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01-01-01" sheetId="2" r:id="rId2"/>
    <sheet name="PS 01-21-01" sheetId="3" r:id="rId3"/>
    <sheet name="PS 01-22-01" sheetId="4" r:id="rId4"/>
    <sheet name="PS 01-24-01" sheetId="5" r:id="rId5"/>
    <sheet name="PS 01-27-01" sheetId="6" r:id="rId6"/>
    <sheet name="SO 90-90" sheetId="7" r:id="rId7"/>
    <sheet name="SO 98-98" sheetId="8" r:id="rId8"/>
    <sheet name="SO 01-10-01" sheetId="9" r:id="rId9"/>
    <sheet name="SO 01-11-01" sheetId="10" r:id="rId10"/>
    <sheet name="SO 01-12-01" sheetId="11" r:id="rId11"/>
    <sheet name="SO 01-13-01" sheetId="12" r:id="rId12"/>
    <sheet name="SO 01-16-01" sheetId="13" r:id="rId13"/>
    <sheet name="SO 01-19-01" sheetId="14" r:id="rId14"/>
    <sheet name="SO 01-21-01" sheetId="15" r:id="rId15"/>
    <sheet name="SO 01-22-01" sheetId="16" r:id="rId16"/>
    <sheet name="SO 01-24-01" sheetId="17" r:id="rId17"/>
    <sheet name="SO 01-26-02" sheetId="18" r:id="rId18"/>
    <sheet name="SO 01-31-01" sheetId="19" r:id="rId19"/>
    <sheet name="SO 01-36-01" sheetId="20" r:id="rId20"/>
    <sheet name="SO 01-36-02" sheetId="21" r:id="rId21"/>
    <sheet name="SO 01-37-01" sheetId="22" r:id="rId22"/>
    <sheet name="SO 28-71-28.01" sheetId="23" r:id="rId23"/>
    <sheet name="SO 28-71-28.02" sheetId="24" r:id="rId24"/>
    <sheet name="SO 28-71-28.03" sheetId="25" r:id="rId25"/>
    <sheet name="SO 28-71-28.04" sheetId="26" r:id="rId26"/>
    <sheet name="SO 28-71-28.99" sheetId="27" r:id="rId27"/>
  </sheets>
  <definedNames/>
  <calcPr/>
  <webPublishing/>
</workbook>
</file>

<file path=xl/sharedStrings.xml><?xml version="1.0" encoding="utf-8"?>
<sst xmlns="http://schemas.openxmlformats.org/spreadsheetml/2006/main" count="24599" uniqueCount="4527">
  <si>
    <t>Aspe</t>
  </si>
  <si>
    <t>Rekapitulace ceny</t>
  </si>
  <si>
    <t>Zm05-5423520028</t>
  </si>
  <si>
    <t>Rekonstrukce výpravní budovy v žst. Teplice v Čechách</t>
  </si>
  <si>
    <t>var. 1</t>
  </si>
  <si>
    <t/>
  </si>
  <si>
    <t>Celková cena bez DPH:</t>
  </si>
  <si>
    <t>Celková cena s DPH:</t>
  </si>
  <si>
    <t>Objekt</t>
  </si>
  <si>
    <t>Popis</t>
  </si>
  <si>
    <t>Cena bez DPH</t>
  </si>
  <si>
    <t>DPH</t>
  </si>
  <si>
    <t>Cena s DPH</t>
  </si>
  <si>
    <t>Počet neoceněných položek</t>
  </si>
  <si>
    <t>D.2</t>
  </si>
  <si>
    <t>Železniční sdělovací zařízení</t>
  </si>
  <si>
    <t xml:space="preserve">  PS 01-01-01</t>
  </si>
  <si>
    <t>Úpravy SSZ na nástupišti č. 1</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</si>
  <si>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</si>
  <si>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</si>
  <si>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</si>
  <si>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</si>
  <si>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</si>
  <si>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</si>
  <si>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</si>
  <si>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</si>
  <si>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</si>
  <si>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</si>
  <si>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</si>
  <si>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</si>
  <si>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</si>
  <si>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</si>
  <si>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</si>
  <si>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</si>
  <si>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</si>
  <si>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</si>
  <si>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</si>
  <si>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</si>
  <si>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</si>
  <si>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</si>
  <si>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</si>
  <si>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</si>
  <si>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</si>
  <si>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</si>
  <si>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</si>
  <si>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</si>
  <si>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01-01-01</t>
  </si>
  <si>
    <t>SD</t>
  </si>
  <si>
    <t>1</t>
  </si>
  <si>
    <t>Zemní práce</t>
  </si>
  <si>
    <t>P</t>
  </si>
  <si>
    <t>171201231R.908</t>
  </si>
  <si>
    <t>908</t>
  </si>
  <si>
    <t>Poplatek za uložení stavebního odpadu na recyklační skládce (skládkovné) zeminy a kamení zatříděného do Katalogu odpadů pod kódem 17 05 04, včetně dopravy</t>
  </si>
  <si>
    <t>T</t>
  </si>
  <si>
    <t>R-položka</t>
  </si>
  <si>
    <t>PP</t>
  </si>
  <si>
    <t>VV</t>
  </si>
  <si>
    <t>PS 01-01-01 2.00=2.000 [A] 
Celkem: 2=2.000 [B]</t>
  </si>
  <si>
    <t>TS</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</si>
  <si>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</si>
  <si>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015240R.913</t>
  </si>
  <si>
    <t>913</t>
  </si>
  <si>
    <t>POPLATKY ZA LIKVIDACŮ ODPADŮ NEKONTAMINOVANÝCH - 20 03 99 ODPAD PODOBNÝ KOMUNÁLNÍMU ODPADU, včetně dopravy</t>
  </si>
  <si>
    <t>PS 01-01-01 1.00=1.000 [A] 
Celkem: 1=1.000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</si>
  <si>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 
EVIDENČNÍ POLOŽKA. Neoceňovat v objektu SO/PS, položka se oceňuje pouze v objektu SO 90-90</t>
  </si>
  <si>
    <t>D1</t>
  </si>
  <si>
    <t>Definitivní stav - PŘÍPRAVNÉ PRÁCE (A PŘIDRUŽENÉ)</t>
  </si>
  <si>
    <t>113457</t>
  </si>
  <si>
    <t>ODSTRAN KRYTU ZPEVNĚNÝCH PLOCH Z BETONU VČET PODKLADU, ODVOZ DO 16KM</t>
  </si>
  <si>
    <t>M3</t>
  </si>
  <si>
    <t>OTSKP 2021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</si>
  <si>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</si>
  <si>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D2</t>
  </si>
  <si>
    <t>Definitivní stav - ODKOPÁVKY A PROKOPÁVKY</t>
  </si>
  <si>
    <t>4</t>
  </si>
  <si>
    <t>122737</t>
  </si>
  <si>
    <t>ODKOPÁVKY A PROKOPÁVKY OBECNÉ TŘ. I, ODVOZ DO 16KM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</si>
  <si>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</si>
  <si>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D3</t>
  </si>
  <si>
    <t>HLOUBENÉ VYKOPÁVKY</t>
  </si>
  <si>
    <t>5</t>
  </si>
  <si>
    <t>13273</t>
  </si>
  <si>
    <t>HLOUBENÍ RÝH ŠÍŘ DO 2M PAŽ I NEPAŽ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</si>
  <si>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</si>
  <si>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D4</t>
  </si>
  <si>
    <t>Definitivní stav - VŠEOBECNÉ PRÁCE PRO SILNOPROUD A SLABOPROUD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</si>
  <si>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</si>
  <si>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</si>
  <si>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</si>
  <si>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</si>
  <si>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</si>
  <si>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</si>
  <si>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</si>
  <si>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</si>
  <si>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</si>
  <si>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</si>
  <si>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702112</t>
  </si>
  <si>
    <t>KABELOVÝ ŽLAB ZEMNÍ VČETNĚ KRYTU SVĚTLÉ ŠÍŘKY PŘES 120 DO 250 MM</t>
  </si>
  <si>
    <t>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</si>
  <si>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</si>
  <si>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</si>
  <si>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</si>
  <si>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</si>
  <si>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</si>
  <si>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11</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</si>
  <si>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</si>
  <si>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</si>
  <si>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</si>
  <si>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12</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</si>
  <si>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</si>
  <si>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</si>
  <si>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</si>
  <si>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D5</t>
  </si>
  <si>
    <t>Definitivní stav - SLABOPROUD</t>
  </si>
  <si>
    <t>13</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</si>
  <si>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</si>
  <si>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</si>
  <si>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</si>
  <si>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</si>
  <si>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15</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</si>
  <si>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</si>
  <si>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</si>
  <si>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</si>
  <si>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</si>
  <si>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75C226</t>
  </si>
  <si>
    <t>VÝKOLEJKA SE ZÁMKEM - PRONÁJEM</t>
  </si>
  <si>
    <t>kus/měsíc</t>
  </si>
  <si>
    <t>1. Položka obsahuje: – pronájem výkolejky podle typu včetně potřebného pomocného materiálu a jeho dopravy do staveništního skladu a zpět – pronájem výkolejky podle typu včetně pomocného materiálu, na dopravu do staveništního skladu a zpět 2. Položka neobsahuje: – montáž a po skončení pronájmu i demontáž zařízení 3. Způsob měření: Udává se počet kusů kompletní konstrukce za každý započatý měsíc.</t>
  </si>
  <si>
    <t>17</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</si>
  <si>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</si>
  <si>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</si>
  <si>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</si>
  <si>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18</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</si>
  <si>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</si>
  <si>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</si>
  <si>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</si>
  <si>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19</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</si>
  <si>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</si>
  <si>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</si>
  <si>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</si>
  <si>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20</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</si>
  <si>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</si>
  <si>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</si>
  <si>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</si>
  <si>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21</t>
  </si>
  <si>
    <t>75C238</t>
  </si>
  <si>
    <t>NÁVĚSTNÍ TĚLESO PRO VÝHYBKU A VÝKOLEJKU - DEMONTÁŽ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</si>
  <si>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</si>
  <si>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</si>
  <si>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</si>
  <si>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</si>
  <si>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</si>
  <si>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23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</si>
  <si>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</si>
  <si>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</si>
  <si>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</si>
  <si>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25</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</si>
  <si>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</si>
  <si>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</si>
  <si>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</si>
  <si>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26</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</si>
  <si>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</si>
  <si>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</si>
  <si>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</si>
  <si>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</si>
  <si>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</si>
  <si>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</si>
  <si>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</si>
  <si>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</si>
  <si>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</si>
  <si>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</si>
  <si>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</si>
  <si>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31</t>
  </si>
  <si>
    <t>SADA PROPOJEK PRO PŘIPOJENÍ STYKOVÉHO TRANSFORMÁTORU, SYMETRIZAČNÍ TLUMIVKY KE KOLEJNICI - PRONÁJEM</t>
  </si>
  <si>
    <t>32</t>
  </si>
  <si>
    <t>ZATAŽENÍ A SPOJKOVÁNÍ KABELŮ SE STÍNĚNÍM DO 12 PÁRŮ - MONTÁŽ</t>
  </si>
  <si>
    <t>33</t>
  </si>
  <si>
    <t>ZATAŽENÍ A SPOJKOVÁNÍ KABELŮ SE STÍNĚNÍM DO 12 PÁRŮ - DEMONTÁŽ</t>
  </si>
  <si>
    <t xml:space="preserve">  PS 01-21-01</t>
  </si>
  <si>
    <t>Úpravy místní kabelizace</t>
  </si>
  <si>
    <t>PS 01-21-01</t>
  </si>
  <si>
    <t>000</t>
  </si>
  <si>
    <t>Doplnený súhrnný diel</t>
  </si>
  <si>
    <t>R701011</t>
  </si>
  <si>
    <t>VYTÝČENÍ TRASY</t>
  </si>
  <si>
    <t>KM</t>
  </si>
  <si>
    <t>13273R</t>
  </si>
  <si>
    <t>17411R</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</si>
  <si>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</si>
  <si>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</si>
  <si>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R123201</t>
  </si>
  <si>
    <t>ODKOPÁVKY A PROKOPÁVKY KOMUNIKACÍ, PLOCH A PODKLADOVÝCH VRSTEV TŘ. TĚŽITELNOSTI II., VČETNĚ KOMPLETNÍ OBNOVY POVRCHŮ A PROVIZORNÍCH LÁVEK</t>
  </si>
  <si>
    <t>702111R</t>
  </si>
  <si>
    <t>KABELOVÝ ŽLAB ZEMNÍ VČETNĚ KRYTU SVĚTLÉ ŠÍŘKY DO 120 MM</t>
  </si>
  <si>
    <t>702901R</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</si>
  <si>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</si>
  <si>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</si>
  <si>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702212R</t>
  </si>
  <si>
    <t>702312R</t>
  </si>
  <si>
    <t>702412R</t>
  </si>
  <si>
    <t>KABELOVÝ PROSTUP DO OBJEKTU PŘES ZÁKLAD ZDĚNÝ SVĚTLÉ ŠÍŘKY PŘES 100 DO 200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</si>
  <si>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</si>
  <si>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703754R</t>
  </si>
  <si>
    <t>PROTIPOŽÁRNÍ UCPÁVKA PROSTUPU KABELOVÉHO PR. DO 110MM, DO EI 90 MIN.</t>
  </si>
  <si>
    <t>703762R</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</si>
  <si>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</si>
  <si>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</si>
  <si>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709110R</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</si>
  <si>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</si>
  <si>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</si>
  <si>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701001R</t>
  </si>
  <si>
    <t>OZNAČOVACÍ ŠTÍTEK KABELOVÉHO VEDENÍ, SPOJKY NEBO KABELOVÉ SKŘÍNĚ (VČETNĚ OBJÍMKY)</t>
  </si>
  <si>
    <t>1. Položka obsahuje: – pomocné mechanismy 2. Položka neobsahuje: X 3. Způsob měření: Měří se plocha v metrech čtverečných.</t>
  </si>
  <si>
    <t>14</t>
  </si>
  <si>
    <t>709210R</t>
  </si>
  <si>
    <t>KŘIŽOVATKA KABELOVÝCH VEDENÍ SE STÁVAJÍCÍ INŽENÝRSKOU SÍTÍ (KABELEM, POTRUBÍM APOD.)</t>
  </si>
  <si>
    <t>703442R</t>
  </si>
  <si>
    <t>ELEKTROINSTALAČNÍ TRUBKA OCELOVÁ VČETNĚ UPEVNĚNÍ A PŘÍSLUŠENSTVÍ DN PRŮMĚRU PŘES 25 DO 40 MM</t>
  </si>
  <si>
    <t>1. Položka obsahuje: – přípravu podkladu pro osazení 2. Položka neobsahuje: X 3. Způsob měření: Měří se metr délkový.</t>
  </si>
  <si>
    <t>703422R</t>
  </si>
  <si>
    <t>ELEKTROINSTALAČNÍ TRUBKA PLASTOVÁ UV STABILNÍ VČETNĚ UPEVNĚNÍ A PŘÍSLUŠENSTVÍ DN PRŮMĚRU PŘES 25 DO 40 MM</t>
  </si>
  <si>
    <t>703512R</t>
  </si>
  <si>
    <t>ELEKTROINSTALAČNÍ LIŠTA ŠÍŘKY PŘES 30 DO 60 MM</t>
  </si>
  <si>
    <t>62544R</t>
  </si>
  <si>
    <t>ÚPRAVA POVRCHŮ VNĚJŠ KONSTR BETON OMÍTKOU ŠTUKOVOU</t>
  </si>
  <si>
    <t>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</si>
  <si>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</si>
  <si>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703212R</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</si>
  <si>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</si>
  <si>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</si>
  <si>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709611R</t>
  </si>
  <si>
    <t>DEMONTÁŽ KABELOVÉHO ŽLABU/LIŠTY VČETNĚ KRYTU</t>
  </si>
  <si>
    <t>709612R</t>
  </si>
  <si>
    <t>DEMONTÁŽ CHRÁNIČKY/TRUBKY</t>
  </si>
  <si>
    <t>1. Položka obsahuje: – veškeré práce a materiál obsažený v názvu položky 2. Položka neobsahuje: X 3. Způsob měření: Udává se počet kusů kompletní konstrukce nebo práce.</t>
  </si>
  <si>
    <t>709613R</t>
  </si>
  <si>
    <t>DEMONTÁŽ KABELOVÉHO ROŠTU VČETNĚ UPEVNĚNÍ A PŘÍSLUŠENSTVÍ</t>
  </si>
  <si>
    <t>702511R</t>
  </si>
  <si>
    <t>PRŮRAZ ZDIVEM (PŘÍČKOU) ZDĚNÝM TLOUŠŤKY DO 45 CM</t>
  </si>
  <si>
    <t>1. Položka obsahuje: – veškerý montážní a pomocný materiál – pomocné mechanismy 2. Položka neobsahuje: X 3. Způsob měření: Udává se počet kusů kompletní konstrukce nebo práce.</t>
  </si>
  <si>
    <t>24</t>
  </si>
  <si>
    <t>702512R</t>
  </si>
  <si>
    <t>PRŮRAZ ZDIVEM (PŘÍČKOU) ZDĚNÝM TLOUŠŤKY PŘES 45 DO 60 CM</t>
  </si>
  <si>
    <t>702513R</t>
  </si>
  <si>
    <t>PRŮRAZ ZDIVEM (PŘÍČKOU) ZDĚNÝM TLOUŠŤKY PŘES 60 CM</t>
  </si>
  <si>
    <t>701004R</t>
  </si>
  <si>
    <t>701005R</t>
  </si>
  <si>
    <t>PŘEVZETÍ A PŘÍPRAVA STAVENIŠTĚ, VYTÝČENÍ SÍTÍ, REVIZE, ZAJIŠTĚNÍ VÝLUK A DOZORŮ V CELÉM ÚSEKU PS</t>
  </si>
  <si>
    <t>029113</t>
  </si>
  <si>
    <t>GEODETICKÉ ZAMĚŘENÍ TRASY</t>
  </si>
  <si>
    <t>29</t>
  </si>
  <si>
    <t>75I221R</t>
  </si>
  <si>
    <t>KABEL ZEMNÍ DVOUPLÁŠŤOVÝ BEZ PANCÍŘE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</si>
  <si>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</si>
  <si>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</si>
  <si>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30</t>
  </si>
  <si>
    <t>75I222R</t>
  </si>
  <si>
    <t>KABEL ZEMNÍ DVOUPLÁŠŤOVÝ BEZ PANCÍŘE PRŮMĚRU ŽÍLY 0,8 MM DO 25XN</t>
  </si>
  <si>
    <t>75I22XR</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</si>
  <si>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</si>
  <si>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</si>
  <si>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75J213R</t>
  </si>
  <si>
    <t>KABEL SDĚLOVACÍ PRO VNITŘNÍ POUŽITÍ DO 10 PÁRŮ PRŮMĚRU 0,8 MM</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</si>
  <si>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</si>
  <si>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75J212R</t>
  </si>
  <si>
    <t>KABEL SDĚLOVACÍ PRO VNITŘNÍ POUŽITÍ DO 10 PÁRŮ PRŮMĚRU 0,5 MM</t>
  </si>
  <si>
    <t>34</t>
  </si>
  <si>
    <t>75J232R</t>
  </si>
  <si>
    <t>KABEL SDĚLOVACÍ PRO VNITŘNÍ POUŽITÍ PŘES 20 PÁRŮ PRŮMĚRU 0,5 MM</t>
  </si>
  <si>
    <t>35</t>
  </si>
  <si>
    <t>75J23XR</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</si>
  <si>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</si>
  <si>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</si>
  <si>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36</t>
  </si>
  <si>
    <t>R75J23Y</t>
  </si>
  <si>
    <t>KABEL SDĚLOVACÍ PRO VNITŘNÍ POUŽITÍ - DEMONTÁŽ</t>
  </si>
  <si>
    <t>37</t>
  </si>
  <si>
    <t>75I81XR</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</si>
  <si>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</si>
  <si>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</si>
  <si>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38</t>
  </si>
  <si>
    <t>75I81YR</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</si>
  <si>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</si>
  <si>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</si>
  <si>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39</t>
  </si>
  <si>
    <t>75I911R</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</si>
  <si>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</si>
  <si>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</si>
  <si>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40</t>
  </si>
  <si>
    <t>75I961R</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</si>
  <si>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</si>
  <si>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</si>
  <si>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</si>
  <si>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41</t>
  </si>
  <si>
    <t>75I962R</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</si>
  <si>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</si>
  <si>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</si>
  <si>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42</t>
  </si>
  <si>
    <t>75IA11R</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</si>
  <si>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</si>
  <si>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</si>
  <si>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43</t>
  </si>
  <si>
    <t>75IA51R</t>
  </si>
  <si>
    <t>OPTOTRUBKOVÁ KONCOVKA PRŮMĚRU DO 40 MM</t>
  </si>
  <si>
    <t>44</t>
  </si>
  <si>
    <t>75IA61R</t>
  </si>
  <si>
    <t>OPTOTRUBKOVÁ KONCOKA S VENTILKEM PRŮMĚRU DO 40 MM</t>
  </si>
  <si>
    <t>45</t>
  </si>
  <si>
    <t>75IA71R</t>
  </si>
  <si>
    <t>OPTOTRUBKOVÁ PRŮCHODKA PRŮMĚRU DO 40 MM</t>
  </si>
  <si>
    <t>46</t>
  </si>
  <si>
    <t>75I422R</t>
  </si>
  <si>
    <t>KABEL ZEMNÍ DATOVÝ PRŮMĚRU ŽÍLY 0,8 MM PŘES 4 PÁRY</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</si>
  <si>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kmpárech.</t>
  </si>
  <si>
    <t>47</t>
  </si>
  <si>
    <t>75I42XR</t>
  </si>
  <si>
    <t>KABEL ZEMNÍ DATOVÝ PRŮMĚRU ŽÍLY 0,8 MM - MONTÁŽ</t>
  </si>
  <si>
    <t>48</t>
  </si>
  <si>
    <t>75IE11R</t>
  </si>
  <si>
    <t>SKŘÍŇ ROZVODNÁ DO 20 PÁRŮ</t>
  </si>
  <si>
    <t>49</t>
  </si>
  <si>
    <t>75IE1XR</t>
  </si>
  <si>
    <t>SKŘÍŇ ROZVODNÁ DO 20 PÁRŮ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</si>
  <si>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</si>
  <si>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</si>
  <si>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742J29R</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</si>
  <si>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</si>
  <si>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t>
  </si>
  <si>
    <t>51</t>
  </si>
  <si>
    <t>75IH61R</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</si>
  <si>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</si>
  <si>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</si>
  <si>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52</t>
  </si>
  <si>
    <t>75IK11R</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</si>
  <si>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</si>
  <si>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</si>
  <si>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</si>
  <si>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53</t>
  </si>
  <si>
    <t>75IK21R</t>
  </si>
  <si>
    <t>MĚŘENÍ KOMPLEXNÍ OPTICKÉHO KABELU</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</si>
  <si>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</si>
  <si>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54</t>
  </si>
  <si>
    <t>75J821R</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</si>
  <si>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</si>
  <si>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</si>
  <si>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55</t>
  </si>
  <si>
    <t>75J82XR</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</si>
  <si>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</si>
  <si>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</si>
  <si>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56</t>
  </si>
  <si>
    <t>75J921R</t>
  </si>
  <si>
    <t>OPTICKÝ PATCHCORD SINGLEMODE DO 5 M</t>
  </si>
  <si>
    <t>57</t>
  </si>
  <si>
    <t>75J92XR</t>
  </si>
  <si>
    <t>OPTICKÝ PATCHCORD SINGLEMODE - MONTÁŽ</t>
  </si>
  <si>
    <t>58</t>
  </si>
  <si>
    <t>75IF21R</t>
  </si>
  <si>
    <t>ROZPOJOVACÍ SVORKOVNICE 2/10, 2/8</t>
  </si>
  <si>
    <t>59</t>
  </si>
  <si>
    <t>75IF2YR</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</si>
  <si>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</si>
  <si>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</si>
  <si>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60</t>
  </si>
  <si>
    <t>75IF41R</t>
  </si>
  <si>
    <t>MONTÁŽNÍ RÁM 10+1</t>
  </si>
  <si>
    <t>61</t>
  </si>
  <si>
    <t>75IFA1R</t>
  </si>
  <si>
    <t>NOSNÍK BLESKOJISTEK</t>
  </si>
  <si>
    <t>62</t>
  </si>
  <si>
    <t>75IFB1R</t>
  </si>
  <si>
    <t>BLESKOJISTKA</t>
  </si>
  <si>
    <t>63</t>
  </si>
  <si>
    <t>75IH21R</t>
  </si>
  <si>
    <t>UKONČENÍ KABELU CELOPLASTOVÉHO S PANCÍŘEM DO 40 ŽIL</t>
  </si>
  <si>
    <t>64</t>
  </si>
  <si>
    <t>75IH22R</t>
  </si>
  <si>
    <t>UKONČENÍ KABELU CELOPLASTOVÝHO S PANCÍŘEM DO 100 ŽIL</t>
  </si>
  <si>
    <t>65</t>
  </si>
  <si>
    <t>75IH11R</t>
  </si>
  <si>
    <t>UKONČENÍ KABELU SDĚLOVACÍHO DO 40 ŽIL</t>
  </si>
  <si>
    <t>66</t>
  </si>
  <si>
    <t>75IH12R</t>
  </si>
  <si>
    <t>UKONČENÍ KABELU SDĚLOVACÍH DO 100 ŽIL</t>
  </si>
  <si>
    <t>67</t>
  </si>
  <si>
    <t>68</t>
  </si>
  <si>
    <t>75IJ11R</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</si>
  <si>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</si>
  <si>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</si>
  <si>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69</t>
  </si>
  <si>
    <t>75IJ12R</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</si>
  <si>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</si>
  <si>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</si>
  <si>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70</t>
  </si>
  <si>
    <t>75IJ13R</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</si>
  <si>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</si>
  <si>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</si>
  <si>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71</t>
  </si>
  <si>
    <t>75IJ15R</t>
  </si>
  <si>
    <t>MĚŘENÍ A VYROVNÁNÍ KAPACITNÍCH NEROVNOVÁH NA MÍSTNÍM SDĚLOVACÍM KABELU, KABEL DO 4 KM DÉLKY, 1 ČTYŘKA</t>
  </si>
  <si>
    <t>72</t>
  </si>
  <si>
    <t>75K112R</t>
  </si>
  <si>
    <t>TRANSFORMÁTOR ODDĚLOVACÍ (OCHRANNÝ) PŘES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</si>
  <si>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</si>
  <si>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73</t>
  </si>
  <si>
    <t>75K11XR</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</si>
  <si>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</si>
  <si>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</si>
  <si>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t>
  </si>
  <si>
    <t>75K11YR</t>
  </si>
  <si>
    <t>TRANSFORMÁTOR ODDĚLOVACÍ (OCHRANNÝ) - DEMONTÁŽ</t>
  </si>
  <si>
    <t>75</t>
  </si>
  <si>
    <t>R75IL71</t>
  </si>
  <si>
    <t>KABELOVÁ KNIHA - VYHOTOVENÍ</t>
  </si>
  <si>
    <t>76</t>
  </si>
  <si>
    <t>PS 01-21-01 3.12=3.120 [A] 
Celkem: 3.12=3.120 [B]</t>
  </si>
  <si>
    <t>77</t>
  </si>
  <si>
    <t>997013601R.909</t>
  </si>
  <si>
    <t>909</t>
  </si>
  <si>
    <t>Poplatek za uložení stavebního odpadu na skládce (skládkovné) z prostého betonu zatříděného do Katalogu odpadů pod kódem 17 01 01, včetně dopravy</t>
  </si>
  <si>
    <t>PS 01-21-01 1.00=1.000 [A] 
Celkem: 1=1.000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</si>
  <si>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</si>
  <si>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78</t>
  </si>
  <si>
    <t>015120R.914</t>
  </si>
  <si>
    <t>914</t>
  </si>
  <si>
    <t>POPLATKY ZA LIKVIDACŮ ODPADŮ NEKONTAMINOVANÝCH - 17 01 02 STAVEBNÍ A DEMOLIČNÍ SUŤ (CIHLY) VČETNĚ DOPRAV VČETNĚ DOPRAVY</t>
  </si>
  <si>
    <t>EVIDENČNÍ POLOŽKA. Neoceňovat v objektu SO/PS, položka se oceňuje pouze v objektu SO 90-90</t>
  </si>
  <si>
    <t>79</t>
  </si>
  <si>
    <t>015420R.915</t>
  </si>
  <si>
    <t>915</t>
  </si>
  <si>
    <t>POPLATKY ZA LIKVIDACŮ ODPADŮ NEKONTAMINOVANÝCH - 17 06 04 ZBYTKY IZOLAČNÍCH MATERIÁLŮ VČETNĚ DOPRAV VČETNĚ DOPRAVY</t>
  </si>
  <si>
    <t>PS 01-21-01 10.00=10.000 [A] 
Celkem: 10=10.000 [B]</t>
  </si>
  <si>
    <t>80</t>
  </si>
  <si>
    <t>015621R.916</t>
  </si>
  <si>
    <t>916</t>
  </si>
  <si>
    <t>POPLATKY ZA LIKVIDACŮ ODPADŮ NEBEZPEČNÝCH - KABELY S PLASTOVOU IZOLACÍ VČETNĚ DOPRAV VČETNĚ DOPRAVY</t>
  </si>
  <si>
    <t>PS 01-21-01 12.00=12.000 [A] 
Celkem: 12=12.000 [B]</t>
  </si>
  <si>
    <t xml:space="preserve">  PS 01-22-01</t>
  </si>
  <si>
    <t>Rozhlasové zařízení</t>
  </si>
  <si>
    <t>PS 01-22-01</t>
  </si>
  <si>
    <t>701011R</t>
  </si>
  <si>
    <t>13173R</t>
  </si>
  <si>
    <t>HLOUBENÍ JAM ZAPAŽ I NEPAŽ TŘ. I</t>
  </si>
  <si>
    <t>132737R</t>
  </si>
  <si>
    <t>HLOUBENÍ RÝH ŠÍŘ DO 2M PAŽ I NEPAŽ TŘ. I, ODVOZ DO 16KM</t>
  </si>
  <si>
    <t>703721R</t>
  </si>
  <si>
    <t>KABELOVÁ PŘÍCHYTKA PRO ROZSAH UPNUTÍ DO 25 MM</t>
  </si>
  <si>
    <t>701ADCR</t>
  </si>
  <si>
    <t>75L175R</t>
  </si>
  <si>
    <t>REPRODUKTOR VENKOVNÍ TLAKOVÝ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</si>
  <si>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</si>
  <si>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75L17XR</t>
  </si>
  <si>
    <t>REPRODUKTOR VENKOVNÍ - MONTÁŽ</t>
  </si>
  <si>
    <t>75L17YR</t>
  </si>
  <si>
    <t>REPRODUKTOR VENKOVNÍ - DEMONTÁŽ</t>
  </si>
  <si>
    <t>75L161R</t>
  </si>
  <si>
    <t>ROZHLASOVÉ PŘÍSLUŠENSTVÍ - KONZOLA PRO REPRODUKTOR</t>
  </si>
  <si>
    <t>75L163R</t>
  </si>
  <si>
    <t>ROZHLASOVÉ PŘÍSLUŠENSTVÍ - ROZVODNÁ KRABICE PRO ROZHLAS</t>
  </si>
  <si>
    <t>75L166R</t>
  </si>
  <si>
    <t>ROZHLASOVÉ PŘÍSLUŠENSTVÍ - GALVANICKÉ ODDĚLENÍ ROZHLASOVÝCH KABELOVÝCH ROZVODŮ</t>
  </si>
  <si>
    <t>75L16XR</t>
  </si>
  <si>
    <t>ROZHLASOVÉ PŘÍSLUŠENSTVÍ - MONTÁŽ</t>
  </si>
  <si>
    <t>75IF11R</t>
  </si>
  <si>
    <t>SPOJOVACÍ SVORKOVNICE 2/10</t>
  </si>
  <si>
    <t>75IF1XR</t>
  </si>
  <si>
    <t>SPOJOVACÍ SVORKOVNICE 2/10 - MONTÁŽ</t>
  </si>
  <si>
    <t>75J131R</t>
  </si>
  <si>
    <t>NOSNÁ LIŠTA DIN</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</si>
  <si>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</si>
  <si>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75J13XR</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</si>
  <si>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</si>
  <si>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</si>
  <si>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744R11R</t>
  </si>
  <si>
    <t>SVORKA DO 2,5 MM2</t>
  </si>
  <si>
    <t>1. Položka obsahuje: – veškeré příslušenství – technický popis viz. projektová dokumentace 2. Položka neobsahuje: X 3. Způsob měření: Udává se počet kusů kompletní konstrukce nebo práce.</t>
  </si>
  <si>
    <t>744Q21R</t>
  </si>
  <si>
    <t>SVODIČ PŘEPĚTÍ TYP 1+2 (TŘÍDA B+C) 1-2 PÓLOVÝ</t>
  </si>
  <si>
    <t>1. Položka obsahuje: – veškerý spojovací materiál vč. připojovacího vedení – technický popis viz. projektová dokumentace 2. Položka neobsahuje: X 3. Způsob měření: Udává se počet kusů kompletní konstrukce nebo práce.</t>
  </si>
  <si>
    <t>75LC0R</t>
  </si>
  <si>
    <t>Provizorní stavy rozhlasového zařízení</t>
  </si>
  <si>
    <t>PŘÍPAD</t>
  </si>
  <si>
    <t>75A151R</t>
  </si>
  <si>
    <t>KABEL METALICKÝ SE STÍNĚNÍM DO 12 PÁRŮ - DODÁVKA</t>
  </si>
  <si>
    <t>75A151XR</t>
  </si>
  <si>
    <t>KABEL METALICKÝ SE STÍNĚNÍM DO 12 PÁRŮ - MONTÁŽ</t>
  </si>
  <si>
    <t>742G11R</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</si>
  <si>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</si>
  <si>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</si>
  <si>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KABRZDR</t>
  </si>
  <si>
    <t>DEMONTÁŽ ROZHLASOVÉ KABELIZACE</t>
  </si>
  <si>
    <t>703511R</t>
  </si>
  <si>
    <t>ELEKTROINSTALAČNÍ LIŠTA ŠÍŘKY DO 30 MM</t>
  </si>
  <si>
    <t>75L1A1R</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</si>
  <si>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</si>
  <si>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</si>
  <si>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</si>
  <si>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75L1B1R</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</si>
  <si>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</si>
  <si>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</si>
  <si>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75L1B2R</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</si>
  <si>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</si>
  <si>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</si>
  <si>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75E117R</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</si>
  <si>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</si>
  <si>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</si>
  <si>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</si>
  <si>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747705R</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</si>
  <si>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</si>
  <si>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</si>
  <si>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747701R</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</si>
  <si>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</si>
  <si>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</si>
  <si>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747702R</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</si>
  <si>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</si>
  <si>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</si>
  <si>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74F322R</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</si>
  <si>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</si>
  <si>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</si>
  <si>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747703R</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</si>
  <si>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</si>
  <si>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</si>
  <si>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747CAAR</t>
  </si>
  <si>
    <t>Provedení prohlídky a zkoušky právnickou osobou, vydání průkazu způsobilosti (pro funkční celek, provizorní stav)</t>
  </si>
  <si>
    <t>75M64WR</t>
  </si>
  <si>
    <t>Konfigurace zařízení (včetně dohledu)</t>
  </si>
  <si>
    <t>PS 01-22-01 1.00=1.000 [A] 
Celkem: 1=1.000 [B]</t>
  </si>
  <si>
    <t>PS 01-22-01 0.2=0.200 [A] 
Celkem: 0.2=0.200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</si>
  <si>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</si>
  <si>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PS 01-22-01 2.00=2.000 [A] 
Celkem: 2=2.000 [B]</t>
  </si>
  <si>
    <t xml:space="preserve">  PS 01-24-01</t>
  </si>
  <si>
    <t>ŽST Teplice, Kamerový systém</t>
  </si>
  <si>
    <t>PS 01-24-01</t>
  </si>
  <si>
    <t>KS</t>
  </si>
  <si>
    <t>[bez vazby na CS]</t>
  </si>
  <si>
    <t>75I811R</t>
  </si>
  <si>
    <t>KABEL OPTICKÝ SINGLEMODE DO 12 VLÁKEN</t>
  </si>
  <si>
    <t>KMVLÁKNO</t>
  </si>
  <si>
    <t>75I841R</t>
  </si>
  <si>
    <t>KABEL OPTICKÝ - REZERVA DO 500 MM</t>
  </si>
  <si>
    <t>75IB11R</t>
  </si>
  <si>
    <t>MIKROTRUBIČKA DO 10/8 MM</t>
  </si>
  <si>
    <t>75IB1XR</t>
  </si>
  <si>
    <t>MIKROTRUBIČKA DO 10/8 MM - MONTÁŽ</t>
  </si>
  <si>
    <t>75IEE1R</t>
  </si>
  <si>
    <t>OPTICKÝ ROZVADĚČ 19" PROVEDENÍ DO 12 VLÁKEN</t>
  </si>
  <si>
    <t>75IEEXR</t>
  </si>
  <si>
    <t>OPTICKÝ ROZVADĚČ 19" PROVEDENÍ - MONTÁŽ</t>
  </si>
  <si>
    <t>75IEEYR</t>
  </si>
  <si>
    <t>OPTICKÝ ROZVADĚČ 19" PROVEDENÍ - DEMONTÁŽ</t>
  </si>
  <si>
    <t>75L42YR</t>
  </si>
  <si>
    <t>KAMERA DIGITÁLNÍ (IP) - DEMONTÁŽ</t>
  </si>
  <si>
    <t>75L42XR</t>
  </si>
  <si>
    <t>KAMERA DIGITÁLNÍ (IP) - MONTÁŽ</t>
  </si>
  <si>
    <t>'Přemístění stávající kamery 
1=1.000 [A] 
Celkem: 1=1.000 [B]</t>
  </si>
  <si>
    <t>POPLATKY ZA LIKVIDACŮ ODPADŮ NEKONTAMINOVANÝCH - 17 01 01 BETON Z DEMOLIC OBJEKTŮ, ZÁKLADŮ TV VČETNĚ DOPRAV VČETNĚ DOPRAVY</t>
  </si>
  <si>
    <t xml:space="preserve">  PS 01-27-01</t>
  </si>
  <si>
    <t>Informační zařízení nástupiště č. 1</t>
  </si>
  <si>
    <t>PS 01-27-01</t>
  </si>
  <si>
    <t>VYTYČENÍ TRASY</t>
  </si>
  <si>
    <t>131738R</t>
  </si>
  <si>
    <t>HLOUBENÍ JAM ZAPAŽ I NEPAŽ TŘ. I, ODVOZ DO 20KM</t>
  </si>
  <si>
    <t>132738R</t>
  </si>
  <si>
    <t>HLOUBENÍ RÝH ŠÍŘ DO 2M PAŽ I NEPAŽ TŘ. I, ODVOZ DO 20KM</t>
  </si>
  <si>
    <t>123201R</t>
  </si>
  <si>
    <t>702211R</t>
  </si>
  <si>
    <t>KABELOVÁ CHRÁNIČKA ZEMNÍ DN DO 100 MM</t>
  </si>
  <si>
    <t>702422R</t>
  </si>
  <si>
    <t>KABELOVÝ PROSTUP DO OBJEKTU PŘES ZÁKLAD BETONOVÝ SVĚTLÉ ŠÍŘKY PŘES 100 DO 200 MM</t>
  </si>
  <si>
    <t>702522R</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</si>
  <si>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</si>
  <si>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</si>
  <si>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702820R</t>
  </si>
  <si>
    <t>VYČIŠTĚNÍ STÁVAJÍCÍHO KABELOVÉHO PROSTUPU Z TVÁRNIC NEBO CHRÁNIČEK BEZ KABELOVÉ KOMORY</t>
  </si>
  <si>
    <t>1. Položka obsahuje: – izolace základu, vyzdění pilíře z vápenocementových cihel včetně spárování – zhotovení betonového krytu pilíře – pomocné mechanismy 2. Položka neobsahuje: – výkop pro základ – BETONOVÝ základ 3. Způsob měření: Udává se počet kusů kompletní konstrukce nebo práce.</t>
  </si>
  <si>
    <t>703755R</t>
  </si>
  <si>
    <t>703756R</t>
  </si>
  <si>
    <t>PROTIPOŽÁRNÍ TMEL ( TUBA - 1000ML ), DO EI 90 MIN.</t>
  </si>
  <si>
    <t>709400R</t>
  </si>
  <si>
    <t>ZATAŽENÍ LANKA DO CHRÁNIČKY NEBO ŽLABU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</si>
  <si>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</si>
  <si>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709512R</t>
  </si>
  <si>
    <t>PODPŮRNÉ A POMOCNÉ KONSTRUKCE OCELOVÉ Z PROFILŮ SVAŘOVANÝCH A ŠROUBOVANÝCH S POVRCHOVOU ÚPRAVOU NÁTĚREM</t>
  </si>
  <si>
    <t>KG</t>
  </si>
  <si>
    <t>61444R</t>
  </si>
  <si>
    <t>ÚPRAVY POVRCHŮ VNITŘ KONSTR ZDĚNÝCH OMÍTKOU ŠTUKOVOU</t>
  </si>
  <si>
    <t>R029113R</t>
  </si>
  <si>
    <t>R701ADCR</t>
  </si>
  <si>
    <t>75J321R</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</si>
  <si>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</si>
  <si>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</si>
  <si>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75I411R</t>
  </si>
  <si>
    <t>KABEL ZEMNÍ DATOVÝ PRŮMĚRU ŽÍLY 0,6 MM DO 4 PÁRŮ</t>
  </si>
  <si>
    <t>UKONČENÍ KABELU CELOPLASTOVÉHO BEZ PANCÍŘE DO 40 ŽIL</t>
  </si>
  <si>
    <t>75IH31R</t>
  </si>
  <si>
    <t>UKONČENÍ KABELU FORMA KABELOVÁ DÉLKY DO 0,5 M DO 5XN</t>
  </si>
  <si>
    <t>75I41YR</t>
  </si>
  <si>
    <t>KABEL ZEMNÍ DATOVÝ PRŮMĚRU ŽÍLY 0,6 MM - DEMONTÁŽ</t>
  </si>
  <si>
    <t>742F12R</t>
  </si>
  <si>
    <t>KABEL NN NEBO VODIČ JEDNOŽÍLOVÝ CU S PLASTOVOU IZOLACÍ OD 4 DO 16 MM2</t>
  </si>
  <si>
    <t>742K12R</t>
  </si>
  <si>
    <t>UKONČENÍ JEDNOŽÍLOVÉHO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</si>
  <si>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</si>
  <si>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742L11R</t>
  </si>
  <si>
    <t>UKONČENÍ DVOU AŽ PĚTIŽÍLOVÉHO KABELU V ROZVADĚČI NEBO NA PŘÍSTROJI DO 2,5 MM2</t>
  </si>
  <si>
    <t>742P13R</t>
  </si>
  <si>
    <t>ZATAŽENÍ KABELU DO CHRÁNIČKY - KABEL DO 4 KG/M</t>
  </si>
  <si>
    <t>1. Položka obsahuje: – montáž kabelu o váze do 4 kg/m do chráničky/ kolektoru 2. Položka neobsahuje: X 3. Způsob měření: Měří se metr délkový.</t>
  </si>
  <si>
    <t>742P15R</t>
  </si>
  <si>
    <t>DEMONTÁŽ - KABEL DO 4 KG/M</t>
  </si>
  <si>
    <t>75IF91R</t>
  </si>
  <si>
    <t>KONSTRUKCE DO SKŘÍNĚ 19" PRO UPEVNĚNÍ ZAŘÍZENÍ</t>
  </si>
  <si>
    <t>75IF9XR</t>
  </si>
  <si>
    <t>KONSTRUKCE DO SKŘÍNĚ 19" PRO UPEVNĚNÍ ZAŘÍZENÍ - MONTÁŽ</t>
  </si>
  <si>
    <t>75IG21R</t>
  </si>
  <si>
    <t>SVORKA ROZPOJOVACÍ ZKUŠEBNÍ</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</si>
  <si>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</si>
  <si>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75IG2XR</t>
  </si>
  <si>
    <t>SVORKA ROZPOJOVACÍ ZKUŠEBNÍ - MONTÁŽ</t>
  </si>
  <si>
    <t>741C04R</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</si>
  <si>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</si>
  <si>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</si>
  <si>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741C05R</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</si>
  <si>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</si>
  <si>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</si>
  <si>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75I821R</t>
  </si>
  <si>
    <t>KABEL OPTICKÝ MULTIMODE DO 12 VLÁKEN</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</si>
  <si>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</si>
  <si>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75I82XR</t>
  </si>
  <si>
    <t>KABEL OPTICKÝ MULTIMODE - MONTÁŽ</t>
  </si>
  <si>
    <t>75I82YR</t>
  </si>
  <si>
    <t>KABEL OPTICKÝ MULTIMODE - DEMONTÁŽ</t>
  </si>
  <si>
    <t>75IH6YR</t>
  </si>
  <si>
    <t>UKONČENÍ KABELU OPTICKÉHO - DEMONTÁŽ</t>
  </si>
  <si>
    <t>75J811R</t>
  </si>
  <si>
    <t>OPTICKÝ PIGTAIL MULTIMODE DO 2 M</t>
  </si>
  <si>
    <t>75J81XR</t>
  </si>
  <si>
    <t>OPTICKÝ PIGTAIL MULTIMODE - MONTÁŽ</t>
  </si>
  <si>
    <t>75J81YR</t>
  </si>
  <si>
    <t>OPTICKÝ PIGTAIL MULTIMODE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</si>
  <si>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</si>
  <si>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75IB21R</t>
  </si>
  <si>
    <t>MIKROTRUBIČKA PŘES 10/8 MM</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</si>
  <si>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</si>
  <si>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75IB2XR</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</si>
  <si>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</si>
  <si>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</si>
  <si>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75IB2YR</t>
  </si>
  <si>
    <t>MIKROTRUBIČKA PŘES 10/8 MM - DEMONTÁŽ</t>
  </si>
  <si>
    <t>75IC12R</t>
  </si>
  <si>
    <t>MIKROTRUBIČKOVÁ SPOJKA PRŮMĚRU PŘES 10 MM</t>
  </si>
  <si>
    <t>75IC1XR</t>
  </si>
  <si>
    <t>MIKROTRUBIČKOVÁ SPOJKA - MONTÁŽ</t>
  </si>
  <si>
    <t>75IC22R</t>
  </si>
  <si>
    <t>MIKROTRUBIČKOVÁ KONCOVKA PRŮMĚRU PŘES 10 MM</t>
  </si>
  <si>
    <t>75IC2XR</t>
  </si>
  <si>
    <t>MIKROTRUBIČKOVÁ KONCOVKA - MONTÁŽ</t>
  </si>
  <si>
    <t>75I851R</t>
  </si>
  <si>
    <t>KABEL OPTICKÝ - REZERVA PŘES 500 MM</t>
  </si>
  <si>
    <t>75I84XR</t>
  </si>
  <si>
    <t>KABEL OPTICKÝ - REZERVA DO 500 MM - MONTÁŽ</t>
  </si>
  <si>
    <t>75IH81R</t>
  </si>
  <si>
    <t>UKONČENÍ KABELU OBJÍMKA KABELOVÁ</t>
  </si>
  <si>
    <t>75IH8XR</t>
  </si>
  <si>
    <t>UKONČENÍ KABELU OBJÍMKA KABELOVÁ - MONTÁŽ</t>
  </si>
  <si>
    <t>75IH91R</t>
  </si>
  <si>
    <t>UKONČENÍ KABELU ŠTÍTEK KABELOVÝ</t>
  </si>
  <si>
    <t>75IH9XR</t>
  </si>
  <si>
    <t>UKONČENÍ KABELU ŠTÍTEK KABELOVÝ - MONTÁŽ</t>
  </si>
  <si>
    <t>703122R</t>
  </si>
  <si>
    <t>KABELOVÝ ROŠT/LÁVKA NOSNÝ NEREZOVÝ VČETNĚ UPEVNĚNÍ A PŘÍSLUŠENSTVÍ SVĚTLÉ ŠÍŘKY PŘES 100 DO 250 MM</t>
  </si>
  <si>
    <t>703443R</t>
  </si>
  <si>
    <t>ELEKTROINSTALAČNÍ TRUBKA OCELOVÁ VČETNĚ UPEVNĚNÍ A PŘÍSLUŠENSTVÍ DN PRŮMĚRU PŘES 40 MM</t>
  </si>
  <si>
    <t>741111R</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</si>
  <si>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</si>
  <si>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</si>
  <si>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744811R</t>
  </si>
  <si>
    <t>PROUDOVÝ CHRÁNIČ DVOUPÓLOVÝ S NADPROUDOVOU OCHRANOU (10 KA) DO 30 MA, DO 25 A</t>
  </si>
  <si>
    <t>744L51R</t>
  </si>
  <si>
    <t>RELÉ - POMOCNÝ SPÍNAČ</t>
  </si>
  <si>
    <t>75L36XR</t>
  </si>
  <si>
    <t>NÁSTUPIŠTNÍ TABULE IS - MONTÁŽ</t>
  </si>
  <si>
    <t>75L36YR</t>
  </si>
  <si>
    <t>NÁSTUPIŠTNÍ TABULE IS - DEMONTÁŽ</t>
  </si>
  <si>
    <t>75L3A4R</t>
  </si>
  <si>
    <t>INFORMAČNÍ PRVEK, ZÁVĚS PRO INFORMAČNÍ TABULE</t>
  </si>
  <si>
    <t>75L3AXR</t>
  </si>
  <si>
    <t>INFORMAČNÍ PRVEK, - MONTÁŽ</t>
  </si>
  <si>
    <t>75L3AYR</t>
  </si>
  <si>
    <t>INFORMAČNÍ PRVEK, - DEMONTÁŽ</t>
  </si>
  <si>
    <t>81</t>
  </si>
  <si>
    <t>75L3DWR</t>
  </si>
  <si>
    <t>HW PRO ŘÍZENÍ SYSTÉMU - DOPLNĚNÍ</t>
  </si>
  <si>
    <t>82</t>
  </si>
  <si>
    <t>75L3DXR</t>
  </si>
  <si>
    <t>HW PRO ŘÍZENÍ SYSTÉMU - MONTÁŽ</t>
  </si>
  <si>
    <t>83</t>
  </si>
  <si>
    <t>75L3HWR</t>
  </si>
  <si>
    <t>SW PRO ŘÍZENÍ SYSTÉMU (OSTATNÍ SPOLEČNÉ POLOŽKY) - DOPLNĚNÍ A ÚPRAVA PŘI PŘEPÍNÁNÍ</t>
  </si>
  <si>
    <t>84</t>
  </si>
  <si>
    <t>75XX06R</t>
  </si>
  <si>
    <t>ÚPRAVA PŘENOSOVÉ A DATOVÉ SÍTĚ (KONFIGURACE, NASTAVENÍ)</t>
  </si>
  <si>
    <t>85</t>
  </si>
  <si>
    <t>75L3I2R</t>
  </si>
  <si>
    <t>ZAŠKOLENÍ OBSLUHY NA MÍSTĚ, INSTALACE, DOPRAVA PŘES 200 KM</t>
  </si>
  <si>
    <t>86</t>
  </si>
  <si>
    <t>75L3J2R</t>
  </si>
  <si>
    <t>ŠÉFMONTÁŽE, ZKOUŠENÍ, OŽIVENÍ, REVIZE INFORMAČNÍHO SYSTÉMU DO 30 PRVKŮ</t>
  </si>
  <si>
    <t>87</t>
  </si>
  <si>
    <t>PS 01-27-01 0.5=0.500 [A] 
Celkem: 0.5=0.500 [B]</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</si>
  <si>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</si>
  <si>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88</t>
  </si>
  <si>
    <t>PS 01-27-01 0.1=0.100 [A] 
Celkem: 0.1=0.100 [B]</t>
  </si>
  <si>
    <t>89</t>
  </si>
  <si>
    <t>90</t>
  </si>
  <si>
    <t>91</t>
  </si>
  <si>
    <t>D.4</t>
  </si>
  <si>
    <t>Ostatní technologická zařízení</t>
  </si>
  <si>
    <t xml:space="preserve">  SO 90-90</t>
  </si>
  <si>
    <t>Likvidace odpadů včetně dopravy</t>
  </si>
  <si>
    <t>SO 90-90</t>
  </si>
  <si>
    <t>997</t>
  </si>
  <si>
    <t>Přesun sutě</t>
  </si>
  <si>
    <t>'PS 01-21-01 1.00=1,000 [A] 
''PS 01-22-01 0.2=0,200 [B] 
''PS 01-27-01 0.1=0,100 [H] 
''PS 01-24-01 0.1=0,500  [I] 
Celkem 1.8=1.800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</si>
  <si>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</si>
  <si>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015460R.911</t>
  </si>
  <si>
    <t>911</t>
  </si>
  <si>
    <t>Poplatek za likvidaci odpadů nekontaminovaných zatříděného do Katalogu odpadů pod kódem 17 04 11, včetně dopravy</t>
  </si>
  <si>
    <t>SO 01-36-01 0.4=0.400 [A] 
Celkem: 0.4=0.400 [B]</t>
  </si>
  <si>
    <t>015461R.912</t>
  </si>
  <si>
    <t>912</t>
  </si>
  <si>
    <t>Poplatek za likvidaci odpadů nekontaminovaných zatříděného do Katalogu odpadů pod kódem 16 02 14, včetně dopravy</t>
  </si>
  <si>
    <t>'PS 01-21-01 12.00=12,000 [A] 
''PS 01-22-01 2.00=2,000 [B] 
''PS 01-27-01 0.1=0,100 [H] 
''PS 01-24-01 0.1=0,100 [I] 
Celkem 14.2=14.200 [A]</t>
  </si>
  <si>
    <t>SO 01-10-01 1156.145=1 156.145 [A] 
SO 01-11-01 1887.138=1 887.138 [B] 
SO 01-13-01 22.824=22.824 [C] 
SO 01-16-01 755.616=755.616 [D] 
PS 01-01-01 2.00=2.000 [E] 
PS 01-21-01 3.12=3.120 [F] 
PS 01-22-01 1.00=1.000 [G] 
PS 01-27-01 0.5=0.500 [H] 
Celkem: 1156.145+1887.138+22.824+755.616+2+3.12+1+0.5=3 828.343 [I]</t>
  </si>
  <si>
    <t>1. Ceny uvedené vsouboru cen je doporučeno upravit podle aktuálních cen místně příslušné skládky odpadů. 2. Uložení odpadů neuvedených vsouboru cen se oceňuje individuálně.</t>
  </si>
  <si>
    <t>9909000200R.907</t>
  </si>
  <si>
    <t>907</t>
  </si>
  <si>
    <t>Poplatek za uložení stavebního odpadu na skládce (skládkovné) ze štěrku ze železničního svršku obsahující nebezpečné látky zatříděného do Katalogu odpadů pod kó</t>
  </si>
  <si>
    <t>Poplatek za uložení stavebního odpadu na skládce (skládkovné) ze štěrku ze železničního svršku obsahující nebezpečné látky zatříděného do Katalogu odpadů pod kódem 17 05 07, včetně dopravy</t>
  </si>
  <si>
    <t>SO 01-10-01 204.025=204.025 [A] 
Celkem: 204.025=204.025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</si>
  <si>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</si>
  <si>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'SO 01-19-01 2.246=2,246 [A] 
''SO 01-26-02 0.192=0,192 [B] 
''PS 01-21-01 1.00=1,000 [C] 
''PS 01-22-01 0.2=0,200 [D] 
''PS 01-27-01 0.1=0,100 [J] 
''PS 01-24-01 0.1=0,500  [K] 
Celkem 2.246+0.192+1.00+0.2+0.1+0.5=4.238 [A]</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</si>
  <si>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</si>
  <si>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997013609R.901</t>
  </si>
  <si>
    <t>901</t>
  </si>
  <si>
    <t>Poplatek za uložení stavebního odpadu na skládce (skládkovné) ze směsí nebo oddělených frakcí betonu, cihel a keramických výrobků zatříděného do Katalogu odpadů</t>
  </si>
  <si>
    <t>Poplatek za uložení stavebního odpadu na skládce (skládkovné) ze směsí nebo oddělených frakcí betonu, cihel a keramických výrobků zatříděného do Katalogu odpadů pod kódem 17 01 07, včetně dopravy</t>
  </si>
  <si>
    <t>SO 28-71-28.01 615.493=615.493 [A] 
Celkem: 615.493=615.493 [B]</t>
  </si>
  <si>
    <t>997013631R.902</t>
  </si>
  <si>
    <t>902</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</si>
  <si>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</si>
  <si>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</si>
  <si>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SO 28-71-28.01 411.291=411.291 [A] 
SO 28-71-28.03 1.00=1.000 [B] 
SO 01-12-01 2833.294=2 833.294 [C] 
SO 01-21-01 180.691=180.691 [D] 
SO 01-22-01 98.217=98.217 [E] 
SO 01-36-02 1.185=1.185 [F] 
Celkem: 411.291+1+2833.294+180.691+98.217+1.185=3 525.678 [G]</t>
  </si>
  <si>
    <t>997013645R.903</t>
  </si>
  <si>
    <t>903</t>
  </si>
  <si>
    <t>Poplatek za uložení stavebního odpadu na skládce (skládkovné) asfaltového bez obsahu dehtu zatříděného do Katalogu odpadů pod kódem 17 03 02, včetně dopravy</t>
  </si>
  <si>
    <t>SO 28-71-28.01 43.826=43.826 [A] 
Celkem: 43.826=43.826 [B]</t>
  </si>
  <si>
    <t>997013804R.904</t>
  </si>
  <si>
    <t>904</t>
  </si>
  <si>
    <t>Poplatek za uložení stavebního odpadu na skládce (skládkovné) ze skla zatříděného do Katalogu odpadů pod kódem 17 02 02, včetně dopravy</t>
  </si>
  <si>
    <t>SO 28-71-28.01  15.143=15.143 [A] 
Celkem: 15.143=15.143 [B]</t>
  </si>
  <si>
    <t>997013811R.905</t>
  </si>
  <si>
    <t>905</t>
  </si>
  <si>
    <t>Poplatek za uložení stavebního odpadu na skládce (skládkovné) dřevěného zatříděného do Katalogu odpadů pod kódem 17 02 01, včetně dopravy</t>
  </si>
  <si>
    <t>SO 28-71-28.01 207.792=207.792 [A] 
Celkem: 207.792=207.792 [B]</t>
  </si>
  <si>
    <t>997013847R.910</t>
  </si>
  <si>
    <t>910</t>
  </si>
  <si>
    <t>Poplatek za uložení stavebního odpadu na skládce (skládkovné) asfaltového s obsahem dehtu zatříděného do Katalogu odpadů pod kódem 17 03 01; včetně dopravy</t>
  </si>
  <si>
    <t>SO 01-12-01 28.38=28.380 [A] 
SO 01-22-01 12.738=12.738 [B] 
Celkem: 28.38+12.738=41.118 [C]</t>
  </si>
  <si>
    <t>9909000201R.917</t>
  </si>
  <si>
    <t>917</t>
  </si>
  <si>
    <t>Poplatek za uložení stavebního odpadu na skládce (skládkovné) ze zeminy a kamení obsahující nebezpečné látky zatříděného do Katalogu odpadů pod kódem 17 05 03,</t>
  </si>
  <si>
    <t>Poplatek za uložení stavebního odpadu na skládce (skládkovné) ze zeminy a kamení obsahující nebezpečné látky zatříděného do Katalogu odpadů pod kódem 17 05 03, včetně dopravy</t>
  </si>
  <si>
    <t>SO 01-11-01 209.682=209.682 [A] 
Celkem: 209.682=209.682 [B]</t>
  </si>
  <si>
    <t xml:space="preserve">  SO 98-98</t>
  </si>
  <si>
    <t>Všeobecný objekt</t>
  </si>
  <si>
    <t>SO 98-98</t>
  </si>
  <si>
    <t>Dokumentace</t>
  </si>
  <si>
    <t>R0132540001</t>
  </si>
  <si>
    <t>Dokumentace skutečného provedení stavby v elektronické formě</t>
  </si>
  <si>
    <t>KPL</t>
  </si>
  <si>
    <t>R0132540002</t>
  </si>
  <si>
    <t>Dokumentace skutečného provedení stavby v listinné formě</t>
  </si>
  <si>
    <t>R0132940002</t>
  </si>
  <si>
    <t>Ostatní dokumentace - dokladová část (certifikáty, prohlášení o shodě, protokoly apod.)</t>
  </si>
  <si>
    <t>RVO003</t>
  </si>
  <si>
    <t>Geodetická dokumentace skutečného provedení stavby</t>
  </si>
  <si>
    <t>022111011</t>
  </si>
  <si>
    <t>Geodetické práce Kontrola PPK při směrové a výškové úpravě koleje zaměřením APK trať dvoukolejná - V cenách jsou započteny náklady na geodetickou kontinuální ko</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</si>
  <si>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</si>
  <si>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3*0.459=1.377 [A] 
Celkem: 1.377=1.377 [B]</t>
  </si>
  <si>
    <t>Poznámka k položce: 3 pojezdy 1.nástupiště + 3.kolej</t>
  </si>
  <si>
    <t>022121001</t>
  </si>
  <si>
    <t>Geodetické práce Diagnostika technické infrastruktury Vytýčení trasy inženýrských sítí - V sazbě jsou započteny náklady na vyhledání trasy detektorem, zaměření</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</si>
  <si>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</si>
  <si>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 Základna pro výpočet - dotyčné práce 1.nástupiště + 3.kolej</t>
  </si>
  <si>
    <t>Ostatní</t>
  </si>
  <si>
    <t>02410140R</t>
  </si>
  <si>
    <t>Náklady na interoperabilitu, osvědčení o shodě s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</si>
  <si>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</si>
  <si>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01130300R</t>
  </si>
  <si>
    <t>Archeologický průzkum</t>
  </si>
  <si>
    <t>SOUB</t>
  </si>
  <si>
    <t>Tento průzkum bude proveden po odkrytí vrstev 1. nástupiště a 3.koleje. Více v PDPS v části „02_PD_1_nastupiste -  H_Doklady - H.50_Magistrát Teplice - památkáři – stanovisko“</t>
  </si>
  <si>
    <t>021101021</t>
  </si>
  <si>
    <t>Průzkumné práce pro opravy Geotechnický průzkum doplňující</t>
  </si>
  <si>
    <t>1.nástupiště + 3.kolej</t>
  </si>
  <si>
    <t>021201R</t>
  </si>
  <si>
    <t>Průzkumné práce pro opravy Průzkum výskytu škodlivin kontaminace kameniva ropnými látkami</t>
  </si>
  <si>
    <t>021211001</t>
  </si>
  <si>
    <t>Průzkumné práce pro opravy Doplňující laboratorní rozbor kontaminace zeminy nebo kol. lože - V ceně jsou započteny náklady na doplňující rozbor kameniva nebo KL</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</si>
  <si>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</si>
  <si>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011514000</t>
  </si>
  <si>
    <t>Stavebně-statický průzkum</t>
  </si>
  <si>
    <t>CS ÚRS 2021 01</t>
  </si>
  <si>
    <t>1. Více informací o volbě, obsahu a způsobu ocenění jednotlivých titulů viz Příloha 01 Průzkumné, geodetické a projektové práce. 
stavebně technický průzkum bude proveden pro konstrukce nemožné posoudit v projekční fázi vzhledem k jejich nepřístupnosti. 
Zjištění pevnosti cihel a zdící malty v uliční fasádě v místě kotev trolejí – 15 míst určených autorským dozorem. Tyto zkoušky lze provézt po postavení lešení a odkrytí fasádních omítkových vrstev.</t>
  </si>
  <si>
    <t>011544000</t>
  </si>
  <si>
    <t>Restaurátorský záměr</t>
  </si>
  <si>
    <t>CS ÚRS 2020 01</t>
  </si>
  <si>
    <t>Restaurátorský průzkum exteriéru výpravní budovy železničního nádraží Teplice v Čechách, byl prováděn za plného provozu a nebylo tak možné důkladně sondovat všechna místa. Před zahájením prací, jsou doporučeny dílčí cílené restaurátorské průzkumy, které budou upřesňovat jednotlivé postupy a které provede zhotovitel. Předpokládá se zpracování podrobného restaurátorského záměru pro všechny hodnotné prvky, jež jsou uvedeny v restaurátorském záměru. Jedná se především o kamenné a terakotové prvky (sloupy a pilastry vstupního portiku) socha pravé strany portiku (včetně odborné demontáže restaurátorem a přepravy), sloupky zábradlí balkonu portiku (potvrzení zlacení), kamenné části soklových partií, kamenné parapety oken a ostatní kamenné materiály (viz příloha - doplnění orientačního restaurátorského průzkumu). Dále je nutné zpřístupnit a cíleně sondovat klenby portiku kvůli možnému výskytu fragmentů maleb.</t>
  </si>
  <si>
    <t>042903000</t>
  </si>
  <si>
    <t>Individuální posudky technického stavu prvků krovu</t>
  </si>
  <si>
    <t>1. Více informací o volbě, obsahu a způsobu ocenění jednotlivých titulů viz Příloha 04 Inženýrská činnost. 
posudky určí následné úkony a pracovní postup obnovy jednotlivých prvků krovu. 
Upřesnění stavu nosných prvků konstrukce krovu z pohledu mykologického napadení  v zakrytých místech, kde nebylo možno provézt mykologický průzkum, Po odkrytí podhledů a bednění střechy budou autorským dozorem  určena místa doplňujícího průzkum. Oceňte 10 ks odběrů a mykologickou analýzu 10 vzorků dřevní hmoty.</t>
  </si>
  <si>
    <t>012203000</t>
  </si>
  <si>
    <t>Geodetické práce při provádění stavby</t>
  </si>
  <si>
    <t>035103001</t>
  </si>
  <si>
    <t>Pronájem ploch</t>
  </si>
  <si>
    <t>Předpokládaná záborová plocha je 1270 m2 po celou předpokládanou dobu výstavby 18 měsíců</t>
  </si>
  <si>
    <t>R0345030001</t>
  </si>
  <si>
    <t>Publicita stavby</t>
  </si>
  <si>
    <t>RVO002</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</si>
  <si>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</si>
  <si>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</si>
  <si>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E.1.2</t>
  </si>
  <si>
    <t>Nástupiště</t>
  </si>
  <si>
    <t xml:space="preserve">  SO 01-10-01</t>
  </si>
  <si>
    <t>Železniční svršek koleje č. 3</t>
  </si>
  <si>
    <t>SO 01-10-01</t>
  </si>
  <si>
    <t>Komunikace pozemní</t>
  </si>
  <si>
    <t>5957104025</t>
  </si>
  <si>
    <t>Kolejnicové pásy třídy R260 tv. 49 E1 délky 75 metrů</t>
  </si>
  <si>
    <t>ÚOŽI 2021 01</t>
  </si>
  <si>
    <t>5956140030</t>
  </si>
  <si>
    <t>Pražec betonový příčný vystrojený včetně kompletů tv. B 91S/2 (S)</t>
  </si>
  <si>
    <t>635=635.000 [A] 
Celkem: 635=635.000 [B]</t>
  </si>
  <si>
    <t>5958158025</t>
  </si>
  <si>
    <t>Podložka pryžová pod patu kolejnice WS7 149x152x7 (Vossloh)</t>
  </si>
  <si>
    <t>2*635=1 270.000 [A] 
Celkem: 1270=1 270.000 [B]</t>
  </si>
  <si>
    <t>5957131000</t>
  </si>
  <si>
    <t>Lepený izolovaný styk tv. S49 délky 3,40 m</t>
  </si>
  <si>
    <t>5955101025</t>
  </si>
  <si>
    <t>Kamenivo drcené drť frakce 4/8</t>
  </si>
  <si>
    <t>37.55*1.7=63.835 [A] 
Celkem: 63.835=63.835 [B]</t>
  </si>
  <si>
    <t>5955101000</t>
  </si>
  <si>
    <t>Kamenivo drcené štěrk frakce 31,5/63 třídy BI</t>
  </si>
  <si>
    <t>833.1*1.7=1 416.270 [A] 
Celkem: 1416.27=1 416.270 [B]</t>
  </si>
  <si>
    <t>5905015010</t>
  </si>
  <si>
    <t>Oprava stezky ručně s odstraněním drnu a nánosu do 10 cm. Poznámka: 1. V cenách jsou započteny náklady na ruční odstranění drnu a nánosu a rozprostření výzisku</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</si>
  <si>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</si>
  <si>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''km 18,208-18,426 
218*3=654.000 [A] 
Celkem: 654=654.000 [B]</t>
  </si>
  <si>
    <t>1. V cenách jsou započteny náklady na ruční odstranění drnu a nánosu a rozprostření výzisku na terén nebo naložení na dopravní prostředek a urovnání povrchu stezky. 2. V cenách nejsou obsaženy náklady na doplnění a úpravu štěrkodrtě.</t>
  </si>
  <si>
    <t>5905023020</t>
  </si>
  <si>
    <t>Úprava povrchu stezky rozprostřením štěrkodrtě přes 3 do 5 cm. Poznámka: 1. V cenách jsou započteny náklady na rozprostření a urovnání kameniva včetně zhutnění</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</si>
  <si>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</si>
  <si>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400*1.3 mezi 1. 520 3. SK=520.000 [A] 
165*1.4 vně koleje č. 3=231.000 [B] 
Celkem: 520+231=751.000 [C]</t>
  </si>
  <si>
    <t>1. V cenách jsou započteny náklady na rozprostření a urovnání kameniva včetně zhutnění povrchu stezky. Platí pro nový i stávající stav. 2. V cenách nejsou obsaženy náklady na dodávku drtě.</t>
  </si>
  <si>
    <t>5905025110</t>
  </si>
  <si>
    <t>Doplnění stezky štěrkodrtí souvislé. Poznámka: 1. V cenách jsou započteny náklady na doplnění kameniva včetně rozprostření ojediněle ručně z vozíku nebo souvisl</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</si>
  <si>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</si>
  <si>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751*0.05=37.550 [A] 
Celkem: 37.55=37.550 [B]</t>
  </si>
  <si>
    <t>1. V cenách jsou započteny náklady na doplnění kameniva včetně rozprostření ojediněle ručně z vozíku nebo souvisle mechanizací z vozíků nebo železničních vozů. 2. V cenách nejsou obsaženy náklady na dodávku kameniva.</t>
  </si>
  <si>
    <t>5905050070</t>
  </si>
  <si>
    <t>Souvislá výměna KL se snesením KR koleje pražce betonové rozdělení "u". Poznámka: 1. V cenách jsou započteny náklady na odtěžení KL, úpravu sklonu a zhutnění pl</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</si>
  <si>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</si>
  <si>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0.381=0.381 [A] 
Celkem: 0.381=0.381 [B]</t>
  </si>
  <si>
    <t>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</si>
  <si>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5905105030</t>
  </si>
  <si>
    <t>Doplnění KL kamenivem souvisle strojně v koleji. Poznámka: 1. V cenách jsou započteny náklady na doplnění kameniva ojediněle ručně vidlemi a/nebo souvisle stroj</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</si>
  <si>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</si>
  <si>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''Rekonstruovaný úsek 
320.04=320.040 [A] 
'''Propracovaný úsek 
33=33.000 [B] 
Celkem: 320.04+33=353.040 [C]</t>
  </si>
  <si>
    <t>1. V cenách jsou započteny náklady na doplnění kameniva ojediněle ručně vidlemi a/nebo souvisle strojně z výsypných vozů případně nakladačem. 2. V cenách nejsou obsaženy náklady na dodávku kameniva.</t>
  </si>
  <si>
    <t>5905110010</t>
  </si>
  <si>
    <t>Snížení KL pod patou kolejnice v koleji. Poznámka: 1. V cenách jsou započteny náklady na snížení KL pod patou kolejnice ručně vidlemi. 2. V cenách nejsou obsaže</t>
  </si>
  <si>
    <t>Snížení KL pod patou kolejnice v koleji. Poznámka: 1. V cenách jsou započteny náklady na snížení KL pod patou kolejnice ručně vidlemi. 2. V cenách nejsou obsaženy náklady na doplnění a dodávku kameniva.</t>
  </si>
  <si>
    <t>1. V cenách jsou započteny náklady na snížení KL pod patou kolejnice ručně vidlemi. 2. V cenách nejsou obsaženy náklady na doplnění a dodávku kameniva. Kilometr koleje=km</t>
  </si>
  <si>
    <t>5905110020</t>
  </si>
  <si>
    <t>Snížení KL pod patou kolejnice ve výhybce. Poznámka: 1. V cenách jsou započteny náklady na snížení KL pod patou kolejnice ručně vidlemi. 2. V cenách nejsou obsa</t>
  </si>
  <si>
    <t>Snížení KL pod patou kolejnice ve výhybce. Poznámka: 1. V cenách jsou započteny náklady na snížení KL pod patou kolejnice ručně vidlemi. 2. V cenách nejsou obsaženy náklady na doplnění a dodávku kameniva.</t>
  </si>
  <si>
    <t>''v.č. 23 
50=50.000 [A] 
Celkem: 50=50.000 [B]</t>
  </si>
  <si>
    <t>1. V cenách jsou započteny náklady na snížení KL pod patou kolejnice ručně vidlemi. 2. V cenách nejsou obsaženy náklady na doplnění a dodávku kameniva. Rozvinutá délka výhybky=m</t>
  </si>
  <si>
    <t>5907010090</t>
  </si>
  <si>
    <t>Výměna LISŮ tv. S49 rozdělení "u". Poznámka: 1. V cenách jsou započteny náklady na demontáž upevňovadel, výměnu LISU, montáž upevňovadel, případnou úpravu dilat</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</si>
  <si>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</si>
  <si>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2*3.4=6.800 [A] 
Celkem: 6.8=6.800 [B]</t>
  </si>
  <si>
    <t>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 Metr kolejnice=m</t>
  </si>
  <si>
    <t>5907050020</t>
  </si>
  <si>
    <t>Dělení kolejnic řezáním nebo rozbroušením soustavy S49 nebo T. Poznámka: 1. V cenách jsou započteny náklady na manipulaci, podložení, označení a provedení řezu</t>
  </si>
  <si>
    <t>Dělení kolejnic řezáním nebo rozbroušením soustavy S49 nebo T. Poznámka: 1. V cenách jsou započteny náklady na manipulaci, podložení, označení a provedení řezu kolejnice.</t>
  </si>
  <si>
    <t>1. V cenách jsou započteny náklady na manipulaci, podložení, označení a provedení řezu kolejnice. Řez=kus</t>
  </si>
  <si>
    <t>5909032020</t>
  </si>
  <si>
    <t>Přesná úprava GPK koleje směrové a výškové uspořádání pražce betonové. Poznámka: 1. V cenách jsou započteny náklady na úpravu směrového a výškového uspořádání s</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</si>
  <si>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</si>
  <si>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0.409=0.409 [A] 
Celkem: 0.409=0.409 [B]</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</si>
  <si>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Kilometr koleje=km</t>
  </si>
  <si>
    <t>5909042010</t>
  </si>
  <si>
    <t>Přesná úprava GPK výhybky směrové a výškové uspořádání pražce dřevěné nebo ocelové. Poznámka: 1. V cenách jsou započteny náklady na úpravu směrového a výškového</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</si>
  <si>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</si>
  <si>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 Rozvinutá délka výhybky=m</t>
  </si>
  <si>
    <t>5910020030</t>
  </si>
  <si>
    <t>Svařování kolejnic termitem plný předehřev standardní spára svar sériový tv. S49. Poznámka: 1. V cenách jsou započteny náklady na vybrání kameniva z mezipražcov</t>
  </si>
  <si>
    <t>svar</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</si>
  <si>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</si>
  <si>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</si>
  <si>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5910035030</t>
  </si>
  <si>
    <t>Dosažení dovolené upínací teploty v BK prodloužením kolejnicového pásu v koleji tv. S49. Poznámka: 1. V cenách jsou započteny náklady na montáž a demontáž napín</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</si>
  <si>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</si>
  <si>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 V cenách jsou započteny náklady na montáž a demontáž napínacího zařízení nebo ohřevu kolejnic a udržování potřebného prodloužení kolejnicového pásu. 2. V cenách nejsou obsaženy náklady na demontáž upevňovadel a kolejnicových spojek.</t>
  </si>
  <si>
    <t>5910040030</t>
  </si>
  <si>
    <t>Umožnění volné dilatace kolejnice demontáž upevňovadel bez osazení kluzných podložek rozdělení pražců "u". Poznámka: 1. V cenách jsou započteny náklady na uvoln</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</si>
  <si>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</si>
  <si>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483*2=966.000 [A] 
Celkem: 966=966.000 [B]</t>
  </si>
  <si>
    <t>1. V cenách jsou započteny náklady na uvolnění, demontáž a rovnoměrné prodloužení nebo zkrácení kolejnice, vyznačení značek a vedení dokumentace. 2. V cenách nejsou obsaženy náklady na demontáž kolejnicových spojek. Metr kolejnice=m</t>
  </si>
  <si>
    <t>5910040130</t>
  </si>
  <si>
    <t>Umožnění volné dilatace kolejnice montáž upevňovadel bez odstranění kluzných podložek rozdělení pražců "u". Poznámka: 1. V cenách jsou započteny náklady na uvol</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</si>
  <si>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</si>
  <si>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5999005010</t>
  </si>
  <si>
    <t>Třídění spojovacích a upevňovacích součástí. Poznámka: 1. V cenách jsou započteny náklady na manipulaci, vytřídění a uložení materiálu na úložiště nebo do sklad</t>
  </si>
  <si>
    <t>Třídění spojovacích a upevňovacích součástí. Poznámka: 1. V cenách jsou započteny náklady na manipulaci, vytřídění a uložení materiálu na úložiště nebo do skladu.</t>
  </si>
  <si>
    <t>1. V cenách jsou započteny náklady na manipulaci, vytřídění a uložení materiálu na úložiště nebo do skladu.</t>
  </si>
  <si>
    <t>5999005020</t>
  </si>
  <si>
    <t>Třídění pražců a kolejnicových podpor. Poznámka: 1. V cenách jsou započteny náklady na manipulaci, vytřídění a uložení materiálu na úložiště nebo do skladu.</t>
  </si>
  <si>
    <t>625*0.285=178.125 [A] 
Celkem: 178.125=178.125 [B]</t>
  </si>
  <si>
    <t>5999005030</t>
  </si>
  <si>
    <t>Třídění kolejnic. Poznámka: 1. V cenách jsou započteny náklady na manipulaci, vytřídění a uložení materiálu na úložiště nebo do skladu.</t>
  </si>
  <si>
    <t>(381.108*2)*0.049=37.349 [A] 
Celkem: 37.349=37.349 [B]</t>
  </si>
  <si>
    <t>5999010020</t>
  </si>
  <si>
    <t>Vyjmutí a snesení konstrukcí nebo dílů hmotnosti přes 10 do 20 t. Poznámka: 1. V cenách jsou započteny náklady na manipulaci vyjmutí a snesení zdvihacím prostře</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</si>
  <si>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</si>
  <si>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''Vyjmutí roštu 
218.424=218.424 [A] 
Celkem: 218.424=218.424 [B]</t>
  </si>
  <si>
    <t>1. V cenách jsou započteny náklady na manipulaci vyjmutí a snesení zdvihacím prostředkem, naložení, složení, přeprava v místě technologické manipulace. Položka obsahuje náklady na práce v blízkosti trakčního vedení.</t>
  </si>
  <si>
    <t>5999015020</t>
  </si>
  <si>
    <t>Vložení konstrukcí nebo dílů hmotnosti přes 10 do 20 t. Poznámka: 1. V cenách jsou započteny náklady na vložení konstrukce podle technologického postupu, přepra</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</si>
  <si>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t>
  </si>
  <si>
    <t>''Kolejový rošt 
235.639=235.639 [A] 
Celkem: 235.639=235.639 [B]</t>
  </si>
  <si>
    <t>1. V cenách jsou započteny náklady na vložení konstrukce podle technologického postupu, přeprava v místě technologické manipulace. Položka obsahuje náklady na práce v blízkosti trakčního vedení.</t>
  </si>
  <si>
    <t>OST</t>
  </si>
  <si>
    <t>9902201200</t>
  </si>
  <si>
    <t>Doprava obousměrná (např. dodávek z vlastních zásob zhotovitele nebo objednatele nebo výzisku) mechanizací o nosnosti přes 3,5 t objemnějšího kusového materiálu</t>
  </si>
  <si>
    <t>Doprava obousměrná (např. dodávek z vlastních zásob zhotovitele nebo objednatele nebo výzisku) mechanizací o nosnosti přes 3,5 t objemnějšího kusového materiálu (prefabrikátů, stožárů, výhybek, rozvaděčů, vybouraných hmot atd.) do 350 km Poznámka: 1. Ceny</t>
  </si>
  <si>
    <t>''Nové kolejnice  
37.043=37.043 [A] 
'''Nové pražce B91 
207.645=207.645 [B] 
Celkem: 37.043+207.645=244.688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</si>
  <si>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t přepravovaného materiálu.</t>
  </si>
  <si>
    <t>9902409100</t>
  </si>
  <si>
    <t>Doprava jednosměrná (např. nakupovaného materiálu) mechanizací o nosnosti přes 3,5 t objemnějšího kusového materiálu (prefabrikátů, stožárů, výhybek, rozvaděčů,</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</si>
  <si>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t>
  </si>
  <si>
    <t>''Nové kolejnice 
37.043*152=5 630.536 [A] 
'''Nové pražce B91 
207.645*83=17 234.535 [B] 
Celkem: 5630.536+17234.535=22 865.071 [C]</t>
  </si>
  <si>
    <t>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 Měrnou jednotkou je t přepravovaného materiálu.</t>
  </si>
  <si>
    <t>9902900100</t>
  </si>
  <si>
    <t>Naložení sypanin, drobného kusového materiálu, suti Poznámka: 1. Ceny jsou určeny pro nakládání materiálu v případech, kdy není naložení součástí dodávky materi</t>
  </si>
  <si>
    <t>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</si>
  <si>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Naložení suti k odvozu na skládku 
1360.17=1 360.170 [A] 
Celkem: 1360.17=1 360.170 [B]</t>
  </si>
  <si>
    <t>1. Ceny jsou určeny pro nakládání materiálu v případech, kdy není naložení součástí dodávky materiálu nebo není uvedeno v popisu cen a pro nakládání z meziskládky. 2. Ceny se použijí i pro nakládání materiálu z vlastních zásob objednatele.</t>
  </si>
  <si>
    <t>9902100200</t>
  </si>
  <si>
    <t>Doprava obousměrná (např. dodávek z vlastních zásob zhotovitele nebo objednatele nebo výzisku) mechanizací o nosnosti přes 3,5 t sypanin (kameniva, písku, suti,</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</si>
  <si>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</si>
  <si>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''DOPRAVA NOVÉHO MATERIÁLU 
'''drť 4/8 
63.835=63.835 [A] 
'''kamenivo 31,5/63 
1416.27=1 416.270 [B] 
Mezisoučet: 63.835+1416.27=1 480.105 [C] 
Celkem: 63.835+1416.27=1 480.105 [D]</t>
  </si>
  <si>
    <t>9901000400</t>
  </si>
  <si>
    <t>Doprava obousměrná (např. dodávek z vlastních zásob zhotovitele nebo objednatele nebo výzisku) mechanizací o nosnosti do 3,5 t elektrosoučástek, montážního mate</t>
  </si>
  <si>
    <t>Doprava obousměrná (např. dodávek z vlastních zásob zhotovitele nebo objednatele nebo výzisku) mechanizací o nosnosti do 3,5 t elektrosoučástek, montážního materiálu, kameniva, písku, dlažebních kostek, suti,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</si>
  <si>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''LIS S49 
2=2.000 [A] 
'''Pryžové podložky 
1=1.000 [B] 
Celkem: 2+1=3.000 [C]</t>
  </si>
  <si>
    <t>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 Měrnou jednotkou je kus stroje.</t>
  </si>
  <si>
    <t>9903200100</t>
  </si>
  <si>
    <t>Přeprava mechanizace na místo prováděných prací o hmotnosti přes 12 t přes 50 do 100 km Poznámka: 1. Ceny jsou určeny pro dopravu mechanizmů na místo prováděnýc</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</si>
  <si>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</si>
  <si>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 dvoucestný bagr=1.000 [A] 
1 ASPv=1.000 [B] 
1 SSP=1.000 [C] 
Celkem: 1+1+1=3.000 [D]</t>
  </si>
  <si>
    <t>1. Ceny jsou určeny pro dopravu mechanizmů na místo prováděných prací po silnici i po kolejích. 2. V ceně jsou započteny i náklady na zpáteční cestu dopravního prostředku. Měrnou jednotkou je kus přepravovaného stroje.</t>
  </si>
  <si>
    <t>SO 01-10-01 1156.145=1 156.145 [A] 
Celkem: 1156.145=1 156.145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</si>
  <si>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</si>
  <si>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01-11-01</t>
  </si>
  <si>
    <t>Železniční spodek koleje č. 3</t>
  </si>
  <si>
    <t>SO 01-11-01</t>
  </si>
  <si>
    <t>151303R.1</t>
  </si>
  <si>
    <t>Odstranění pažení a rozepření stěn výkopu kolejového lože plochy do 20 m2 s uložením materiálu na vzdálenost do 3 m od kraje výkopu hnané, hloubky do 2 m</t>
  </si>
  <si>
    <t>151303R.2</t>
  </si>
  <si>
    <t>Zřízení pažení a rozepření stěn výkopu kolejového lože plochy do 20 m2 pro jakoukoliv mezerovitost hnané, hloubky do 2 m</t>
  </si>
  <si>
    <t>Poznámka k položce: Viz. TZ str. 8 dle ČSN EN 1991-2, čl. 6.3.6.4 Zápory tyče d min. 50mm, táhla tyče d min 10mm, za záporami se umístí fošny tl. 50mm, převázky z úhelníků 100x65x10mm</t>
  </si>
  <si>
    <t>285947R</t>
  </si>
  <si>
    <t>Trny z betonářské oceli do průměru 20 mm, délky do 3m</t>
  </si>
  <si>
    <t>Poznámka k položce: Táhla d min. 10mmm</t>
  </si>
  <si>
    <t>262201R</t>
  </si>
  <si>
    <t>Vrty pro injektáže v hornině tř. II do průměru 56 mm</t>
  </si>
  <si>
    <t>5955101020</t>
  </si>
  <si>
    <t>Kamenivo drcené štěrkodrť frakce 0/32</t>
  </si>
  <si>
    <t>(1575*0.25)*1.8=708.750 [A] 
Celkem: 708.75=708.750 [B]</t>
  </si>
  <si>
    <t>5964103005</t>
  </si>
  <si>
    <t>Drenážní plastové díly trubka celoperforovaná DN 150 mm</t>
  </si>
  <si>
    <t>5964104000</t>
  </si>
  <si>
    <t>Kanalizační díly plastové trubka hladká DN 150</t>
  </si>
  <si>
    <t>59641R</t>
  </si>
  <si>
    <t>Kanalizační díly plastové Šachty DN400</t>
  </si>
  <si>
    <t>5955101012</t>
  </si>
  <si>
    <t>Kamenivo drcené štěrk frakce 16/32</t>
  </si>
  <si>
    <t>''Výplň trativodu 
(215*0.6*0.75)*1.7=164.475 [A] 
Celkem: 164.475=164.475 [B]</t>
  </si>
  <si>
    <t>5955101035</t>
  </si>
  <si>
    <t>Kamenivo těžené 0/32</t>
  </si>
  <si>
    <t>''Vyrovnávací vrstva trativodu  
(215*0.6*0.05)*1.8=11.610 [A] 
Celkem: 11.61=11.610 [B]</t>
  </si>
  <si>
    <t>5964161030</t>
  </si>
  <si>
    <t>Beton lehce zhutnitelný C 25/30;XF1 vyhovuje i XD1-2,XA1,XC3 F5 2 470 2 989</t>
  </si>
  <si>
    <t>''Betonové lůžko trativodu v místě podchodu  
80*0.6*0.1=4.800 [A] 
Celkem: 4.8=4.800 [B]</t>
  </si>
  <si>
    <t>5964133005</t>
  </si>
  <si>
    <t>Geotextilie separační</t>
  </si>
  <si>
    <t>''Trativod 
3*215=645.000 [A] 
Celkem: 645=645.000 [B]</t>
  </si>
  <si>
    <t>58530R</t>
  </si>
  <si>
    <t>Směsné pojivo cement/vápno</t>
  </si>
  <si>
    <t>Poznámka k položce: Směsné pojivo cement : vápno v poměru 1:1 v objemu do 4%. Před zahájením stavebních prací je nezbytné upřesnit recepturu, která je bezprostředně závislá na vlhkosti materiálu. Vlastnosti vrstvy zlepšené zeminy musí být v souladu s přílohou 13 předpisu S4 Železniční spodek.</t>
  </si>
  <si>
    <t>5914050010</t>
  </si>
  <si>
    <t>Demontáž krytých odvodňovacích zařízení potrubí trativodu. Poznámka: 1. V cenách jsou započteny náklady na demontáž dílů, zához, urovnání a úpravu terénu nebo n</t>
  </si>
  <si>
    <t>Demontáž krytých odvodňovacích zařízení potrubí trativodu. Poznámka: 1. V cenách jsou započteny náklady na demontáž dílů, zához, urovnání a úpravu terénu nebo naložení výzisku na dopravní prostředek. 2. V cenách nejsou obsaženy náklady na dopravu a skládkovné.</t>
  </si>
  <si>
    <t>1. V cenách jsou započteny náklady na demontáž dílů, zához, urovnání a úpravu terénu nebo naložení výzisku na dopravní prostředek. 2. V cenách nejsou obsaženy náklady na dopravu a skládkovné.</t>
  </si>
  <si>
    <t>5914050020</t>
  </si>
  <si>
    <t>Demontáž krytých odvodňovacích zařízení šachty trativodu. Poznámka: 1. V cenách jsou započteny náklady na demontáž dílů, zához, urovnání a úpravu terénu nebo na</t>
  </si>
  <si>
    <t>Demontáž krytých odvodňovacích zařízení šachty trativodu. Poznámka: 1. V cenách jsou započteny náklady na demontáž dílů, zához, urovnání a úpravu terénu nebo naložení výzisku na dopravní prostředek. 2. V cenách nejsou obsaženy náklady na dopravu a skládkovné.</t>
  </si>
  <si>
    <t>5914055010</t>
  </si>
  <si>
    <t>Zřízení krytých odvodňovacích zařízení potrubí trativodu. Poznámka: 1. V cenách jsou započteny náklady na zřízení podkladní vrstvy, uložení, obsypání a zásyp za</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</si>
  <si>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</si>
  <si>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</si>
  <si>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5914055030</t>
  </si>
  <si>
    <t>Zřízení krytých odvodňovacích zařízení svodného potrubí. Poznámka: 1. V cenách jsou započteny náklady na zřízení podkladní vrstvy, uložení, obsypání a zásyp zař</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</si>
  <si>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</si>
  <si>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5914055020</t>
  </si>
  <si>
    <t>Zřízení krytých odvodňovacích zařízení šachty trativodu. Poznámka: 1. V cenách jsou započteny náklady na zřízení podkladní vrstvy, uložení, obsypání a zásyp zař</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</si>
  <si>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</si>
  <si>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591407R</t>
  </si>
  <si>
    <t>Zřízení konstrukční vrstvy pražcového podloží bez geomateriálu tl. 0,25 m</t>
  </si>
  <si>
    <t>Poznámka k položce: VL Ž4 typ 2 Zřízení vrstvy ze štěrkodrti fr. 0/32mm</t>
  </si>
  <si>
    <t>5915005010</t>
  </si>
  <si>
    <t>Hloubení rýh nebo jam ručně na železničním spodku v hornině třídy těžitelnosti I skupiny 1. Poznámka: 1. V cenách jsou započteny náklady na hloubení a uložení v</t>
  </si>
  <si>
    <t>Hloubení rýh nebo jam ručně na železničním spodku v hornině třídy těžitelnosti I skupiny 1. Poznámka: 1. V cenách jsou započteny náklady na hloubení a uložení výzisku na terén nebo naložení na dopravní prostředek a uložení na úložišti.</t>
  </si>
  <si>
    <t>''Trativody 
215*0.85*0.6=109.650 [A] 
Celkem: 109.65=109.650 [B]</t>
  </si>
  <si>
    <t>1. V cenách jsou započteny náklady na hloubení a uložení výzisku na terén nebo naložení na dopravní prostředek a uložení na úložišti.</t>
  </si>
  <si>
    <t>5915010010</t>
  </si>
  <si>
    <t>Těžení zeminy nebo horniny železničního spodku v hornině třídy těžitelnosti I skupiny 1. Poznámka: 1. V cenách jsou započteny náklady na těžení a uložení výzisk</t>
  </si>
  <si>
    <t>Těžení zeminy nebo horniny železničního spodku v hornině třídy těžitelnosti I skupiny 1. Poznámka: 1. V cenách jsou započteny náklady na těžení a uložení výzisku na terén nebo naložení na dopravní prostředek a uložení na úložišti.</t>
  </si>
  <si>
    <t>''Odtěžení pro sanaci 
1575*(0.25+0.42)=1 055.250 [A] 
Celkem: 1055.25=1 055.250 [B]</t>
  </si>
  <si>
    <t>1. V cenách jsou započteny náklady na těžení a uložení výzisku na terén nebo naložení na dopravní prostředek a uložení na úložišti.</t>
  </si>
  <si>
    <t>5915020010</t>
  </si>
  <si>
    <t>Povrchová úprava plochy železničního spodku. Poznámka: 1. V cenách jsou započteny náklady na urovnání a úpravu ploch nebo skládek výzisku kameniva a zeminy s je</t>
  </si>
  <si>
    <t>Povrchová úprava plochy železničního spodku. Poznámka: 1. V cenách jsou započteny náklady na urovnání a úpravu ploch nebo skládek výzisku kameniva a zeminy s jejich případnou rekultivací.</t>
  </si>
  <si>
    <t>1. V cenách jsou započteny náklady na urovnání a úpravu ploch nebo skládek výzisku kameniva a zeminy s jejich případnou rekultivací.</t>
  </si>
  <si>
    <t>R9771511</t>
  </si>
  <si>
    <t>Jádrové vrty diamantovými korunkami do D 220 mm</t>
  </si>
  <si>
    <t>Poznámka k položce: Napojení trativodu do stáv. šachty</t>
  </si>
  <si>
    <t>116951R</t>
  </si>
  <si>
    <t>Promísení zeminy směsnými hydraulickými pojivy zemní frézou</t>
  </si>
  <si>
    <t>1575*0.42=661.500 [A] 
Celkem: 661.5=661.500 [B]</t>
  </si>
  <si>
    <t>''Naložení suti k odvozu na skládku 
2096.82=2 096.820 [A] 
Celkem: 2096.82=2 096.820 [B]</t>
  </si>
  <si>
    <t>9901000600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</si>
  <si>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</si>
  <si>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</si>
  <si>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</si>
  <si>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 
4.8*2.4=11.520 [A] 
Celkem: 11.52=11.520 [B]</t>
  </si>
  <si>
    <t>''DOPRAVA NOVÉHO MATERIÁLU 
'''štěrkodrť 0/32  
708.75+11.6=720.350 [A] 
'''kamenivo 16/32 
164.475=164.475 [B] 
Mezisoučet: 720.35+164.475=884.825 [C] 
Celkem: 720.35+164.475=884.825 [D]</t>
  </si>
  <si>
    <t>SO 01-11-01 1887.138=1 887.138 [A] 
Celkem: 1887.138=1 887.138 [B]</t>
  </si>
  <si>
    <t xml:space="preserve">  SO 01-12-01</t>
  </si>
  <si>
    <t>Nástupiště č. 1</t>
  </si>
  <si>
    <t>SO 01-12-01</t>
  </si>
  <si>
    <t>5964147130</t>
  </si>
  <si>
    <t>Nástupištní díly hrana H 130 základní</t>
  </si>
  <si>
    <t>59641471R1</t>
  </si>
  <si>
    <t>Nástupištní díly blok L 130 atypické délky 1200 mm</t>
  </si>
  <si>
    <t>59641471R2</t>
  </si>
  <si>
    <t>Nástupištní díly blok L 130 ROHOVÝ DÍL</t>
  </si>
  <si>
    <t>5964147170</t>
  </si>
  <si>
    <t>Nástupištní díly obrubník L 75N</t>
  </si>
  <si>
    <t>596414R</t>
  </si>
  <si>
    <t>Nástupištní díly obrubník L 75 atypické délky</t>
  </si>
  <si>
    <t>obrubníky s délkou 350 mm (1 ks) a s délkou 770 mm (1 ks)</t>
  </si>
  <si>
    <t>5964147085</t>
  </si>
  <si>
    <t>Nástupištní díly betonová dlaždice varovného pásu typ A</t>
  </si>
  <si>
    <t>5964151.R</t>
  </si>
  <si>
    <t>Dlažba betonová tl. 60mm</t>
  </si>
  <si>
    <t>Poznámka k položce: Betonová dlažba tl. 60mm bez zkosených hran, půdorysně odlišné rozměry - vhodně vyskládat</t>
  </si>
  <si>
    <t>5964151030</t>
  </si>
  <si>
    <t>Dlažba zámková pro nevidomé kostka</t>
  </si>
  <si>
    <t>5964159005</t>
  </si>
  <si>
    <t>Obrubník chodníkový</t>
  </si>
  <si>
    <t>''Kladecí vrstva dlažby 
1139.54*0.003*1.7=5.812 [A] 
Celkem: 5.812=5.812 [B]</t>
  </si>
  <si>
    <t>''Pod základy nástupištních prefabrikátů 
141.75=141.750 [A] 
'''Podkladní vrstva dlažby 
1355.75*0.15*1.7=345.716 [B] 
'''Podkladní vrstva schodiště 
65.345=65.345 [C] 
'''K zásypu nástupišť 
617*1.7=1 048.900 [D] 
'''Podklad - provizorní komunikace 
28.75*0.15*1.7=7.331 [E] 
Celkem: 141.75+345.716+65.345+1048.9+7.331=1 609.042 [F]</t>
  </si>
  <si>
    <t>5964161R</t>
  </si>
  <si>
    <t>Malta cementová C20</t>
  </si>
  <si>
    <t>''Podmazání nástupištních prefabrikátů 
4.74=4.740 [A] 
'''Pod dlažbu 
7*0.03=0.210 [B] 
Celkem: 4.74+0.21=4.950 [C]</t>
  </si>
  <si>
    <t>Poznámka k položce: Podmazání nástupištních prefabrikátů</t>
  </si>
  <si>
    <t>59641610R</t>
  </si>
  <si>
    <t>Beton lehce zhutnitelný C 8/10 - X0</t>
  </si>
  <si>
    <t>Poznámka k položce: Podkladní beton nástupištních prefabrikátů</t>
  </si>
  <si>
    <t>5964161010</t>
  </si>
  <si>
    <t>Beton lehce zhutnitelný C 20/25;X0 F5 2 285 2 765</t>
  </si>
  <si>
    <t>''Lože chodníkových obrubníků 
2.02=2.020 [A] 
Celkem: 2.02=2.020 [B]</t>
  </si>
  <si>
    <t>5964161000</t>
  </si>
  <si>
    <t>Beton lehce zhutnitelný C 16/20</t>
  </si>
  <si>
    <t>29.78=29.780 [A] 
Celkem: 29.78=29.780 [B]</t>
  </si>
  <si>
    <t>5964161R1</t>
  </si>
  <si>
    <t>Beton lehce zhutnitelný C 30/37;XA2 vyhovuje i XC4 F5 2 510 3 037</t>
  </si>
  <si>
    <t>174.575=174.575 [A] 
Celkem: 174.575=174.575 [B]</t>
  </si>
  <si>
    <t>130210R</t>
  </si>
  <si>
    <t>Betonářská výztuž</t>
  </si>
  <si>
    <t>(101.45+73.14)*0.015*7.85+(2.618)=23.176 [A] 
Celkem: 23.176=23.176 [B]</t>
  </si>
  <si>
    <t>Poznámka k položce: ocel B500B</t>
  </si>
  <si>
    <t>5962119005</t>
  </si>
  <si>
    <t>Zajištění PPK betonový prefabrikovaný základ</t>
  </si>
  <si>
    <t>5962119015</t>
  </si>
  <si>
    <t>Zajištění PPK hřebová litinová značka</t>
  </si>
  <si>
    <t>1401105R1</t>
  </si>
  <si>
    <t>trubka ocelová bezešvá hladká jakost 11 353 89x3,6mm</t>
  </si>
  <si>
    <t>(27+145)*0.25 =43.000 [A] 
Celkem: 43=43.000 [B]</t>
  </si>
  <si>
    <t>5528391R2</t>
  </si>
  <si>
    <t>trubka ocelová bezešvá hladká jakost 11 353 76,1x3,2mm</t>
  </si>
  <si>
    <t>54*0.25 =13.500 [A] 
Celkem: 13.5=13.500 [B]</t>
  </si>
  <si>
    <t>1301018R3</t>
  </si>
  <si>
    <t>tyč ocelová plochá jakost 11 375 30x5mm</t>
  </si>
  <si>
    <t>''Propojovací pásky 
27*0.125 =3.375 [A] 
Celkem: 3.375=3.375 [B]</t>
  </si>
  <si>
    <t>Poznámka k položce: Hmotnost: 1,21 kg/m</t>
  </si>
  <si>
    <t>245520R</t>
  </si>
  <si>
    <t>plastmalta</t>
  </si>
  <si>
    <t>''Úložná plastmalta pod rozšířením sloupků – patní deskou 
(3.14*0.25*0.12*0.12*(226-29)) *0.02=0.045 [A] 
'''Kotvící plastmalta (polymermalta) v kapsách 
0.25*3.14*(0.082*0.082-0.04*0.04)*0.25*226 =0.227 [B] 
Celkem: 0.045+0.227=0.272 [C]</t>
  </si>
  <si>
    <t>59631460R</t>
  </si>
  <si>
    <t>Asfaltový beton ACO 11S 50/70 střednězrnný-obrusná vrstva</t>
  </si>
  <si>
    <t>30*0.05*2.2=3.300 [A] 
Celkem: 3.3=3.300 [B]</t>
  </si>
  <si>
    <t>5963146000</t>
  </si>
  <si>
    <t>33*0.05*2.2=3.630 [A] 
Celkem: 3.63=3.630 [B]</t>
  </si>
  <si>
    <t>5904020010</t>
  </si>
  <si>
    <t>Vyřezání křovin porost řídký 1 až 5 kusů stonků na m2 plochy sklon terénu do 1:2. Poznámka: 1. V cenách jsou započteny náklady na vyřezání a likvidaci výřezu sp</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</si>
  <si>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</si>
  <si>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44=44.000 [A] 
Celkem: 44=44.000 [B]</t>
  </si>
  <si>
    <t>1. V cenách jsou započteny náklady na vyřezání a likvidaci výřezu spálením, štěpkováním nebo jeho naložení na dopravní prostředek a uložení na skládku. 2. V cenách nejsou obsaženy náklady na dopravu a skládkovné.</t>
  </si>
  <si>
    <t>5905025010</t>
  </si>
  <si>
    <t>Doplnění stezky štěrkodrtí ojediněle ručně. Poznámka: 1. V cenách jsou započteny náklady na doplnění kameniva včetně rozprostření ojediněle ručně z vozíku nebo</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</si>
  <si>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</si>
  <si>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5912065020</t>
  </si>
  <si>
    <t>Montáž zajišťovací značky samostatné hřeb. Poznámka: 1. V cenách jsou započteny náklady na montáž součástí značky včetně zemních prací a úpravy terénu. 2. V cen</t>
  </si>
  <si>
    <t>Montáž zajišťovací značky samostatné hřeb. Poznámka: 1. V cenách jsou započteny náklady na montáž součástí značky včetně zemních prací a úpravy terénu. 2. V cenách nejsou obsaženy náklady na dodávku materiálu.</t>
  </si>
  <si>
    <t>1. V cenách jsou započteny náklady na montáž součástí značky včetně zemních prací a úpravy terénu. 2. V cenách nejsou obsaženy náklady na dodávku materiálu. 
Značka=kus</t>
  </si>
  <si>
    <t>5913240010</t>
  </si>
  <si>
    <t>Odstranění AB komunikace odtěžením nebo frézováním hloubky do 10 cm. Poznámka: 1. V cenách jsou započteny náklady na odtěžení nebo frézování a naložení výzisku</t>
  </si>
  <si>
    <t>Odstranění AB komunikace odtěžením nebo frézováním hloubky do 10 cm. Poznámka: 1. V cenách jsou započteny náklady na odtěžení nebo frézování a naložení výzisku na dopravní prostředek.</t>
  </si>
  <si>
    <t>''Komunikační plocha  
43*3=129.000 [A] 
'''Provizorní plocha R-mat 
30=30.000 [B] 
Celkem: 129+30=159.000 [C]</t>
  </si>
  <si>
    <t>1. V cenách jsou započteny náklady na odtěžení nebo frézování a naložení výzisku na dopravní prostředek.</t>
  </si>
  <si>
    <t>5913255010</t>
  </si>
  <si>
    <t>Zřízení konstrukce vozovky asfaltobetonové s obrusnou vrstvou tloušťky do 5 cm. Poznámka: 1. V cenách jsou započteny náklady na zřízení vozovky s živičným na po</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</si>
  <si>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</si>
  <si>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''Oprava výtluků ACO 11 
0.2*165 předpoklad=33.000 [A] 
11.5*2.0 R-mat od chodníku na nástupiště 1a=23.000 [B] 
Celkem: 33+23=56.000 [C]</t>
  </si>
  <si>
    <t>1. V cenách jsou započteny náklady na zřízení vozovky s živičným na podkladu ze stmelených vrstev a na manipulaci. 2. V cenách nejsou obsaženy náklady na dodávku materiálu.</t>
  </si>
  <si>
    <t>1234=1 234.000 [A] 
28.75*0.15 podklad - provizorní komunikace=4.313 [B] 
Celkem: 1234+4.313=1 238.313 [C]</t>
  </si>
  <si>
    <t>5914115310</t>
  </si>
  <si>
    <t>Demontáž nástupištních desek Sudop K (KD,KS) 145. Poznámka: 1. V cenách jsou započteny náklady na snesení, uložení nebo naložení na dopravní prostředek a uložen</t>
  </si>
  <si>
    <t>Demontáž nástupištních desek Sudop K (KD,KS) 145. Poznámka: 1. V cenách jsou započteny náklady na snesení, uložení nebo naložení na dopravní prostředek a uložení na úložišti.</t>
  </si>
  <si>
    <t>1. V cenách jsou započteny náklady na snesení, uložení nebo naložení na dopravní prostředek a uložení na úložišti.</t>
  </si>
  <si>
    <t>5913280010</t>
  </si>
  <si>
    <t>Demontáž dílů komunikace z dlažebních kostek uložení v betonu. Poznámka: 1. V cenách jsou započteny náklady na odstranění dlažby nebo obrubníku a naložení na do</t>
  </si>
  <si>
    <t>Demontáž dílů komunikace z dlažebních kostek uložení v betonu. Poznámka: 1. V cenách jsou započteny náklady na odstranění dlažby nebo obrubníku a naložení na dopravní prostředek.</t>
  </si>
  <si>
    <t>''Demontáž dlažby  
210*5=1 050.000 [A] 
64*1.9 podél pošty=121.600 [B] 
Celkem: 1050+121.6=1 171.600 [C]</t>
  </si>
  <si>
    <t>1. V cenách jsou započteny náklady na odstranění dlažby nebo obrubníku a naložení na dopravní prostředek.</t>
  </si>
  <si>
    <t>981511R</t>
  </si>
  <si>
    <t>Demolice zdiva z cihel, tvárnic, kamene</t>
  </si>
  <si>
    <t>''Kamenné zdivo - opěrná zeď podél komunikační plochy 
0.3*0.3*24.5 + 0.6*0.9*24.4 + 0.5*(0.6*1.0+0.8*1.85)*23.3 =39.613 [A] 
'''Cihelné zdivo - odvětrávací světlíky 
41.5*0.3*0.75=9.338 [B] 
'''Cihelné zdivo – vodní káď 
(1.65+2*0.65)*0.15*0.9 + 1.35*0.5*0.3 =0.601 [C] 
'''Cihelné zdivo – samostatné šachty OŠ1 až OŠ3 
2*(1.5+0.75)*0.3*1.8 + 2*(2.1+1.35)*0.3*1.8 + 2*(1.75+1.05)*0.3*1.5 =8.676 [D] 
'''Kamenné zdivo – stávající nástupní hrana a kolektor – od začátku k šachtě KŠ2 
(0.3*0.6+0.5*0.42+1.2*0.5)*34.0 =33.660 [E] 
'''Kamenné zdivo – kolektor u stávající nástupní hrany – od šachtě KŠ2 do konce nást 
(0.4*0.9+1.2*0.5)*178.75 =171.600 [F] 
Celkem: 39.613+9.338+0.601+8.676+33.66+171.6=263.488 [G]</t>
  </si>
  <si>
    <t>591324R</t>
  </si>
  <si>
    <t>Bourání betonu prostého</t>
  </si>
  <si>
    <t>''Odstranění podkladního betonu dlažby 
210*5*0.29=304.500 [A] 
'''Bourání patek sloupů 
0.3*72=21.600 [B] 
'''Dna světlíků 
(1.5*0.9 + 3*1.3*1.8 + 1.2*1.0 + 3*1.35*0.9 + 2*1.5*1.05 + 1.35*0.8 + 1.5*1.2 + 1.5*0.8 + 1.35*0.9 + 1.2*1.05 + 1.65*0.75 + 1.5*0.8) * 0.2=5.072 [C] 
'''Dna šachet OŠ1 až OŠ3 
1.5*1.35*0.3 + 2.1*1.95*0.3 + 1.75*1.65*0.3 =2.702 [D] 
'''základové patky dříve odstraněných sloupů 
0.8*1.25*1.5 + 0.95*1.25*1.5 =3.281 [E] 
'''Okraj šikmé rampy 
0.35*0.15*20.0 =1.050 [F] 
Celkem: 304.5+21.6+5.072+2.702+3.281+1.05=338.205 [G]</t>
  </si>
  <si>
    <t>961055R</t>
  </si>
  <si>
    <t>BOURÁNÍ KONSTRUKCÍ ZE ŽELEZOBETONU</t>
  </si>
  <si>
    <t>''Nástupištní hrana proti poště 
1.3*0.14*34.0 =6.188 [A] 
'''Betonové kabelové tvárnice  
0.5*0.16*34.0 =2.720 [B] 
'''Nástupní hrana    
(1.15+1.0)*0.3*178.75 =115.294 [C] 
'''Nástupní hrana nad podchodem   
(1.15*0.95-0.5*0.5)*4.0 =3.370 [D] 
'''Koncové části nástupiště   
1.45*0.45*0.75 + 3.35*0.5*(2.25+1.4)*0.3 + 3.4*0.3*0.8=3.140 [E] 
'''Železobetonové desky šachet v ocelovém rámu    
1.2*0.93*0.15 + 1.71*1.54*0.15 =0.562 [F] 
'''Poklop studniční  
3.14*0.25*1.15*1.15*0.15 =0.156 [G] 
Celkem: 6.188+2.72+115.294+3.37+3.14+0.562+0.156=131.430 [H]</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</si>
  <si>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</si>
  <si>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966071R</t>
  </si>
  <si>
    <t>Demontáž ocelových kcí</t>
  </si>
  <si>
    <t>''Rámy světlíků z úhelníků      
49*5/1000=0.245 [A] 
'''Rošty a plechy světlíků         
9.5*45/1000 =0.428 [B] 
'''Rámy šachet OŠ1 a OŠ2 
(2*(1.21+0.93)*2*4.5 + 2*(1.71+1.54)*2*8.5)/1000=0.149 [C] 
'''kolejnice hrany rampy         
20*0.049=0.980 [D] 
Celkem: 0.245+0.428+0.149+0.98=1.802 [E]</t>
  </si>
  <si>
    <t>8991012R</t>
  </si>
  <si>
    <t>Demontáž poklopů litinových a ocelových včetně rámů, hmotnosti jednotlivě do 50 kg</t>
  </si>
  <si>
    <t>''Poklopy - stávající kabelové šachty v nástupištní hraně 
16=16.000 [A] 
Celkem: 16=16.000 [B]</t>
  </si>
  <si>
    <t>5913190R</t>
  </si>
  <si>
    <t>Demontáž dřevěných dílů přechodu fošna. Poznámka: 1. V cenách jsou započteny náklady na demontáž a naložení na dopravní prostředek.</t>
  </si>
  <si>
    <t>''Demontáž dřevěných poklopů z fošen tl. 40 mm    
0.3*0.5 + 0.97*0.52 + 0.7*0.7 + 1.3*0.55 =1.859 [A] 
Celkem: 1.859=1.859 [B]</t>
  </si>
  <si>
    <t>1. V cenách jsou započteny náklady na demontáž a naložení na dopravní prostředek.</t>
  </si>
  <si>
    <t>5913285025</t>
  </si>
  <si>
    <t>Montáž dílů komunikace z betonových dlaždic uložení v podsypu. Poznámka: 1. V cenách jsou započteny náklady na osazení dlažby nebo obrubníku. 2. V cenách nejsou</t>
  </si>
  <si>
    <t>Montáž dílů komunikace z betonových dlaždic uložení v podsypu. Poznámka: 1. V cenách jsou započteny náklady na osazení dlažby nebo obrubníku. 2. V cenách nejsou obsaženy náklady na dodávku materiálu.</t>
  </si>
  <si>
    <t>''Dlaždice vodící linie 
180*0.4=72.000 [A] 
'''Dlažba nástupiště a přístupové plochy 
1053=1 053.000 [B] 
Celkem: 72+1053=1 125.000 [C]</t>
  </si>
  <si>
    <t>1. V cenách jsou započteny náklady na osazení dlažby nebo obrubníku. 2. V cenách nejsou obsaženy náklady na dodávku materiálu.</t>
  </si>
  <si>
    <t>5913285020</t>
  </si>
  <si>
    <t>Montáž dílů komunikace z betonových dlaždic uložení v betonu. Poznámka: 1. V cenách jsou započteny náklady na osazení dlažby nebo obrubníku. 2. V cenách nejsou</t>
  </si>
  <si>
    <t>Montáž dílů komunikace z betonových dlaždic uložení v betonu. Poznámka: 1. V cenách jsou započteny náklady na osazení dlažby nebo obrubníku. 2. V cenách nejsou obsaženy náklady na dodávku materiálu.</t>
  </si>
  <si>
    <t>5913285210</t>
  </si>
  <si>
    <t>Montáž dílů komunikace obrubníku uložení v betonu. Poznámka: 1. V cenách jsou započteny náklady na osazení dlažby nebo obrubníku. 2. V cenách nejsou obsaženy ná</t>
  </si>
  <si>
    <t>Montáž dílů komunikace obrubníku uložení v betonu. Poznámka: 1. V cenách jsou započteny náklady na osazení dlažby nebo obrubníku. 2. V cenách nejsou obsaženy náklady na dodávku materiálu.</t>
  </si>
  <si>
    <t>5913440010</t>
  </si>
  <si>
    <t>Nátěr vizuálně kontrastního pruhu nástupiště šíře do 100 mm. Poznámka: 1. V cenách jsou započteny náklady na očištění povrchu pásu od starého nátěru a nečistot</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</si>
  <si>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</si>
  <si>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1. V cenách jsou započteny náklady na očištění povrchu pásu od starého nátěru a nečistot a jeho obnovení barvou schváleného typu a odstínu. 2. V cenách nejsou obsaženy náklady na dodávku materiálu. Metr pruhu=m</t>
  </si>
  <si>
    <t>5913440030</t>
  </si>
  <si>
    <t>Nátěr vizuálně kontrastního pruhu nástupiště šíře do 150 mm. Poznámka: 1. V cenách jsou započteny náklady na očištění povrchu pásu od starého nátěru a nečistot</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</si>
  <si>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</si>
  <si>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629995R</t>
  </si>
  <si>
    <t>Otryskáním ploch dlažby</t>
  </si>
  <si>
    <t>Poznámka k položce: Dodatečné otryskání dlažby pro vytvoření zdrsněných hmat pásů</t>
  </si>
  <si>
    <t>591300R</t>
  </si>
  <si>
    <t>Ochranný nátěr NP + 2NP</t>
  </si>
  <si>
    <t>''Nátěr nástupištních prefabrikátu 
385.2=385.200 [A] 
'''Nátěr opěrných konstrukcí 
446.65 =446.650 [B] 
'''Nátěr na schodištích 
177.73 =177.730 [C] 
Celkem: 385.2+446.65+177.73=1 009.580 [D]</t>
  </si>
  <si>
    <t>Poznámka k položce: Nátěr nástupištních prefabrikátu</t>
  </si>
  <si>
    <t>3273512R</t>
  </si>
  <si>
    <t>Bednění opěrných zdí zřízení</t>
  </si>
  <si>
    <t>290=290.000 [A] 
Celkem: 290=290.000 [B]</t>
  </si>
  <si>
    <t>3273512R.1</t>
  </si>
  <si>
    <t>Bednění opěrných zdí odstranění</t>
  </si>
  <si>
    <t>93199211R</t>
  </si>
  <si>
    <t>Výplň dilatačních spár z pěnového polystyrénu tl 10 mm</t>
  </si>
  <si>
    <t>''Mezi nástupištními prefabrikáty a základy zastřešení 
30*1.6*0.3=14.400 [A] 
Celkem: 14.4=14.400 [B]</t>
  </si>
  <si>
    <t>Poznámka k položce: vč. mat EPS 10</t>
  </si>
  <si>
    <t>93199212R.1</t>
  </si>
  <si>
    <t>Výplň dilatačních spár z extrudovaného polystyrénu tl 10 mm</t>
  </si>
  <si>
    <t>''Dilatace schodiště 
28*0.822 =23.016 [A] 
Celkem: 23.016=23.016 [B]</t>
  </si>
  <si>
    <t>Poznámka k položce: vč. mat XPS 10</t>
  </si>
  <si>
    <t>93199212R</t>
  </si>
  <si>
    <t>Výplň dilatačních spár z extrudovaného polystyrénu tl 20 mm</t>
  </si>
  <si>
    <t>''Monolitické opěrné zdi 
3*1.75 + 2.75*1.95 =10.613 [A] 
Celkem: 10.613=10.613 [B]</t>
  </si>
  <si>
    <t>Poznámka k položce: vč. mat XPS 20</t>
  </si>
  <si>
    <t>93199417R</t>
  </si>
  <si>
    <t>Těsnění spáry betonové konstrukce pásy, profily, tmely pásem izolačním asfaltovaným šířky do 500 mm spáry pracovní</t>
  </si>
  <si>
    <t>Poznámka k položce: Dilatační spáry z nepískovaného asfaltového pás Položka vč. mat</t>
  </si>
  <si>
    <t>9319941R</t>
  </si>
  <si>
    <t>Těsnění spáry betonové konstrukce pásy, profily, tmely tmelem polyuretanovým spáry dilatační do 4,0 cm2</t>
  </si>
  <si>
    <t>3*0.77 + 3*0.35 + 2.75 =6.110 [A] 
Celkem: 6.11=6.110 [B]</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</si>
  <si>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 
Poznámka k položce: Výplň spár trvale pružným tmelem – š. 20 mm, hloubka 30 mm</t>
  </si>
  <si>
    <t>5914075010</t>
  </si>
  <si>
    <t>Zřízení konstrukční vrstvy pražcového podloží bez geomateriálu tl. 0,15 m. Poznámka: 1. V cenách jsou započteny náklady na naložení výzisku na dopravní prostřed</t>
  </si>
  <si>
    <t>Zřízení konstrukční vrstvy pražcového podloží bez geomateriálu tl. 0,15 m. Poznámka: 1. V cenách jsou započteny náklady na naložení výzisku na dopravní prostředek. 2. V cenách nejsou obsaženy náklady na dodávku materiálu a odtěžení zeminy.</t>
  </si>
  <si>
    <t>''Podkladní vrstva zámkové dlažby 
1355.75=1 355.750 [A] 
'''Podklad ze štěrkodrti - provizorní komunikace 
11.5*2.5=28.750 [B] 
Celkem: 1355.75+28.75=1 384.500 [C]</t>
  </si>
  <si>
    <t>1. V cenách jsou započteny náklady na naložení výzisku na dopravní prostředek. 2. V cenách nejsou obsaženy náklady na dodávku materiálu a odtěžení zeminy. VL Ž4 typ 2</t>
  </si>
  <si>
    <t>5914075R</t>
  </si>
  <si>
    <t>Zřízení konstrukční vrstvy pražcového podloží bez geomateriálu tl. 0,20 m</t>
  </si>
  <si>
    <t>''Podkladní vrstva schodiště 
1.56*123.2=192.192 [A] 
Celkem: 192.192=192.192 [B]</t>
  </si>
  <si>
    <t>5914130R</t>
  </si>
  <si>
    <t>Montáž nástupiště typu L</t>
  </si>
  <si>
    <t>591413R2</t>
  </si>
  <si>
    <t>Montáž nástupištní hrany Obrubníky L75</t>
  </si>
  <si>
    <t>430321R</t>
  </si>
  <si>
    <t>Schodišťová konstrukce a rampa ze ŽB tř. C 30/37</t>
  </si>
  <si>
    <t>''Hlavní propojení 
(12.0+2*24.0+3*18.0+8.3)*0.822 =100.531 [A] 
'''Přístup od Ústí n.L.   
1.96*0.64-0.7*0.6*0.8 =0.918 [B] 
Celkem: 100.531+0.918=101.449 [C]</t>
  </si>
  <si>
    <t>327313R</t>
  </si>
  <si>
    <t>Opěrné zdi z ŽB tř. C 30/37</t>
  </si>
  <si>
    <t>''Ohraničení komunikací v podélném směru   
6.76 + 7.72 + 21.64 =36.120 [A] 
'''Výklenky pro lavičky   
4*(0.4*1.23*6.0+2*0.25*1.23*0.49) =13.013 [B] 
'''Výklenek u konce nástupiště   
0.4*1.23*1.82+0.25*1.23*0.37 =1.009 [C] 
'''Opěrná zeď - za koncem výpravní budovy   
0.5*(0.688+1.201)*23.24 =21.950 [D] 
'''V kontaktu se skladovací halou   
(2.05*1.95+0.5*0.56*0.45+0.5*0.45*0.1)*0.25=1.037 [E] 
Celkem: 36.12+13.013+1.009+21.95+1.037=73.129 [F]</t>
  </si>
  <si>
    <t>2791131R</t>
  </si>
  <si>
    <t>Základové zdi z tvárnic ztraceného bednění včetně výplně z betonu bez zvláštních nároků na vliv prostředí třídy C 25/30, tloušťky zdiva přes 200 do 250 mm</t>
  </si>
  <si>
    <t>2*0.5*1.05 + 27*0.5*0.65 =9.825 [A] 
Celkem: 9.825=9.825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</si>
  <si>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Základové patky pro kotvení zábradlí Vynechat kapsy pro kotvení</t>
  </si>
  <si>
    <t>1711521R</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</si>
  <si>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</si>
  <si>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</si>
  <si>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''Zhutněný násyp ze zeminy pod provizorní komunikaci 
3.0*5.5*0.45=7.425 [A] 
Celkem: 7.425=7.425 [B]</t>
  </si>
  <si>
    <t>1. Ceny lze použít i pro uložení sypaniny odebírané z hald, pro hlušinu apod. 2. Ceny lze použít i pro uložení sypaniny s předepsaným zhutněním na trvalé skládky. 3. V cenách není započteno hutnění boků násypů. Toto hutnění se oceňuje cenami souboru cen 171 15-11 Hutnění boků násypů z hornin soudržných a sypkých.</t>
  </si>
  <si>
    <t>''Rozhrnutí náspu pod provizorní komunikací 
3.0*5.5=16.500 [A] 
Celkem: 16.5=16.500 [B]</t>
  </si>
  <si>
    <t>348171510</t>
  </si>
  <si>
    <t>Montáž oplocení z dílců kovových z plechu vlnitého nebo profilového hmotnosti 1 m oplocení do 30 kg</t>
  </si>
  <si>
    <t>1. V cenách nejsou započteny náklady na dodávku dílců, tyto se oceňují ve specifikaci. 
Poznámka k položce: Zpětná montáž</t>
  </si>
  <si>
    <t>96607282R</t>
  </si>
  <si>
    <t>Rozebrání oplocení z dílců plechových vlnitých nebo profilovaných, hmotnosti 1 m oplocení do 30 kg</t>
  </si>
  <si>
    <t>1. V cenách jsou započteny i náklady na odklizení materiálu na vzdálenost do 20 m nebo naložení na dopravní prostředek. 2. V cenách nejsou započteny náklady na demontáž sloupků.</t>
  </si>
  <si>
    <t>962033121</t>
  </si>
  <si>
    <t>Bourání zdiva nadzákladového z tvárnic ztraceného bednění včetně výplně z betonu a výztuže objemu přes 1 m3</t>
  </si>
  <si>
    <t>''Pilíře 
3*0.4*0.3*1.4=0.504 [A] 
'''Podezdívka 
0.3*0.6*11.4=2.052 [B] 
Celkem: 0.504+2.052=2.556 [C]</t>
  </si>
  <si>
    <t>Poznámka k položce: Vybourání stávajícího oplocení mezi komunikační plochou za koncem nástupiště a plochou parc.č. 4560/75</t>
  </si>
  <si>
    <t>34817112R</t>
  </si>
  <si>
    <t>Montáž oplocení z dílců kovových rámových, na ocelové sloupky, výšky přes 1,0 do 1,5 m</t>
  </si>
  <si>
    <t>''Zpětná montáž ocelové výplně plotu 
6=6.000 [A] 
Celkem: 6=6.000 [B]</t>
  </si>
  <si>
    <t>1. V cenách nejsou započteny náklady na dodávku dílců, tyto se oceňují ve specifikaci. 
Poznámka k položce: ocelové rámy z úhelníků L 50x50x5 (kotvené do pilířů)</t>
  </si>
  <si>
    <t>2791130R</t>
  </si>
  <si>
    <t>''Nový plot ze ztrac bednění  
'''Podezdívka 
1.68=1.680 [A] 
'''Pilíře 
6.84=6.840 [B] 
Celkem: 1.68+6.84=8.520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</si>
  <si>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 
Poznámka k položce: včetně betonu a tvárnic Opětovného použití stříšek podezdívky</t>
  </si>
  <si>
    <t>977131110</t>
  </si>
  <si>
    <t>Vrty příklepovými vrtáky do cihelného zdiva nebo prostého betonu průměru do 16 mm</t>
  </si>
  <si>
    <t>70*0.15=10.500 [A] 
Celkem: 10.5=10.500 [B]</t>
  </si>
  <si>
    <t>1. Vcenách jsou započteny i náklady na rozměření, vrtání vrtacím kladivem a opotřebení příklepových vrtáků. Poznámka k položce: Vrty pro trny D 12-14 mm pro propojení stávajícího a obnoveného oplocení</t>
  </si>
  <si>
    <t>9856223R</t>
  </si>
  <si>
    <t>Spínání objektů táhly vložení a dodání táhla ze závitových tyčí spojovaných spojníky, průměru do 20 mm</t>
  </si>
  <si>
    <t>0.4*70 ks=28.000 [A] 
Celkem: 28=28.000 [B]</t>
  </si>
  <si>
    <t>1. Množství měrných jednotek drážky se určuje v m délky drážky. 2. Množství měrných jednotek táhla se určuje v m délky táhla (délka drážky a tlouštka zdí, kterými táhlo prostupuje). 3. V cenách nejsou započteny náklady rozebrání a následnou montáž nášlapné vrstvy podlah v případech, kdy se táhlo vede v podlaze. 4. Prostup táhla přes zeď se oceňuje cenou 985 62-1211 Prostup lana přes zeď souboru cen 985 62-1 Spínání objektů lany. 
Poznámka k položce: Propojovací trny stávajícího a obnovovaného oplocení ocel B500B D 10 mm dl. 0,4 m - celkem 70 ks (lepení polymermaltou)</t>
  </si>
  <si>
    <t>7671631R</t>
  </si>
  <si>
    <t>Montáž kotvení pro zábradlí</t>
  </si>
  <si>
    <t>Poznámka k položce: Kotvení z ocelové trubky a tyče do plastmalty Zábradlí je sočástí SO 01-22-01</t>
  </si>
  <si>
    <t>783301303</t>
  </si>
  <si>
    <t>Příprava podkladu zámečnických konstrukcí před provedením nátěru odrezivění odrezovačem bezoplachovým</t>
  </si>
  <si>
    <t>''Stávající oplocení 
(2*19.0+18*1.3)*0.19 + 150*1.3*0.04=19.466 [A] 
Celkem: 19.466=19.466 [B]</t>
  </si>
  <si>
    <t>78330131R</t>
  </si>
  <si>
    <t>Příprava podkladu zámečnických konstrukcí před provedením nátěru odmaštění odmašťovačem vodou ředitelným</t>
  </si>
  <si>
    <t>783314101</t>
  </si>
  <si>
    <t>Základní nátěr zámečnických konstrukcí jednonásobný syntetický</t>
  </si>
  <si>
    <t>Poznámka k položce: Ocelová výplň plotu</t>
  </si>
  <si>
    <t>783317101</t>
  </si>
  <si>
    <t>Krycí nátěr (email) zámečnických konstrukcí jednonásobný syntetický standardní</t>
  </si>
  <si>
    <t>Poznámka k položce: Ocelová výplň oplocení</t>
  </si>
  <si>
    <t>''Nakládání k odvozu na skládku 
28.38 Asfaltobeton=28.380 [A] 
3.3 R-mat=3.300 [B] 
263.488*2 Suť=526.976 [C] 
326.1*2.4 prostý beton=782.640 [D] 
(155.925+2.556)*2.5železobeton=396.203 [E] 
621.313*1.8 zemina 50% na skládku=1 118.363 [F] 
Mezisoučet: 28.38+3.3+526.976+782.64+396.203+1118.363=2 855.862 [G] 
'''Naložení výzisku z deponie ke zpětnému využití 
617*1.8 zemina 50% na zásyp=1 110.600 [H] 
Mezisoučet: 1110.6=1 110.600 [I] 
Celkem: 28.38+3.3+526.976+782.64+396.203+1118.363+1110.6=3 966.462 [J]</t>
  </si>
  <si>
    <t>''Doprava betonu 
(39.75+2.02+29.78+174.575)*2.4=590.700 [A] 
'''Asfaltobetonu 
3.63=3.630 [B] 
'''R-mat 
3.3=3.300 [C] 
Celkem: 590.7+3.63+3.3=597.630 [D]</t>
  </si>
  <si>
    <t>''DOPRAVA NOVÉHO MATERIÁLU 
5.812 drť 4/8=5.812 [A] 
1609.042 štěrkodrť 0/32=1 609.042 [B] 
4.93 štěrk 16/32=4.930 [C] 
Mezisoučet: 5.812+1609.042+4.93=1 619.784 [D] 
Celkem: 5.812+1609.042+4.93=1 619.784 [E]</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</si>
  <si>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</si>
  <si>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</si>
  <si>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''Dlažba 
18.5=18.500 [A] 
'''Obrubníky 
2.006=2.006 [B] 
'''Výztuž 
23.176=23.176 [C] 
Celkem: 18.5+2.006+23.176=43.682 [D]</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</si>
  <si>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</si>
  <si>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''Nástupištní prefabrikáty 
132=132.000 [A] 
'''Obrubníky L75 
22.88=22.880 [B] 
'''Dlažba varovný pás 
9.36=9.360 [C] 
Celkem: 132+22.88+9.36=164.240 [D]</t>
  </si>
  <si>
    <t>28.38 Asfaltobeton=28.380 [A] 
Celkem: 28.38=28.380 [B]</t>
  </si>
  <si>
    <t xml:space="preserve">  SO 01-13-01</t>
  </si>
  <si>
    <t>Služební přechod k nástupišti č. 2</t>
  </si>
  <si>
    <t>SO 01-13-01</t>
  </si>
  <si>
    <t>5963101007</t>
  </si>
  <si>
    <t>Přejezd celopryžový pro nezatížené komunikace se závěrnou zídkou tv. T</t>
  </si>
  <si>
    <t>''3.SK 
3.6=3.600 [A] 
'''1.SK 
3.6=3.600 [B] 
Celkem: 3.6+3.6=7.200 [C]</t>
  </si>
  <si>
    <t>Poznámka k položce: Betonová dlažba 200 x 200 (tl. 60m) bez zkosených hran včetně 5% prořezů</t>
  </si>
  <si>
    <t>''Kladecí vrstva dlažby 
75.75*0.003*1.7=0.386 [A] 
Celkem: 0.386=0.386 [B]</t>
  </si>
  <si>
    <t>''Podkladní vrstva dlažby 
75.75*0.15*1.7=19.316 [A] 
'''Podklad bet lože palisád 
0.8=0.800 [B] 
Celkem: 19.316+0.8=20.116 [C]</t>
  </si>
  <si>
    <t>4.92 lože obrubníků=4.920 [A] 
2.2 lože palisád=2.200 [B] 
Celkem: 4.92+2.2=7.120 [C]</t>
  </si>
  <si>
    <t>Beton lehce zhutnitelný C 12/15;X0 F5 2 080 2 517</t>
  </si>
  <si>
    <t>(0.8*0.05*3.6)*4=0.576 [A] 
Celkem: 0.576=0.576 [B]</t>
  </si>
  <si>
    <t>592284R</t>
  </si>
  <si>
    <t>palisáda betonová šedá 175x200x800mm</t>
  </si>
  <si>
    <t>5913040030</t>
  </si>
  <si>
    <t>Montáž celopryžové přejezdové konstrukce málo zatížené v koleji část vnější a vnitřní včetně závěrných zídek. Poznámka: 1. V cenách jsou započteny náklady na mo</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</si>
  <si>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</si>
  <si>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2*3.6=7.200 [A] 
Celkem: 7.2=7.200 [B]</t>
  </si>
  <si>
    <t>1. V cenách jsou započteny náklady na montáž konstrukce. 2. V cenách nejsou obsaženy náklady na dodávku materiálu.</t>
  </si>
  <si>
    <t>75.75=75.750 [A] 
Celkem: 75.75=75.750 [B]</t>
  </si>
  <si>
    <t>67.6vně 3.Sk=67.600 [A] 
10.544mezi 1. 67.6 3. Sk=10.544 [B] 
3.6 okraj přechodu stavby Řetenice=3.600 [C] 
Celkem: 67.6+10.544+3.6=81.744 [D]</t>
  </si>
  <si>
    <t>339921R</t>
  </si>
  <si>
    <t>Osazování palisád betonových v řadě se zabetonováním výšky palisády přes 500 do 1000 mm</t>
  </si>
  <si>
    <t>''Beton 
17.294+1.287=18.581 [A] 
Celkem: 18.581=18.581 [B]</t>
  </si>
  <si>
    <t>''DOPRAVA NOVÉHO MATERIÁLU 
0.386 drť 4/8=0.386 [A] 
20.116 štěrkodrť 0/32=20.116 [B] 
Celkem: 0.386+20.116=20.502 [C]</t>
  </si>
  <si>
    <t>''Dlažba 
11.52=11.520 [A] 
'''Obrubníky 
4.84=4.840 [B] 
'''Palisády 
3.283=3.283 [C] 
Celkem: 11.52+4.84+3.283=19.643 [D]</t>
  </si>
  <si>
    <t>9902200800</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</si>
  <si>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</si>
  <si>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'ODVOZ NA SKLÁDKU  
22.824=22.824 [A] 
Celkem: 22.824=22.824 [B]</t>
  </si>
  <si>
    <t>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  
EVIDENČNÍ POLOŽKA. Neoceňovat v objektu SO/PS, položka se oceňuje pouze v objektu SO 90-90</t>
  </si>
  <si>
    <t xml:space="preserve">  SO 01-16-01</t>
  </si>
  <si>
    <t>Dešťová kanalizace</t>
  </si>
  <si>
    <t>SO 01-16-01</t>
  </si>
  <si>
    <t>131251104</t>
  </si>
  <si>
    <t>Hloubení nezapažených jam a zářezů strojně s urovnáním dna do předepsaného profilu a spádu v hornině třídy těžitelnosti I skupiny 3 přes 100 do 500 m3</t>
  </si>
  <si>
    <t>''Výkop pro šachty 
21*2*2*2.5=210.000 [A] 
'''Výkop pro jímky 
3*11*1.8+3*11*2.6=145.200 [B] 
Celkem: 210+145.2=355.200 [C]</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</si>
  <si>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</si>
  <si>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132254104</t>
  </si>
  <si>
    <t>Hloubení zapažených rýh šířky do 800 mm strojně s urovnáním dna do předepsaného profilu a spádu v hornině třídy těžitelnosti I skupiny 3 přes 100 m3</t>
  </si>
  <si>
    <t>''Výkop pro trubní vedení 
496*0.6*1.6=476.160 [A] 
Celkem: 476.16=476.160 [B]</t>
  </si>
  <si>
    <t>1. V cenách jsou započteny i náklady na přehození výkopku na přilehlém terénu na vzdálenost do 3 m od podélné osy rýhy nebo naložení na dopravní prostředek.</t>
  </si>
  <si>
    <t>141721219</t>
  </si>
  <si>
    <t>Řízený zemní protlak délky protlaku do 50 m v hornině třídy těžitelnosti I a II, skupiny 1 až 4 včetně protlačení trub v hloubce do 6 m vnějšího průměru vrtu př</t>
  </si>
  <si>
    <t>Řízený zemní protlak délky protlaku do 50 m v hornině třídy těžitelnosti I a II, skupiny 1 až 4 včetně protlačení trub v hloubce do 6 m vnějšího průměru vrtu přes 315 do 355 mm</t>
  </si>
  <si>
    <t>''poddolování hlavní silnice bezvýkopově 
10=10.000 [A] 
Celkem: 10=10.000 [B]</t>
  </si>
  <si>
    <t>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potrubí, tyto náklady se oceňují pro vodárenství položkami souborů cen katalogu 827-1 Vedení trubní, dálková a přípojná - vodovod a kanalizace; pro plynárenství položkami souborů cen katalogu 23 M Montáže potrubí, d) překládání a zajišťování inženýrských sítí, procházejících montážními a startovacími jámami, e) vytyčení směru protlaku a stávajících inženýrských sítí. f) protlačení ve skupinách hornin 5 až 7, tyto náklady se oceňují individuálně.</t>
  </si>
  <si>
    <t>151101101</t>
  </si>
  <si>
    <t>Zřízení pažení a rozepření stěn rýh pro podzemní vedení příložné pro jakoukoliv mezerovitost, hloubky do 2 m</t>
  </si>
  <si>
    <t>496*1.6=793.600 [A] 
Celkem: 793.6=793.600 [B]</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</si>
  <si>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</si>
  <si>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</si>
  <si>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pažení a rozepření stěn rýh pro podzemní vedení s uložením materiálu na vzdálenost do 3 m od kraje výkopu příložné, hloubky do 2 m</t>
  </si>
  <si>
    <t>SO 01-16-01 755.616=755.616 [A] 
Celkem: 755.616=755.616 [B]</t>
  </si>
  <si>
    <t>174151101</t>
  </si>
  <si>
    <t>Zásyp sypaninou z jakékoliv horniny strojně s uložením výkopku ve vrstvách se zhutněním jam, šachet, rýh nebo kolem objektů v těchto vykopávkách</t>
  </si>
  <si>
    <t>496*0.6*1.3=386.880 [A] 
Celkem: 386.88=386.880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</si>
  <si>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</si>
  <si>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</si>
  <si>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</si>
  <si>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</si>
  <si>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496*0.3*0.6=89.280 [A] 
Celkem: 89.28=89.280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</si>
  <si>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</si>
  <si>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58331200</t>
  </si>
  <si>
    <t>štěrkopísek netříděný zásypový</t>
  </si>
  <si>
    <t>89.280*1.8=160.704 [A] 
Celkem: 160.704=160.704 [B]</t>
  </si>
  <si>
    <t>Svislé a kompletní konstrukce</t>
  </si>
  <si>
    <t>358321116</t>
  </si>
  <si>
    <t>Stoky kompletní v otevřeném výkopu ze železobetonu se zvýšenými nároky na prostředí tř. C 25/30 kruhové s obložením dna betonem tř. C 25/30 DN 1000</t>
  </si>
  <si>
    <t>''RŠ-1V – DN 1000, v=1,0m 
1=1.000 [A] 
Celkem: 1=1.000 [B]</t>
  </si>
  <si>
    <t>1. Pro výpočet přesunu hmot se celková hmotnost položky sníží o hmotnost betonu, pokud je beton dodáván přímo na místo zabudování nebo do prostoru technologické manipulace.</t>
  </si>
  <si>
    <t>''RŠ-2V – DN 1000, v=1,2m 
1.2=1.200 [A] 
Celkem: 1.2=1.200 [B]</t>
  </si>
  <si>
    <t>''RŠ-3V – DN 1000, v=1,4m 
1.4=1.400 [A] 
Celkem: 1.4=1.400 [B]</t>
  </si>
  <si>
    <t>''RŠ-4V – DN 1000, v=1,8m 
1.8=1.800 [A] 
Celkem: 1.8=1.800 [B]</t>
  </si>
  <si>
    <t>''RŠ-5V – DN 1000, v=2,0m 
2=2.000 [A] 
Celkem: 2=2.000 [B]</t>
  </si>
  <si>
    <t>''RŠ-6V – DN 1000, v=2,1m 
2.1=2.100 [A] 
Celkem: 2.1=2.100 [B]</t>
  </si>
  <si>
    <t>''RŠ-8V – DN 1000, v=2,5m 
2.5=2.500 [A] 
Celkem: 2.5=2.500 [B]</t>
  </si>
  <si>
    <t>''RŠ-1Z – DN 1000, v=1,0m 
1=1.000 [A] 
Celkem: 1=1.000 [B]</t>
  </si>
  <si>
    <t>''RŠ-2Z – DN 1000, v=1,2m 
1.2=1.200 [A] 
Celkem: 1.2=1.200 [B]</t>
  </si>
  <si>
    <t>''RŠ-3Z – DN 1000, v=1,6m 
1.6=1.600 [A] 
Celkem: 1.6=1.600 [B]</t>
  </si>
  <si>
    <t>''RŠ-4Z – DN 1000, v=2,0m 
2=2.000 [A] 
Celkem: 2=2.000 [B]</t>
  </si>
  <si>
    <t>''RŠ-6Z – DN 1000, v=3,3m 
3.3=3.300 [A] 
Celkem: 3.3=3.300 [B]</t>
  </si>
  <si>
    <t>358321121</t>
  </si>
  <si>
    <t>Stoky kompletní v otevřeném výkopu ze železobetonu se zvýšenými nároky na prostředí tř. C 25/30 kruhové s obložením dna betonem tř. C 25/30 DN 1500</t>
  </si>
  <si>
    <t>''RŠ-7V – DN 1500, v=2,6m 
2.6=2.600 [A] 
Celkem: 2.6=2.600 [B]</t>
  </si>
  <si>
    <t>''RŠ-5Z – DN 1500, v=3,2m 
3.2=3.200 [A] 
Celkem: 3.2=3.200 [B]</t>
  </si>
  <si>
    <t>''FŠ-1V – DN 1500, v=2,4m 
2.4=2.400 [A] 
Celkem: 2.4=2.400 [B]</t>
  </si>
  <si>
    <t>''FŠ-1Z – DN 1500, v=2,8m 
2.8=2.800 [A] 
Celkem: 2.8=2.800 [B]</t>
  </si>
  <si>
    <t>380326342</t>
  </si>
  <si>
    <t>Kompletní konstrukce čistíren odpadních vod, nádrží, vodojemů, kanálů z betonu železového bez výztuže a bednění pro konstrukce bílých van tř. C 30/37, tl. přes</t>
  </si>
  <si>
    <t>Kompletní konstrukce čistíren odpadních vod, nádrží, vodojemů, kanálů z betonu železového bez výztuže a bednění pro konstrukce bílých van tř. C 30/37, tl. přes 150 do 300 mm</t>
  </si>
  <si>
    <t>''RJ1-V 
23=23.000 [A] 
'''RJ1-Z 
30=30.000 [B] 
Celkem: 23+30=53.000 [C]</t>
  </si>
  <si>
    <t>1. V cenách z betonu pro konstrukce bílých van 380 32-63 nejsou započteny náklady na těsnění dilatačních a pracovních spar, tyto se oceňují cenami souborů cen 953 33 části A08 katalogu 801-1 Budovy a haly - zděné a monolitické.</t>
  </si>
  <si>
    <t>380356231</t>
  </si>
  <si>
    <t>Bednění kompletních konstrukcí čistíren odpadních vod, nádrží, vodojemů, kanálů konstrukcí neomítaných z betonu prostého nebo železového ploch rovinných zřízení</t>
  </si>
  <si>
    <t>''RJ1-V 
99=99.000 [A] 
'''RJ1-Z 
135=135.000 [B] 
Celkem: 99+135=234.000 [C]</t>
  </si>
  <si>
    <t>1. V případech, kdy konstrukce jsou obsypávány, oceňuje se bednění vnějších neomítaných obsypávaných stěn a) rovinných cenou 380 35-6211 (zřízení) a 380 35-6212 (odstranění), b) zaoblených cenou 380 35-6221 (zřízení) a 380 35-6222 (odstranění).</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</si>
  <si>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</si>
  <si>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</si>
  <si>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</si>
  <si>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</si>
  <si>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</si>
  <si>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''RJ1-V 
23*0.15=3.450 [A] 
'''RJ1-Z 
30*0.15=4.500 [B] 
Celkem: 3.45+4.5=7.950 [C]</t>
  </si>
  <si>
    <t>3803610R1</t>
  </si>
  <si>
    <t>Revizní šachta z ž.b. s litinovým poklopem D400 - 2,4x2,3 v=2,8m na stávající stoce 800/1100mm se stupadly a napojením DN500</t>
  </si>
  <si>
    <t>721</t>
  </si>
  <si>
    <t>Zdravotechnika - vnitřní kanalizace</t>
  </si>
  <si>
    <t>721173315</t>
  </si>
  <si>
    <t>Potrubí z trub PVC SN4 dešťové DN 110</t>
  </si>
  <si>
    <t>1. Cenami -3315 až -3317 se oceňuje svislé potrubí od střešního vtoku po čisticí kus.</t>
  </si>
  <si>
    <t>721173316</t>
  </si>
  <si>
    <t>Potrubí z trub PVC SN4 dešťové DN 125</t>
  </si>
  <si>
    <t>721173317</t>
  </si>
  <si>
    <t>Potrubí z trub PVC SN4 dešťové DN 160</t>
  </si>
  <si>
    <t>721211621</t>
  </si>
  <si>
    <t>Podlahové vpusti dvorní vtoky (vpusti) se svislým odtokem a izolační přírubou DN 110/160 mříž litina 226x226</t>
  </si>
  <si>
    <t>721241102</t>
  </si>
  <si>
    <t>Lapače střešních splavenin litinové DN 125</t>
  </si>
  <si>
    <t>721241103</t>
  </si>
  <si>
    <t>Lapače střešních splavenin litinové DN 150</t>
  </si>
  <si>
    <t>721241104</t>
  </si>
  <si>
    <t>Lapače střešních splavenin litinové DN 200</t>
  </si>
  <si>
    <t>Trubní vedení</t>
  </si>
  <si>
    <t>871315231</t>
  </si>
  <si>
    <t>Kanalizační potrubí z tvrdého PVC v otevřeném výkopu ve sklonu do 20 %, hladkého plnostěnného jednovrstvého, tuhost třídy SN 10 DN 160</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</si>
  <si>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</si>
  <si>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</si>
  <si>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</si>
  <si>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</si>
  <si>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</si>
  <si>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871375231</t>
  </si>
  <si>
    <t>Kanalizační potrubí z tvrdého PVC v otevřeném výkopu ve sklonu do 20 %, hladkého plnostěnného jednovrstvého, tuhost třídy SN 10 DN 315</t>
  </si>
  <si>
    <t>871375241</t>
  </si>
  <si>
    <t>Kanalizační potrubí z tvrdého PVC v otevřeném výkopu ve sklonu do 20 %, hladkého plnostěnného vícevrstvého, tuhost třídy SN 12 DN 300</t>
  </si>
  <si>
    <t>871425251</t>
  </si>
  <si>
    <t>Kanalizační potrubí z tvrdého PVC v otevřeném výkopu ve sklonu do 20 %, hladkého plnostěnného vícevrstvého, tuhost třídy SN 16 DN 500</t>
  </si>
  <si>
    <t>8948111R1</t>
  </si>
  <si>
    <t>filtr dešťových vod DN300 (filtrační koš DN420mm v=600mm síto TT1,0/0,40,s bajonetovým zámkem, KGU přesuvka PVC</t>
  </si>
  <si>
    <t>8971711R2</t>
  </si>
  <si>
    <t>Parshallův žlab P3 – polypropylén</t>
  </si>
  <si>
    <t>8971711R3</t>
  </si>
  <si>
    <t>PP šachtové dno DN 1500 s montáží parshallu</t>
  </si>
  <si>
    <t>8971711R4</t>
  </si>
  <si>
    <t>MQU 99 Smart s ultrazvukovou sondou DU</t>
  </si>
  <si>
    <t>8971711R5</t>
  </si>
  <si>
    <t>Datový výstup RS 232</t>
  </si>
  <si>
    <t>8971711R6</t>
  </si>
  <si>
    <t>Konzole sondy ultrazvuku pro P3</t>
  </si>
  <si>
    <t>Ostatní konstrukce a práce, bourání</t>
  </si>
  <si>
    <t>953171022</t>
  </si>
  <si>
    <t>Osazování kovových předmětů poklopů litinových nebo ocelových včetně rámů, hmotnosti přes 50 do 100 kg</t>
  </si>
  <si>
    <t>55241011</t>
  </si>
  <si>
    <t>poklop třída B125, kruhový rám, vstup 600mm bez ventilace</t>
  </si>
  <si>
    <t>953171031</t>
  </si>
  <si>
    <t>Osazování kovových předmětů stupadel z betonářské oceli nebo litinových</t>
  </si>
  <si>
    <t>19.000*5=95.000 [A] 
Celkem: 95=95.000 [B]</t>
  </si>
  <si>
    <t>55243802</t>
  </si>
  <si>
    <t>stupadlo ocelové s PE povlakem forma C - P152mm</t>
  </si>
  <si>
    <t>998</t>
  </si>
  <si>
    <t>Přesun hmot</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</si>
  <si>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</si>
  <si>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</si>
  <si>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</si>
  <si>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1. Přesun hmot pro sila a zásobníky prováděné do posuvného bednění se oceňuje cenami části A 03 tohoto ceníku.</t>
  </si>
  <si>
    <t xml:space="preserve">  SO 01-19-01</t>
  </si>
  <si>
    <t>Kabelovody v nástupišti č. 1</t>
  </si>
  <si>
    <t>SO 01-19-01</t>
  </si>
  <si>
    <t>131213101</t>
  </si>
  <si>
    <t>Hloubení jam ručně zapažených i nezapažených s urovnáním dna do předepsaného profilu a spádu v hornině třídy těžitelnosti I skupiny 3 soudržných</t>
  </si>
  <si>
    <t>2*1.7*2.5*0.35 (KK1 2.975 KK2) =2.975 [A] 
7*3.1*2.4*0.8 (KK3 až KK9)=41.664 [B] 
3.5*3.1*0.65 (KŠ6) =7.053 [C] 
1.1*2.85*0.6 (KŠ8) =1.881 [D] 
Celkem: 2.975+41.664+7.053+1.881=53.573 [E]</t>
  </si>
  <si>
    <t>1. V cenách jsou započteny i náklady na přehození výkopku na přilehlém terénu na vzdálenost do 3 m od okraje jámy nebo naložení na dopravní prostředek.</t>
  </si>
  <si>
    <t>133312011</t>
  </si>
  <si>
    <t>Hloubení šachet ručně zapažených i nezapažených v horninách třídy těžitelnosti II skupiny 4, půdorysná plocha výkopu do 4 m2</t>
  </si>
  <si>
    <t>0.25*15.35*0.3=1.151 [A] 
Celkem: 1.151=1.151 [B]</t>
  </si>
  <si>
    <t>1. Ceny jsou určeny pro šachty hloubky do 6 m. Šachty větších hloubek se oceňují individuálně. 2. V cenách jsou započteny i náklady na svislé přemístění výkopku, urovnání dna do předepsaného profilu a spádu, přehození výkopku na přilehlém terénu na vzdálenost do 3 m od hrany šachty nebo naložení na dopravní prostředek.</t>
  </si>
  <si>
    <t>174111101</t>
  </si>
  <si>
    <t>Zásyp sypaninou z jakékoliv horniny ručně s uložením výkopku ve vrstvách se zhutněním jam, šachet, rýh nebo kolem objektů v těchto vykopávkách</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</si>
  <si>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</si>
  <si>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Zakládání</t>
  </si>
  <si>
    <t>213141112</t>
  </si>
  <si>
    <t>Zřízení vrstvy z geotextilie filtrační, separační, odvodňovací, ochranné, výztužné nebo protierozní v rovině nebo ve sklonu do 1:5, šířky přes 3 do 6 m</t>
  </si>
  <si>
    <t>15=15.000 [A] 
44.393+129.073 =173.466 [B] 
104.324+120.45+97.945 =322.719 [C] 
Celkem: 15+173.466+322.719=511.185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</si>
  <si>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</si>
  <si>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69311085</t>
  </si>
  <si>
    <t>geotextilie netkaná separační, ochranná, filtrační, drenážní PP 800g/m2</t>
  </si>
  <si>
    <t>17.250=17.250 [A] 
4.393+129.073 =133.466 [B] 
104.324+120.45+97.945 =322.719 [C] 
Celkem: 17.25+133.466+322.719=473.435 [D] 
473.435*1.15 Přepočtené koeficientem množství=544.450 [E] 
Celkem: 544.45=544.450 [F]</t>
  </si>
  <si>
    <t>247571113r</t>
  </si>
  <si>
    <t>Obsyp ze štěrkopísku tříděného</t>
  </si>
  <si>
    <t>0.6*0.55*30.4=10.032 [A] 
Celkem: 10.032=10.032 [B]</t>
  </si>
  <si>
    <t>273313811</t>
  </si>
  <si>
    <t>Základy z betonu prostého desky z betonu kamenem neprokládaného tř. C 25/30</t>
  </si>
  <si>
    <t>''Podkladní beton podlahy 
0.25*1.615=0.404 [A] 
Celkem: 0.404=0.404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</si>
  <si>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</si>
  <si>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273321411</t>
  </si>
  <si>
    <t>Základy z betonu železového (bez výztuže) desky z betonu bez zvláštních nároků na prostředí tř. C 20/25</t>
  </si>
  <si>
    <t>''Kabelové kanály z betonu  
'''Stěny 
0.375 + 0.058 + 0.672 + 0.077 + 0.390 + 0.09 + 0.081=1.743 [A] 
'''Dno 
(1.3*0.76+0.55*0.6+0.6*3.0+0.5*3.2+0.55*0.45+1.2*0.85+0.7*0.45+0.6*0.45)*0.15 =0.986 [B] 
Celkem: 1.743+0.986=2.729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</si>
  <si>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</si>
  <si>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273322611</t>
  </si>
  <si>
    <t>Základy z betonu železového (bez výztuže) desky z betonu se zvýšenými nároky na prostředí tř. C 30/37</t>
  </si>
  <si>
    <t>(1.5*1.05+1.5*1.0+1.25*1.1)*0.15 (KK1+KK2+KŠ8) =0.668 [A] 
(7*1.5*1.44+3.03*2.3)*0.2 (KK3 až KK9 + KŠ6) =4.418 [B] 
Celkem: 0.668+4.418=5.086 [C]</t>
  </si>
  <si>
    <t>273351121</t>
  </si>
  <si>
    <t>Bednění základů desek zřízení</t>
  </si>
  <si>
    <t>2*1.743/0.15 + 31.52*0.15 =27.968 [A] 
Celkem: 27.968=27.968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</si>
  <si>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</si>
  <si>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</si>
  <si>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</si>
  <si>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</si>
  <si>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</si>
  <si>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((0.5*27.968 + 0.986/0.15)*1.2)*3.08/1000=0.076 [A] 
Celkem: 0.076=0.076 [B]</t>
  </si>
  <si>
    <t>1. Ceny platí pro desky rovné, snáběhy, hřibové nebo upnuté do žeber včetně výztuže těchto žeber.</t>
  </si>
  <si>
    <t>279113160r</t>
  </si>
  <si>
    <t>Základová zeď tl z tvárnic ztraceného bednění včetně výplně z betonu tř. C 30/37</t>
  </si>
  <si>
    <t>(4*1.5*0.4+ 4*1.05*0.4+2*1.25*1.25+2*1.05*1.25)*0.15 =1.475 [A] 
(13*1.5*1.2+12*1.44*1.2+2*2.75*1.2+1.5*0.8+2*1.44*1.45+2*1.52*1.45)*0.2 =12.104 [B] 
Celkem: 1.475+12.104=13.579 [C]</t>
  </si>
  <si>
    <t>22-M</t>
  </si>
  <si>
    <t>Montáže technologických zařízení pro dopravní stavby</t>
  </si>
  <si>
    <t>34571365</t>
  </si>
  <si>
    <t>trubka elektroinstalační HDPE tuhá dvouplášťová korugovaná D 94/110mm</t>
  </si>
  <si>
    <t>2*3.7+3.55+15+0.9=26.850 [A] 
Celkem: 26.85=26.850 [B]</t>
  </si>
  <si>
    <t>34571369</t>
  </si>
  <si>
    <t>trubka elektroinstalační HDPE tuhá dvouplášťová korugovaná D 150/175mm</t>
  </si>
  <si>
    <t>4.7=4.700 [A] 
Celkem: 4.7=4.700 [B]</t>
  </si>
  <si>
    <t>28612009</t>
  </si>
  <si>
    <t>trubka kanalizační PVC plnostěnná třívrstvá DN 200x6000mm SN12</t>
  </si>
  <si>
    <t>6*0.45=2.700 [A] 
Celkem: 2.7=2.700 [B]</t>
  </si>
  <si>
    <t>28612015</t>
  </si>
  <si>
    <t>trubka kanalizační PVC plnostěnná třívrstvá DN 315x1000mm SN12</t>
  </si>
  <si>
    <t>28612001</t>
  </si>
  <si>
    <t>trubka kanalizační PVC plnostěnná třívrstvá DN 160x1000mm SN12</t>
  </si>
  <si>
    <t>34571370r</t>
  </si>
  <si>
    <t>trubka elektroinstalační HDPE tuhá dvouplášťová korugovaná D 250</t>
  </si>
  <si>
    <t>1.2+3.5+4.6=9.300 [A] 
Celkem: 9.3=9.300 [B]</t>
  </si>
  <si>
    <t>311322611</t>
  </si>
  <si>
    <t>Nadzákladové zdi z betonu železového (bez výztuže) nosné odolného proti agresivnímu prostředí tř. C 30/37</t>
  </si>
  <si>
    <t>0.138 dobetonování šachty Kš1=0.138 [A] 
4*0.3*1.3*0.5 nadbetonování šachty Kš3=0.780 [B] 
Celkem: 0.138+0.78=0.918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</si>
  <si>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</si>
  <si>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13021011</t>
  </si>
  <si>
    <t>tyč ocelová žebírková jakost BSt 500S (10 505) výztuž do betonu D 8mm</t>
  </si>
  <si>
    <t>0.22 Kš1=0.220 [A] 
0.03*5.086*7.85 Kš3 desky=1.198 [B] 
0.03*0.78*7.85 Kš3 stěny=0.184 [C] 
0.03*4.231*7.85 Kš3 stropy=0.996 [D] 
0.01*13.579*7.85  do bednění=1.066 [E] 
Celkem: 0.22+1.198+0.184+0.996+1.066=3.664 [F]</t>
  </si>
  <si>
    <t>Hmotnost: 0,40 kg/m</t>
  </si>
  <si>
    <t>58931966</t>
  </si>
  <si>
    <t>beton C 8/10 kamenivo frakce 0/16</t>
  </si>
  <si>
    <t>(1.8*1.3+2.1*2.4+3.0*3.1+5*3.1*2.4+1.6*2.4+1.1*2.85)*0.1  podkladní beton=6.086 [A] 
2*1.8*1.2*0.05 (KK1 6.086 KK2) =0.216 [B] 
0.9*0.05*198.5 pod kabelovody=8.933 [C] 
Celkem: 6.086+0.216+8.933=15.235 [D]</t>
  </si>
  <si>
    <t>3173618R</t>
  </si>
  <si>
    <t>Překlad z ocelového nosníku I</t>
  </si>
  <si>
    <t>(2*1.0+9*0.75+10*0.65)*14.4/1000=0.220 [A] 
Celkem: 0.22=0.220 [B]</t>
  </si>
  <si>
    <t>Poznámka k položce: Překlady z tyčí I 140 z oceli S235 (povrch opatřit PKO podle SŽDC 5/4)</t>
  </si>
  <si>
    <t>319234123</t>
  </si>
  <si>
    <t>Zdivo žump a šachet z cihel pálených na maltu cementovou z cihel dl. 290 mm plných P 7 až P 15</t>
  </si>
  <si>
    <t>0.8*0.8*0.3 =0.192 [A] 
Celkem: 0.192=0.192 [B]</t>
  </si>
  <si>
    <t>1. Ceny jsou určeny pro zdivo žump, biologických septiků, nádrží apod. 2. Osazení stupadel a poklopů se oceňuje cenami souboru cen 953 17-10 Osazování kovových předmětů této části ceníku.</t>
  </si>
  <si>
    <t>342241111</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</si>
  <si>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</si>
  <si>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65 mm</t>
  </si>
  <si>
    <t>16.348*0.85 =13.896 [A] 
Celkem: 13.896=13.896 [B]</t>
  </si>
  <si>
    <t>1. Dvojité příčky se oceňují jako dvě příčky jednoduché. 2. Izolační vložky vkládané do mezery dvojitých příček při zdění se oceňují samostatně. 3. V příčkách tl. 65 a 71 mm jsou započteny i náklady na konstrukční výztuž. 4. Vcenách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t>
  </si>
  <si>
    <t>3464811R</t>
  </si>
  <si>
    <t>Zaplentování rýh, potrubí, válcovaných nosníků, výklenků nebo nik jakéhokoliv tvaru, na maltu ve stěnách nebo před stěnami rabicovým pletivem</t>
  </si>
  <si>
    <t>6.47*0.075=0.485 [A] 
Celkem: 0.485=0.485 [B]</t>
  </si>
  <si>
    <t>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t>
  </si>
  <si>
    <t>Vodorovné konstrukce</t>
  </si>
  <si>
    <t>411321515d</t>
  </si>
  <si>
    <t>Demontáž stropních desek deskové ze ŽB tř. C 20/25</t>
  </si>
  <si>
    <t>411321515r</t>
  </si>
  <si>
    <t>Osazení stropních desek deskové ze ŽB tř. C 20/25</t>
  </si>
  <si>
    <t>411321616</t>
  </si>
  <si>
    <t>Stropy z betonu železového (bez výztuže) stropů deskových, plochých střech, desek balkonových, desek hřibových stropů včetně hlavic hřibových sloupů tř. C 30/37</t>
  </si>
  <si>
    <t>7*(1.5*1.44-0.6*0.6)*0.2=2.520 [A] 
(1.05*1.25-0.6*0.6)*0.25=0.238 [B] 
(2.75*1.5-0.6*0.6)*0.2=0.753 [C] 
1.5*1.04*0.15 =0.234 [D] 
 9*4*0.9*0.1*0.15 =0.486 [E] 
0.238 + 0.753 + 0.234 + 0.486 =1.711 [F] 
Celkem: 2.52+0.238+0.753+0.234+0.486+1.711=5.942 [G]</t>
  </si>
  <si>
    <t>1. V cenách pohledového betonu 411 35-4 a 411 35-5 jsou započteny i náklady na pečlivé hutnění zejména při líci konstrukce pro docílení neporušeného maltového povrchu bez vzhledových kazů.</t>
  </si>
  <si>
    <t>423355315</t>
  </si>
  <si>
    <t>Bednění trámové a komorové konstrukce ztracené bednění- spřažené desky montáž ztraceného bednění z desek cementotřískových</t>
  </si>
  <si>
    <t>0.96*0.715=0.686 [A] 
Celkem: 0.686=0.686 [B]</t>
  </si>
  <si>
    <t>1. Jedná se o bednění nosných konstrukcí trámových nebo komorových převážně pohledovým bedněním. 2. Cena -1111 Bednění spodního podhledu příčníku u trámových konstrukcí nad mostní podpěrou se doplňuje cenou -4101 Bednění stěn příčníků platnou i pro boky příčníku trámu. 3. Bednění spodního podhledu nosné konstrukce monolitických mostů je osazeno společně spracovní podlahou na roštech podpěrné skruže a oceněno cenou 421 95-5, a to i pro oblouky a mostní klenby. 4. Bednění podhledu potlačení desky nosné konstrukce do výšky 400 mm vceně -1112 je založeno na pracovní podlaze podpěrné skruže. 5. Cena -1121 Závěs bednění skruže umožňuje kotvení zadní části podpěrné skruže do nosné konstrukce betonované vpředchozím taktu a používá se pouze u vícepolových mostů. 6. Bednění vnějších bočních stěn trámů a komor je sestaveno zpalubek, jak pro proměnnou výšku stěny –cena -2121, tak i konstantní - cena -2111, a je založeno na pracovní podlaze podpěrné skruže. 7. Bednění boku mostovky do výšky 350 mm vceně -2131 je nepohledové zprken. 8. Bednění boku mostovky jako pracovních čel vceně -2132 je sprostupy pro třmínky betonářské výztuže ke kotvení monolitické mostní římsy. 9. Bednění koncových čel vceně -3111 uzavírá nosnou konstrukci nad podpěrami nebo uzavírá čela předpjatých betonových konstrukcí skotevními objímkami. 10. Cena -3112 Bednění čel je určena pro osazení podkladních desek kabelů předpětí nebo čela sosazením deviátoru volně vedených kabelů sotvory pro jejich osazení. 11. Cena -3121 Čela pracovní železobetonová je včetně otvorů pro pruty betonářské oceli mezi betonážními takty nebo postupy u vícepolových mostů, cena -3122 Čela pracovní pro předpínané betony je včetně otvorů pro betonářskou a otvorů pro vedení trub předpínací výztuže mezi betonážními postupy. 12. Bednění stěn příčníku trámu vceně -4101 tvoří spolu sespodním bedněním vceně -1111 kompletní dobednění příčníku trámových konstrukcí nad podpěrou. 13. Cena -4111 obsahuje bednění podhledu konzol mostovky (křídel) u trámových nebo komorových mostů se žebry pro bednění a pracovní podélnou lávku včetně zavětrovaných podpěr do výšky 2,5 m založených na pracovní podlaze podpěrné skruže. 14. Cena -4121 obsahuje bednění boční stěny svýplní pohledového bednění v délce betonážního postupu u vícepolových trámových nebo komorových mostů konstantního tvaru. 15. Takt posunu formy vceně -4122 znamená cyklus uvolnění formy a posun formy po dráze na pracovní podlaze podpěrné skruže 50 m do dalšího mostního pole a osazení srektifikací formy pro ukládku výztuže. 16. Poslední demontáž vnější sestavy bočnic formy délky betonážního postupu je vceně -4221. 17. Bednění stěn příčníku vnějšího předpětí vceně -4141 je převážně osazeno vkomorách mostu nad pilířem, vpříčníku jsou otvory pro kotvení volně vedených kabelů. 18. Bednění vnitřní bočních stěn vceně -5111 je nepohledové bednění komory osazené srozpěrnými trubkami bednění kvnějším bočním stěnám. 19. Vceně -5120 je bednění stropu včetně náběhů mezi trámy nebo stropu komory spodpěrami a zavětrováním do výšky 2,5 m založenými na pracovní podlaze podpěrné skruže. 20. Montáž sestavy bednění stropu komory vceně -5121 je bedněním sestavy rámů stropu vdélce betonážního postupu u vícepolových mostů, obsahuje měsíční nájemné systémového bednění. 21. Takt posunu stropu znamená cyklus uvolnění stropu, spuštění bednění na kolejničky, posun bednění o 50 m do dalšího pole, zdvih a rektifikaci stropu snapojením na vnitřní stěny, příprava na osazení kolejniček pro další takt. 22. Poslední demontáž sestavy systémového bednění stropu je vceně -5221. 23. Ztracené bednění spřažené desky mostovky vcenách 423 35-53 lze použít jako záklopovou desku pro prefabrikované betonové nosníky nebo pro ocelobetonové konstrukce, případně pro dodatečně betonované horní desky mostovky u spojité komorové konstrukce mostu. 24. Všeobecně jsou vcenách bednění trámových a komorových konstrukcí mostu započteny náklady na sestavení a osazení bednění na požadovaný tvar jejich vzepření a rozepření pomocí rozpěrných trubek, stažení bednění tyčemi, nástřik bednění odformovacím přípravkem, manipulace při osazení vnějšího i vnitřního bednění jeřábem, odbednění vnějších stěn a konzol ručně a jeřábem, odbednění vnitřních stěn a stropu pouze ručně vdélce mostního pole, očištění bednění, vyplnění kuželových otvorů vbetonu po spínacích tyčích bednění, u inventárního bednění měsíční nájemné včetně spínacích prvků se započítanou obrátkovostí vztažené kploše bednění, je započtena spotřeba pohledového bednění. 25. Drobný spotřební materiál (např. hřebíky, materiál pro vyplnění kuželových otvorů vzákladu po spínacích tyčích bednění) je započten vrežijních nákladech. 26. Vcenách nejsou započteny náklady na: a) osazení trubkové vložky do bednění deviátoru, tyto se oceňují cenou 421 37-41, b) bednění spřahující desky ocelobetonové, tyto se oceňují souborem cen 423 35-7 . Bednění spřažené desky ocelobetonové konstrukce, c) kotvy do bednění pro spřah monolitické římsy, tyto se oceňují souborem cen 317 17-11 Kotvení monolitického betonu římsy do mostovky, d) kotvy do bednění pro závěsy odvodnění mostu, tyto se oceňují souborem cen 936 94-392 Montáž věšákového závěsu odvodnění mostu, e) prostupy trub vkonstrukci, tyto se oceňují souborem cen 334 79-11 Prostup zplastových trub betonovou zdí, f) zaoblení zhotovením a vložením ramenátů do sestavy bočnic, tyto se oceňují souborem cen 948 51-113. Podpěrné skruže dočasné ze dřeva ramenáty g) závěs skruže vceně -1121, tyto závěsy se oceňují ve specifikaci, h) ztracené bednění vceně -5312 až -5315, tyto se oceňují ve specifikaci.</t>
  </si>
  <si>
    <t>CDC.0008780.URS</t>
  </si>
  <si>
    <t>deska cementotřísková CETRIS BASIC 125x335 cm tl.2,4 cm</t>
  </si>
  <si>
    <t>451573111</t>
  </si>
  <si>
    <t>Lože pod potrubí, stoky a drobné objekty v otevřeném výkopu z písku a štěrkopísku do 63 mm</t>
  </si>
  <si>
    <t>1.0*0.05*198.5 (pod kabelovody) =9.925 [A] 
0.6*0.1*30.4  (pod chráničky) =1.824 [B] 
Celkem: 9.925+1.824=11.749 [C]</t>
  </si>
  <si>
    <t>1. Ceny -1111 a -1192 lze použít i pro zřízení sběrných vrstev nad drenážními trubkami. 2. V cenách -5111 a -1192 jsou započteny i náklady na prohození výkopku získaného při zemních pracích.</t>
  </si>
  <si>
    <t>46-M</t>
  </si>
  <si>
    <t>Zemní práce při extr.mont.pracích</t>
  </si>
  <si>
    <t>460070624</t>
  </si>
  <si>
    <t>Šachtice ze železobetonu velikosti 1200x1000x1500 mm včetně vyhloubení jámy v hornině tř 4</t>
  </si>
  <si>
    <t>460070628r</t>
  </si>
  <si>
    <t>Hloubení nezapažených jam ručně pro ostatní konstrukce s přemístěním výkopku do vzdálenosti 3 m od okraje jámy nebo naložením na dopravní prostředek, včetně zás</t>
  </si>
  <si>
    <t>Hloubení nezapažených jam ručně pro ostatní konstrukce s přemístěním výkopku do vzdálenosti 3 m od okraje jámy nebo naložením na dopravní prostředek, včetně zásypu, zhutnění a urovnání povrchu pro základy železobetonových šachtic s betonovými rámy a ocelovými poklopy včetně bednění a odbednění, vybetování šachty a napojení žlabů vel. 1200x1000x1500 mm, v hornině třídy 4</t>
  </si>
  <si>
    <t>460510065</t>
  </si>
  <si>
    <t>Osazení kabelových prostupů včetně utěsnění a spárování z trub plastových do rýhy, bez výkopových prací s obsypem z písku, vnitřního průměru přes 10 do 15 cm</t>
  </si>
  <si>
    <t>1. Vcenách -1111 až -3113 nejsou obsaženy náklady na dodávku trub. Tato dodávka se oceňuje ve specifikaci.</t>
  </si>
  <si>
    <t>460510066</t>
  </si>
  <si>
    <t>Osazení kabelových prostupů včetně utěsnění a spárování z trub plastových do rýhy, bez výkopových prací s obsypem z písku, vnitřního průměru přes 15 do 20 cm</t>
  </si>
  <si>
    <t>460510067r</t>
  </si>
  <si>
    <t>Kabelové prostupy, kanály a multikanály kabelové prostupy z trub plastových včetně osazení, utěsnění a spárování do rýhy, bez výkopových prací s obsypem z písku</t>
  </si>
  <si>
    <t>Kabelové prostupy, kanály a multikanály kabelové prostupy z trub plastových včetně osazení, utěsnění a spárování do rýhy, bez výkopových prací s obsypem z písku, vnitřního průměru přes 15 do 20 cm</t>
  </si>
  <si>
    <t>460510286r</t>
  </si>
  <si>
    <t>Kanály zapuštěné do terénu neasfaltované z prefabrikovaných betonových žlabů</t>
  </si>
  <si>
    <t>4606803R</t>
  </si>
  <si>
    <t>Vybourání otvorů stropech a klenbách keramických plochy do 0,09 m2, tloušťky do 30 cm</t>
  </si>
  <si>
    <t>Poznámka k položce: místnost č. 105</t>
  </si>
  <si>
    <t>564231111</t>
  </si>
  <si>
    <t>Podklad nebo podsyp ze štěrkopísku ŠP s rozprostřením, vlhčením a zhutněním, po zhutnění tl. 100 mm</t>
  </si>
  <si>
    <t>1.8*1.3+2.1*2.4+3.0*3.1+5*3.1*2.4+1.6*2.4=57.720 [A] 
1.1*2.85=3.135 [B] 
Celkem: 57.72+3.135=60.855 [C]</t>
  </si>
  <si>
    <t>Úpravy povrchů, podlahy a osazování výplní</t>
  </si>
  <si>
    <t>621321121</t>
  </si>
  <si>
    <t>Omítka vápenocementová vnějších ploch nanášená ručně jednovrstvá, tloušťky do 15 mm hladká podhledů</t>
  </si>
  <si>
    <t>2*0.5*0.68+2*0.4*0.85+2*0.5*0.83+2*0.4*0.82=2.846 [A] 
Celkem: 2.846=2.846 [B]</t>
  </si>
  <si>
    <t>1. Pro ocenění nanášení omítky v tloušťce jádrové omítky přes 15 mm se použije příplatek za každých dalších i započatých 5 mm. 2. Podkladní a spojovací vrstvy se oceňují cenami souboru cen 62.13-1... této části katalogu.</t>
  </si>
  <si>
    <t>622321121</t>
  </si>
  <si>
    <t>Omítka vápenocementová vnějších ploch nanášená ručně jednovrstvá, tloušťky do 15 mm hladká stěn</t>
  </si>
  <si>
    <t>2*0.4*0.68+2*0.22*0.85+2*0.4*0.83+2*0.22*0.82+2*0.18*(1.1+2*0.8+2*0.7)+ 0.8*0.8 =4.059 [A] 
2*(0.7+0.9)*0.9 v kapse parapetů=2.880 [B] 
Celkem: 4.059+2.88=6.939 [C]</t>
  </si>
  <si>
    <t>622331121</t>
  </si>
  <si>
    <t>Omítka cementová vnějších ploch nanášená ručně jednovrstvá, tloušťky do 15 mm hladká stěn</t>
  </si>
  <si>
    <t>''povrch z cementové omítky pod izolaci 
16.348 =16.348 [A] 
Celkem: 16.348=16.348 [B]</t>
  </si>
  <si>
    <t>58932314</t>
  </si>
  <si>
    <t>beton C 12/15 kamenivo frakce 0/22</t>
  </si>
  <si>
    <t>''Podkladní beton pod dnem kanálů 
11.48*0.05=0.574 [A] 
Celkem: 0.574=0.574 [B]</t>
  </si>
  <si>
    <t>623131321</t>
  </si>
  <si>
    <t>Podkladní a spojovací vrstva vnějších omítaných ploch penetrace nanášená strojně pilířů nebo sloupů</t>
  </si>
  <si>
    <t>631311126</t>
  </si>
  <si>
    <t>Mazanina z betonu prostého bez zvýšených nároků na prostředí tl. přes 80 do 120 mm tř. C 25/30</t>
  </si>
  <si>
    <t>''Betonová podlaha 
1.5+4*0.65+0.5+3.0+2*2.8+4*0.35+0.75+0.8 =16.150 [A] 
Celkem: 16.15=16.150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</si>
  <si>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</si>
  <si>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634662111</t>
  </si>
  <si>
    <t>Výplň dilatačních spar mazanin akrylátovým tmelem, šířka spáry do 10 mm</t>
  </si>
  <si>
    <t>2*3.14*(0.15+0.3) =2.826 [A] 
16.87+17.58 =34.450 [B] 
Celkem: 2.826+34.45=37.276 [C]</t>
  </si>
  <si>
    <t>1. Vcenách jsou započteny i náklady na ochranu okrajů spáry papírovou páskou. 2. Vcenách 634 66-21.. a 634 66-31.. jsou započteny i náklady na těsnící provazec zpěnového polyetylénu.</t>
  </si>
  <si>
    <t>641951321d</t>
  </si>
  <si>
    <t>Uvolnění kovových rámů do 4 m2 na MC</t>
  </si>
  <si>
    <t>3=3.000 [A] 
3=3.000 [B] 
Celkem: 3+3=6.000 [C]</t>
  </si>
  <si>
    <t>89913110R</t>
  </si>
  <si>
    <t>Výměna šachtového rámu tř. D 400 včetně poklopu s osazením a dodáním nového rámu litinového s patkou</t>
  </si>
  <si>
    <t>1. V cenách jsou započteny i náklady na odstranění starého rámu, osazení a dodání vyrovnávacích prstenců a nového rámu a náklady na vyrovnání povrchu vozovky.</t>
  </si>
  <si>
    <t>58933333</t>
  </si>
  <si>
    <t>beton C 30/37 XF3 kamenivo frakce 0/22</t>
  </si>
  <si>
    <t>0.738=0.738 [A] 
Celkem: 0.738=0.738 [B]</t>
  </si>
  <si>
    <t>899131111</t>
  </si>
  <si>
    <t>8993310R</t>
  </si>
  <si>
    <t>Úprava poklopu šachty oříznutím</t>
  </si>
  <si>
    <t>711</t>
  </si>
  <si>
    <t>Izolace proti vodě, vlhkosti a plynům</t>
  </si>
  <si>
    <t>711111001</t>
  </si>
  <si>
    <t>Provedení izolace proti zemní vlhkosti natěradly a tmely za studena na ploše vodorovné V nátěrem penetračním</t>
  </si>
  <si>
    <t>44.393+129.073=173.466 [A] 
Celkem: 173.466=173.466 [B]</t>
  </si>
  <si>
    <t>1. Izolace plochy jednotlivě do 10 m2 se oceňují skladebně cenou příslušné izolace a cenou 711 19-9095 Příplatek za plochu do 10 m2.</t>
  </si>
  <si>
    <t>11163150</t>
  </si>
  <si>
    <t>lak penetrační asfaltový</t>
  </si>
  <si>
    <t>173.466*0.4*0.001=0.069 [A] 
322.319*0.4*0.001=0.129 [B] 
Celkem: 0.069+0.129=0.198 [C]</t>
  </si>
  <si>
    <t>Spotřeba 0,3-0,4kg/m2</t>
  </si>
  <si>
    <t>711111011</t>
  </si>
  <si>
    <t>Provedení izolace proti zemní vlhkosti natěradly a tmely za studena na ploše vodorovné V nátěrem suspensí asfaltovou</t>
  </si>
  <si>
    <t>0.7*(20.8+103.6) + 0.55*76.35=129.073 [A] 
97.545 =97.545 [B] 
Celkem: 129.073+97.545=226.618 [C]</t>
  </si>
  <si>
    <t>711112001</t>
  </si>
  <si>
    <t>Provedení izolace proti zemní vlhkosti natěradly a tmely za studena na ploše svislé S nátěrem penetračním</t>
  </si>
  <si>
    <t>104.324+120.45 =224.774 [A] 
2*0.3*(20.8+103.6) + 2*0.15*76.35 =97.545 [B] 
Celkem: 224.774+97.545=322.319 [C]</t>
  </si>
  <si>
    <t>711112011</t>
  </si>
  <si>
    <t>Provedení izolace proti zemní vlhkosti natěradly a tmely za studena na ploše svislé S nátěrem suspensí asfaltovou</t>
  </si>
  <si>
    <t>2*0.3*(20.8+103.6+76.35) =120.450 [A] 
Celkem: 120.45=120.450 [B]</t>
  </si>
  <si>
    <t>711441559</t>
  </si>
  <si>
    <t>Provedení izolace proti povrchové a podpovrchové tlakové vodě pásy přitavením NAIP na ploše vodorovné V</t>
  </si>
  <si>
    <t>1.5*1.05+1.5*1.0+0.15*4*1.6+0.2*1.6+7*1.44*1.5+1.5*2.75+0.75*1.5+7*4*0.25*1.5+0.15*1.1+1.25*1.05+2*0.25*0.9+2.5*2.0 =42.153 [A] 
3*2=6.000 [B] 
1.8*1.0+0.8*0.85+1.05*2.0+0.85*1.4+1.0*2.8+0.8*0.7+1.2*0.85+0.9*0.7+1.0*0.7 =11.480 [C] 
Celkem: 42.153+6+11.48=59.633 [D]</t>
  </si>
  <si>
    <t>1. Izolace plochy jednotlivě do 10 m2 se oceňují skladebně cenou příslušné izolace a cenou 711 49-9097 Příplatek za plochu do 10 m2.</t>
  </si>
  <si>
    <t>711442559</t>
  </si>
  <si>
    <t>Provedení izolace proti povrchové a podpovrchové tlakové vodě pásy přitavením NAIP na ploše svislé S</t>
  </si>
  <si>
    <t>0.58*(4*1.5+2*1.05+2*1.0) + 3*1.7*1.6+1.1*1.6 + 1.6*(2*2.75+2*1.5) + 7*(2*1.5+2*1.44)*1.6 + 0.25*4*1.5 + 1.65*(2*1.05+2*1.25) =104.324 [A] 
10.0*0.45 =4.500 [B] 
1.743/0.15 + 31.52*0.15 =16.348 [C] 
Celkem: 104.324+4.5+16.348=125.172 [D]</t>
  </si>
  <si>
    <t>62853003</t>
  </si>
  <si>
    <t>pás asfaltový natavitelný modifikovaný SBS tl 3,5mm s vložkou ze skleněné tkaniny a spalitelnou PE fólií nebo jemnozrnným minerálním posypem na horním povrchu</t>
  </si>
  <si>
    <t>10.0*0.45 =4.500 [A] 
3*2.0=6.000 [B] 
0.58*(4*1.5+2*1.05+2*1.0) + 3*1.7*1.6+1.1*1.6 + 1.6*(2*2.75+2*1.5) + 7*(2*1.5+2*1.44)*1.6 + 0.25*4*1.5 + 1.65*(2*1.05+2*1.25)=104.324 [C] 
1.5*1.05+1.5*1.0+0.15*4*1.6+0.2*1.6+7*1.44*1.5+1.5*2.75+0.75*1.5+7*4*0.25*1.5+0.15*1.1+1.25*1.05+2*0.25*0.9+2.5*2.=42.153 [D] 
1.8*1.0+0.8*0.85+1.05*2.0+0.85*1.4+1.0*2.8+0.8*0.7+1.2*0.85+0.9*0.7+1.0*0.=10.780 [E] 
1.743/0.15 + 31.52*0.15 =16.348 [F] 
Celkem: 4.5+6+104.324+42.153+10.78+16.348=184.105 [G] 
184.105*1.2 Přepočtené koeficientem množství=220.926 [H] 
Celkem: 220.926=220.926 [I]</t>
  </si>
  <si>
    <t>711442559d</t>
  </si>
  <si>
    <t>Odstranění izolace proti tlakové vodě přitaveného pásu NAIP</t>
  </si>
  <si>
    <t>10.0*0.25 =2.500 [A] 
3.0*2.0=6.000 [B] 
Celkem: 2.5+6=8.500 [C]</t>
  </si>
  <si>
    <t>711493001</t>
  </si>
  <si>
    <t>Provedení dvojitého hydroizolačního systému pro izolaci spodní stavby proti povrchové a podpovrchové tlakové vodě ostatní opracování prostupu, průměru do 200 mm</t>
  </si>
  <si>
    <t>1. V cenách -1486, -1487, -2486, -2487 jsou započteny i náklady na dodávku, stahovacích objímek, hadičníku, víčka a těsnění. 2. V ceně -2383 je započteno i kotvení drenážní vložky pomocí přířezů fólie tzv. prošitím. 3. V cenách -1486, -1487, -2486, -2487 nejsou započteny náklady na dodávku trubic; tyto se oceňují ve specifikaci. 4. V cenách -1484, -1485 -2484, -2485 nejsou započteny náklady na dodávku hadic; tyto se oceňují ve specifikaci. 5. V cenách nejsou započteny náklady na provedení: a) podkladní mazaniny; tyto se oceňují soubory cen 631 31 Mazanina z betonu, část A05, katalogu 801-1 Budovy a haly - zděné a monolitické, b) podkladní a ochranné vrstvy z geotextilie; tyto se oceňují souborem cen 711 49 Provedení doplňků izolace proti vodě textilií tohto katalogu, c) tepelné izolace; tyto se oceňují cenami katalogu 800-713 Izolace tepelné, d) zesílení izolce u koutů nebo hran; tyto se oceňují cenami 711 77-12. tohoto katalogu, e) vakuové zkoušky; tyto se oceňují vedlejšími rozpočtovými náklady katalogu 800-0.</t>
  </si>
  <si>
    <t>28322004</t>
  </si>
  <si>
    <t>fólie hydroizolační pro spodní stavbu mPVC tl 1,5mm</t>
  </si>
  <si>
    <t>62832001</t>
  </si>
  <si>
    <t>pás asfaltový natavitelný oxidovaný tl 3,5mm typu V60 S35 s vložkou ze skleněné rohože, s jemnozrnným minerálním posypem</t>
  </si>
  <si>
    <t>35.4545454545455*1.1 Přepočtené koeficientem množství=39.000 [A] 
Celkem: 39=39.000 [B]</t>
  </si>
  <si>
    <t>711747067</t>
  </si>
  <si>
    <t>Provedení detailů pásy přitavením opracování trubních prostupů pod těsnící objímkou, průměru do 300 mm, NAIP</t>
  </si>
  <si>
    <t>13611309</t>
  </si>
  <si>
    <t>plech ocelový černý žebrovaný S235JR slza tl 6mm tabule</t>
  </si>
  <si>
    <t>(1.28*0.83 + 1.28*0.78 + 0.3*0.5)*0.05=0.111 [A] 
Celkem: 0.111=0.111 [B]</t>
  </si>
  <si>
    <t>59054255</t>
  </si>
  <si>
    <t>manžeta těsnící hydroizolační na prostupy potrubí</t>
  </si>
  <si>
    <t>711786067r</t>
  </si>
  <si>
    <t>Izolace proti vodě těsnění trubních prostupů do 200 mm cementem</t>
  </si>
  <si>
    <t>713</t>
  </si>
  <si>
    <t>Izolace tepelné</t>
  </si>
  <si>
    <t>713490915</t>
  </si>
  <si>
    <t>Oprava povrchové úpravy izolace tepelné potrubí a ohybů povrchová úprava mokrým procesem omítkou tl. 10 mm cementovou hlazenou</t>
  </si>
  <si>
    <t>4*(2*0.7+2*0.6+4*0.25) =14.400 [A] 
3*3.14*0.5*0.25 =1.178 [B] 
Celkem: 14.4+1.178=15.578 [C]</t>
  </si>
  <si>
    <t>58562050</t>
  </si>
  <si>
    <t>malta speciální izolace stěrková cementová pro zvýšení vodonepropustnosti betonu</t>
  </si>
  <si>
    <t>Spotřeba: 0,75–1 kg/m2</t>
  </si>
  <si>
    <t>741</t>
  </si>
  <si>
    <t>Elektroinstalace - silnoproud</t>
  </si>
  <si>
    <t>741110303</t>
  </si>
  <si>
    <t>Montáž trubek ochranných s nasunutím nebo našroubováním do krabic plastových tuhých, uložených pevně, vnitřní O přes 90 do 133 mm</t>
  </si>
  <si>
    <t>741110303d</t>
  </si>
  <si>
    <t>Demontáž trubek ochranných s vysunutím nebo vyšroubováním z krabic plastových tuhých, uložených pevně, vnitřní O přes 90 do 133 mm</t>
  </si>
  <si>
    <t>767</t>
  </si>
  <si>
    <t>Konstrukce zámečnické</t>
  </si>
  <si>
    <t>767510111</t>
  </si>
  <si>
    <t>Montáž kanálových krytů osazení</t>
  </si>
  <si>
    <t>''Zakrytí kanálů 
3.8 m2*49.7 kg=188.860 [A] 
Celkem: 188.86=188.860 [B]</t>
  </si>
  <si>
    <t>1. Cenu -0191 lze použít i v případech větších rozměrů než je uvedeno v popisu; množství měrných jednotek otvorů větších rozměrů se v tomto případě určuje v kusech jako projektovaný: a) obvod dělený 160 mm, b) průměr dělený 50 mm.</t>
  </si>
  <si>
    <t>771</t>
  </si>
  <si>
    <t>Podlahy z dlaždic</t>
  </si>
  <si>
    <t>771111011</t>
  </si>
  <si>
    <t>Příprava podkladu před provedením dlažby vysátí podlah</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</si>
  <si>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</si>
  <si>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</si>
  <si>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</si>
  <si>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771151011</t>
  </si>
  <si>
    <t>Příprava podkladu před provedením dlažby samonivelační stěrka min.pevnosti 20 MPa, tloušťky do 3 mm</t>
  </si>
  <si>
    <t>771574154</t>
  </si>
  <si>
    <t>Montáž podlah z dlaždic keramických lepených flexibilním lepidlem velkoformátových hladkých přes 4 do 6 ks/m2</t>
  </si>
  <si>
    <t>''Místnosti OP79A, OP85 a OP96 
(1.2+2*0.7)*0.15 + (0.9+3*0.35+1.1)*0.35 =1.458 [A] 
Celkem: 1.458=1.458 [B]</t>
  </si>
  <si>
    <t>1. Položky jsou učeny pro všechy druhy povrchových úprav.</t>
  </si>
  <si>
    <t>59761007</t>
  </si>
  <si>
    <t>dlažba velkoformátová keramická slinutá hladká do interiéru i exteriéru přes 4 do 6ks/m2</t>
  </si>
  <si>
    <t>1.458*1.15 Přepočtené koeficientem množství=1.677 [A] 
Celkem: 1.677=1.677 [B]</t>
  </si>
  <si>
    <t>776</t>
  </si>
  <si>
    <t>Podlahy povlakové</t>
  </si>
  <si>
    <t>776221121</t>
  </si>
  <si>
    <t>Montáž podlahovin z PVC lepením standardním lepidlem z pásů elektrostaticky vodivých</t>
  </si>
  <si>
    <t>''Místnosti OP53, 103, 104, 105, OP76 
(1.8+2*0.66+0.8+0.5+1.8+1.35+2.8+1.85+0.8+0.35)*0.35 =4.680 [A] 
Celkem: 4.68=4.680 [B]</t>
  </si>
  <si>
    <t>28410242</t>
  </si>
  <si>
    <t>krytina podlahová homogenní elektrostaticky vodivá tl 2,0mm 608x608mm</t>
  </si>
  <si>
    <t>4.68*1.1 Přepočtené koeficientem množství=5.148 [A] 
Celkem: 5.148=5.148 [B]</t>
  </si>
  <si>
    <t>781</t>
  </si>
  <si>
    <t>Dokončovací práce - obklady</t>
  </si>
  <si>
    <t>781131257</t>
  </si>
  <si>
    <t>Izolace stěny pod obklad montáž těsnící manžety pro postup potrubí</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</si>
  <si>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</si>
  <si>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783</t>
  </si>
  <si>
    <t>Dokončovací práce - nátěry</t>
  </si>
  <si>
    <t>78300R1</t>
  </si>
  <si>
    <t>Základní jednonásobný akrylátový nátěr</t>
  </si>
  <si>
    <t>2*0.687+2*0.025*(0.96+0.715) =1.458 [A] 
Celkem: 1.458=1.458 [B]</t>
  </si>
  <si>
    <t>78300R2</t>
  </si>
  <si>
    <t>783324201</t>
  </si>
  <si>
    <t>Základní antikorozní nátěr zámečnických konstrukcí jednonásobný akrylátový</t>
  </si>
  <si>
    <t>3.47*(0.17+0.06) =0.798 [A] 
12.672  poklopy 0.798 úhelníky=12.672 [B] 
Celkem: 0.798+12.672=13.470 [C]</t>
  </si>
  <si>
    <t>783325101</t>
  </si>
  <si>
    <t>Mezinátěr zámečnických konstrukcí jednonásobný akrylátový</t>
  </si>
  <si>
    <t>0.798+12.672=13.470 [A] 
Celkem: 13.47=13.470 [B]</t>
  </si>
  <si>
    <t>783327101</t>
  </si>
  <si>
    <t>Krycí nátěr (email) zámečnických konstrukcí jednonásobný akrylátový</t>
  </si>
  <si>
    <t>783932171r</t>
  </si>
  <si>
    <t>Vyrovnání podkladu izolace tenkovrstvou sanační hmotou na bázi cementu</t>
  </si>
  <si>
    <t>0.25*1.6+2.5*2.0-1.0*1.0 =4.400 [A] 
Celkem: 4.4=4.400 [B]</t>
  </si>
  <si>
    <t>789</t>
  </si>
  <si>
    <t>Povrchové úpravy ocelových konstrukcí a technologických zařízení</t>
  </si>
  <si>
    <t>789111153</t>
  </si>
  <si>
    <t>Úpravy povrchů pod nátěry zařízení s povrchem nečlenitým odstranění rzi a nečistot pomocí ručního nářadí stupeň přípravy St 2, stupeň zrezivění D</t>
  </si>
  <si>
    <t>2*3*1.6*1.1*1.15=12.144 [A] 
2*1.08*0.895*1.15 =2.223 [B] 
2*0.8*0.8*1.15 =1.472 [C] 
6.0*0.15+3*2*(1.6+1.1)*0.25 =4.950 [D] 
Celkem: 12.144+2.223+1.472+4.95=20.789 [E]</t>
  </si>
  <si>
    <t>1. Ceny nejsou určeny pro oceňování úprav povrchů příslušenství zařízení (žebříky, žlaby, zábradlí, vestavby, míchadla, topné hady a registry, přepážky, obvodové žlaby apod.); tyto práce lze oceňovat podle své povahy příslušnými cenami úprav povrchů ocelových konstrukcí nebo potrubí.</t>
  </si>
  <si>
    <t>789326111</t>
  </si>
  <si>
    <t>Nátěr ocelových konstrukcí třídy II jednosložkový alkydový základní, tloušťky do 80 µm</t>
  </si>
  <si>
    <t>2*2.211*1.15 =5.085 [A] 
2*3*1.6*1.1*1.15=12.144 [B] 
2*1.08*0.895*1.15 =2.223 [C] 
2*0.8*0.8*1.15 =1.472 [D] 
(8.5+29.6+4.3)*0.15+17.32*0.17 =9.304 [E] 
6.0*0.15+3*2*(1.6+1.1)*0.25 =4.950 [F] 
Celkem: 5.085+12.144+2.223+1.472+9.304+4.95=35.178 [G]</t>
  </si>
  <si>
    <t>789326116</t>
  </si>
  <si>
    <t>Nátěr ocelových konstrukcí třídy II jednosložkový alkydový mezivrstva, tloušťky do 80 µm</t>
  </si>
  <si>
    <t>2*2.211*1.15 =5.085 [A] 
2*3*1.6*1.1*1.15 =12.144 [B] 
2*1.08*0.895*1.15 =2.223 [C] 
2*0.8*0.8*1.15 =1.472 [D] 
(8.5+29.6+4.3)*0.15+17.32*0.17 =9.304 [E] 
6.0*0.15+3*2*(1.6+1.1)*0.25 =4.950 [F] 
Celkem: 5.085+12.144+2.223+1.472+9.304+4.95=35.178 [G]</t>
  </si>
  <si>
    <t>92</t>
  </si>
  <si>
    <t>789326121</t>
  </si>
  <si>
    <t>Nátěr ocelových konstrukcí třídy II jednosložkový alkydový krycí (vrchní), tloušťky do 80 µm</t>
  </si>
  <si>
    <t>2*2.211*1.15 =5.085 [A] 
 2*3*1.6*1.1*1.15 =12.144 [B] 
2*1.08*0.895*1.15 =2.223 [C] 
2*0.8*0.8*1.15 =1.472 [D] 
(8.5+29.6+4.3)*0.15+17.32*0.17 =9.304 [E] 
6.0*0.15+3*2*(1.6+1.1)*0.25 =4.950 [F] 
Celkem: 5.085+12.144+2.223+1.472+9.304+4.95=35.178 [G]</t>
  </si>
  <si>
    <t>93</t>
  </si>
  <si>
    <t>59213012r</t>
  </si>
  <si>
    <t>žlab kabelový betonový Kabelový žlab KŽ-2 102x51x29 cm</t>
  </si>
  <si>
    <t>94</t>
  </si>
  <si>
    <t>59213013r</t>
  </si>
  <si>
    <t>Příčka kabelového žlabu KŽ 49,5x3x20 cm</t>
  </si>
  <si>
    <t>95</t>
  </si>
  <si>
    <t>59213356r</t>
  </si>
  <si>
    <t>Poklop kabelového žlabu KŽ-2 50x40x6 cm</t>
  </si>
  <si>
    <t>96</t>
  </si>
  <si>
    <t>59385187</t>
  </si>
  <si>
    <t>energokanál tvaru U 90x60x50 cm</t>
  </si>
  <si>
    <t>97</t>
  </si>
  <si>
    <t>59385431r</t>
  </si>
  <si>
    <t>Přepážka kabelovodu vnitřního 700x500 mm</t>
  </si>
  <si>
    <t>98</t>
  </si>
  <si>
    <t>24611203</t>
  </si>
  <si>
    <t>fermež dálniční impregnace na beton</t>
  </si>
  <si>
    <t>Vydatnost: 8-10 m2/kg</t>
  </si>
  <si>
    <t>99</t>
  </si>
  <si>
    <t>58562035</t>
  </si>
  <si>
    <t>malta cementová sanační pro šachty frakce 0/4</t>
  </si>
  <si>
    <t>100</t>
  </si>
  <si>
    <t>58933331</t>
  </si>
  <si>
    <t>beton C 30/37 XF3 kamenivo frakce 0/8</t>
  </si>
  <si>
    <t>0.138 dobetonování šachet=0.138 [A] 
(1.5*1.05+1.5*1.0+1.25*1.1)*0.15 (KK1+KK2+KŠ8) =0.668 [B] 
(7*1.5*1.44+3.03*2.3)*0.2 (KK3 až KK9 + KŠ6) =4.418 [C] 
Celkem: 0.138+0.668+4.418=5.224 [D]</t>
  </si>
  <si>
    <t>101</t>
  </si>
  <si>
    <t>5938541r</t>
  </si>
  <si>
    <t>železobetonová deska průřez 500x40 mm, obalená vodivou fólií</t>
  </si>
  <si>
    <t>102</t>
  </si>
  <si>
    <t>34573302r</t>
  </si>
  <si>
    <t>šachta EK 268 (250X250/400X400MM) vč. poklopu B 125</t>
  </si>
  <si>
    <t>103</t>
  </si>
  <si>
    <t>59385206</t>
  </si>
  <si>
    <t>deska zákrytová energokanálu 90x60x11 cm</t>
  </si>
  <si>
    <t>104</t>
  </si>
  <si>
    <t>7593500055r</t>
  </si>
  <si>
    <t>Trasy kabelového vedení Kabelové žlaby Poklop kabel.žlabu II 6x45x50cm (HM0592120860000)</t>
  </si>
  <si>
    <t>105</t>
  </si>
  <si>
    <t>7593500031r</t>
  </si>
  <si>
    <t>Trasy kabelového vedení Kabelové žlaby Kabelový žlab II. 55x32x100cm</t>
  </si>
  <si>
    <t>106</t>
  </si>
  <si>
    <t>899103112</t>
  </si>
  <si>
    <t>Osazení poklopů litinových a ocelových včetně rámů pro třídu zatížení B125, C250</t>
  </si>
  <si>
    <t>12=12.000 [A] 
3=3.000 [B] 
Celkem: 12+3=15.000 [C]</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</si>
  <si>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</si>
  <si>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107</t>
  </si>
  <si>
    <t>28661933</t>
  </si>
  <si>
    <t>poklop šachtový litinový  DN 600 pro třídu zatížení B125</t>
  </si>
  <si>
    <t>108</t>
  </si>
  <si>
    <t>55241006r</t>
  </si>
  <si>
    <t>Poklop ocelový pro kabelové šachty</t>
  </si>
  <si>
    <t>Poznámka k položce: Poznámka k položce: Poklop pro šachty KK1, KK2, KŠ8)</t>
  </si>
  <si>
    <t>109</t>
  </si>
  <si>
    <t>899103112d</t>
  </si>
  <si>
    <t>Demontáž poklopů litinových nebo ocelových včetně rámů pro třídu zatížení B125, C250</t>
  </si>
  <si>
    <t>110</t>
  </si>
  <si>
    <t>899511112</t>
  </si>
  <si>
    <t>Stupadla do šachet tunelové stoky ocelová s PE povlakem osazovaná do vynechaných otvorů</t>
  </si>
  <si>
    <t>111</t>
  </si>
  <si>
    <t>55243806</t>
  </si>
  <si>
    <t>stupadlo ocelové s PE povlakem forma A - P162mm</t>
  </si>
  <si>
    <t>112</t>
  </si>
  <si>
    <t>919735122</t>
  </si>
  <si>
    <t>Řezání stávajícího betonového krytu nebo podkladu hloubky přes 50 do 100 mm</t>
  </si>
  <si>
    <t>(1.8+2*1.0 + 0.8+0.85 + 1.4+1.0+2.75+1.85 + 0.8+0.7 + 1.2+2*0.85 + 0.9+0.7 + 1.0+2*0.7)=20.850 [A] 
Celkem: 20.85=20.850 [B]</t>
  </si>
  <si>
    <t>1. V cenách jsou započteny i náklady na spotřebu vody.</t>
  </si>
  <si>
    <t>113</t>
  </si>
  <si>
    <t>''kanály od konstrukce podlahy 
16.87*0.25 =4.218 [A] 
'''proniky kabelovodů betonovými schodišti a opěrnými zdmi 
4*(0.7+2*0.6)*0.82 + 2*(0.5+0.2)*0.82 + 0.2*0.1*4*0.1 + 2*(2*0.7+2*0.64)*0.4 + 2*3.14*0.25*0.4 + 2*3.14*0.15*0.4 + 2*3.14*0.1*0.4 =10.788 [B] 
'''Oddělení stávající KŠ7 a nové šachty KŠ8   
1.25*1.05=1.313 [C] 
Celkem: 4.218+10.788+1.313=16.319 [D]</t>
  </si>
  <si>
    <t>Poznámka k položce: EPS 150</t>
  </si>
  <si>
    <t>114</t>
  </si>
  <si>
    <t>9531710R</t>
  </si>
  <si>
    <t>Vybourání stupadel z betonářské oceli nebo litinových nádrže</t>
  </si>
  <si>
    <t>115</t>
  </si>
  <si>
    <t>953942425r</t>
  </si>
  <si>
    <t>Osazování rámů litinových poklopů</t>
  </si>
  <si>
    <t>116</t>
  </si>
  <si>
    <t>953961211</t>
  </si>
  <si>
    <t>Kotvy chemické s vyvrtáním otvoru do betonu, železobetonu nebo tvrdého kamene chemická patrona, velikost M 8, hloubka 80 mm</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</si>
  <si>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</si>
  <si>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117</t>
  </si>
  <si>
    <t>953965113r</t>
  </si>
  <si>
    <t>Kotevní šroub pro chemické kotvy M 8 dl 250 mm</t>
  </si>
  <si>
    <t>118</t>
  </si>
  <si>
    <t>70921318</t>
  </si>
  <si>
    <t>kotvicí bod pro betonové konstrukce do předvrtaného otvoru pomocí hmoždinky nebo chemické kotvy dl 300mm</t>
  </si>
  <si>
    <t>beton min C20/25</t>
  </si>
  <si>
    <t>119</t>
  </si>
  <si>
    <t>54879210</t>
  </si>
  <si>
    <t>šroub kotevní žárový Pz chemické patrony M8x80/14</t>
  </si>
  <si>
    <t>120</t>
  </si>
  <si>
    <t>54879001</t>
  </si>
  <si>
    <t>patrona chemická M8x80mm</t>
  </si>
  <si>
    <t>121</t>
  </si>
  <si>
    <t>961044111</t>
  </si>
  <si>
    <t>Bourání základů z betonu prostého</t>
  </si>
  <si>
    <t>''Vybourání betonové podlahy 
2*4.68*0.1 =0.936 [A] 
Celkem: 0.936=0.936 [B]</t>
  </si>
  <si>
    <t>122</t>
  </si>
  <si>
    <t>961065512</t>
  </si>
  <si>
    <t>Bourání mostních konstrukcí základů dřevěných podlah z fošen nebo prken ze dřeva tvrdého</t>
  </si>
  <si>
    <t>0.3*0.5*0.04=0.006 [A] 
Celkem: 0.006=0.006 [B]</t>
  </si>
  <si>
    <t>1. Cena 05-1111 lze použít i pro bourání konstrukcí zpředpjatého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vkonstrukci nebo její části před bouráním.</t>
  </si>
  <si>
    <t>123</t>
  </si>
  <si>
    <t>962022390</t>
  </si>
  <si>
    <t>Bourání zdiva nadzákladového kamenného na maltu vápennou nebo vápenocementovou, objemu do 1 m3</t>
  </si>
  <si>
    <t>0.07*0.6*0.5 =0.021 [A] 
Celkem: 0.021=0.021 [B]</t>
  </si>
  <si>
    <t>1. Bourání pilířů o průřezu přes 0,36 m2 se oceňuje cenami -2390 a - 2391, popř. -2490 a - 2491 jako bourání zdiva kamenného nadzákladového.</t>
  </si>
  <si>
    <t>124</t>
  </si>
  <si>
    <t>962032230</t>
  </si>
  <si>
    <t>Bourání zdiva nadzákladového z cihel nebo tvárnic z cihel pálených nebo vápenopískových, na maltu vápennou nebo vápenocementovou, objemu do 1 m3</t>
  </si>
  <si>
    <t>1.25*0.9*1.0 =1.125 [A] 
Celkem: 1.125=1.125 [B]</t>
  </si>
  <si>
    <t>1. Bourání pilířů o průřezu přes 0,36 m2 se oceňuje příslušnými cenami -2230, -2231, -2240, -2241,-2253 a -2254 jako bourání zdiva nadzákladového cihelného.</t>
  </si>
  <si>
    <t>125</t>
  </si>
  <si>
    <t>971033341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</si>
  <si>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</si>
  <si>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300 mm</t>
  </si>
  <si>
    <t>126</t>
  </si>
  <si>
    <t>971033381</t>
  </si>
  <si>
    <t>Vybourání otvorů ve zdivu základovém nebo nadzákladovém z cihel, tvárnic, příčkovek z cihel pálených na maltu vápennou nebo vápenocementovou plochy do 0,09 m2, tl. do 900 mm</t>
  </si>
  <si>
    <t>127</t>
  </si>
  <si>
    <t>971033481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</si>
  <si>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</si>
  <si>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900 mm</t>
  </si>
  <si>
    <t>128</t>
  </si>
  <si>
    <t>971033541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</si>
  <si>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</si>
  <si>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300 mm</t>
  </si>
  <si>
    <t>129</t>
  </si>
  <si>
    <t>971042331</t>
  </si>
  <si>
    <t>Vybourání otvorů v betonových příčkách a zdech základových nebo nadzákladových plochy do 0,09 m2, tl. do 150 mm</t>
  </si>
  <si>
    <t>4=4.000 [A] 
Celkem: 4=4.000 [B]</t>
  </si>
  <si>
    <t>130</t>
  </si>
  <si>
    <t>971052341</t>
  </si>
  <si>
    <t>Vybourání a prorážení otvorů v železobetonových příčkách a zdech základových nebo nadzákladových, plochy do 0,09 m2, tl. do 300 mm</t>
  </si>
  <si>
    <t>131</t>
  </si>
  <si>
    <t>974029144</t>
  </si>
  <si>
    <t>Vysekání rýh ve zdivu kamenném do hl. 70 mm a šířky do 150 mm</t>
  </si>
  <si>
    <t>1. Ceny -9121 až -9669 lze použít i pro vysekávání ve zdivu z cihel pálených na maltu cementovou a ve zdivu smíšeném.</t>
  </si>
  <si>
    <t>132</t>
  </si>
  <si>
    <t>974031664</t>
  </si>
  <si>
    <t>Vysekání rýh ve zdivu cihelném na maltu vápennou nebo vápenocementovou pro vtahování nosníků do zdí, před vybouráním otvoru do hl. 150 mm, při v. nosníku do 150</t>
  </si>
  <si>
    <t>Vysekání rýh ve zdivu cihelném na maltu vápennou nebo vápenocementovou pro vtahování nosníků do zdí, před vybouráním otvoru do hl. 150 mm, při v. nosníku do 150 mm</t>
  </si>
  <si>
    <t>(1.05 + 6*0.8 + 6*0.7)*2 2x hl. 150mm=20.100 [A] 
Celkem: 20.1=20.100 [B]</t>
  </si>
  <si>
    <t>133</t>
  </si>
  <si>
    <t>977151111</t>
  </si>
  <si>
    <t>Jádrové vrty diamantovými korunkami do stavebních materiálů (železobetonu, betonu, cihel, obkladů, dlažeb, kamene) průměru do 35 mm</t>
  </si>
  <si>
    <t>''Vrty pro montáž stupadel 
2*13*0.15=3.900 [A] 
Celkem: 3.9=3.900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</si>
  <si>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</si>
  <si>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134</t>
  </si>
  <si>
    <t>981332111</t>
  </si>
  <si>
    <t>Demolice ocelových konstrukcí hal, sil, technologických zařízení apod. jakýmkoliv způsobem</t>
  </si>
  <si>
    <t>135</t>
  </si>
  <si>
    <t>24617150</t>
  </si>
  <si>
    <t>nátěr hydroizolační na bázi asfaltu a plastu do spodní stavby</t>
  </si>
  <si>
    <t>129+121=250.000 [A] 
1.5*97.545 =146.318 [B] 
Celkem: 250+146.318=396.318 [C]</t>
  </si>
  <si>
    <t>Spotřeba: min. 1,0–1,5 l/m2</t>
  </si>
  <si>
    <t>136</t>
  </si>
  <si>
    <t>981511112</t>
  </si>
  <si>
    <t>Demolice konstrukcí objektů postupným rozebíráním zdiva na maltu cementovou z cihel nebo tvárnic</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</si>
  <si>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t>
  </si>
  <si>
    <t>137</t>
  </si>
  <si>
    <t>981511116</t>
  </si>
  <si>
    <t>Demolice konstrukcí objektů postupným rozebíráním konstrukcí z betonu prostého</t>
  </si>
  <si>
    <t>138</t>
  </si>
  <si>
    <t>985311111</t>
  </si>
  <si>
    <t>Reprofilace betonu sanačními maltami na cementové bázi ručně stěn, tloušťky do 10 mm</t>
  </si>
  <si>
    <t>1. Ceny pro danou tloušťku jsou určeny pro nanášení sanačních malt v jakémkoliv počtu vrstev. 2. Vcenách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t>
  </si>
  <si>
    <t>139</t>
  </si>
  <si>
    <t>1301050R.1</t>
  </si>
  <si>
    <t>úhelník ocelový nerovnostranný jakost 11 375 50x50x5mm</t>
  </si>
  <si>
    <t>(6*0.65+4*1.15)*3/1000=0.026 [A] 
(4*1.6+4*1.1)*3/1000 KŠ2=0.032 [B] 
(4*0.35+4*0.55)*3/1000 KŠ8=0.011 [C] 
(4*1.8+4*0.9)*3/1000 KŠ3=0.032 [D] 
(2*0.95+3*0.8)*3/1000 nové ztužující úhelníky =0.013 [E] 
Celkem: 0.026+0.032+0.011+0.032+0.013=0.114 [F]</t>
  </si>
  <si>
    <t>Poznámka k položce: ocel S235, Hmotnost 3kg/m</t>
  </si>
  <si>
    <t>140</t>
  </si>
  <si>
    <t>1301050R.2</t>
  </si>
  <si>
    <t>(4*1.36+2*0.91+2*0.86+4*1.28+2*0.83+2*0.78)*3.38/1000=0.059 [A] 
(2*0.99+2*0.745)*3/1000 úložný rám =0.010 [B] 
(23.36 )*3/1000 horní okraje kanálů=0.070 [C] 
Celkem: 0.059+0.01+0.07=0.139 [D]</t>
  </si>
  <si>
    <t>Poznámka k položce: ocel S235, Hmotnost 3,38kg/m</t>
  </si>
  <si>
    <t>141</t>
  </si>
  <si>
    <t>693340R</t>
  </si>
  <si>
    <t>Krycí lišta L 20x20x2</t>
  </si>
  <si>
    <t>142</t>
  </si>
  <si>
    <t>13010356</t>
  </si>
  <si>
    <t>ocel pásová válcovaná za studena 30x4mm</t>
  </si>
  <si>
    <t>24*0.15*0.94/1000=0.003 [A] 
(60*0.12)*0.94/1000 kotvy=0.007 [B] 
Celkem: 0.003+0.007=0.010 [C]</t>
  </si>
  <si>
    <t>Hmotnost: 0,94 kg/m</t>
  </si>
  <si>
    <t>143</t>
  </si>
  <si>
    <t>1301017R</t>
  </si>
  <si>
    <t>tyč ocelová plochá jakost 11 375 25x12mm</t>
  </si>
  <si>
    <t>3.47*1.96/1000=0.007 [A] 
Celkem: 0.007=0.007 [B]</t>
  </si>
  <si>
    <t>Poznámka k položce: Hmotnost: 1,96 kg/m</t>
  </si>
  <si>
    <t>144</t>
  </si>
  <si>
    <t>1301103R</t>
  </si>
  <si>
    <t>tyč ocelová plochá jakost 11 375 12x6mm</t>
  </si>
  <si>
    <t>(23.36*0.5)/1000=0.012 [A] 
Celkem: 0.012=0.012 [B]</t>
  </si>
  <si>
    <t>145</t>
  </si>
  <si>
    <t>58337310</t>
  </si>
  <si>
    <t>štěrkopísek frakce 0/4</t>
  </si>
  <si>
    <t>146</t>
  </si>
  <si>
    <t>58337344</t>
  </si>
  <si>
    <t>štěrkopísek frakce 0/32</t>
  </si>
  <si>
    <t>147</t>
  </si>
  <si>
    <t>SO 01-19-01 2.246=2.246 [A] 
Celkem: 2.246=2.246 [B]</t>
  </si>
  <si>
    <t>148</t>
  </si>
  <si>
    <t xml:space="preserve">  SO 01-21-01</t>
  </si>
  <si>
    <t>Oprava fasády</t>
  </si>
  <si>
    <t>SO 01-21-01</t>
  </si>
  <si>
    <t>''Výkop jam nezapažených 
'''Výkopy pro nové světlíky 
0.85*1.7*2.2*21=66.759 [A] 
Celkem: 66.759=66.759 [B]</t>
  </si>
  <si>
    <t>273322511</t>
  </si>
  <si>
    <t>Základy z betonu železového (bez výztuže) desky z betonu se zvýšenými nároky na prostředí tř. C 25/30</t>
  </si>
  <si>
    <t>''Beton C25/30 XC1 
'''ŽB deska světlíků 
0.85*1.7*0.15*21=4.552 [A] 
Celkem: 4.552=4.552 [B]</t>
  </si>
  <si>
    <t>''Výztuž KARI 8x100x100 
'''ŽB deska světlíků 
0.85*1.7*0.15*21*0.0079=0.036 [A] 
Celkem: 0.036=0.036 [B]</t>
  </si>
  <si>
    <t>220320401</t>
  </si>
  <si>
    <t>Montáž tabule včetně vyvrtání otvorů a připevnění tabule, nosné konstrukce, zatažení kabelů do tabule informační zadní plochou nebo bokem na zeď do hmotnosti ta</t>
  </si>
  <si>
    <t>Montáž tabule včetně vyvrtání otvorů a připevnění tabule, nosné konstrukce, zatažení kabelů do tabule informační zadní plochou nebo bokem na zeď do hmotnosti tabule 100 kg</t>
  </si>
  <si>
    <t>''S15 Ocelová informační skříňka prosklená uzavíratelná, 1000/800mm - pozink, vrchní barevný nátěr 
1=1.000 [A] 
Celkem: 1=1.000 [B]</t>
  </si>
  <si>
    <t>1. V cenách 220 32-0363 až -0424 nejsou započteny náklady na zapojení kabelů.</t>
  </si>
  <si>
    <t>404456R1</t>
  </si>
  <si>
    <t>Ocelová informační skříňka prosklená uzavíratelná, 1000/800mm - pozink, vrchní barevný nátěr</t>
  </si>
  <si>
    <t>310235241</t>
  </si>
  <si>
    <t>Zazdívka otvorů ve zdivu nadzákladovém cihlami pálenými plochy do 0,0225 m2, ve zdi tl. do 300 mm</t>
  </si>
  <si>
    <t>''Zazdívka otvorů po vybourání konzol L 40x40x5 
240=240.000 [A] 
Celkem: 240=240.000 [B]</t>
  </si>
  <si>
    <t>310235261</t>
  </si>
  <si>
    <t>Zazdívka otvorů ve zdivu nadzákladovém cihlami pálenými plochy do 0,0225 m2, ve zdi tl. přes 450 do 600 mm</t>
  </si>
  <si>
    <t>''Zazdívka průduchů 
6=6.000 [A] 
Celkem: 6=6.000 [B]</t>
  </si>
  <si>
    <t>310238211</t>
  </si>
  <si>
    <t>Zazdívka otvorů ve zdivu nadzákladovém cihlami pálenými plochy přes 0,25 m2 do 1 m2 na maltu vápenocementovou</t>
  </si>
  <si>
    <t>''Dozdívky z CPP 
15=15.000 [A] 
Celkem: 15=15.000 [B]</t>
  </si>
  <si>
    <t>317941121</t>
  </si>
  <si>
    <t>Osazování ocelových válcovaných nosníků na zdivu I nebo IE nebo U nebo UE nebo L do č. 12 nebo výšky do 120 mm</t>
  </si>
  <si>
    <t>''L profil L50 na chemickou kotvu do obvodového zdiva 
1.2*21*0.00385=0.097 [A] 
Celkem: 0.097=0.097 [B]</t>
  </si>
  <si>
    <t>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t>
  </si>
  <si>
    <t>13010420</t>
  </si>
  <si>
    <t>úhelník ocelový rovnostranný jakost 11 375 50x50x5mm</t>
  </si>
  <si>
    <t>Hmotnost: 4,03 kg/m</t>
  </si>
  <si>
    <t>317944325</t>
  </si>
  <si>
    <t>Válcované nosníky dodatečně osazované do připravených otvorů bez zazdění hlav č. 24 a vyšší</t>
  </si>
  <si>
    <t>''Ocelové překlady I300 
1.572=1.572 [A] 
Celkem: 1.572=1.572 [B]</t>
  </si>
  <si>
    <t>1. Vcenách jsou zahrnuty náklady na dodávku a montáž válcovaných nosníků. 2. Ceny jsou určeny pouze pro ocenění konstrukce překladů nad otvory.</t>
  </si>
  <si>
    <t>''CPP tl. 75 mm 
'''Izolační přizdívka světlíku 
(1.7+0.78*2)*2*21=136.920 [A] 
Celkem: 136.92=136.920 [B]</t>
  </si>
  <si>
    <t>342241112</t>
  </si>
  <si>
    <t>Příčky nebo přizdívky jednoduché z cihel nebo příčkovek pálených na maltu MVC nebo MC lícových, včetně spárování dl. 290 mm (český formát 290x140x65 mm) plných, tl. 140 mm</t>
  </si>
  <si>
    <t>''CPP tl. 150 mm 
'''Zdivo světlíku 
(1.7+0.78*2)*1.85*21=126.651 [A] 
Celkem: 126.651=126.651 [B]</t>
  </si>
  <si>
    <t>342291121</t>
  </si>
  <si>
    <t>Ukotvení příček plochými kotvami, do konstrukce cihelné</t>
  </si>
  <si>
    <t>''Provázání zdiva 
'''Světlíky 
2*2*21=84.000 [A] 
Celkem: 84=84.000 [B]</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</si>
  <si>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</si>
  <si>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417321515</t>
  </si>
  <si>
    <t>Ztužující pásy a věnce z betonu železového (bez výztuže) tř. C 25/30</t>
  </si>
  <si>
    <t>''Beton C25/30 XC1 
'''Věnec světlíků 
(0.6*2+1.5)*0.15*0.15*21=1.276 [A] 
Celkem: 1.276=1.276 [B]</t>
  </si>
  <si>
    <t>417351115</t>
  </si>
  <si>
    <t>Bednění bočnic ztužujících pásů a věnců včetně vzpěr zřízení</t>
  </si>
  <si>
    <t>''Bednění/odbednění 
'''Věnec světlíků 
(0.6*2+1.2)*0.15*21=7.560 [A] 
Celkem: 7.56=7.560 [B]</t>
  </si>
  <si>
    <t>417351116</t>
  </si>
  <si>
    <t>Bednění bočnic ztužujících pásů a věnců včetně vzpěr odstranění</t>
  </si>
  <si>
    <t>417361821</t>
  </si>
  <si>
    <t>Výztuž ztužujících pásů a věnců z betonářské oceli 10 505 (R) nebo BSt 500</t>
  </si>
  <si>
    <t>''Výztuž 
'''Věnec světlíků 
(0.6*2+1.5)*0.15*0.15*21*0.05=0.064 [A] 
Celkem: 0.064=0.064 [B]</t>
  </si>
  <si>
    <t>612135101</t>
  </si>
  <si>
    <t>Hrubá výplň rýh maltou jakékoli šířky rýhy ve stěnách</t>
  </si>
  <si>
    <t>''Zasekání rozvodu plynu do fasády - drážky a jejich zadělání 
14.6*0.1=1.460 [A] 
Celkem: 1.46=1.460 [B]</t>
  </si>
  <si>
    <t>1. V cenách nejsou započteny náklady na omítku rýh, tyto se ocení příšlušnými cenami tohoto katalogu.</t>
  </si>
  <si>
    <t>622131101</t>
  </si>
  <si>
    <t>Podkladní a spojovací vrstva vnějších omítaných ploch cementový postřik nanášený ručně celoplošně stěn</t>
  </si>
  <si>
    <t>''Vnitřní zdivo světlíků 
(0.6*2+1.2*2)*1.85*21-0.8*0.9*21+(0.8*2+0.9*2)*0.8*21=181.860 [A] 
Celkem: 181.86=181.860 [B]</t>
  </si>
  <si>
    <t>622131121</t>
  </si>
  <si>
    <t>Podkladní a spojovací vrstva vnějších omítaných ploch penetrace nanášená ručně stěn</t>
  </si>
  <si>
    <t>622311131</t>
  </si>
  <si>
    <t>Potažení vnějších ploch štukem vápenným, tloušťky do 3 mm stěn</t>
  </si>
  <si>
    <t>622321191</t>
  </si>
  <si>
    <t>Omítka vápenocementová vnějších ploch nanášená ručně Příplatek k cenám za každých dalších i započatých 5 mm tloušťky omítky přes 15 mm stěn</t>
  </si>
  <si>
    <t>631311214</t>
  </si>
  <si>
    <t>Mazanina z betonu prostého se zvýšenými nároky na prostředí tl. přes 50 do 80 mm tř. C 25/30</t>
  </si>
  <si>
    <t>''Betonová mazanina, tl. 50 mm 
'''Světlíky 
1.2*0.6*21*0.05=0.756 [A] 
Celkem: 0.756=0.756 [B]</t>
  </si>
  <si>
    <t>711111002</t>
  </si>
  <si>
    <t>Provedení izolace proti zemní vlhkosti natěradly a tmely za studena na ploše vodorovné V nátěrem lakem asfaltovým</t>
  </si>
  <si>
    <t>''Hydroizolace asf. S vložkou ze skelné tkaniny + penetrace asf. 
'''Světlíky - vodorovná 
1.7*0.85*21=30.345 [A] 
Celkem: 30.345=30.345 [B]</t>
  </si>
  <si>
    <t>11163152</t>
  </si>
  <si>
    <t>lak hydroizolační asfaltový</t>
  </si>
  <si>
    <t>30.345*0.00035 Přepočtené koeficientem množství=0.011 [A] 
Celkem: 0.011=0.011 [B]</t>
  </si>
  <si>
    <t>Spotřeba: 0,3-0,5 kg/m2</t>
  </si>
  <si>
    <t>711112002</t>
  </si>
  <si>
    <t>Provedení izolace proti zemní vlhkosti natěradly a tmely za studena na ploše svislé S nátěrem lakem asfaltovým</t>
  </si>
  <si>
    <t>''Hydroizolace asf. S vložkou ze skelné tkaniny + penetrace asf. 
'''Světlíky - Svislá 
(1.7+0.85*2)*2*21=142.800 [A] 
'''Mezi světlíky 
(1+1.66+1.637+1.666+1+1.024+2.3+2.31+2.307+1.086+1.932+1.59+0.6+2.278+2.299+1+1+1.584+0.715+0.75+2.29+2.296+2.309+2.312+1+1+1+1+1.921+1)*2=91.732 [B] 
Celkem: 142.8+91.732=234.532 [C]</t>
  </si>
  <si>
    <t>234.532*0.00045 Přepočtené koeficientem množství=0.106 [A] 
Celkem: 0.106=0.106 [B]</t>
  </si>
  <si>
    <t>711141559</t>
  </si>
  <si>
    <t>Provedení izolace proti zemní vlhkosti pásy přitavením NAIP na ploše vodorovné V</t>
  </si>
  <si>
    <t>1. Izolace plochy jednotlivě do 10 m2 se oceňují skladebně cenou příslušné izolace a cenou 711 19-9097 Příplatek za plochu do 10 m2.</t>
  </si>
  <si>
    <t>30.345*1.15 Přepočtené koeficientem množství=34.897 [A] 
Celkem: 34.897=34.897 [B]</t>
  </si>
  <si>
    <t>711142559</t>
  </si>
  <si>
    <t>Provedení izolace proti zemní vlhkosti pásy přitavením NAIP na ploše svislé S</t>
  </si>
  <si>
    <t>''Hydroizolace asf. S vložkou ze skelné tkaniny + penetrace asf. 
'''Světlíky - Svislá 
(1.7+0.85*2)*2*21=142.800 [A] 
'''Mezi světlíky 
(1+1.66+1.637+1.666+1+1.024+2.3+2.31+2.307+1.086+1.932+1.59+0.6+2.278+2.299+1+1+1.584+0.715+0.75+2.29+2.296+2.309+2.312+1+1+1+1+1.921+1)*2*2=183.464 [B] 
Celkem: 142.8+183.464=326.264 [C]</t>
  </si>
  <si>
    <t>326.264*1.2 Přepočtené koeficientem množství=391.517 [A] 
Celkem: 391.517=391.517 [B]</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</si>
  <si>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</si>
  <si>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</si>
  <si>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</si>
  <si>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</si>
  <si>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722</t>
  </si>
  <si>
    <t>Zdravotechnika - vnitřní vodovod</t>
  </si>
  <si>
    <t>722130901</t>
  </si>
  <si>
    <t>Opravy vodovodního potrubí z ocelových trubek pozinkovaných závitových zazátkování vývodu</t>
  </si>
  <si>
    <t>1. Množství zpětné montáže závitového potrubí (ceny -1921 až -1929) se určí podle ustanovení kapitol 351 a 352 Všeobecných podmínek části A 02. 2. Ceny položek -0991 až -0996, -1942 až -1969 platí i pro opravy vodovodního potrubí zplastových trub.</t>
  </si>
  <si>
    <t>998722102</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</si>
  <si>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</si>
  <si>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</si>
  <si>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723</t>
  </si>
  <si>
    <t>Zdravotechnika - vnitřní plynovod</t>
  </si>
  <si>
    <t>723120809</t>
  </si>
  <si>
    <t>Demontáž potrubí svařovaného z ocelových trubek závitových přes 50 do DN 80</t>
  </si>
  <si>
    <t>''Odstranění rozvodu plynu 
18.6=18.600 [A] 
Celkem: 18.6=18.600 [B]</t>
  </si>
  <si>
    <t>7232608R1</t>
  </si>
  <si>
    <t>Demontáž skříně pro HUP</t>
  </si>
  <si>
    <t>998723102</t>
  </si>
  <si>
    <t>Přesun hmot pro vnitřní plynovod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</si>
  <si>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</si>
  <si>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734</t>
  </si>
  <si>
    <t>Ústřední vytápění - armatury</t>
  </si>
  <si>
    <t>734410811</t>
  </si>
  <si>
    <t>Demontáž teploměrů s ochranným pouzdrem přímých a rohových</t>
  </si>
  <si>
    <t>998734102</t>
  </si>
  <si>
    <t>Přesun hmot pro armatury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</si>
  <si>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</si>
  <si>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741210001</t>
  </si>
  <si>
    <t>Montáž rozvodnic oceloplechových nebo plastových bez zapojení vodičů běžných, hmotnosti do 20 kg</t>
  </si>
  <si>
    <t>''S01 Kabelová skříň telekomunikací, 400/400mm zapuštěná ve stěně 
1=1.000 [A] 
'''S10 Kabelová skříň telekomunikací, 400/400mm zapuštěná ve stěně 
1=1.000 [B] 
Celkem: 1+1=2.000 [C]</t>
  </si>
  <si>
    <t>357116R1</t>
  </si>
  <si>
    <t>rozvaděč telekomunikační 400x400 mm</t>
  </si>
  <si>
    <t>741210821</t>
  </si>
  <si>
    <t>Demontáž rozvodnic plastových, uložených pod omítkou, krytí přes IPx 4, plochy do 0,2 m2</t>
  </si>
  <si>
    <t>''KS kabelová skříň 220x250 mm 
1=1.000 [A] 
'''KS kabelová skříň 300x500 mm 
2=2.000 [B] 
'''KS kabelová skříň 200x250 mm 
1=1.000 [C] 
'''KS kabelová skříň 140x160 mm 
1=1.000 [D] 
'''KS kabelová skříň 305x305 mm 
1=1.000 [E] 
'''KS17 kabelová skříň 300x600 mm 
1=1.000 [F] 
'''R13N kabelová skříň 560x280 mm 
1=1.000 [G] 
'''Rozvaděč SLA 320x400 mm 
1=1.000 [H] 
Celkem: 1+2+1+1+1+1+1+1=9.000 [I]</t>
  </si>
  <si>
    <t>741210823</t>
  </si>
  <si>
    <t>Demontáž rozvodnic plastových, uložených pod omítkou, krytí přes IPx 4, plochy přes 0,2 m2</t>
  </si>
  <si>
    <t>''KS kabelová skříň 320x660 mm 
1=1.000 [A] 
'''KS13 kabelová skříň 1275x900 mm 
1=1.000 [B] 
'''Rozvaděč SLA 800x960 mm 
1=1.000 [C] 
Celkem: 1+1+1=3.000 [D]</t>
  </si>
  <si>
    <t>741210831</t>
  </si>
  <si>
    <t>Demontáž rozvodnic plastových, uložených na povrchu, krytí do IPx 4, plochy do 0,2 m2</t>
  </si>
  <si>
    <t>''EIK elektroinstalační krabice 
17=17.000 [A] 
'''EKZ 
1=1.000 [B] 
Celkem: 17+1=18.000 [C]</t>
  </si>
  <si>
    <t>7412108R1</t>
  </si>
  <si>
    <t>Demontáž dvířek rozvodnic plastových, uložených pod omítkou, krytí přes IPx 4, plochy do 0,2 m2</t>
  </si>
  <si>
    <t>''KS kabelová skříň 320x280 mm, odstranění dvířek 
1=1.000 [A] 
'''KS kabelová skříň 300x270 mm, odstranění dvířek 
1=1.000 [B] 
'''KS kabelová skříň 340x530 mm, odstranění dvířek 
1=1.000 [C] 
'''KS17A kabelová skříň 250x350 mm, odstranění dvířek 
1=1.000 [D] 
'''RO28 kabelová skříň 330x350 mm, odstranění dvířek 
1=1.000 [E] 
'''KS kabelová skříň 305x235 mm, odstranění dvířek 
1=1.000 [F] 
Celkem: 1+1+1+1+1+1=6.000 [G]</t>
  </si>
  <si>
    <t>7412108R2</t>
  </si>
  <si>
    <t>''KS kabelová skříň 830x490 mm, odstranění dvířek 
1=1.000 [A] 
'''KS kabelová skříň 830x830 mm, odstranění dvířek 
1=1.000 [B] 
'''KS kabelová skříň 570x770 mm, odstranění dvířek 
1=1.000 [C] 
'''KS kabelová skříň 450x600 mm, odstranění dvířek 
1=1.000 [D] 
'''KS kabelová skříň 600x600 mm, odstranění dvířek 
1=1.000 [E] 
'''KS18 kabelová skříň 400x600 mm, odstranění dvířek 
1=1.000 [F] 
Celkem: 1+1+1+1+1+1=6.000 [G]</t>
  </si>
  <si>
    <t>741311855</t>
  </si>
  <si>
    <t>Demontáž spínačů bez zachování funkčnosti (do suti) nástěnných, pro prostředí venkovní nebo mokré přes 10 A, připojení šroubové přes 2 svorky do 4 svorek</t>
  </si>
  <si>
    <t>741315833</t>
  </si>
  <si>
    <t>Demontáž zásuvek bez zachování funkčnosti (do suti) domovních polozapuštěných nebo zapuštěných, pro prostředí venkovní nebo mokré do 16 A, připojení bezšroubové</t>
  </si>
  <si>
    <t>Demontáž zásuvek bez zachování funkčnosti (do suti) domovních polozapuštěných nebo zapuštěných, pro prostředí venkovní nebo mokré do 16 A, připojení bezšroubové 2P+PE</t>
  </si>
  <si>
    <t>741372801</t>
  </si>
  <si>
    <t>Demontáž svítidel bez zachování funkčnosti (do suti) průmyslových výbojkových přisazených 1 zdroj</t>
  </si>
  <si>
    <t>998741102</t>
  </si>
  <si>
    <t>Přesun hmot pro silnoproud stanovený z hmotnosti přesunovaného materiálu vodorovná dopravní vzdálenost do 50 m v objektech výšky přes 6 do 12 m</t>
  </si>
  <si>
    <t>742</t>
  </si>
  <si>
    <t>Elektroinstalace - slaboproud</t>
  </si>
  <si>
    <t>742230803</t>
  </si>
  <si>
    <t>Demontáž kamery venkovní</t>
  </si>
  <si>
    <t>''Obnovení CCTV 
1=1.000 [A] 
Celkem: 1=1.000 [B]</t>
  </si>
  <si>
    <t>742420811</t>
  </si>
  <si>
    <t>Demontáž společné televizní antény venkovní televizní antény nebo FM antény</t>
  </si>
  <si>
    <t>764</t>
  </si>
  <si>
    <t>Konstrukce klempířské</t>
  </si>
  <si>
    <t>764242301</t>
  </si>
  <si>
    <t>Oplechování střešních prvků z titanzinkového lesklého válcovaného plechu štítu závětrnou lištou rš 160 mm</t>
  </si>
  <si>
    <t>''K07 Oplechování ozdobného akroteria štítu s čtvercového půdorysu 900x900mm 
0.9*0.9=0.810 [A] 
Celkem: 0.81=0.810 [B]</t>
  </si>
  <si>
    <t>1. V cenách 764 24-1305 až - 2357 nejsou započteny náklady na podkladní plech, tyto se oceňují souborem cen 764 01-14..Podkladní plech z pozinkovaného plechu v tl. 1,0 mm a rozvinuté šířce dle rš střešního prvku.</t>
  </si>
  <si>
    <t>764242333</t>
  </si>
  <si>
    <t>Oplechování střešních prvků z titanzinkového lesklého válcovaného plechu okapu okapovým plechem střechy rovné rš 250 mm</t>
  </si>
  <si>
    <t>''K09 Oplechování okapnice RŠ250 
20*2=40.000 [A] 
Celkem: 40=40.000 [B]</t>
  </si>
  <si>
    <t>998764102</t>
  </si>
  <si>
    <t>Přesun hmot pro konstrukce klempířské stanovený z hmotnosti přesunovaného materiálu vodorovná dopravní vzdálenost do 50 m v objektech výšky přes 6 do 12 m</t>
  </si>
  <si>
    <t>767001R1</t>
  </si>
  <si>
    <t>Obnovení značení nivelačního bodu</t>
  </si>
  <si>
    <t>767001R2</t>
  </si>
  <si>
    <t>Demontáž informačních vitrín</t>
  </si>
  <si>
    <t>''Informační vitrína 750x600 mm 
1=1.000 [A] 
'''Informační vitrína 950x700 mm 
1=1.000 [B] 
'''Informační vitrína 1100x840 mm 
1=1.000 [C] 
Celkem: 1+1+1=3.000 [D]</t>
  </si>
  <si>
    <t>767001R7</t>
  </si>
  <si>
    <t>S11 Informační štítek nivelizačního bodu</t>
  </si>
  <si>
    <t>Poznámka k položce: Poznámka k položce: Očištění, nahrazení poškozených ocelových prvků (20%), odstranění stávajícího nátěru, ldmaštění, odrezivění, nový dovusložkový vodou ředitelný základní epoxidový nátěr s ochranou proti korozi, finální nátěr ve 2 vrstvách na bázi alkydové pryskyřice s přídavkem polyuretanu s obsahem rozpouštědla bez obsahu aromatu</t>
  </si>
  <si>
    <t>767995114</t>
  </si>
  <si>
    <t>Montáž ostatních atypických zámečnických konstrukcí hmotnosti přes 20 do 50 kg</t>
  </si>
  <si>
    <t>''Litinový rošt 600x1200 mm, max. šířka otvoru 15 mm 
21*31=651.000 [A] 
Celkem: 651=651.000 [B]</t>
  </si>
  <si>
    <t>1. Určení cen se řídí hmotností jednotlivě montovaného dílu konstrukce.</t>
  </si>
  <si>
    <t>562410R1</t>
  </si>
  <si>
    <t>Litinový rošt 600x1200 mm, max. šířka otvoru 15 mm</t>
  </si>
  <si>
    <t>998767102</t>
  </si>
  <si>
    <t>Přesun hmot pro zámečnické konstrukce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</si>
  <si>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</si>
  <si>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916241113</t>
  </si>
  <si>
    <t>Osazení obrubníku kamenného se zřízením lože, s vyplněním a zatřením spár cementovou maltou ležatého s boční opěrou z betonu prostého, do lože z betonu prostého</t>
  </si>
  <si>
    <t>''Kamenná žulová obruba 200x150 mm s nosem pro umístění roštu 
1.2*21+0.75*42=56.700 [A] 
Celkem: 56.7=56.700 [B]</t>
  </si>
  <si>
    <t>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zdlažebních kostek. 4. V cenách nejsou započteny náklady na dodání obrubníků nebo krajníků, tyto se oceňují ve specifikaci.</t>
  </si>
  <si>
    <t>58380006</t>
  </si>
  <si>
    <t>obrubník kamenný žulový přímý 1000x200x200mm</t>
  </si>
  <si>
    <t>Hmotnost: 105 kg/bm</t>
  </si>
  <si>
    <t>941111121</t>
  </si>
  <si>
    <t>Montáž lešení řadového trubkového lehkého pracovního s podlahami s provozním zatížením tř. 3 do 200 kg/m2 šířky tř. W09 přes 0,9 do 1,2 m, výšky do 10 m</t>
  </si>
  <si>
    <t>242.3*5.85=1 417.455 [A] 
Celkem: 1417.455=1 417.455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</si>
  <si>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</si>
  <si>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</si>
  <si>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</si>
  <si>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</si>
  <si>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1417.455*60=85 047.300 [A] 
Celkem: 85047.3=85 047.300 [B]</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</si>
  <si>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</si>
  <si>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</si>
  <si>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</si>
  <si>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944511111</t>
  </si>
  <si>
    <t>Montáž ochranné sítě zavěšené na konstrukci lešení z textilie z umělých vláken</t>
  </si>
  <si>
    <t>1. Vcenách nejsou započteny náklady na lešení potřebné pro zavěšení sítí; toto lešení se oceňuje příslušnými cenami lešení.</t>
  </si>
  <si>
    <t>944511211</t>
  </si>
  <si>
    <t>Montáž ochranné sítě Příplatek za první a každý další den použití sítě k ceně -1111</t>
  </si>
  <si>
    <t>944511811</t>
  </si>
  <si>
    <t>Demontáž ochranné sítě zavěšené na konstrukci lešení z textilie z umělých vláken</t>
  </si>
  <si>
    <t>953962112</t>
  </si>
  <si>
    <t>Kotvy chemické s vyvrtáním otvoru do zdiva z plných cihel tmel, hloubka 80 mm, velikost M 10</t>
  </si>
  <si>
    <t>''L profil L50 na chemickou kotvu do obvodového zdiva 
1.2*21*4=100.800 [A] 
Celkem: 100.8=100.800 [B]</t>
  </si>
  <si>
    <t>962031133</t>
  </si>
  <si>
    <t>Bourání příček z cihel, tvárnic nebo příčkovek z cihel pálených, plných nebo dutých na maltu vápennou nebo vápenocementovou, tl. do 150 mm</t>
  </si>
  <si>
    <t>''Odstranění zdiva tl. 150 mm 
'''Vybourání zdiva původních světlíků 
(1.96+1.75*2+1.62+1.8+1.5+1.6+1.7+2+0.94+0.4*2+0.95*2+1.5+1.2*2+1.7*2)*2.2=58.564 [A] 
'''Odstranění venkovního umyvadla zděného 1700x500mm, v.1000 mm + zaslepení přívodu vody 
(1.7+0.5*2)*1=2.700 [B] 
Celkem: 58.564+2.7=61.264 [C]</t>
  </si>
  <si>
    <t>974031153</t>
  </si>
  <si>
    <t>Vysekání rýh ve zdivu cihelném na maltu vápennou nebo vápenocementovou do hl. 100 mm a šířky do 100 mm</t>
  </si>
  <si>
    <t>''Zasekání rozvodu plynu do fasády - drážky a jejich zadělání 
14.6=14.600 [A] 
Celkem: 14.6=14.600 [B]</t>
  </si>
  <si>
    <t>976075411</t>
  </si>
  <si>
    <t>Vybourání kovových madel, zábradlí, dvířek, zděří, kotevních želez ocelových kotevních želez, hmotnosti přes 50 kg</t>
  </si>
  <si>
    <t>''Vybourání ocelových konzol L 40x40x5 dl. 0,7 m 
0.003*0.7*240=0.504 [A] 
Celkem: 0.504=0.504 [B]</t>
  </si>
  <si>
    <t>976085311</t>
  </si>
  <si>
    <t>Vybourání drobných zámečnických a jiných konstrukcí kanalizačních rámů litinových, z rýhovaného plechu nebo betonových včetně poklopů nebo mříží, plochy do 0,60</t>
  </si>
  <si>
    <t>Vybourání drobných zámečnických a jiných konstrukcí kanalizačních rámů litinových, z rýhovaného plechu nebo betonových včetně poklopů nebo mříží, plochy do 0,60 m2</t>
  </si>
  <si>
    <t>''Odstranění kovových poklopů původních světlíků cca 600x800 mm 
12=12.000 [A] 
Celkem: 12=12.000 [B]</t>
  </si>
  <si>
    <t>997013113</t>
  </si>
  <si>
    <t>Vnitrostaveništní doprava suti a vybouraných hmot vodorovně do 50 m svisle s použitím mechanizace pro budovy a haly výšky přes 9 do 12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</si>
  <si>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</si>
  <si>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01-21-01 180.691=180.691 [A] 
Celkem: 180.691=180.691 [B]</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</si>
  <si>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</si>
  <si>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</si>
  <si>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</si>
  <si>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</si>
  <si>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 xml:space="preserve">  SO 01-22-01</t>
  </si>
  <si>
    <t>Zastřešení 1. nástupiště</t>
  </si>
  <si>
    <t>SO 01-22-01</t>
  </si>
  <si>
    <t>271532212</t>
  </si>
  <si>
    <t>Podsyp pod základové konstrukce se zhutněním a urovnáním povrchu z kameniva hrubého, frakce 16 - 32 mm</t>
  </si>
  <si>
    <t>''Zhutněný podsyp tl. 150 mm 
1*1*0.15*8=1.200 [A] 
Celkem: 1.2=1.200 [B]</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</si>
  <si>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</si>
  <si>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273313711</t>
  </si>
  <si>
    <t>Základy z betonu prostého desky z betonu kamenem neprokládaného tř. C 20/25</t>
  </si>
  <si>
    <t>''Beton C20/25, tl. 50 mm 
'''Podkladní beton pod základové patky 
1*1*0.05*8=0.400 [A] 
Celkem: 0.4=0.400 [B]</t>
  </si>
  <si>
    <t>275123901</t>
  </si>
  <si>
    <t>Montáž základových patek ze železobetonu hmotnosti do 2,5 t</t>
  </si>
  <si>
    <t>''Základové patky P1 
8=8.000 [A] 
'''Základové patky P2 
47=47.000 [B] 
Celkem: 8+47=55.000 [C]</t>
  </si>
  <si>
    <t>1. Za kus se považuje i každá samostatně montovaná část patky, jestliže se patka skládá ze dvou nebo více částí.</t>
  </si>
  <si>
    <t>593114R1</t>
  </si>
  <si>
    <t>ŽB patka základová stupňovitá 800x800x450 mm + 280x280x550 mm</t>
  </si>
  <si>
    <t>593114R2</t>
  </si>
  <si>
    <t>ŽB patka základová stupňovitá 800x800x450 mm + 280x280x750 mm</t>
  </si>
  <si>
    <t>712</t>
  </si>
  <si>
    <t>Povlakové krytiny</t>
  </si>
  <si>
    <t>712300832</t>
  </si>
  <si>
    <t>Odstranění ze střech plochých do 10° krytiny povlakové dvouvrstvé</t>
  </si>
  <si>
    <t>''Lokálně navařený asfaltový pás a vrstvy 'lepenek' 
'''Stývající přístřešek 
(6.713*17.68+5.83*(4.12+5.7*6)+5.2*5.7*4+5.5*(5.7*4+5.9*2)+5.82*(5.7*6+4.25+7.35+5.85)+5.72*5.85*5+2.532*(5.7*2+4.05))*1.1=1 273.782 [A]</t>
  </si>
  <si>
    <t>721141103</t>
  </si>
  <si>
    <t>Potrubí z litinových trub bezhrdlových odpadní DN 100</t>
  </si>
  <si>
    <t>''L06 Litinový dešťový svod výšky 1,0m DN100 
1*16=16.000 [A] 
'''L09 Litinový dešťový svod výšky 1,4m DN100 
1.4*3=4.200 [B] 
Celkem: 16+4.2=20.200 [C]</t>
  </si>
  <si>
    <t>721141104</t>
  </si>
  <si>
    <t>Potrubí z litinových trub bezhrdlových odpadní DN 125</t>
  </si>
  <si>
    <t>''L08 Litinový dešťový svod výšky 1,4m DN125 
14*1.4=19.600 [A] 
Celkem: 19.6=19.600 [B]</t>
  </si>
  <si>
    <t>721141105</t>
  </si>
  <si>
    <t>Potrubí z litinových trub bezhrdlových odpadní DN 150</t>
  </si>
  <si>
    <t>''L04 Litinový dešťový svod výšky 1,4m DN150 
1.4*2=2.800 [A] 
Celkem: 2.8=2.800 [B]</t>
  </si>
  <si>
    <t>''L07 Litinový lapač střešních splavenin DN125 
14=14.000 [A] 
Celkem: 14=14.000 [B]</t>
  </si>
  <si>
    <t>''L03 Litinový lapač střešních splavenin DN150 
2=2.000 [A] 
Celkem: 2=2.000 [B]</t>
  </si>
  <si>
    <t>7212411R1</t>
  </si>
  <si>
    <t>Lapače střešních splavenin litinové DN 100</t>
  </si>
  <si>
    <t>998721102</t>
  </si>
  <si>
    <t>Přesun hmot pro vnitřní kanalizace stanovený z hmotnosti přesunovaného materiálu vodorovná dopravní vzdálenost do 50 m v objektech výšky přes 6 do 12 m</t>
  </si>
  <si>
    <t>762</t>
  </si>
  <si>
    <t>Konstrukce tesařské</t>
  </si>
  <si>
    <t>762331813</t>
  </si>
  <si>
    <t>Demontáž vázaných konstrukcí krovů sklonu do 60° z hranolů, hranolků, fošen, průřezové plochy přes 224 do 288 cm2</t>
  </si>
  <si>
    <t>''Demontáž nosné konstrukce přístřešku 
(6.713*17.68+5.83*(4.12+5.7*6)+5.2*5.7*4+5.5*(5.7*4+5.9*2)+5.82*(5.7*6+4.25+7.35+5.85)+5.72*5.85*5+2.532*(5.7*2+4.05))*1.1*2=2 547.564 [A] 
Celkem: 2547.564=2 547.564 [B]</t>
  </si>
  <si>
    <t>762331922</t>
  </si>
  <si>
    <t>Vyřezání části střešní vazby vázané konstrukce krovů průřezové plochy řeziva přes 120 do 224 cm2, délky vyřezané části krovového prvku přes 3 do 5 m</t>
  </si>
  <si>
    <t>''Výměna konstrukčních prvků krovu 
'''Střecha R02 
4.8/(0.14*0.16)=214.286 [A] 
Celkem: 214.286=214.286 [B]</t>
  </si>
  <si>
    <t>1. Množství měrných jednotek se určuje v m délky prvků bez čepů. 2. Ceny lze použít i pro ocenění oprav prostorových vázaných konstrukcí.</t>
  </si>
  <si>
    <t>762332131</t>
  </si>
  <si>
    <t>Montáž vázaných konstrukcí krovů střech pultových, sedlových, valbových, stanových čtvercového nebo obdélníkového půdorysu z řeziva hraněného průřezové plochy d</t>
  </si>
  <si>
    <t>Montáž vázaných konstrukcí krovů střech pultových, sedlových, valbových, stanových čtvercového nebo obdélníkového půdorysu z řeziva hraněného průřezové plochy do 120 cm2</t>
  </si>
  <si>
    <t>''Konstrukce přístřešku 
'''Pr. 100x120 mm 
2.1/(0.1*0.12)=175.000 [A] 
Celkem: 175=175.000 [B]</t>
  </si>
  <si>
    <t>1. V cenách nejsou započteny náklady na montáž kotevních želez spřipojením kdřevěné konstrukci; tyto se ocení příslušnými cenami souboru cen 762 08-5 tohoto katalogu. 2. V cenách 762 33-5 nejsou započteny náklady na podpory (např. vazníky). 3. V cenách nejsou započteny náklady na montáž kotevních želez spřipojením kdřevěné konstrukci; tyto se ocení příslušnými položkami souboru cen 762 08-5 tohoto katalogu. 4. V cenách 762 33-5 nejsou započteny náklady na podpory (např. vazníky). Řezivo bude hoblováno a sraženy hrany – přesné úpravy viz Technická zpráva</t>
  </si>
  <si>
    <t>60512126</t>
  </si>
  <si>
    <t>hranol stavební řezivo průřezu do 120cm2 dl 6-8m</t>
  </si>
  <si>
    <t>762332132</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</si>
  <si>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</si>
  <si>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120 do 224 cm2</t>
  </si>
  <si>
    <t>''Konstrukce přístřešku 
'''Pr. 100x140 mm 
0.1/(0.1*0.14)=7.143 [A] 
Celkem: 7.143=7.143 [B]</t>
  </si>
  <si>
    <t>60512131</t>
  </si>
  <si>
    <t>hranol stavební řezivo průřezu do 224cm2 dl 6-8m</t>
  </si>
  <si>
    <t>762332133</t>
  </si>
  <si>
    <t>Montáž vázaných konstrukcí krovů střech pultových, sedlových, valbových, stanových čtvercového nebo obdélníkového půdorysu z řeziva hraněného průřezové plochy přes 224 do 288 cm2</t>
  </si>
  <si>
    <t>''Konstrukce přístřešku 
'''Pr. 120x200 mm 
0.3/(0.12*0.2)=12.500 [A] 
'''Pr. 120x220 mm 
27.1/(0.12*0.22)=1 026.515 [B] 
Celkem: 12.5+1026.515=1 039.015 [C]</t>
  </si>
  <si>
    <t>60512136</t>
  </si>
  <si>
    <t>hranol stavební řezivo průřezu do 288cm2 dl 6-8m</t>
  </si>
  <si>
    <t>762332134</t>
  </si>
  <si>
    <t>Montáž vázaných konstrukcí krovů střech pultových, sedlových, valbových, stanových čtvercového nebo obdélníkového půdorysu z řeziva hraněného průřezové plochy přes 288 do 450 cm2</t>
  </si>
  <si>
    <t>''Konstrukce přístřešku 
'''Pr. 160x260 mm 
7.8/(0.16*0.26)=187.500 [A] 
'''Pr. 180x240 mm 
9.3/(0.18*0.24)=215.278 [B] 
Celkem: 187.5+215.278=402.778 [C]</t>
  </si>
  <si>
    <t>60512141</t>
  </si>
  <si>
    <t>hranol stavební řezivo průřezu do 450cm2 dl 6-8m</t>
  </si>
  <si>
    <t>762332135</t>
  </si>
  <si>
    <t>Montáž vázaných konstrukcí krovů střech pultových, sedlových, valbových, stanových čtvercového nebo obdélníkového půdorysu z řeziva hraněného průřezové plochy přes 450 cm2</t>
  </si>
  <si>
    <t>''Konstrukce přístřešku 
'''Pr. 220x300 mm 
0.7/(0.22*0.3)=10.606 [A] 
Celkem: 10.606=10.606 [B]</t>
  </si>
  <si>
    <t>60512146</t>
  </si>
  <si>
    <t>hranol stavební řezivo průřezu nad 450cm2 dl 6-8m</t>
  </si>
  <si>
    <t>762332922</t>
  </si>
  <si>
    <t>Doplnění střešní vazby řezivem (materiál v ceně) průřezové plochy přes 120 do 224 cm2</t>
  </si>
  <si>
    <t>1. Množství měrných jednotek určuje v m součtem délek jednotlivých prvků. 2. Ceny lze použít i pro ocenění oprav prostorových vázáných konstrukcí. Řezivo bude hoblováno a sraženy hrany – přesné úpravy viz Technická zpráva</t>
  </si>
  <si>
    <t>762341250</t>
  </si>
  <si>
    <t>Bednění a laťování montáž bednění střech rovných a šikmých sklonu do 60° s vyřezáním otvorů z prken hoblovaných</t>
  </si>
  <si>
    <t>''Dřevěný záklop z jednostranně hoblovaných prken, tl. 25 mm 
'''Střešní plášť R01 - přístřešek 
(6.713*17.68+5.83*(4.12+5.7*6)+5.2*5.7*4+5.5*(5.7*4+5.9*2)+5.82*(5.7*6+4.25+7.35+5.85)+5.72*5.85*5+2.532*(5.7*2+4.05))*1.1=1 273.782 [A] 
'''Střešní plášť R02 - opravená střecha 
(14.252*4.133+14.252*4.01)*1.3=150.870 [B] 
Celkem: 1273.782+150.87=1 424.652 [C]</t>
  </si>
  <si>
    <t>1. Vcenách -1011 až -1149 bednění střech zdesek dřevoštěpkových a cementotřískových jsou započteny i náklady na dodávku spojovacích prostředků, na tyto položky se nevztahuje ocenění dodávky spojovacích prostředků položka 762 39-5000.</t>
  </si>
  <si>
    <t>60515111</t>
  </si>
  <si>
    <t>řezivo jehličnaté boční prkno 20-30mm</t>
  </si>
  <si>
    <t>1424.652*0.025=35.616 [A] 
Celkem: 35.616=35.616 [B]</t>
  </si>
  <si>
    <t>762341811</t>
  </si>
  <si>
    <t>Demontáž bednění a laťování bednění střech rovných, obloukových, sklonu do 60° se všemi nadstřešními konstrukcemi z prken hrubých, hoblovaných tl. do 32 mm</t>
  </si>
  <si>
    <t>''Střešní plášť R02 - demontáž stávajícího záklopu 
(14.252*4.133+14.252*4.01)*1.3=150.870 [A] 
Celkem: 150.87=150.870 [B]</t>
  </si>
  <si>
    <t>''Odstranění dřevěného bednění přístřešku 
(6.713*17.68+5.83*(4.12+5.7*6)+5.2*5.7*4+5.5*(5.7*4+5.9*2)+5.82*(5.7*6+4.25+7.35+5.85)+5.72*5.85*5+2.532*(5.7*2+4.05))*1.1=1 273.782 [A] 
Celkem: 1273.782=1 273.782 [B]</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</si>
  <si>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</si>
  <si>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</si>
  <si>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</si>
  <si>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998762102</t>
  </si>
  <si>
    <t>Přesun hmot pro konstrukce tesařské stanovený z hmotnosti přesunovaného materiálu vodorovná dopravní vzdálenost do 50 m v objektech výšky přes 6 do 12 m</t>
  </si>
  <si>
    <t>764001821</t>
  </si>
  <si>
    <t>Demontáž klempířských konstrukcí krytiny ze svitků nebo tabulí do suti</t>
  </si>
  <si>
    <t>''Odstranění střešní krytiny 
(6.713*17.68+5.83*(4.12+5.7*6)+5.2*5.7*4+5.5*(5.7*4+5.9*2)+5.82*(5.7*6+4.25+7.35+5.85)+5.72*5.85*5+2.532*(5.7*2+4.05))*1.1=1 273.782 [A] 
Celkem: 1273.782=1 273.782 [B]</t>
  </si>
  <si>
    <t>764042419</t>
  </si>
  <si>
    <t>Strukturovaná odddělovací rohož s integrovanou pojistnou hydroizolací jakékoliv rš</t>
  </si>
  <si>
    <t>(6.713*17.68+5.83*(4.12+5.7*6)+5.2*5.7*4+5.5*(5.7*4+5.9*2)+5.82*(5.7*6+4.25+7.35+5.85)+5.72*5.85*5+2.532*(5.7*2+4.05))*1.1=1 273.782 [A] 
(14.252*4.133+14.252*4.01)*1.3=150.870 [B] 
Celkem: 1273.782+150.87=1 424.652 [C] 
1424.652 * 1.05Koeficient množství=1 495.885 [D]</t>
  </si>
  <si>
    <t>764141301</t>
  </si>
  <si>
    <t>Krytina ze svitků nebo tabulí z titanzinkového předzvětralého plechu s úpravou u okapů, prostupů a výčnělků střechy rovné drážkováním ze svitků rš 500 mm, sklon</t>
  </si>
  <si>
    <t>Krytina ze svitků nebo tabulí z titanzinkového předzvětralého plechu s úpravou u okapů, prostupů a výčnělků střechy rovné drážkováním ze svitků rš 500 mm, sklon střechy do 30°</t>
  </si>
  <si>
    <t>''Falcovaná plechová krytina s utěsněnou dvojitou stojatou drážkou, TiZn min. tl. 0,8 mm, š. pásů 430 mm, do drážek vložit těsnící pásy 
'''Střešní plášť R01 - přístřešek 
(6.713*17.68+5.83*(4.12+5.7*6)+5.2*5.7*4+5.5*(5.7*4+5.9*2)+5.82*(5.7*6+4.25+7.35+5.85)+5.72*5.85*5+2.532*(5.7*2+4.05))*1.1=1 273.782 [A] 
'''Střešní plášť R02 - opravená střecha 
(14.252*4.133+14.252*4.01)*1.3=150.870 [B] 
Celkem: 1273.782+150.87=1 424.652 [C]</t>
  </si>
  <si>
    <t>764242303</t>
  </si>
  <si>
    <t>Oplechování střešních prvků z titanzinkového lesklého válcovaného plechu štítu závětrnou lištou rš 250 mm</t>
  </si>
  <si>
    <t>''P09 Závětrná lišta RŠ250 
2.5=2.500 [A] 
'''P17 Závětrná lišta RŠ250 
5.7=5.700 [B] 
'''P20 Závětrná lišta RŠ250 
5.7=5.700 [C] 
'''P22 Závětrná lišta RŠ250 
12.25=12.250 [D] 
Celkem: 2.5+5.7+5.7+12.25=26.150 [E]</t>
  </si>
  <si>
    <t>''P04 Oplechování okapnice RŠ250 
58.5=58.500 [A] 
'''P06 Oplechování okapnice RŠ250 
135=135.000 [B] 
'''P08 Oplechování okapnice RŠ250 
25=25.000 [C] 
'''P15 Oplechování okapnice RŠ250 
14=14.000 [D] 
Celkem: 58.5+135+25+14=232.500 [E]</t>
  </si>
  <si>
    <t>764243356</t>
  </si>
  <si>
    <t>Oplechování střešních prvků z titanzinkového lesklého válcovaného plechu sněhový zachytávač průbežný dvoutrubkový</t>
  </si>
  <si>
    <t>''P28 Dvoutrubková sněhová zábrana s uchycovadly á 430mm 
215=215.000 [A] 
Celkem: 215=215.000 [B]</t>
  </si>
  <si>
    <t>764342306</t>
  </si>
  <si>
    <t>Lemování zdí z titanzinkového lesklého válcovaného plechu spodní s formováním do tvaru krytiny rovných, střech s krytinou prejzovou nebo vlnitou rš 500 mm</t>
  </si>
  <si>
    <t>''P10 Klempířské napojení střešní krytiny na stěnu RŠ500 
16=16.000 [A] 
'''P11 Klempířské napojení střešní krytiny na stěnu RŠ500 
3.4=3.400 [B] 
'''P12 Klempířské napojení střešní krytiny na stěnu RŠ500 
28=28.000 [C] 
'''P13 Klempířské napojení střešní krytiny na stěnu RŠ500 
8.5*2=17.000 [D] 
'''P18 Klempířské napojení střešní krytiny na stěnu RŠ500 
5.7=5.700 [E] 
'''P19 Klempířské napojení střešní krytiny na stěnu RŠ500 
139=139.000 [F] 
'''P21 Klempířské napojení střešní krytiny na stěnu RŠ500 
5.7=5.700 [G] 
'''P23 Klempířské napojení střešní krytiny na stěnu RŠ500 
8.5=8.500 [H] 
'''P27 Klempířské napojení střešní krytiny na stěnu RŠ500 
2*2=4.000 [I] 
Celkem: 16+3.4+28+17+5.7+139+5.7+8.5+4=227.300 [J]</t>
  </si>
  <si>
    <t>764344312</t>
  </si>
  <si>
    <t>Lemování prostupů z titanzinkového lesklého válcovaného plechu bez lišty, střech s krytinou skládanou nebo z plechu</t>
  </si>
  <si>
    <t>''P24 Oplechování prostupu střechou DN150 včetně utěsnění 
0.1*14=1.400 [A] 
'''P25 Oplechování prostupu střechou DN100 včetně utěsnění 
0.1=0.100 [B] 
'''P26 Oplechování prostupu střechou DN180 včetně utěsnění 
0.15=0.150 [C] 
Celkem: 1.4+0.1+0.15=1.650 [D]</t>
  </si>
  <si>
    <t>1. V cenách nejsou započteny náklady na připojovací dilatační lištu, tyto se oceňují cenami souboru cen 764 04 - 132. Dilatační lišta z titanzinkového lesklého válcovaného plechu.</t>
  </si>
  <si>
    <t>764541302</t>
  </si>
  <si>
    <t>Žlab podokapní z titanzinkového lesklého válcovaného plechu včetně háků a čel půlkruhový rš 200 mm</t>
  </si>
  <si>
    <t>''P03 Okapní žlab půlkruhový DN125 + 5x žlabový kotlík 
58.5=58.500 [A] 
'''P05 Okapní žlab půlkruhový DN125 + 5x žlabový kotlík 
135=135.000 [B] 
'''P07 Okapní žlab půlkruhový DN125 + 5x žlabový kotlík 
25=25.000 [C] 
'''P14 Okapní žlab půlkruhový DN125 + 2x žlabový kotlík 
14=14.000 [D] 
Celkem: 58.5+135+25+14=232.500 [E]</t>
  </si>
  <si>
    <t>764541347</t>
  </si>
  <si>
    <t>Žlab podokapní z titanzinkového lesklého válcovaného plechu včetně háků a čel kotlík oválný (trychtýřový), rš žlabu/průměr svodu 330/120 mm</t>
  </si>
  <si>
    <t>''P03 Okapní žlab půlkruhový DN125 + 5x žlabový kotlík 
5=5.000 [A] 
'''P05 Okapní žlab půlkruhový DN125 + 5x žlabový kotlík 
5=5.000 [B] 
'''P07 Okapní žlab půlkruhový DN125 + 5x žlabový kotlík 
5=5.000 [C] 
'''P14 Okapní žlab půlkruhový DN125 + 2x žlabový kotlík 
2=2.000 [D] 
Celkem: 5+5+5+2=17.000 [E]</t>
  </si>
  <si>
    <t>764548322</t>
  </si>
  <si>
    <t>Svod z titanzinkového předzvětralého plechu včetně objímek, kolen a odskoků kruhový, průměru 80 mm</t>
  </si>
  <si>
    <t>''P01 Okapní svod kruhový DN80 + 2x koleno 60st 
4.5*7=31.500 [A] 
'''P02 Okapní svod kruhový DN80 + 2x koleno 60st 
5.25*12=63.000 [B] 
'''P16 Okapní svod kruhový DN80 + 3x koleno 60st 
2.5*2=5.000 [C] 
Celkem: 31.5+63+5=99.500 [D]</t>
  </si>
  <si>
    <t>767001R0</t>
  </si>
  <si>
    <t>Zpětná montáž litinových sloupů</t>
  </si>
  <si>
    <t>Demontáž stávajících sloupů</t>
  </si>
  <si>
    <t>767001R1.1</t>
  </si>
  <si>
    <t>Slévárenský model sloupu</t>
  </si>
  <si>
    <t>Slévárenský model delšího nástavce sloupu</t>
  </si>
  <si>
    <t>767001R3</t>
  </si>
  <si>
    <t>Slévárenský model kratšího nástavce sloupu</t>
  </si>
  <si>
    <t>767001R4</t>
  </si>
  <si>
    <t>Replika spodní části sloupu, dl. 3,6 m</t>
  </si>
  <si>
    <t>767001R5</t>
  </si>
  <si>
    <t>Replika delšího nástavce sloupu, dl. 1,8 m</t>
  </si>
  <si>
    <t>767001R6</t>
  </si>
  <si>
    <t>Replika kratšího nástavce sloupu, dl. 1,1 m</t>
  </si>
  <si>
    <t>Repase litinového sloupu</t>
  </si>
  <si>
    <t>767001R8</t>
  </si>
  <si>
    <t>Litinové zábradlí atypické</t>
  </si>
  <si>
    <t>bm</t>
  </si>
  <si>
    <t>''Typ L11, dl. 1,65 m 
1.65=1.650 [A] 
'''Typ L12, dl. 6,8 m 
6.8=6.800 [B] 
'''Typ L13, dl. 11,05 m 
11.05=11.050 [C] 
'''Typ L14, dl. 1,24 m 
1.24*14=17.360 [D] 
'''Typ L15, dl. 10,04 m 
10.04*4=40.160 [E] 
'''Typ L16, dl. 13,34 m 
13.34=13.340 [F] 
'''Typ L17, dl. 13,34 m 
13.34=13.340 [G] 
'''Typ L18, dl. 9,29 m 
9.29=9.290 [H] 
'''Typ L19, dl. 9,29 m 
9.29=9.290 [I] 
'''Typ L20, dl. 6,1 m 
6.1=6.100 [J] 
Celkem: 1.65+6.8+11.05+17.36+40.16+13.34+13.34+9.29+9.29+6.1=128.380 [K]</t>
  </si>
  <si>
    <t>Poznámka k položce: Poznámka k položce: Jedná se o atypický zámečnický výrobek spojovaný pomocí nýtů a sponek. Zábradlí nebude svařováno. Prvky zábradlí jsou většinou plno-profilové ocelové prvky. Ocelové prvky budou opatřeny antikorozní povrchovou úpravou (viz. Povrchová úprava). Součástí zábradlí jsou i dřevěná madla. Madla budou opatřena bezbarvou impregnační olejovou lazurou s ochranou proti dřevokazným plísním, houbám a škůdcům. Před realizací bude výrobcem zpracována dílenská dokumentace, která bude odsouhlasena projektantem, zástupcem investora a příslušnými orgány památkové péče.</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</si>
  <si>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</si>
  <si>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</si>
  <si>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</si>
  <si>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''P29 Permanentní kotevní vedení záchytného sys. - nerezové lano vč. kotevních bodů á 5,0m 
220/5=44.000 [A] 
Celkem: 44=44.000 [B]</t>
  </si>
  <si>
    <t>1. V ceně -1112 jsou započteny i náklady na chemickou kotvu. 2. V ceně -1135 jsou započteny i náklady na montáž zátěžových dlaždic. Jejich dodávka je součástí dodávky sloupku a oceňuje se ve specifikaci. 3. V cenách nejsou započteny náklady na: a) dodávku prvků potřebných k uchycení sloupků a bodů (vyjma kotev chemických); tyto jsou součástí dodávky sloupků a bodů a oceňují se ve specifikaci, b) nutné zapravení povrchu střechy podle druhu (měkčené PVC, bitumen, ...) po montáži sloupků a bodů, tyto se oceňují cenami 711 74-7067 katalogu 800-711 Izolace proti vodě nebo 712 36-3115 katalogu 800-712 Povlakové krytiny nebo individuálně. 4. Množství měrných jednotek nástavců určených k upevnění na sloupky nebo body v systému poddajného kotvícího vedení se určuje v souborech podle výsledné délky vedení zajišťovaného úseku. 5. Montáž záchytného systému pro šikmé střechy skládané se oceňují cenami 765 11-5421, 765 12-5421, 765 13-5043 a 765 15-5022 části A02 katalogu 765 Konstrukce pokrývačské.</t>
  </si>
  <si>
    <t>31452201</t>
  </si>
  <si>
    <t>nerezové lano určené pro systémy s požadavkem na permanentní kotvicí vedení tl 8mm</t>
  </si>
  <si>
    <t>767995116</t>
  </si>
  <si>
    <t>Montáž ostatních atypických zámečnických konstrukcí hmotnosti přes 100 do 250 kg</t>
  </si>
  <si>
    <t>''OK1, hmotnost 188,5 kg/ks 
188.5=188.500 [A] 
'''Z1, hmotnost 6,56 kg/ks 
6.56*9=59.040 [B] 
'''Z2, hmotnost 13,9 kg/ks 
13.9*35=486.500 [C] 
'''Z3, hmotnost 16,5 kg/ks 
16.5*12=198.000 [D] 
'''Z4, hmotnost 9,1 kg/ks 
9.1=9.100 [E] 
'''Z5, hmotnost 7,4 kg/ks 
7.4*5=37.000 [F] 
'''Z6, hmotnost 13,2 kg/ks 
13.2=13.200 [G] 
'''Z7, hmotnost 4,5kg/ks 
4.5*15=67.500 [H] 
'''Spoje sloupů a průvlaků 
8.2+1.5=9.700 [I] 
Celkem: 188.5+59.04+486.5+198+9.1+37+13.2+67.5+9.7=1 068.540 [J]</t>
  </si>
  <si>
    <t>145501R1</t>
  </si>
  <si>
    <t>profil ocelový obdélníkový svařovaný 200x200x5mm</t>
  </si>
  <si>
    <t>145503R2</t>
  </si>
  <si>
    <t>profil ocelový obdélníkový svařovaný 100x80x5,6mm</t>
  </si>
  <si>
    <t>145501R3</t>
  </si>
  <si>
    <t>profil ocelový obdélníkový svařovaný 180x80x5,6mm</t>
  </si>
  <si>
    <t>13611220</t>
  </si>
  <si>
    <t>plech ocelový hladký jakost S235JR tl 6mm tabule</t>
  </si>
  <si>
    <t>Hmotnost 96 kg/kus</t>
  </si>
  <si>
    <t>13611214</t>
  </si>
  <si>
    <t>plech ocelový hladký jakost S235JR tl 4mm tabule</t>
  </si>
  <si>
    <t>Hmotnost 64 kg/kus</t>
  </si>
  <si>
    <t>309252R4</t>
  </si>
  <si>
    <t>šroub metrický celozávit DIN 933 8.8 BZ M12x200mm</t>
  </si>
  <si>
    <t>100 kus</t>
  </si>
  <si>
    <t>309252R1</t>
  </si>
  <si>
    <t>šroub metrický celozávit DIN 933 8.8 BZ M16x330mm</t>
  </si>
  <si>
    <t>309252R2</t>
  </si>
  <si>
    <t>šroub metrický celozávit DIN 933 8.8 BZ M16x300mm</t>
  </si>
  <si>
    <t>309252R5</t>
  </si>
  <si>
    <t>šroub metrický celozávit DIN 933 8.8 BZ M10x300mm</t>
  </si>
  <si>
    <t>309252R6</t>
  </si>
  <si>
    <t>šroub metrický celozávit DIN 933 8.8 BZ M8x300mm</t>
  </si>
  <si>
    <t>783201403</t>
  </si>
  <si>
    <t>Příprava podkladu tesařských konstrukcí před provedením nátěru oprášení</t>
  </si>
  <si>
    <t>''Hloubková impregnace s ochranou proti dřevokazným houbám a škůdcům 
'''Záklop střecha R01 
(6.713*17.68+5.83*(4.12+5.7*6)+5.2*5.7*4+5.5*(5.7*4+5.9*2)+5.82*(5.7*6+4.25+7.35+5.85)+5.72*5.85*5+2.532*(5.7*2+4.05))*1.1=1 273.782 [A] 
'''Záklop střecha R02 
(14.252*4.133+14.252*4.01)*1.3=150.870 [B] 
'''Pr. 160x260 mm 
7.8*(0.16*2+0.26*2)=6.552 [C] 
'''Pr. 220x300 mm 
0.7*(0.22*2+0.3*2)=0.728 [D] 
'''Pr. 180x240 mm 
9.3*(0.18*2+0.24*2)=7.812 [E] 
'''Pr. 120x200 mm 
0.3*(0.12*2+0.2*2)=0.192 [F] 
'''Pr. 100x140 mm 
0.1*(0.1*2+0.14*2)=0.048 [G] 
'''Pr. 100x120 mm 
2.1*(0.1*2+0.12*2)=0.924 [H] 
'''Pr. 120x220 mm 
27.1*(0.12*2+0.22*2)=18.428 [I] 
'''Vyměněné konstrukční prvky krovu u střechy R02 
(4.8/(0.15*0.15))*0.15*4=128.000 [J] 
Celkem: 1273.782+150.87+6.552+0.728+7.812+0.192+0.048+0.924+18.428+128=1 587.336 [K]</t>
  </si>
  <si>
    <t>783223121</t>
  </si>
  <si>
    <t>Preventivní napouštěcí nátěr tesařských prvků proti dřevokazným houbám, hmyzu a plísním zabudovaných do konstrukce dvojnásobný akrylátový</t>
  </si>
  <si>
    <t>1. Ceny -3011 a -3021 jsou určeny pro preventivní nátěr tesařských prvků natíraných před zabudováním do konstrukce. 2. Ceny -3111 a -3121 jsou určeny pro preventivní nátěr stávající tesařské konstrukce. 3. Ceny jednonásobného nátěru jsou určeny pro ochranu dřeva pod lazurovací nebo krycí nátěry do interiéru. 4. Ceny dvojnásobného nátěru jsou určeny pro ochranu dřeva jako samostatného impregnačního nátěru prvků do interéru nebo pro ochranu dřeva pod lazurovací nebo krycí nátěry v exteriéru.</t>
  </si>
  <si>
    <t>783227101</t>
  </si>
  <si>
    <t>Krycí nátěr tesařských konstrukcí jednonásobný akrylátový</t>
  </si>
  <si>
    <t>(6.713*17.68+5.83*(4.12+5.7*6)+5.2*5.7*4+5.5*(5.7*4+5.9*2)+5.82*(5.7*6+4.25+7.35+5.85)+5.72*5.85*5+2.532*(5.7*2+4.05))*1.1=1 273.782 [A] 
(14.252*4.133+14.252*4.01)*1.3=150.870 [B] 
7.8*(0.16*2+0.26*2)=6.552 [C] 
0.7*(0.22*2+0.3*2)=0.728 [D] 
9.3*(0.18*2+0.24*2)=7.812 [E] 
0.3*(0.12*2+0.2*2)=0.192 [F] 
0.1*(0.1*2+0.14*2)=0.048 [G] 
2.1*(0.1*2+0.12*2)=0.924 [H] 
27.1*(0.12*2+0.22*2)=18.428 [I] 
(4.8/(0.15*0.15))*0.15*4=128.000 [J] 
Celkem: 1273.782+150.87+6.552+0.728+7.812+0.192+0.048+0.924+18.428+128=1 587.336 [K]</t>
  </si>
  <si>
    <t>''Repase litinového sloupu 
0.15*4*5.4*43=139.320 [A]</t>
  </si>
  <si>
    <t>783301311</t>
  </si>
  <si>
    <t>0.15*4*4.7*3=8.460 [A] 
0.15*4*5.4*9=29.160 [B] 
0.15*4*5.4*43=139.320 [C] 
128.38*0.9=115.542 [D] 
1068.54*0.5=534.270 [E] 
Celkem: 8.46+29.16+139.32+115.542+534.27=826.752 [F]</t>
  </si>
  <si>
    <t>783301401</t>
  </si>
  <si>
    <t>Příprava podkladu zámečnických konstrukcí před provedením nátěru ometení</t>
  </si>
  <si>
    <t>783334101</t>
  </si>
  <si>
    <t>Základní nátěr zámečnických konstrukcí jednonásobný epoxidový</t>
  </si>
  <si>
    <t>783337101</t>
  </si>
  <si>
    <t>Krycí nátěr (email) zámečnických konstrukcí jednonásobný epoxidový</t>
  </si>
  <si>
    <t>826.752*2=1 653.504 [A]</t>
  </si>
  <si>
    <t>936104213</t>
  </si>
  <si>
    <t>Montáž odpadkového koše přichycením kotevními šrouby</t>
  </si>
  <si>
    <t>''M02 Odpadkový koš pro směsný odpad 
4=4.000 [A] 
'''M03 Odpadkový koš pro tříděný odpad 
2=2.000 [B] 
Celkem: 4+2=6.000 [C]</t>
  </si>
  <si>
    <t>1. Vceně-4211 jsou započteny i náklady na zemní práce. 2. Vcenách -4212 a -4213 jsou započteny i náklady na upevňovací materiál. 3. V cenách nejsou započteny náklady na dodání odpadkového koše, tyto se oceňují ve specifikaci.</t>
  </si>
  <si>
    <t>74910133</t>
  </si>
  <si>
    <t>koš odpadkový litina,ocel  v 1005mm D 470mm obsah 50L</t>
  </si>
  <si>
    <t>936124113</t>
  </si>
  <si>
    <t>Montáž lavičky parkové stabilní přichycené kotevními šrouby</t>
  </si>
  <si>
    <t>''M01 Lavička s opěradlem délky 1,8 m 
8=8.000 [A] 
Celkem: 8=8.000 [B]</t>
  </si>
  <si>
    <t>1. Vcenách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t>
  </si>
  <si>
    <t>74910110</t>
  </si>
  <si>
    <t>Lavička s opěradlem délky 1,8m - umístění v exteriéru, litinové nosné bočnice, povrchová úprava s ochranou proti korozi - lamelová výplň z masivního tvrdého dře</t>
  </si>
  <si>
    <t>Lavička s opěradlem délky 1,8m - umístění v exteriéru, litinové nosné bočnice, povrchová úprava s ochranou proti korozi - lamelová výplň z masivního tvrdého dřeva, povrchová úprava s ochranou proti dřevokazným škůdcům.</t>
  </si>
  <si>
    <t>typový výrobek co nejvíce podobný uvedenému vzoru</t>
  </si>
  <si>
    <t>SO 01-22-01 98.217=98.217 [A] 
Celkem: 98.217=98.217 [B]</t>
  </si>
  <si>
    <t>Poplatek za uložení stavebního odpadu na skládce (skládkovné) asfaltového s obsahem dehtu zatříděného do Katalogu odpadů pod kódem 17 03 01, včetně dopravy</t>
  </si>
  <si>
    <t>SO 01-22-01 12.738=12.738 [A] 
Celkem: 12.738=12.738 [B]</t>
  </si>
  <si>
    <t xml:space="preserve">  SO 01-24-01</t>
  </si>
  <si>
    <t>Orientační systém nástupiště č. 1</t>
  </si>
  <si>
    <t>SO 01-24-01</t>
  </si>
  <si>
    <t>132212111</t>
  </si>
  <si>
    <t>Hloubení rýh šířky do 800 mm ručně zapažených i nezapažených, s urovnáním dna do předepsaného profilu a spádu v hornině třídy těžitelnosti I skupiny 3 soudržnýc</t>
  </si>
  <si>
    <t>Hloubení rýh šířky do 800 mm ručně zapažených i nezapažených, s urovnáním dna do předepsaného profilu a spádu v hornině třídy těžitelnosti I skupiny 3 soudržných</t>
  </si>
  <si>
    <t>''Výkop pro základové patky  
0.4*0.4*0.8+0.8*0.4*0.8=0.384 [A] 
Celkem: 0.384=0.384 [B]</t>
  </si>
  <si>
    <t>1. V cenách jsou započteny i náklady na přehození výkopku na přilehlém terénu na vzdálenost do 3 m od podélné osy rýhy nebo naložení výkopku na dopravní prostředek.</t>
  </si>
  <si>
    <t>275322611</t>
  </si>
  <si>
    <t>Základy z betonu železového (bez výztuže) patky z betonu se zvýšenými nároky na prostředí tř. C 30/37</t>
  </si>
  <si>
    <t>''Beton C30/37 XC4, XF3 
'''Základové patky 
0.4*0.4*0.8+0.8*0.4*0.8=0.384 [A] 
Celkem: 0.384=0.384 [B]</t>
  </si>
  <si>
    <t>275361821</t>
  </si>
  <si>
    <t>Výztuž základů patek z betonářské oceli 10 505 (R)</t>
  </si>
  <si>
    <t>''Základové patky 
(0.4*0.4*0.8+0.8*0.4*0.8)*0.07=0.027 [A] 
Celkem: 0.027=0.027 [B]</t>
  </si>
  <si>
    <t>''Tabule T3 1200x545 mm 
1=1.000 [A] 
Celkem: 1=1.000 [B]</t>
  </si>
  <si>
    <t>404120R1</t>
  </si>
  <si>
    <t>Tabule s názvem stanice 4600x600 mm</t>
  </si>
  <si>
    <t>220320424</t>
  </si>
  <si>
    <t>Montáž tabule včetně vyvrtání otvorů a připevnění tabule, nosné konstrukce, zatažení kabelů do tabule informační nástupištní na zastřešené nástupiště zavěšením</t>
  </si>
  <si>
    <t>Montáž tabule včetně vyvrtání otvorů a připevnění tabule, nosné konstrukce, zatažení kabelů do tabule informační nástupištní na zastřešené nástupiště zavěšením a přivařením nosné konstrukce do hmotnosti tabule 200 kg</t>
  </si>
  <si>
    <t>''Tabule T2 4600x600 mm 
2=2.000 [A] 
Celkem: 2=2.000 [B]</t>
  </si>
  <si>
    <t>404120R2</t>
  </si>
  <si>
    <t>Tabule se směry jízdy vlaku 1200x545 mm</t>
  </si>
  <si>
    <t>2203204R1</t>
  </si>
  <si>
    <t>Montáž tabule včetně vyvrtání otvorů a připevnění tabule, nosné konstrukce na zeď do hmotnosti tabule do 50 kg</t>
  </si>
  <si>
    <t>''Tabule T4 oboustranná 440x240 mm 
1=1.000 [A] 
'''Tabule T5 obroustranná 240x240 mm 
1=1.000 [B] 
Celkem: 1+1=2.000 [C]</t>
  </si>
  <si>
    <t>Poznámka k položce: Poznámka k položce: Tabule T4 Tabule s označením směru výstupu. Tabule bude připevněna kolmo na obvodovou stěnu Tabule T5 Tabule s označením WC. Tabule bude připevněna kolmo na obvodovou stěnu VB</t>
  </si>
  <si>
    <t>404120R3</t>
  </si>
  <si>
    <t>Tabule se směry jízdy vlaku oboustranná 440x240 mm</t>
  </si>
  <si>
    <t>404120R4</t>
  </si>
  <si>
    <t>Tabule s označením WC oboustranná 240x240 mm</t>
  </si>
  <si>
    <t>2203204R2</t>
  </si>
  <si>
    <t>Montáž tabule včetně vyvrtání otvorů a připevnění tabule, na trubkovou nosnou konstrukci do hmotnosti tabule do 50 kg</t>
  </si>
  <si>
    <t>''Tabule T6 jednostranná/oboustranná 240x240 mm 
1=1.000 [A] 
'''Tabule T7 jednostranná/oboustranná 240x800 mm 
1=1.000 [B] 
Celkem: 1+1=2.000 [C]</t>
  </si>
  <si>
    <t>404120R5</t>
  </si>
  <si>
    <t>Tabule zákaz vstupu "Průchod pro pěší zakázán" 240x240 mm</t>
  </si>
  <si>
    <t>404120R6</t>
  </si>
  <si>
    <t>Tabule orientační "Pozor pohyb vozidel" 240x800 mm</t>
  </si>
  <si>
    <t>742350005</t>
  </si>
  <si>
    <t>Montáž zařízení pro tělesně postižené digitálního hlasového majáčku včetně nahrávaných zpráv</t>
  </si>
  <si>
    <t>''OHM 1 
1=1.000 [A] 
'''OHM 2 
1=1.000 [B] 
'''OHM 3 
1=1.000 [C] 
Celkem: 1+1+1=3.000 [D]</t>
  </si>
  <si>
    <t>592121R1</t>
  </si>
  <si>
    <t>Orientační hlasový majáček</t>
  </si>
  <si>
    <t>998742102</t>
  </si>
  <si>
    <t>Přesun hmot pro slaboproud stanovený z hmotnosti přesunovaného materiálu vodorovná dopravní vzdálenost do 50 m v objektech výšky přes 6 do 12 m</t>
  </si>
  <si>
    <t>767995112</t>
  </si>
  <si>
    <t>Montáž ostatních atypických zámečnických konstrukcí hmotnosti přes 5 do 10 kg</t>
  </si>
  <si>
    <t>''Trubka 70x3 mm 
'''Nosné trubky pro T5 a T6 
4.96*2*4=39.680 [A] 
Celkem: 39.68=39.680 [B]</t>
  </si>
  <si>
    <t>14011040</t>
  </si>
  <si>
    <t>trubka ocelová bezešvá hladká jakost 11 353 70x3,2mm</t>
  </si>
  <si>
    <t xml:space="preserve">  SO 01-26-02</t>
  </si>
  <si>
    <t>Úprava čerpacího zařízení odvodnění</t>
  </si>
  <si>
    <t>SO 01-26-02</t>
  </si>
  <si>
    <t>132112112</t>
  </si>
  <si>
    <t>Hloubení rýh šířky do 800 mm ručně zapažených i nezapažených, s urovnáním dna do předepsaného profilu a spádu v hornině třídy těžitelnosti I skupiny 1 a 2 nesou</t>
  </si>
  <si>
    <t>Hloubení rýh šířky do 800 mm ručně zapažených i nezapažených, s urovnáním dna do předepsaného profilu a spádu v hornině třídy těžitelnosti I skupiny 1 a 2 nesoudržných</t>
  </si>
  <si>
    <t>242111113</t>
  </si>
  <si>
    <t>Osazení pláště vodárenské kopané studny z betonových skruží na cementovou maltu MC 10 celokruhových, při vnitřním průměru studny 1,00 m</t>
  </si>
  <si>
    <t>''Skruž 
2*0.3=0.600 [A] 
Celkem: 0.6=0.600 [B]</t>
  </si>
  <si>
    <t>1. V cenách nejsou započteny náklady na dodání skruží; skruže se oceňují ve specifikaci. Ztratné lze dohodnout ve výši 2 %. 2. Množství měrných jednotek příplatku k ceně za větší hloubku studny se určuje podle čl. 3512 Všeobecných podmínek části A01.</t>
  </si>
  <si>
    <t>592240R</t>
  </si>
  <si>
    <t>skruž betonová DN 1000x300x120</t>
  </si>
  <si>
    <t>2421111R</t>
  </si>
  <si>
    <t>Osazení pláště kopané studny z betonových skruží celokruhových DN 0,6 m</t>
  </si>
  <si>
    <t>''Vyrovnávací prstenec 
2*0.125=0.250 [A] 
Celkem: 0.25=0.250 [B]</t>
  </si>
  <si>
    <t>59224188</t>
  </si>
  <si>
    <t>prstenec šachtový vyrovnávací betonový 625x120x120mm</t>
  </si>
  <si>
    <t>23-M</t>
  </si>
  <si>
    <t>Montáže potrubí</t>
  </si>
  <si>
    <t>230080466</t>
  </si>
  <si>
    <t>Demontáž doplňkových konstrukcí řez potrubí ruční pilkou O 76, tl. 3,2 mm</t>
  </si>
  <si>
    <t>310321111</t>
  </si>
  <si>
    <t>Zabetonování otvorů ve zdivu nadzákladovém včetně bednění, odbednění a výztuže (materiál v ceně) plochy do 1 m2</t>
  </si>
  <si>
    <t>596211110</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</si>
  <si>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</si>
  <si>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</si>
  <si>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''Poklopy šachty 
2*0.5=1.000 [A] 
Celkem: 1=1.000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</si>
  <si>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</si>
  <si>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592450R</t>
  </si>
  <si>
    <t>dlažba betonová tl. 60mm</t>
  </si>
  <si>
    <t>58912500</t>
  </si>
  <si>
    <t>malta cementová MC10 pojivo CEM II nebo CEM III</t>
  </si>
  <si>
    <t>''Na poklopy šachet 
0.025=0.025 [A] 
Celkem: 0.025=0.025 [B]</t>
  </si>
  <si>
    <t>''Na poklopu šachet 
2*0.3=0.600 [A] 
Celkem: 0.6=0.600 [B]</t>
  </si>
  <si>
    <t>711191011</t>
  </si>
  <si>
    <t>Provedení nátěru adhezního můstku na ploše svislé S</t>
  </si>
  <si>
    <t>733</t>
  </si>
  <si>
    <t>Ústřední vytápění - rozvodné potrubí</t>
  </si>
  <si>
    <t>733811213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</si>
  <si>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</si>
  <si>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</si>
  <si>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1. Vcenách -1211 až -1256 jsou započteny i náklady na dodání tepelně izolačních trubic.</t>
  </si>
  <si>
    <t>7421210R</t>
  </si>
  <si>
    <t>Montáž kabelů</t>
  </si>
  <si>
    <t>Poznámka k položce: Nové napojení el. rozvodů</t>
  </si>
  <si>
    <t>7241410R</t>
  </si>
  <si>
    <t>Rozpojení a opětovné připojení elektrického ovládání čerpadla</t>
  </si>
  <si>
    <t>SOUBOR</t>
  </si>
  <si>
    <t>783301313</t>
  </si>
  <si>
    <t>Příprava podkladu zámečnických konstrukcí před provedením nátěru odmaštění odmašťovačem ředidlovým</t>
  </si>
  <si>
    <t>871211141</t>
  </si>
  <si>
    <t>Montáž vodovodního potrubí z plastů v otevřeném výkopu z polyetylenu PE 100 svařovaných na tupo SDR 11/PN16 D 63 x 5,8 mm</t>
  </si>
  <si>
    <t>1. V cenách potrubí nejsou započteny náklady na: a) dodání potrubí; potrubí se oceňuje ve specifikaci; ztratné lze dohodnout u trub polyetylénových ve výši 1,5 %; u trub z tvrdého PVC ve výši 3 %, 2. Ceny -1211 jsou určeny i pro plošné kolektory primárních okruhů tepelných čerpadel.</t>
  </si>
  <si>
    <t>871275811</t>
  </si>
  <si>
    <t>Bourání stávajícího potrubí z PVC nebo polypropylenu PP v otevřeném výkopu DN do 150</t>
  </si>
  <si>
    <t>1. Ceny jsou určeny pro bourání vodovodního a kanalizačního potrubí. 2. V cenách jsou započteny náklady na bourání potrubí včetně tvarovek.</t>
  </si>
  <si>
    <t>877211112</t>
  </si>
  <si>
    <t>Montáž tvarovek na vodovodním plastovém potrubí z polyetylenu PE 100 elektrotvarovek SDR 11/PN16 kolen 90° d 63</t>
  </si>
  <si>
    <t>1. V cenách montáže tvarovek nejsou započteny náklady na dodání tvarovek. Tyto náklady se oceňují ve specifikaci.</t>
  </si>
  <si>
    <t>894412411</t>
  </si>
  <si>
    <t>Osazení betonových nebo železobetonových dílců pro šachty skruží přechodových</t>
  </si>
  <si>
    <t>1. V cenách nejsou započteny náklady na dodání betonových nebo železobetonových dílců a těsnění; dodání těchto se oceňuje ve specifikaci.</t>
  </si>
  <si>
    <t>286617R</t>
  </si>
  <si>
    <t>kónus šachtový betonový 1000/800</t>
  </si>
  <si>
    <t>899623141</t>
  </si>
  <si>
    <t>Obetonování potrubí nebo zdiva stok betonem prostým v otevřeném výkopu, beton tř. C 12/15</t>
  </si>
  <si>
    <t>1. Obetonování zdiva stok ve štole se oceňuje cenami souboru cen 359 31-02 Výplň za rubem cihelného zdiva stok části A 03 tohoto katalogu.</t>
  </si>
  <si>
    <t>899722114</t>
  </si>
  <si>
    <t>Krytí potrubí z plastů výstražnou fólií z PVC šířky 40 cm</t>
  </si>
  <si>
    <t>8999141R</t>
  </si>
  <si>
    <t>Montáž chráničky z HDP D 160 mm v otevřeném výkopu</t>
  </si>
  <si>
    <t>2*1.5=3.000 [A] 
Celkem: 3=3.000 [B]</t>
  </si>
  <si>
    <t>3457109R</t>
  </si>
  <si>
    <t>trubka elektroinstalační dělená (chránička) D 160mm, HDPE</t>
  </si>
  <si>
    <t>931992121</t>
  </si>
  <si>
    <t>Výplň dilatačních spár z polystyrenu extrudovaného, tloušťky 20 mm</t>
  </si>
  <si>
    <t>1. Vcenách jsou započteny náklady na řezání desek zpolystyrenu na požadovaný rozměr a uložení do bednění dilatační spáry snutným zajištěním před betonáží. 2. Vcenách nejsou započteny náklady bednění čela dilatační spáry a vložení lišt zkosení dilatační spáry, tmelení dilatační spáry spředtěsněním, tyto se oceňují souborem cen 931 99-41 Těsnění spáry betonové konstrukce pásy, profily a tmely.</t>
  </si>
  <si>
    <t>931994102</t>
  </si>
  <si>
    <t>Těsnění spáry betonové konstrukce pásy, profily, tmely těsnicím pásem povrchovým, spáry dilatační</t>
  </si>
  <si>
    <t>1. Vcenách těsnění spár pásy těsnicími jsou započteny náklady na rozměření délky pásu vkonstrukci, nastříhaní a lepení pásu na požadovaný rozměr, uchycení hřebenu pásu kvýztuži a kbednění tak, aby nedošlo u povrchových pásů kposunutí a u vnitřních kvolnému pohybu během betonáže, a náklady uložení pásů pro svislou nebo vodorovnou ochranu spáry. 2. Vcenách těsnění styčné spáry profilem jsou započteny náklady na nastříhání, vložení a nalepení profilové pryže znevodotěsného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vprofilu vytvořeném lištami o ploše do 1,5 cm2 u pracovních spár a 4 cm2 u dilatačních spár. Vceně jsou započteny náklady na penetraci pro lepší přilnavost kbetonu,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v1/3 plochy tloušťky betonové stěny. 6. Vcenách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zpolystyrenu, d) u cen -4171 a -4172 na tmelení spáry pod izolačním pásem, tyto se oceňují cenami -4131 až -4142, e) u cen -4171 a -4172 na penetrační nátěr betonu, tyto se oceňují cenami katalogu 800-711 Izolace proti vodě, vlhkosti a plynům.</t>
  </si>
  <si>
    <t>2*0.04=0.080 [A] 
Celkem: 0.08=0.080 [B]</t>
  </si>
  <si>
    <t>977131118</t>
  </si>
  <si>
    <t>Vrty příklepovými vrtáky do cihelného zdiva nebo prostého betonu průměru přes 25 do 28 mm</t>
  </si>
  <si>
    <t>''Upevnění stupadel 
3*(2*0.07)=0.420 [A] 
Celkem: 0.42=0.420 [B]</t>
  </si>
  <si>
    <t>1. Vcenách jsou započteny i náklady na rozměření, vrtání vrtacím kladivem a opotřebení příklepových vrtáků.</t>
  </si>
  <si>
    <t>54879089</t>
  </si>
  <si>
    <t>tmel pro lepené kotvy do betonu a těžké kotvení</t>
  </si>
  <si>
    <t>977151115</t>
  </si>
  <si>
    <t>Jádrové vrty diamantovými korunkami do stavebních materiálů (železobetonu, betonu, cihel, obkladů, dlažeb, kamene) průměru přes 60 do 70 mm</t>
  </si>
  <si>
    <t>SO 01-26-02 0.192=0.192 [A] 
Celkem: 0.192=0.192 [B]</t>
  </si>
  <si>
    <t xml:space="preserve">  SO 01-31-01</t>
  </si>
  <si>
    <t>Úprava trakce na nástupišti č. 1</t>
  </si>
  <si>
    <t>SO 01-31-01</t>
  </si>
  <si>
    <t>7497300280</t>
  </si>
  <si>
    <t>Vodiče trakčního vedení  Spojka  2  lan    nebo    TR + lana</t>
  </si>
  <si>
    <t>7497300300</t>
  </si>
  <si>
    <t>Vodiče trakčního vedení  Sjízdná spojka troleje</t>
  </si>
  <si>
    <t>7497300310</t>
  </si>
  <si>
    <t>Vodiče trakčního vedení  Dělič v troleji vč. tabulky</t>
  </si>
  <si>
    <t>7497301130</t>
  </si>
  <si>
    <t>Vodiče trakčního vedení  Materiál sestavení pro připevnění pohonu odpojovače na stožár typu BP</t>
  </si>
  <si>
    <t>7497301140</t>
  </si>
  <si>
    <t>Vodiče trakčního vedení  Materiál sestavení pro připevnění odpojovače na stožár typu BP</t>
  </si>
  <si>
    <t>7497301160</t>
  </si>
  <si>
    <t>Vodiče trakčního vedení  Pohon odpojovače ruční</t>
  </si>
  <si>
    <t>7497301170</t>
  </si>
  <si>
    <t>Vodiče trakčního vedení  Táhlo motorového odpojovače</t>
  </si>
  <si>
    <t>7497301190</t>
  </si>
  <si>
    <t>Vodiče trakčního vedení  Odpojovač nebo odpínač s uzemňovacím nožem na stož. TV</t>
  </si>
  <si>
    <t>7497301260</t>
  </si>
  <si>
    <t>Vodiče trakčního vedení  Kotvení dvou svodů z odpoj. s připoj. na TV - T, 2T</t>
  </si>
  <si>
    <t>7497302070</t>
  </si>
  <si>
    <t>Vodiče trakčního vedení  Připojení trakční podpěry k zemnící tyči</t>
  </si>
  <si>
    <t>7497302130</t>
  </si>
  <si>
    <t>Vodiče trakčního vedení  Montážní lávka na stožár -T</t>
  </si>
  <si>
    <t>7497302250</t>
  </si>
  <si>
    <t>Vodiče trakčního vedení  Výstražné tabulky na stožáru T, P, BP, DS</t>
  </si>
  <si>
    <t>7497302260</t>
  </si>
  <si>
    <t>Vodiče trakčního vedení  Tabulka číslování stožárů a pohonů odpojovačů 1 - 3 znaky</t>
  </si>
  <si>
    <t>7497154510</t>
  </si>
  <si>
    <t>Uzemnění stožáru trakčního vedení - obsahuje i všechny náklady na montáž dodaného zařízení se všemi pomocnými doplňujícími součástmi, měřeními a regulacemi s po</t>
  </si>
  <si>
    <t>Uzemnění stožáru trakčního vedení - obsahuje i všechny náklady na montáž dodaného zařízení se všemi pomocnými doplňujícími součástmi, měřeními a regulacemi s použitím mechanizmů a montážních souprav</t>
  </si>
  <si>
    <t>7497350230</t>
  </si>
  <si>
    <t>Montáž spojky - svorky dvou lan nebo troleje a lana</t>
  </si>
  <si>
    <t>7497350240</t>
  </si>
  <si>
    <t>Montáž spojky - svorky sjízdné trolejové</t>
  </si>
  <si>
    <t>7497350250</t>
  </si>
  <si>
    <t>Montáž děliče v troleji včetně tabulky</t>
  </si>
  <si>
    <t>7497350750</t>
  </si>
  <si>
    <t>Zajištění kotvení nosného lana a troleje všech sestavení</t>
  </si>
  <si>
    <t>7497350975</t>
  </si>
  <si>
    <t>Montáž odpojovače ručního</t>
  </si>
  <si>
    <t>7497350990</t>
  </si>
  <si>
    <t>Montáž odpojovače nebo odpínače, příp. s uzemňovacím nožem na stožár trakčního vedení</t>
  </si>
  <si>
    <t>7497351035</t>
  </si>
  <si>
    <t>Montáž kotvení svodu z odpojovače s připojením na trakční vedení dvou na stožár T, 2T</t>
  </si>
  <si>
    <t>7497351630</t>
  </si>
  <si>
    <t>Připojení trakční podpěry k zemnící tyči</t>
  </si>
  <si>
    <t>7497351670</t>
  </si>
  <si>
    <t>Montáž montážních lávek na stožár T</t>
  </si>
  <si>
    <t>7497351770</t>
  </si>
  <si>
    <t>Montáž výstražných tabulek na stožáru T, P, BP, DS</t>
  </si>
  <si>
    <t>7497351780</t>
  </si>
  <si>
    <t>Číslování stožárů a pohonů odpojovačů 1 - 3 znaky</t>
  </si>
  <si>
    <t>7497371060</t>
  </si>
  <si>
    <t>Demontáže zařízení trakčního vedení závěsu děliče - demontáž stávajícího zařízení se všemi pomocnými doplňujícími úpravami, úplná</t>
  </si>
  <si>
    <t>7497371610</t>
  </si>
  <si>
    <t>Demontáže zařízení trakčního vedení svodu jednoduché lano - demontáž stávajícího zařízení se všemi pomocnými doplňujícími úpravami</t>
  </si>
  <si>
    <t>7497371710</t>
  </si>
  <si>
    <t>Demontáže zařízení trakčního vedení lávky pro odpojovač montážní - demontáž stávajícího zařízení se všemi pomocnými doplňujícími úpravami</t>
  </si>
  <si>
    <t>7497655010</t>
  </si>
  <si>
    <t>Tažné hnací vozidlo k pracovním soupravám pro montáž a demontáž - obsahuje i veškeré výkony tažného hnacího vozidla pro posun montážní techniky v kolejišti</t>
  </si>
  <si>
    <t>7498150515</t>
  </si>
  <si>
    <t>Vyhotovení výchozí revizní zprávy pro opravné práce pro objem investičních nákladů přes 100 000 do 500 000 Kč - celková prohlídka zařízení provozního souboru ne</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</si>
  <si>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</si>
  <si>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7498158010</t>
  </si>
  <si>
    <t>Výkon jednotek správce trakčního vedení mimo výkonů investora úplný - obsahuje i cenu za zajištění pracoviště správcem trakčního vedení (zkratování trakčního ve</t>
  </si>
  <si>
    <t>Výkon jednotek správce trakčního vedení mimo výkonů investora úplný - obsahuje i cenu za zajištění pracoviště správcem trakčního vedení (zkratování trakčního vedení), zajištění přejezdů správcem trakčního vedení včetně nájmu pracovníků a použitých mechanizmů nutných k výkonu</t>
  </si>
  <si>
    <t>7499251010</t>
  </si>
  <si>
    <t>Montáž bezpečnostní tabulky výstražné nebo označovací</t>
  </si>
  <si>
    <t xml:space="preserve">  SO 01-36-01</t>
  </si>
  <si>
    <t>Osvětlení nástupiště č. 1</t>
  </si>
  <si>
    <t>SO 01-36-01</t>
  </si>
  <si>
    <t>000535111</t>
  </si>
  <si>
    <t>svítidlo historizující zavěšené, průběžná</t>
  </si>
  <si>
    <t>Poznámka k položce: svorkovnice 2.5mm, 1 x 75W LEDs, 9167,85lm, Ra 72,</t>
  </si>
  <si>
    <t>000000201</t>
  </si>
  <si>
    <t>konzole pro zavěšení svítidla, upevnějí do dřev. stropu</t>
  </si>
  <si>
    <t>000434267</t>
  </si>
  <si>
    <t>TX3 JISTIČ 1P C13 10000A 404170</t>
  </si>
  <si>
    <t>000434266</t>
  </si>
  <si>
    <t>TX3 JISTIČ 1P C10 10000A 404169</t>
  </si>
  <si>
    <t>000441522</t>
  </si>
  <si>
    <t>STYKAČ 25A 1P CÍVKA 230V</t>
  </si>
  <si>
    <t>000441543</t>
  </si>
  <si>
    <t>STYKAČ 40A 4P CÍVKA 230V</t>
  </si>
  <si>
    <t>000315111</t>
  </si>
  <si>
    <t>materiál podružný elektromontážní</t>
  </si>
  <si>
    <t>000101106</t>
  </si>
  <si>
    <t>kabel CYKY-J 3x2,5</t>
  </si>
  <si>
    <t>000322172</t>
  </si>
  <si>
    <t>příchytka kabelu pr.10 jednoduchá, vrut do dřeva</t>
  </si>
  <si>
    <t>000322176</t>
  </si>
  <si>
    <t>příchytka kabelu pr.10 dvojitá (pro dva kabely),</t>
  </si>
  <si>
    <t>Poznámka k položce: vrut do dřeva</t>
  </si>
  <si>
    <t>000321237</t>
  </si>
  <si>
    <t>držák kabelového svazku (4x kabel pr.10)</t>
  </si>
  <si>
    <t>000199511</t>
  </si>
  <si>
    <t>štítek kabelový 30x10mm malý</t>
  </si>
  <si>
    <t>210202104</t>
  </si>
  <si>
    <t>svítidlo LED zavěšené vč zapojení</t>
  </si>
  <si>
    <t>210020651</t>
  </si>
  <si>
    <t>konzole - montáž</t>
  </si>
  <si>
    <t>210120401</t>
  </si>
  <si>
    <t>jistič vč.zapojení 1pól/25A</t>
  </si>
  <si>
    <t>210120802</t>
  </si>
  <si>
    <t>přístroj modulový na lištu DIN vč.zapoj.do25A/2pól</t>
  </si>
  <si>
    <t>210120808</t>
  </si>
  <si>
    <t>přístroj modulový na lištu DIN vč.zapoj.do63A/4pól</t>
  </si>
  <si>
    <t>210810048</t>
  </si>
  <si>
    <t>kabel(-CYKY) pevně uložený do 3x6/4x4/7x2,5</t>
  </si>
  <si>
    <t>210100001</t>
  </si>
  <si>
    <t>Ukončení vodičů izolovaných s označením a zapojením v rozváděči nebo na přístroji průřezu žíly do 2,5 mm2</t>
  </si>
  <si>
    <t>210100101</t>
  </si>
  <si>
    <t>Ukončení vodičů izolovaných s označením a zapojením na svorkovnici s otevřením a uzavřením krytu průřezu žíly do 16 mm2</t>
  </si>
  <si>
    <t>210010006</t>
  </si>
  <si>
    <t>kabelové příchytky - montáž</t>
  </si>
  <si>
    <t>210950101</t>
  </si>
  <si>
    <t>Ostatní práce při montáži vodičů, šňůr a kabelů označovací štítek na kabel dalším štítkem</t>
  </si>
  <si>
    <t>218009001</t>
  </si>
  <si>
    <t>poplatek za recyklaci svítidla přes 50cm</t>
  </si>
  <si>
    <t>219002612</t>
  </si>
  <si>
    <t>vysekání rýhy/zeď cihla/ hl.do 30mm/š.do 70mm</t>
  </si>
  <si>
    <t>219003692</t>
  </si>
  <si>
    <t>omítka hladká rýhy ve stěně do 70mm vč.malty MV</t>
  </si>
  <si>
    <t>219001215</t>
  </si>
  <si>
    <t>vybour.otvoru ve zdi/cihla/ do pr.60mm/tl.do 0,90m</t>
  </si>
  <si>
    <t>7491471010</t>
  </si>
  <si>
    <t>Demontáže elektroinstalace stávajících roštů nebo žlabů včetně kabelů, výložníků a stojin - včetně kabelových vedení umístěných na roštu</t>
  </si>
  <si>
    <t>7493174010</t>
  </si>
  <si>
    <t>Demontáž svítidel nástěnných, stropních nebo závěsných</t>
  </si>
  <si>
    <t>SO 01-22-01 0.4=0.400 [A] 
Celkem: 0.4=0.400 [B]</t>
  </si>
  <si>
    <t>219000231</t>
  </si>
  <si>
    <t>montážní plošina MP10 do 10m výšky</t>
  </si>
  <si>
    <t xml:space="preserve">  SO 01-36-02</t>
  </si>
  <si>
    <t>Úprava rozvodů nn a dálkového ovládání odpojovačů</t>
  </si>
  <si>
    <t>SO 01-36-02</t>
  </si>
  <si>
    <t>SO 01-36-02 1.185=1.185 [A] 
Celkem: 1.185=1.185 [B]</t>
  </si>
  <si>
    <t>Materiál elektromontážní</t>
  </si>
  <si>
    <t>000720467</t>
  </si>
  <si>
    <t>Poj. skříň SRPL 9 53.1.33 pilíř SR022/N KW1</t>
  </si>
  <si>
    <t>Poznámka k položce: komplet dle schématu</t>
  </si>
  <si>
    <t>000433365</t>
  </si>
  <si>
    <t>pojistková patrona PNA2(160-400A)gG</t>
  </si>
  <si>
    <t>000433263</t>
  </si>
  <si>
    <t>pojistková patrona PNA1(50-100A)gG</t>
  </si>
  <si>
    <t>000152219</t>
  </si>
  <si>
    <t>kabel 1kV AYKY-J 4x240</t>
  </si>
  <si>
    <t>000295012</t>
  </si>
  <si>
    <t>vedení FeZn pr.8mm(0,40kg/m)</t>
  </si>
  <si>
    <t>000295404</t>
  </si>
  <si>
    <t>svorka spojovací SS FeZn</t>
  </si>
  <si>
    <t>000101310</t>
  </si>
  <si>
    <t>kabel CYKY-J 5x16</t>
  </si>
  <si>
    <t>000101307</t>
  </si>
  <si>
    <t>kabel CYKY-J 5x4</t>
  </si>
  <si>
    <t>000101308</t>
  </si>
  <si>
    <t>kabel CYKY-J 5x6</t>
  </si>
  <si>
    <t>000101107</t>
  </si>
  <si>
    <t>kabel CYKY-J 3x4</t>
  </si>
  <si>
    <t>000101206</t>
  </si>
  <si>
    <t>kabel CYKY-J 4x2,5</t>
  </si>
  <si>
    <t>000101207</t>
  </si>
  <si>
    <t>kabel CYKY-J 4x4</t>
  </si>
  <si>
    <t>000101210</t>
  </si>
  <si>
    <t>kabel CYKY-J 4x16</t>
  </si>
  <si>
    <t>000101507</t>
  </si>
  <si>
    <t>kabel CYKY-J 12x4</t>
  </si>
  <si>
    <t>000199512</t>
  </si>
  <si>
    <t>štítek kabelový 40x15mm střední</t>
  </si>
  <si>
    <t>000199513</t>
  </si>
  <si>
    <t>štítek kabelový 60x24mm velký</t>
  </si>
  <si>
    <t>000312001</t>
  </si>
  <si>
    <t>krabice KSK80/IP66 81x81x51mm vč svorkovnice</t>
  </si>
  <si>
    <t>000353406</t>
  </si>
  <si>
    <t>kab žlab 250/100 na výložníku na zdi komplet vč</t>
  </si>
  <si>
    <t>Poznámka k položce: příslušenství, výložníků atd.</t>
  </si>
  <si>
    <t>000173108</t>
  </si>
  <si>
    <t>vodič CYA 6 ZŽ /H07V-K/ pospojení kab. tras</t>
  </si>
  <si>
    <t>000321507</t>
  </si>
  <si>
    <t>roura korugovaná KF09160 pr.160/136mm</t>
  </si>
  <si>
    <t>materiál elektroinstalační podružný</t>
  </si>
  <si>
    <t>210020652</t>
  </si>
  <si>
    <t>pomocné konstrukce, spojovací materiál</t>
  </si>
  <si>
    <t>000321136</t>
  </si>
  <si>
    <t>trubka ohebná PVC superflex 1240</t>
  </si>
  <si>
    <t>210120103</t>
  </si>
  <si>
    <t>patrona nožové pojistky do 630A</t>
  </si>
  <si>
    <t>Elektromontáže</t>
  </si>
  <si>
    <t>210191513</t>
  </si>
  <si>
    <t>Montáž skříní pojistkových oceloplechových bez zapojení vodičů</t>
  </si>
  <si>
    <t>210901098</t>
  </si>
  <si>
    <t>kabel Al(-1kV AYKY) pevně uložený do 3x240+120</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</si>
  <si>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</si>
  <si>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</si>
  <si>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</si>
  <si>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210220301</t>
  </si>
  <si>
    <t>Montáž hromosvodného vedení svorek se 2 šrouby</t>
  </si>
  <si>
    <t>210810054</t>
  </si>
  <si>
    <t>kabel(-CYKY) pevně ulož.do 5x16/24x2,5/48x1,5</t>
  </si>
  <si>
    <t>210810052</t>
  </si>
  <si>
    <t>kabel(-CYKY) pevně uložený do 5x6/7x4/12x1,5</t>
  </si>
  <si>
    <t>210810101</t>
  </si>
  <si>
    <t>kabel Cu(-1kV CYKY) pevně uložený do 3x35/4x25</t>
  </si>
  <si>
    <t>210810053</t>
  </si>
  <si>
    <t>kabel(-CYKY) pevně ulož.do 5x10/12x4/19x2,5/24x1,5</t>
  </si>
  <si>
    <t>210100002</t>
  </si>
  <si>
    <t>Ukončení vodičů izolovaných s označením a zapojením v rozváděči nebo na přístroji průřezu žíly do 6 mm2</t>
  </si>
  <si>
    <t>210100003</t>
  </si>
  <si>
    <t>Ukončení vodičů izolovaných s označením a zapojením v rozváděči nebo na přístroji průřezu žíly do 16 mm2</t>
  </si>
  <si>
    <t>210100012</t>
  </si>
  <si>
    <t>Ukončení vodičů izolovaných s označením a zapojením v rozváděči nebo na přístroji průřezu žíly do 240 mm2</t>
  </si>
  <si>
    <t>OZNAČOVACÍ ŠTÍTEK NA KABEL</t>
  </si>
  <si>
    <t>1. Položka obsahuje: – veškeré příslušentsví 2. Položka neobsahuje: X 3. Způsob měření: Udává se počet kusů kompletní konstrukce nebo práce.</t>
  </si>
  <si>
    <t>210010453</t>
  </si>
  <si>
    <t>krabice plast pro P rozvod vč.zapojení 8111</t>
  </si>
  <si>
    <t>210020310</t>
  </si>
  <si>
    <t>kabelový žlab 250/100 úplný bez víka komplet montáž</t>
  </si>
  <si>
    <t>210800851</t>
  </si>
  <si>
    <t>vodič Cu(-CY,CYA) pevně uložený do 1x35</t>
  </si>
  <si>
    <t>210010126</t>
  </si>
  <si>
    <t>trubka plast volně uložená do pr.160mm</t>
  </si>
  <si>
    <t>trubka plast ohebná,pod omítkou,typ 2348/pr.48</t>
  </si>
  <si>
    <t>210020134</t>
  </si>
  <si>
    <t>demontáž kabelové lávky vč kabeláže, odpojení</t>
  </si>
  <si>
    <t>Poznámka k položce: kabelů, odvoz a likvidace materiálu ATD.</t>
  </si>
  <si>
    <t>219001245</t>
  </si>
  <si>
    <t>vybour.otvoru ve zdi/cihla/ do 0,25m2/tl.do 0,90m</t>
  </si>
  <si>
    <t>Ostatní náklady</t>
  </si>
  <si>
    <t>219005011</t>
  </si>
  <si>
    <t>řezání rýhy pro kabel v podlaze, začištění,</t>
  </si>
  <si>
    <t>Poznámka k položce: rekonstrukce dlažby</t>
  </si>
  <si>
    <t>219002611</t>
  </si>
  <si>
    <t>vysekání rýhy/zeď cihla/ hl.do 30mm/š.do 30mm</t>
  </si>
  <si>
    <t>219002634</t>
  </si>
  <si>
    <t>vysekání rýhy/zeď cihla/ hl.do 70mm/š.do 200mm</t>
  </si>
  <si>
    <t>219003691</t>
  </si>
  <si>
    <t>omítka hladká rýhy ve stěně do 30mm vč.malty MV</t>
  </si>
  <si>
    <t>219002311</t>
  </si>
  <si>
    <t>pomocné stavební práce</t>
  </si>
  <si>
    <t>219000101</t>
  </si>
  <si>
    <t>průzkum kabelových tras, trasování, přesné</t>
  </si>
  <si>
    <t>Poznámka k položce: určení polohy koncových bodů</t>
  </si>
  <si>
    <t>219000212</t>
  </si>
  <si>
    <t>doprava materiálu</t>
  </si>
  <si>
    <t>Ochranné a pracovní pomůcky</t>
  </si>
  <si>
    <t>000001031</t>
  </si>
  <si>
    <t>držák pojistek D1PH</t>
  </si>
  <si>
    <t xml:space="preserve">  SO 01-37-01</t>
  </si>
  <si>
    <t>Ukolejnění konstrukcí nástupiště č. 1</t>
  </si>
  <si>
    <t>SO 01-37-01</t>
  </si>
  <si>
    <t>75C924R</t>
  </si>
  <si>
    <t>NEPŘÍMÉ UKOLEJNĚNÍ KONSTRUKCE VŠECH TYPŮ (VČETNĚ VÝZTUŽNÝCH DVOJIC) - 2 VODIČE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</si>
  <si>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</si>
  <si>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74C976R</t>
  </si>
  <si>
    <t>Zpracování KSUaTP pro účely zavedení do provozu za 100m zprovozňované skupiny</t>
  </si>
  <si>
    <t>74C947R</t>
  </si>
  <si>
    <t>Aktualizace KSUaTP dle kolejových postupů za 100m zprovozňované skupiny</t>
  </si>
  <si>
    <t>74F331R</t>
  </si>
  <si>
    <t>TECHNICKÁ POMOC PŘI VÝSTAVBĚ TV</t>
  </si>
  <si>
    <t>1. Položka obsahuje: – zajištění pracoviště TDI vč. nájmu pracovníků a poUŽITÝch mechanismů nutných k výkonu 2. Položka neobsahuje: X 3. Způsob měření: Udává se čas v hodinách.</t>
  </si>
  <si>
    <t>74F314R</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</si>
  <si>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</si>
  <si>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</si>
  <si>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74F332R</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</si>
  <si>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</si>
  <si>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</si>
  <si>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E.2.</t>
  </si>
  <si>
    <t>Pozemní stavební objekty</t>
  </si>
  <si>
    <t xml:space="preserve">  SO 28-71-28.01</t>
  </si>
  <si>
    <t>Architektonicko-stavební řešení - bourání</t>
  </si>
  <si>
    <t>SO 28-71-28.01</t>
  </si>
  <si>
    <t>712300845</t>
  </si>
  <si>
    <t>Odstranění ze střech plochých do 10° doplňků ventilační hlavice</t>
  </si>
  <si>
    <t>''Výkresy pohledů - bourání 
'''Část A 
jižní pohled; odvětrání 2.00=2.000 [A] 
'''Část B 
severní pohled; odvětrání 1.00=1.000 [B] 
'''Část C 
jižní pohled; odvětrání 2.00=2.000 [C] 
'''Část D 
severní pohled; odvětrání 6.00=6.000 [D] 
jižní pohled; odvětrání 8.00=8.000 [E] 
'''Část E 
severní pohled; odvětrání 2.00=2.000 [F] 
Celkem: 2+1+2+6+8+2=21.000 [G]</t>
  </si>
  <si>
    <t>725</t>
  </si>
  <si>
    <t>Zdravotechnika - zařizovací předměty</t>
  </si>
  <si>
    <t>725210821</t>
  </si>
  <si>
    <t>Demontáž umyvadel bez výtokových armatur umyvadel</t>
  </si>
  <si>
    <t>''Výkresy pohledů - bourání 
'''Část C 
severní pohled; betonové umyvadlo 1=1.000 [A] 
Celkem: 1=1.000 [B]</t>
  </si>
  <si>
    <t>741111853</t>
  </si>
  <si>
    <t>Demontáž elektroinstalačních trubek kovových bez závitu, uložených pevně, O přes 32 mm</t>
  </si>
  <si>
    <t>''Výkresy pohledů - bourání 
'''Část C 
severní pohled; kovové trubky 3.44+15.13=18.570 [A] 
'''Část D 
západní pohled; kovové trubky 3.2=3.200 [B] 
'''Část E 
východní pohled; kovové trubky 4.36=4.360 [C] 
Celkem: 18.57+3.2+4.36=26.130 [D]</t>
  </si>
  <si>
    <t>741112801</t>
  </si>
  <si>
    <t>Demotáž elektroinstalačních lišt a kanálů nástěnných uložených pevně vkládacích</t>
  </si>
  <si>
    <t>''Výkresy pohledů - bourání 
'''Část A 
severní pohled; elektroinstalace 2.27+1.15+0.34=3.760 [A] 
'''Část B 
severní pohled; elektroinstalace 1.47+2.73+2.68+3.85+2.59+0.16=13.480 [B] 
'''Část C 
severní pohled; elektroinstalace 2.43+2.52+2.34+2.47+3.02+2.42+2.07+3.09=20.360 [C] 
'''Část D 
severní pohled; elektroinstalace 2.38+2.67+0.36+0.51+1.01=6.930 [D] 
Celkem: 3.76+13.48+20.36+6.93=44.530 [E]</t>
  </si>
  <si>
    <t>741371841</t>
  </si>
  <si>
    <t>Demontáž svítidel bez zachování funkčnosti (do suti) v bytových nebo společenských místnostech se standardní paticí (E27, T5, GU10) přisazených, ploše do 0,09 m</t>
  </si>
  <si>
    <t>Demontáž svítidel bez zachování funkčnosti (do suti) v bytových nebo společenských místnostech se standardní paticí (E27, T5, GU10) přisazených, ploše do 0,09 m2</t>
  </si>
  <si>
    <t>''Výkresy pohledů - bourání 
'''Část A 
severní pohled; osvětelení 1=1.000 [A] 
jižní pohled; osvětelení 2=2.000 [B] 
východní pohled; osvětelení 1=1.000 [C] 
Celkem: 1+2+1=4.000 [D]</t>
  </si>
  <si>
    <t>741372841</t>
  </si>
  <si>
    <t>Demontáž svítidel bez zachování funkčnosti (do suti) průmyslových výbojkových venkovních na parkovém sloupku</t>
  </si>
  <si>
    <t>''Výkresy pohledů - bourání 
'''Část A 
severní pohled; lampa osvětelení 3=3.000 [A] 
jižní pohled; lampa osvětelení 1=1.000 [B] 
'''Část B 
severní pohled; lampa osvětelení 2=2.000 [C] 
'''Část C 
severní pohled; lampa osvětelení 2=2.000 [D] 
'''Část D 
severní pohled; lampa osvětelení 2=2.000 [E] 
'''Část E 
severní pohled; lampa osvětelení 2=2.000 [F] 
Celkem: 3+1+2+2+2+2=12.000 [G]</t>
  </si>
  <si>
    <t>741914822</t>
  </si>
  <si>
    <t>Demontáž nosných a doplňkových prvků žlabů bez stojiny a výložníků kovových, šířky do 250 mm</t>
  </si>
  <si>
    <t>''Výkresy pohledů - bourání 
'''Část A 
severní pohled; kabelový žlab 41.82+0.59=42.410 [A] 
'''Část C 
severní pohled; kabelový žlab 0.845=0.845 [B] 
Celkem: 42.41+0.845=43.255 [C]</t>
  </si>
  <si>
    <t>742340801</t>
  </si>
  <si>
    <t>Demontáž jednotného času hodin závěsných oboustranných nebo nástěných</t>
  </si>
  <si>
    <t>''Výkresy pohledů - bourání 
'''Část D 
jižní pohled; hodiny 1=1.000 [A] 
Celkem: 1=1.000 [B]</t>
  </si>
  <si>
    <t>742410801</t>
  </si>
  <si>
    <t>Demontáž rozhlasu reproduktoru podhledového, nástěnného, směrového</t>
  </si>
  <si>
    <t>''Výkresy pohledů - bourání 
'''Část A 
severní pohled; reproduktor 2=2.000 [A] 
'''Část B 
severní pohled; reproduktor 1=1.000 [B] 
'''Část C 
severní pohled; reproduktor 4=4.000 [C] 
'''Část D 
severní pohled; reproduktor 3=3.000 [D] 
'''Část E 
severní pohled; reproduktor 2=2.000 [E] 
Celkem: 2+1+4+3+2=12.000 [F]</t>
  </si>
  <si>
    <t>''Výkresy pohledů - bourání 
'''Část A 
jižní pohled; satelit 1.00=1.000 [A] 
Celkem: 1=1.000 [B]</t>
  </si>
  <si>
    <t>751</t>
  </si>
  <si>
    <t>Vzduchotechnika</t>
  </si>
  <si>
    <t>751311817</t>
  </si>
  <si>
    <t>Demontáž vyústí čtyřhranné do čtyřhranného nebo kruhového potrubí, průřezu do 0,080 m2</t>
  </si>
  <si>
    <t>''Výkresy pohledů - bourání 
'''Část A 
severní pohled; výdech karmy 4=4.000 [A] 
jižní pohled; výdech karmy 2=2.000 [B] 
východní pohled; výdech karmy 5=5.000 [C] 
'''Část D 
severní pohled; výdech karmy 2=2.000 [D] 
západní pohled; výdech karmy 1=1.000 [E] 
'''Část D 
západní pohled; výdech karmy 1=1.000 [F] 
Celkem: 4+2+5+2+1+1=15.000 [G]</t>
  </si>
  <si>
    <t>751311818</t>
  </si>
  <si>
    <t>Demontáž vyústí čtyřhranné do čtyřhranného nebo kruhového potrubí, průřezu přes 0,080 do 0,250 m2</t>
  </si>
  <si>
    <t>''Výkresy pohledů - bourání 
'''Část A 
severní pohled; výdech karmy 1=1.000 [A] 
Celkem: 1=1.000 [B]</t>
  </si>
  <si>
    <t>751398822</t>
  </si>
  <si>
    <t>Demontáž ostatních zařízení větrací mřížky stěnové, průřezu přes 0,04 do 0,100 m2</t>
  </si>
  <si>
    <t>''Výkresy pohledů - bourání 
'''Část A 
jižní pohled; větrací mřížka 1=1.000 [A] 
Celkem: 1=1.000 [B]</t>
  </si>
  <si>
    <t>751398825</t>
  </si>
  <si>
    <t>Demontáž ostatních zařízení větrací mřížky stěnové, průřezu přes 0,200 m2</t>
  </si>
  <si>
    <t>''Výkresy pohledů - bourání 
'''Část A 
jižní pohled; větrací mřížka 1=1.000 [A] 
'''Část C 
jižní pohled; větrací mřížka 15=15.000 [B] 
'''Část D 
jižní pohled; větrací mřížka 6=6.000 [C] 
Celkem: 1+15+6=22.000 [D]</t>
  </si>
  <si>
    <t>751721811</t>
  </si>
  <si>
    <t>Demontáž klimatizační jednotky venkovní jednofázové napájení do 2 vnitřních jednotek</t>
  </si>
  <si>
    <t>''Výkresy pohledů - bourání 
'''Část B 
severní pohled 3=3.000 [A] 
'''Část C 
severní pohled 1=1.000 [B] 
Celkem: 3+1=4.000 [C]</t>
  </si>
  <si>
    <t>762331911</t>
  </si>
  <si>
    <t>Vyřezání části střešní vazby vázané konstrukce krovů průřezové plochy řeziva do 120 cm2, délky vyřezané části krovového prvku do 3 m</t>
  </si>
  <si>
    <t>''výkresy krovu částí A, B, C, D, E 
'''Část A - předpoklad výměny 60% prvků 
'''jižní část 
trámky 100/100 6.78*0.6=4.068 [A] 
trámy 50/140 (1.64+2*1.35+2*1.9+2*0.95)*0.6=6.024 [B] 
Mezisoučet: 4.068+6.024=10.092 [C] 
'''Část B1 - předpoklad výměny  40% prvků 
'''severní část 
krokev 50/150 (4*1.73)/0.89940525*0.4=3.078 [D] 
kleštiny 40/150 (5*0.53)*0.4=1.060 [E] 
sloupek 100/100 (5*1.1)*0.4=2.200 [F] 
trám 100/120 (1.9+1.94+0.83)*0.4=1.868 [G] 
trámek 80/100 3.37*0.4=1.348 [H] 
'''jižní část 
krokev 50/150 (4*1.67)/0.89902345*0.4=2.972 [I] 
kleštiny 40/150 (5*0.46)*0.4=0.920 [J] 
trám 100/120 (2*1.94+2*1.9+2*2.12+2*1.86)*0.4=6.256 [K] 
'''Část B2 - předpoklad výměny 70% prvků 
'''severní část 
krokev 50/150 (4*1.74)/0.90326042*0.7=5.394 [L] 
kleštiny 40/150 (4*0.31)*0.7=0.868 [M] 
trámek  100/120 (2.54+2.93)*0.7=3.829 [N] 
'''jižní část 
krokev 50/150 (4*1.71)/0.89617689*0.7=5.343 [O] 
kleštiny 40/150 (4*0.28)*0.7=0.784 [P] 
Mezisoučet: 3.078+1.06+2.2+1.868+1.348+2.972+0.92+6.256+5.394+0.868+3.829+5.343+0.784=35.920 [Q] 
'''Část C - předpoklad výměny 20% prvků 
'''východní křídlo 
kleštiny 60/160 (2*4.57)*0.2=1.828 [R] 
kleštiny 60/160 (2*4.65)*0.2=1.860 [S] 
kleštiny 60/140 (2*3.66)*0.2=1.464 [T] 
kleštiny úžlabní 60/160 (2*4.57)*0.2=1.828 [U] 
kleštiny 60/140 (2*3.66)*0.2=1.464 [V] 
kleštiny úžlabní 60/160 (2*4.65)*0.2=1.860 [W] 
'''centrální část 
kleštiny 60/160 (8*2*5.93+7*2*5.77+8*2*4.67+8*2*5.94+2*3.55+2*5.36)*0.2=72.648 [X] 
'''západní křídlo 
kleštiny 60/160 (4*3.71+4*3.86+4*4.62+4*4.61)*0.2=13.440 [Y] 
Mezisoučet: 1.828+1.86+1.464+1.828+1.464+1.86+72.648+13.44=96.392 [Z] 
Celkem: 4.068+6.024+3.078+1.06+2.2+1.868+1.348+2.972+0.92+6.256+5.394+0.868+3.829+5.343+0.784+1.828+1.86+1.464+1.828+1.464+1.86+72.648+13.44=142.404 [AA]</t>
  </si>
  <si>
    <t>762331921</t>
  </si>
  <si>
    <t>Vyřezání části střešní vazby vázané konstrukce krovů průřezové plochy řeziva přes 120 do 224 cm2, délky vyřezané části krovového prvku do 3 m</t>
  </si>
  <si>
    <t>762331931</t>
  </si>
  <si>
    <t>Vyřezání části střešní vazby vázané konstrukce krovů průřezové plochy řeziva přes 224 do 288 cm2, délky vyřezané části krovového prvku do 3 m</t>
  </si>
  <si>
    <t>762331941</t>
  </si>
  <si>
    <t>Vyřezání části střešní vazby vázané konstrukce krovů průřezové plochy řeziva přes 288 do 450 cm2, délky vyřezané části krovového prvku do 3 m</t>
  </si>
  <si>
    <t>762331951</t>
  </si>
  <si>
    <t>Vyřezání části střešní vazby vázané konstrukce krovů průřezové plochy řeziva přes 450 cm2, délky vyřezané části krovového prvku do 3 m</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</si>
  <si>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Mezisoučet: 14.46+34.86+5.95+35.98=91.250 [E] 
'''Část C - předpoklad výměny 20% prvků 
'''východní křídlo 
vazný trám 260/220 (7.29)=7.290 [F] 
vazný trám 260/220 (10.74)=10.740 [G] 
Mezisoučet: 7.29+10.74=18.030 [H] 
'''Pozednice - část A, D, E - předpoklad výměny 100% prvku po záběrech cca 1 m 
'''Pozednice část A 
pozednice 200/240 3*(2*15.56)=93.360 [I] 
pozednice 200/240 3*(2*43.19)=259.140 [J] 
pozednice 200/240 3*(2*28.19)=169.140 [K] 
Mezisoučet: 93.36+259.14+169.14=521.640 [L] 
'''Pozednice část D 
pozednice 200/240 3*((18.53+18.61)*2)=222.840 [M] 
Mezisoučet: 222.84=222.840 [N] 
'''Pozednice - část B, C - předpoklad výměny 25% prvku po záběrech cca 1 m 
'''Pozednice část B 
pozednice 200/240 3*(2*18.98)=113.880 [O] 
pozednice 200/240 3*(2*18.98)=113.880 [P] 
Mezisoučet: 113.88+113.88=227.760 [Q] 
Celkem: 14.46+34.86+5.95+35.98+7.29+10.74+93.36+259.14+169.14+222.84+113.88+113.88=1 081.520 [R]</t>
  </si>
  <si>
    <t>762381011</t>
  </si>
  <si>
    <t>Heverování a podepření tesařských konstrukcí krovů plná vazba, rozpětí do 9 m</t>
  </si>
  <si>
    <t>1. Měrnou jednotkou je jeden kus vazby. 2. Délka vazby se měří od vnější strany jedné pozednice kolmo k vnější straně protější pozednice. zarhnuje statické zajištění a provizorní podepření včetně následného uvolnění a odstranění podpěr</t>
  </si>
  <si>
    <t>762822850</t>
  </si>
  <si>
    <t>Demontáž stropních trámů z hraněného řeziva, průřezové plochy přes 540 cm2</t>
  </si>
  <si>
    <t>''výkresy krovu částí A, B, C, D, E 
'''přístřešek A 
trámy 200/350 7*15.16=106.120 [A] 
'''přístřešek E 
trámy 200/350 6.82*7+7*4.35+7*2.46=95.410 [B] 
Celkem: 106.12+95.41=201.530 [C]</t>
  </si>
  <si>
    <t>R_E1-T.B-01.1</t>
  </si>
  <si>
    <t>Dřevěné zádveří; d. 3700 x š. 2100 x v. 2880 mm, tl. 120 mm; bližší informace v inventarizační kartě 1.NP.T.01</t>
  </si>
  <si>
    <t>764001891</t>
  </si>
  <si>
    <t>Demontáž klempířských konstrukcí oplechování úžlabí do suti</t>
  </si>
  <si>
    <t>''výpočet dle odpovídajících navrhovaných klempířských prvků 
'''prvek s ozn.: 
AS-K.N-09 10.95=10.950 [A] 
CS-K.N-09 8*8.94=71.520 [B] 
Celkem: 10.95+71.52=82.470 [C]</t>
  </si>
  <si>
    <t>764002801</t>
  </si>
  <si>
    <t>Demontáž klempířských konstrukcí závětrné lišty do suti</t>
  </si>
  <si>
    <t>''výpočet dle odpovídajících navrhovaných klempířských prvků 
'''prvek s ozn.: 
AS-K.N-16 8.3+8.5=16.800 [A] 
BS-K.N-16 2*1.8+2*8.5+2*10.32=41.240 [B] 
CS-K.N-16 4*6.15=24.600 [C] 
CS-K.N-16 8*6.1=48.800 [D] 
DS-K.N-16 2*10.32+2*1.8+2*8.5=41.240 [E] 
ES-K.N-16 2*8.3+4*9.1=53.000 [F] 
Celkem: 16.8+41.24+24.6+48.8+41.24+53=225.680 [G]</t>
  </si>
  <si>
    <t>764002812</t>
  </si>
  <si>
    <t>Demontáž klempířských konstrukcí okapového plechu do suti, v krytině skládané</t>
  </si>
  <si>
    <t>''výpočet dle odpovídajících navrhovaných klempířských prvků 
'''prvek s ozn.: 
2.775-K.N-05 16.43+26.56=42.990 [A] 
AS-K.N-05 43.13+20.5+3.45=67.080 [B] 
BS-K.N-05 2*18.35+2*18.58=73.860 [C] 
CS-K.N-05 2*33.6+4*3.4+4*3.2=93.600 [D] 
DS-K.N-05 19.13+2*18.35+19.08=74.910 [E] 
ES-K.N-05 2*27.3=54.600 [F] 
Celkem: 42.99+67.08+73.86+93.6+74.91+54.6=407.040 [G]</t>
  </si>
  <si>
    <t>764002841</t>
  </si>
  <si>
    <t>Demontáž klempířských konstrukcí oplechování horních ploch zdí a nadezdívek do suti</t>
  </si>
  <si>
    <t>''výpočet dle odpovídajících navrhovaných klempířských prvků 
'''prvek s ozn.: 
AS-K.N-10 7.3=7.300 [A] 
0.656-K.N-10 14.5=14.500 [B] 
0.146-K.N-10 2*12.8=25.600 [C] 
Celkem: 7.3+14.5+25.6=47.400 [D]</t>
  </si>
  <si>
    <t>764002851</t>
  </si>
  <si>
    <t>Demontáž klempířských konstrukcí oplechování parapetů do suti</t>
  </si>
  <si>
    <t>''výpočet dle odpovídajících navrhovaných klempířských prvků 
'''prvek s ozn.: 
0.656-K.N-07 6*1.17+1.28+1.51+6*1.225+3*1.21+7*1.16=28.910 [A] 
0.09-K.N-07 10*1.19+2*1.22+1.15+7*1.195+1.195+1.15+10*1.185+1.35=39.400 [B] 
2.775-K.N-07 2*0.975+1.32=3.270 [C] 
0.327-K.N-07 10*1.57+4*1.575+5*1.59=29.950 [D] 
0.129-K.N-07 2*1.575+3*1.55+4*1.61+1.635=15.875 [E] 
0.066-K.N-07 3*1.59+1.56+8*1.57+3*1.73+3*1.78=29.420 [F] 
0.171-K.N-07 3*1.53+15*1.55+1.67+9*1.58+1.66=45.390 [G] 
10.962-K.N-07 30*0.91+30*1.01=57.600 [H] 
0.073-K.N-07 4*1.78+7*1.57+2*1.76+2*1.68=24.990 [I] 
0.792-K.N-07 4*1.55+1.56+1.59+4*1.58=15.670 [J] 
0.146-17.35.N-07 2*1.18+3*1.19+6*1.43+2*1.42=17.350 [K] 
1.182-17.35.N-07 4*1.33+4*1.34+7*1.225+1.25+1.35+3*1.39+1.46+2*1.44=30.365 [L] 
E3-17.35.N-07 1.28+2*0.97+2.5+2*0.92=7.560 [M] 
0.129-17.35.2.9-07 2.9=2.900 [N] 
8.187-17.35.2.9-07 2*1.86+2.8=6.520 [O] 
2.29-17.35.2.9-07 2*2.5+4*1.47=10.880 [P] 
0.792-17.35.2.9-07 2.9=2.900 [Q] 
26.13-17.35.2.9-07 2*1.72+2.5=5.940 [R] 
Celkem: 28.91+39.4+3.27+29.95+15.875+29.42+45.39+57.6+24.99+15.67+17.35+30.365+7.56+2.9+6.52+10.88+2.9+5.94=374.890 [S]</t>
  </si>
  <si>
    <t>764002861</t>
  </si>
  <si>
    <t>Demontáž klempířských konstrukcí oplechování říms do suti</t>
  </si>
  <si>
    <t>''výpočet dle odpovídajících navrhovaných klempířských prvků 
'''prvek s ozn.: 
0.09-K.N-08 43.8+20.5+4.6=68.900 [A] 
0.129-K.N-08 18.9=18.900 [B] 
0.171-K.N-08 2*23.5+0.8=47.800 [C] 
10.962-K.N-08 2*59.2=118.400 [D] 
2.29-K.N-08 2*4.7+4*12.3+4.8+4.85=68.250 [E] 
0.792-K.N-08 18.1=18.100 [F] 
0.146-K.N-08 12.8=12.800 [G] 
1.182-K.N-08 27.7+22.05+16.1+12.7=78.550 [H] 
0.066-K.N-08 12.00*0.8=9.600 [I] 
Celkem: 68.9+18.9+47.8+118.4+68.25+18.1+12.8+78.55+9.6=441.300 [J]</t>
  </si>
  <si>
    <t>764002871</t>
  </si>
  <si>
    <t>Demontáž klempířských konstrukcí lemování zdí do suti</t>
  </si>
  <si>
    <t>''výpočet dle odpovídajících navrhovaných klempířských prvků 
'''prvek s ozn.: 
'''oplechování komínů 
AS-K.N-12 2*0.49+2*1.9+3*(2*0.7+2*0.78)+2*(2*0.49+2*1.78)+3*(2*0.48+2*1.43)+5*(2*1.28+2*0.54)+2*1.27+2*0.65=56.240 [A] 
BS-K.N-12 5*(2*1.02+2*0.56)+2*0.79+2*0.523+2*0.48+2*0.93+5*(2*0.46+2*0.512)=30.966 [B] 
CS-K.N-12 12*(2*0.48+2*0.534)+8*(2*0.89+2*0.568)+2*0.92+2*0.6+2*0.49+2*0.768+2*(2*1.16+2*1.35)+3*(2*1.375+2*0.54)=74.750 [C] 
DS-K.N-12 5*(2*1.3+2*0.67)+2*0.53+2*1.56+2*0.58+2*0.65=26.340 [D] 
ES-K.N-12 8*(2*0.54+2*0.56)+4*(2*0.5+2*0.56)+2*1.94+2*1.39=32.740 [E] 
'''boční oplechování střechy 
AS-K.N-15 9.1+9.2=18.300 [F] 
BS-K.N-15 2*8.5+8*6.05+2*11.2+2*1.8=91.400 [G] 
DS-K.N-15 2*11.2+2*9.2+2*1.8=44.400 [H] 
ES-K.N-15 6*9.1=54.600 [I] 
'''oplechování styku fasády a střechy 
0.656-K.N-11 7.34+7.2+2*7.45+3.3+2*4.4=41.540 [J] 
0.09-43.39.N-11 27.56+15.38+0.45=43.390 [K] 
0.129-43.39.N-11 37.92+2*0.25=38.420 [L] 
0.171-43.39.N-11 58.5=58.500 [M] 
CS-43.39.16.8-11 4*4.2=16.800 [N] 
0.792-43.39.16.8-11 38.1=38.100 [O] 
0.146-43.39.16.8-11 7.7+7.5=15.200 [P] 
1.182-43.39.16.8-11 1.48+4.95=6.430 [Q] 
Celkem: 56.24+30.966+74.75+26.34+32.74+18.3+91.4+44.4+54.6+41.54+43.39+38.42+58.5+16.8+38.1+15.2+6.43=688.116 [R]</t>
  </si>
  <si>
    <t>764004801</t>
  </si>
  <si>
    <t>Demontáž klempířských konstrukcí žlabu podokapního do suti</t>
  </si>
  <si>
    <t>''výpočet dle odpovídajících navrhovaných klempířských prvků 
'''prvek s ozn.: 
0.656-K.N-03 58.00=58.000 [A] 
0.327-K.N-03 38.00=38.000 [B] 
0.066-K.N-03 57.6+12.4=70.000 [C] 
0.073-K.N-03 38.16=38.160 [D] 
0.146-K.N-03 18.2+6.7=24.900 [E] 
Celkem: 58+38+70+38.16+24.9=229.060 [F]</t>
  </si>
  <si>
    <t>764004821</t>
  </si>
  <si>
    <t>Demontáž klempířských konstrukcí žlabu nástřešního do suti</t>
  </si>
  <si>
    <t>''výpočet dle odpovídajících navrhovaných klempířských prvků 
'''prvek s ozn.: 
2.775-K.N-01 26.56+16.43=42.990 [A] 
AS-K.N-01 43.1+20.5+3.45=67.050 [B] 
BS-K.N-01 2*18.35+2*18.58=73.860 [C] 
CS-K.N-01 2*33.6+4*3.7+4*3.00=94.000 [D] 
DS-K.N-01 18.92+2*18.35+19.05=74.670 [E] 
ES-K.N-01 2*27.15=54.300 [F] 
Celkem: 42.99+67.05+73.86+94+74.67+54.3=406.870 [G]</t>
  </si>
  <si>
    <t>764004831</t>
  </si>
  <si>
    <t>Demontáž klempířských konstrukcí žlabu mezistřešního nebo zaatikového do suti</t>
  </si>
  <si>
    <t>''výpočet dle odpovídajících navrhovaných klempířských prvků 
'''prvek s ozn.: 
0.656-K.N-06 2*14.5=29.000 [A] 
0.146-K.N-06 4*12.8=51.200 [B] 
Celkem: 29+51.2=80.200 [C]</t>
  </si>
  <si>
    <t>764004861</t>
  </si>
  <si>
    <t>Demontáž klempířských konstrukcí svodu do suti</t>
  </si>
  <si>
    <t>''výpočet dle odpovídajících navrhovaných klempířských prvků 
'''prvek s ozn.: 
93.2-K.N-02 4.5+11.00+11.00+4.8+10.8+11.00+4.4+3*11.9=93.200 [A] 
82.6-K.N-02 4.4+4.9+2*13.5+2*8.1+2*14.5+2*0.55=82.600 [B] 
136.6-K.N-02 4*18.5+2*4.9+2*7.7+3*9.8+4*2.00=136.600 [C] 
77.9-K.N-02 2*0.55+13.5+7.5+2*8.2+2*14.8+2*4.9=77.900 [D] 
52.9-K.N-02 11.2+12.5+4.4+12.9+11.9=52.900 [E] 
Celkem: 93.2+82.6+136.6+77.9+52.9=443.200 [F]</t>
  </si>
  <si>
    <t>765</t>
  </si>
  <si>
    <t>Krytina skládaná</t>
  </si>
  <si>
    <t>765151801</t>
  </si>
  <si>
    <t>Demontáž krytiny bitumenové ze šindelů sklonu do 30° do suti</t>
  </si>
  <si>
    <t>765151805</t>
  </si>
  <si>
    <t>Demontáž krytiny bitumenové ze šindelů sklonu do 30° hřebene nebo nároží do suti</t>
  </si>
  <si>
    <t>''viz Technická zpráva; rozsah dle výkresu střechy 
Část 61.84 11.58+11.53+3.28+35.45=61.840 [A] 
Část 0.327 18.78=18.780 [B] 
Část 0.129 18.76=18.760 [C] 
Část 18.76 20.73+58.16+20.76=99.650 [D] 
Část 0.073 18.69=18.690 [E] 
Část 0.792 18.61=18.610 [F] 
Část 18.69 27.36=27.360 [G] 
přístřešek 61.84 14.06=14.060 [H] 
přístřešek 18.69 12.23=12.230 [I] 
Celkem: 61.84+18.78+18.76+99.65+18.69+18.61+27.36+14.06+12.23=289.980 [J]</t>
  </si>
  <si>
    <t>765151811</t>
  </si>
  <si>
    <t>Demontáž krytiny bitumenové ze šindelů Příplatek k cenám za sklon přes 30° demontáže krytiny</t>
  </si>
  <si>
    <t>765151815</t>
  </si>
  <si>
    <t>Demontáž krytiny bitumenové ze šindelů Příplatek k cenám za sklon přes 30° demontáže hřebene nebo nároží</t>
  </si>
  <si>
    <t>''viz Technická zpráva; rozsah dle výkresu střechy 
Část 23.11 11.58+11.53=23.110 [A] 
Celkem: 23.11=23.110 [B]</t>
  </si>
  <si>
    <t>765192811</t>
  </si>
  <si>
    <t>Demontáž střešního výlezu jakékoliv plochy</t>
  </si>
  <si>
    <t>''Výkresy pohledů - bourání 
'''Část A 
severní pohled 6=6.000 [A] 
jižní pohled 3=3.000 [B] 
východní pohled 1=1.000 [C] 
'''Část B 
severní pohled 3=3.000 [D] 
jižní pohled 6=6.000 [E] 
'''Část C 
severní pohled 4=4.000 [F] 
jižní pohled 3=3.000 [G] 
'''Část D 
severní pohled 2=2.000 [H] 
jižní pohled 3=3.000 [I] 
'''Část E 
severní pohled 3=3.000 [J] 
jižní pohled 6=6.000 [K] 
Celkem: 6+3+1+3+6+4+3+2+3+3+6=40.000 [L]</t>
  </si>
  <si>
    <t>1. Ceny jsou určeny pro demontáž střešního výlezu bez rozlišení typu krytiny. 2. V cenách jsou započetny i náklady na: demontáž stávajícího výlezu a hrubé začistění ostění. 3. V cenách nejsou započetny náklady na: demontáž krytiny, tyto náklady se oceňují položkami části B01 tohoto katalogu.</t>
  </si>
  <si>
    <t>766</t>
  </si>
  <si>
    <t>Konstrukce truhlářské</t>
  </si>
  <si>
    <t>766441811</t>
  </si>
  <si>
    <t>Demontáž parapetních desek dřevěných nebo plastových šířky do 300 mm délky do 1 m</t>
  </si>
  <si>
    <t>766441821</t>
  </si>
  <si>
    <t>Demontáž parapetních desek dřevěných nebo plastových šířky do 300 mm délky přes 1 m</t>
  </si>
  <si>
    <t>767392801</t>
  </si>
  <si>
    <t>Demontáž krytin střech z plechů nýtovaných do suti</t>
  </si>
  <si>
    <t>''viz Technická zpráva; rozsah dle výkresu střechy; skladba ST.B-02.1 
'''přístřešek A 
2.58*14.06+(3.19+0.25)*8.91=66.925 [A] 
Celkem: 66.925=66.925 [B]</t>
  </si>
  <si>
    <t>767661811</t>
  </si>
  <si>
    <t>Demontáž mříží pevných nebo otevíravých</t>
  </si>
  <si>
    <t>767821812</t>
  </si>
  <si>
    <t>Demontáž poštovních schránek samostatných zavěšených</t>
  </si>
  <si>
    <t>''Výkresy pohledů - bourání 
'''Část A 
jižní pohled; poštovní schránka 1=1.000 [A] 
Celkem: 1=1.000 [B]</t>
  </si>
  <si>
    <t>1. Množství měrných jednotek u sestav se určuje v počtu kusů jednotlivých schránek.</t>
  </si>
  <si>
    <t>767851803</t>
  </si>
  <si>
    <t>Demontáž komínových lávek kompletní celé lávky</t>
  </si>
  <si>
    <t>''Výkresy pohledů - bourání 
'''Část A 
východní pohled; komínová lávka 3.06=3.060 [A] 
Celkem: 3.06=3.060 [B]</t>
  </si>
  <si>
    <t>1. V cenách -1802 a -1803 je započtena i demontáž zábradlí.</t>
  </si>
  <si>
    <t>767896810</t>
  </si>
  <si>
    <t>Demontáž lišt a okopových plechů lišt</t>
  </si>
  <si>
    <t>''Výkresy pohledů - bourání 
'''Část A 
severní pohled; ochrana rohu 2.00=2.000 [A] 
východní pohled; ochrana rohu 2*2.00=4.000 [B] 
Celkem: 2+4=6.000 [C]</t>
  </si>
  <si>
    <t>767996801</t>
  </si>
  <si>
    <t>Demontáž ostatních zámečnických konstrukcí o hmotnosti jednotlivých dílů rozebráním do 50 kg</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</si>
  <si>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</si>
  <si>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767996805</t>
  </si>
  <si>
    <t>Demontáž ostatních zámečnických konstrukcí o hmotnosti jednotlivých dílů rozebráním přes 500 kg</t>
  </si>
  <si>
    <t>''Výkresy pohledů - bourání 
'''Část A 
jižní pohled; ocelový přístřešek; zámečnický prvek 0.656-Z.B-35.1  1500.00=1 500.000 [A] 
'''Část D 
jižní pohled; ocelový přístřešek 350.00=350.000 [B] 
Celkem: 1500+350=1 850.000 [C]</t>
  </si>
  <si>
    <t>771551810</t>
  </si>
  <si>
    <t>Demontáž podlah z dlaždic teracových kladených do malty</t>
  </si>
  <si>
    <t>''terasa na portyku 
11.35*3.37=38.250 [A] 
Celkem: 38.25=38.250 [B]</t>
  </si>
  <si>
    <t>783306809</t>
  </si>
  <si>
    <t>Odstranění nátěrů ze zámečnických konstrukcí okartáčováním</t>
  </si>
  <si>
    <t>''výkresy krovu částí A, B, C, D, E 
'''Část D2 
ocelový nýtovaný nosník I800 2*19.07+(4*0.3+2*0.8)=40.940 [A] 
Celkem: 40.94=40.940 [B]</t>
  </si>
  <si>
    <t>''Výkresy pohledů - bourání 
'''betonové prahy ve dveřích 
'''Část A 
severní pohled 2.22*0.3*0.15+1.585*0.28*0.15+1.585*0.28*0.15+1.905*0.3*0.15+1.92*0.3*0.15+2*1.9*0.295*0.15+1.905*0.29*0.15=0.656 [A] 
jižní pohled 3*1.84*0.28*0.15+1.93*0.33*0.15=0.327 [B] 
východní pohled 1.385*0.3*0.16=0.066 [C] 
západní pohled 1.63*0.3*0.15=0.073 [D] 
'''Část B 
severní pohled 2.16*0.45*0.15=0.146 [E] 
'''Část C 
severní pohled 2.15*0.46*0.15+2.63*0.39*0.15+2.61*0.39*0.15+2.79*0.4*0.15+2.64*0.4*0.15+2.17*0.315*0.15+2.145*0.35*0.15=0.996 [F] 
jižní pohled 2.16*0.42*0.15+2.64*0.4*0.15+2.02*0.385*0.15+2.15*0.39*0.15+1.98*0.385*0.15=0.651 [G] 
'''Část D 
severní pohled 2.135*0.37*0.15+2.13*0.39*0.15+2.13*0.365*0.15=0.360 [H] 
jižní pohled 2.115*0.34*0.15+2.15*0.4*0.15=0.237 [I] 
'''Část E 
severní pohled 4.05*0.48*0.15+1.75*0.55*0.15+1.46*0.23*0.15+2.185*0.255*0.15+1.59*0.175*0.15+1.66*0.175*0.15=0.655 [J] 
jižní pohled 1.6*0.36*0.15+2*1.61*0.27*0.15+1.77*0.44*0.15+2.275*0.405*0.15=0.472 [K] 
západní pohled 2.41*0.31*0.15=0.112 [L] 
Celkem: 0.656+0.327+0.066+0.073+0.146+0.996+0.651+0.36+0.237+0.655+0.472+0.112=4.751 [M]</t>
  </si>
  <si>
    <t>''Výkresy pohledů - bourání 
'''Část A 
jižní pohled; zděný sloupek 0.2*0.2*2.25=0.090 [A] 
jižní pohled; cihelná vyzdívka 0.86*0.5*0.3=0.129 [B] 
'''Část E 
severní pohled; zděný sloupek 0.38*0.2*2.25=0.171 [C] 
západní pohled; zděný sloupek 0.6*0.6*2.2=0.792 [D] 
Celkem: 0.09+0.129+0.171+0.792=1.182 [E]</t>
  </si>
  <si>
    <t>962032231</t>
  </si>
  <si>
    <t>Bourání zdiva nadzákladového z cihel nebo tvárnic z cihel pálených nebo vápenopískových, na maltu vápennou nebo vápenocementovou, objemu přes 1 m3</t>
  </si>
  <si>
    <t>''Výkresy pohledů - bourání 
'''Část B 
severní pohled; zdivo vikýře ((3.755+3.06)*1.74-0.82*1.04-1.21*1.19-0.59*1.04)*0.31=2.775 [A] 
'''Část E 
jižní pohled; zdivo vikýře ((2*3.9+2.31)*2.26+2.31*0.68/2-1.56*1.34)*0.38=8.187 [B] 
Celkem: 2.775+8.187=10.962 [C]</t>
  </si>
  <si>
    <t>962032631</t>
  </si>
  <si>
    <t>Bourání zdiva nadzákladového z cihel nebo tvárnic komínového z cihel pálených, šamotových nebo vápenopískových nad střechou na maltu vápennou nebo vápenocemento</t>
  </si>
  <si>
    <t>Bourání zdiva nadzákladového z cihel nebo tvárnic komínového z cihel pálených, šamotových nebo vápenopískových nad střechou na maltu vápennou nebo vápenocementovou</t>
  </si>
  <si>
    <t>962081131</t>
  </si>
  <si>
    <t>Bourání zdiva příček nebo vybourání otvorů ze skleněných tvárnic, tl. do 100 mm</t>
  </si>
  <si>
    <t>''Tabulka oken 
'''okno s ozn.: 
0.129-O.B-01.1 2*0.78*0.98=1.529 [A] 
Celkem: 1.529=1.529 [B]</t>
  </si>
  <si>
    <t>963022819</t>
  </si>
  <si>
    <t>Bourání kamenných schodišťových stupňů oblých, rovných nebo kosých zhotovených na místě</t>
  </si>
  <si>
    <t>''Výkresy pohledů - bourání 
'''Část A 
východní pohled; kamenný stupeň 1.385=1.385 [A] 
Celkem: 1.385=1.385 [B]</t>
  </si>
  <si>
    <t>964061341</t>
  </si>
  <si>
    <t>Uvolnění zhlaví trámu při jeho výměně pro jakoukoliv délku uložení, ze zdiva cihelného, o průřezu zhlaví přes 0,05 m2</t>
  </si>
  <si>
    <t>''výkresy krovu částí A, B, C, D, E 
'''přístřešek A 
trámy 200/350 7*2=14.000 [A] 
'''přístřešek E 
trámy 200/350 21*2=42.000 [B] 
Celkem: 14+42=56.000 [C]</t>
  </si>
  <si>
    <t>965042221</t>
  </si>
  <si>
    <t>Bourání mazanin betonových nebo z litého asfaltu tl. přes 100 mm, plochy do 1 m2</t>
  </si>
  <si>
    <t>''Výkresy pohledů - bourání 
'''Část A 
východní pohled; asfaltová ramba 1.97*0.5*0.22=0.217 [A] 
Celkem: 0.217=0.217 [B]</t>
  </si>
  <si>
    <t>965042241</t>
  </si>
  <si>
    <t>Bourání mazanin betonových nebo z litého asfaltu tl. přes 100 mm, plochy přes 4 m2</t>
  </si>
  <si>
    <t>''terasa na portyku 
11.35*3.37*0.3=11.475 [A] 
Celkem: 11.475=11.475 [B]</t>
  </si>
  <si>
    <t>965081611</t>
  </si>
  <si>
    <t>Odsekání soklíků včetně otlučení podkladní omítky až na zdivo rovných</t>
  </si>
  <si>
    <t>''Výkresy pohledů - bourání 
'''skladba W.N-02.3a 
'''Část A 
severní pohled; odstranění soklu 1.54+17.45+1.87+3.06+0.97+0.96+0.96+0.94+0.39=28.140 [A] 
'''Část B 
severní pohled; odstranění soklu 15.81+13.71+1.99+1.45=32.960 [B] 
'''Část C 
severní pohled; odstranění soklu 5.38+2.68+2.41+9.1+1.26+1.24+1.76+9.7+6.13+2.18=41.840 [C] 
'''Část D 
severní pohled; odstranění soklu 0.81+6.07+6.08+9.88+9.93=32.770 [D] 
západní pohled; odstranění soklu 1.03=1.030 [E] 
'''Část E 
severní pohled; odstranění soklu 3.39+1.00+2.25=6.640 [F] 
Celkem: 28.14+32.96+41.84+32.77+1.03+6.64=143.380 [G]</t>
  </si>
  <si>
    <t>968062244</t>
  </si>
  <si>
    <t>Vybourání dřevěných rámů oken s křídly, dveřních zárubní, vrat, stěn, ostění nebo obkladů rámů oken s křídly jednoduchých, plochy do 1 m2</t>
  </si>
  <si>
    <t>''Tabulka oken 
'''okno s ozn.: 
2.775-O.B-13 2*0.74*1.22=1.806 [A] 
0.129-O.1.446-20 2*0.52*1.39=1.446 [B] 
0.129-O.1.446-19.1 3.14159265359*0.185^2=0.108 [C] 
0.129-O.1.446-19.2 3.14159265359*0.19^2=0.113 [D] 
8.187-O.1.446-15 4*0.48*0.95=1.824 [E] 
8.187-O.1.446-16 2*0.52*1.39=1.446 [F] 
2.29-O.1.446-01 4*3.14159265359*0.3875^2=1.887 [G] 
2.29-O.1.446-03 18*3.14159265359*0.21^2=2.494 [H] 
2.29-O.1.446-04 4*0.37*0.95=1.406 [I] 
2.29-O.1.446-05 4*0.52*1.38=2.870 [J] 
2.29-O.1.446-07 3*3.14159265359*0.4^2=1.508 [K] 
2.29-O.1.446-10 4*0.37*0.95=1.406 [L] 
0.792-O.1.446-01 2*0.49*1.2=1.176 [M] 
0.792-O.1.446-02 0.49*1.46=0.715 [N] 
26.13-2.646.1.446-04 4*0.49*1.35=2.646 [O] 
26.13-2.646.1.446-05 2*0.49*1.2=1.176 [P] 
26.13-2.646.1.446-06 0.49*1.46=0.715 [Q] 
1.182-2.646.1.446-01 6*1.225*0.25=1.838 [R] 
E3-2.646.1.446-08 4*0.76*1.23=3.739 [S] 
Celkem: 1.806+1.446+0.108+0.113+1.824+1.446+1.887+2.494+1.406+2.87+1.508+1.406+1.176+0.715+2.646+1.176+0.715+1.838+3.739=30.319 [T]</t>
  </si>
  <si>
    <t>1. V cenách -2244 až -2747 jsou započteny i náklady na vyvěšení křídel.</t>
  </si>
  <si>
    <t>968062245</t>
  </si>
  <si>
    <t>Vybourání dřevěných rámů oken s křídly, dveřních zárubní, vrat, stěn, ostění nebo obkladů rámů oken s křídly jednoduchých, plochy do 2 m2</t>
  </si>
  <si>
    <t>968062246</t>
  </si>
  <si>
    <t>Vybourání dřevěných rámů oken s křídly, dveřních zárubní, vrat, stěn, ostění nebo obkladů rámů oken s křídly jednoduchých, plochy do 4 m2</t>
  </si>
  <si>
    <t>''Tabulka oken 
'''okno s ozn.: 
0.656-O.B-01 6*1.225*2.775=20.396 [A] 
0.656-O.13.01-03.1 4*1.17*2.78=13.010 [B] 
0.656-O.13.01-27.1 1.28*2.6=3.328 [C] 
0.09-O.13.01-26 10*1.185*2.575=30.514 [D] 
0.09-O.13.01-27 8*1.195*2.505=23.948 [E] 
0.09-O.13.01-28.1 1.31*2.65=3.472 [F] 
0.09-O.13.01-31.1 1.35*2.64=3.564 [G] 
2.775-O.13.01-18.1 1.065*1.93=2.055 [H] 
10.962-O.13.01-02 2*0.91*2.22=4.040 [I] 
10.962-O.13.01-03 28*0.91*2.22=56.566 [J] 
0.146-O.13.01-06 4*1.18*2.84=13.405 [K] 
0.146-O.13.01-07.1 1.19*2.76=3.284 [L] 
1.182-O.13.01-01.7 1.25*2.52=3.150 [M] 
1.182-O.13.01-02.1 1.225*2.555=3.130 [N] 
1.182-17.917.13.01-32 6*1.185*2.52=17.917 [O] 
E3-17.917.13.01-09 2*1.06*1.93=4.092 [P] 
E3-17.917.13.01-11.1 1.14*2.11=2.405 [Q] 
Celkem: 20.396+13.01+3.328+30.514+23.948+3.472+3.564+2.055+4.04+56.566+13.405+3.284+3.15+3.13+17.917+4.092+2.405=208.276 [R]</t>
  </si>
  <si>
    <t>968062247</t>
  </si>
  <si>
    <t>Vybourání dřevěných rámů oken s křídly, dveřních zárubní, vrat, stěn, ostění nebo obkladů rámů oken s křídly jednoduchých, plochy přes 4 m2</t>
  </si>
  <si>
    <t>''Tabulka oken 
'''okno s ozn.: 
0.656-O.B-02.1 1.51*2.96=4.470 [A] 
0.327-O.50.091-04 9*1.57*3.545=50.091 [B] 
0.129-O.50.091-03 3*1.55*2.96=13.764 [C] 
0.129-O.50.091-04 2*1.575*2.97=9.356 [D] 
0.066-O.50.091-04 7*1.57*3.56=39.124 [E] 
0.066-O.50.091-18 3*3.07*4.15=38.222 [F] 
0.066-O.50.091-19.1 1.57*3.54=5.558 [G] 
0.171-O.50.091-04 10*1.55*2.94=45.570 [H] 
0.171-O.50.091-05.1 1.55*2.94=4.557 [I] 
0.171-O.50.091-06 4*1.55*2.94=18.228 [J] 
0.171-O.50.091-12 2*1.53*2.92=8.935 [K] 
0.171-O.50.091-37.1 1.53*2.92=4.468 [L] 
0.073-O.50.091-04 7*1.57*3.56=39.124 [M] 
0.792-O.50.091-03 4*1.55*2.94=18.228 [N] 
0.792-4.586.50.091-04.1 1.56*2.94=4.586 [O] 
0.792-4.586.50.091-16.1 1.58*3.00=4.740 [P] 
0.792-4.586.50.091-17 3*1.58*2.96=14.030 [Q] 
0.792-4.586.50.091-18.1 1.58*2.98=4.708 [R] 
Celkem: 4.47+50.091+13.764+9.356+39.124+38.222+5.558+45.57+4.557+18.228+8.935+4.468+39.124+18.228+4.586+4.74+14.03+4.708=327.759 [S]</t>
  </si>
  <si>
    <t>968062354</t>
  </si>
  <si>
    <t>Vybourání dřevěných rámů oken s křídly, dveřních zárubní, vrat, stěn, ostění nebo obkladů rámů oken s křídly dvojitých, plochy do 1 m2</t>
  </si>
  <si>
    <t>''Tabulka oken 
'''okno s ozn.: 
0.146-O.B-11.4 1.43*0.278=0.398 [A] 
Celkem: 0.398=0.398 [B]</t>
  </si>
  <si>
    <t>968062356</t>
  </si>
  <si>
    <t>Vybourání dřevěných rámů oken s křídly, dveřních zárubní, vrat, stěn, ostění nebo obkladů rámů oken s křídly dvojitých, plochy do 4 m2</t>
  </si>
  <si>
    <t>''Tabulka oken 
'''okno s ozn.: 
10.962-O.B-07 28*1.01*2.28=64.478 [A] 
10.962-O.4.606-14 2*1.01*2.28=4.606 [B] 
0.146-O.4.606-08.1 1.43*2.695=3.854 [C] 
0.146-O.4.606-10.1 1.43*2.695=3.854 [D] 
0.146-O.4.606-11.3 2.8*1.39=3.892 [E] 
Celkem: 64.478+4.606+3.854+3.854+3.892=80.684 [F]</t>
  </si>
  <si>
    <t>968062357</t>
  </si>
  <si>
    <t>Vybourání dřevěných rámů oken s křídly, dveřních zárubní, vrat, stěn, ostění nebo obkladů rámů oken s křídly dvojitých, plochy přes 4 m2</t>
  </si>
  <si>
    <t>''Tabulka oken 
'''okno s ozn.: 
0.066-O.B-15 2*1.73*3.56=12.318 [A] 
0.066-O.18.904-16 3*1.78*3.54=18.904 [B] 
0.066-O.18.904-17.1 1.73*3.53=6.107 [C] 
0.066-O.18.904-20 2*1.59*3.54=11.257 [D] 
0.066-O.18.904-21.1 1.59*3.54=5.629 [E] 
0.171-O.18.904-08 2*1.58*3=9.480 [F] 
0.171-O.18.904-09.2 1.66*2.99=4.963 [G] 
0.171-O.18.904-13 2*1.58*3=9.480 [H] 
0.171-O.18.904-14 4*1.58*2.984=18.859 [I] 
0.171-O.18.904-15.1 1.58*2.984=4.715 [J] 
0.171-O.18.904-36.1 1.67*3.02=5.043 [K] 
0.073-O.18.904-12 2*1.78*3.66=13.030 [L] 
0.073-O.18.904-13 2*1.68*3.66=12.298 [M] 
0.073-O.18.904-14.1 2*1.76*3.66=12.883 [N] 
0.146-4.018.18.904-08.2 1.43*2.81=4.018 [O] 
0.146-4.018.18.904-09.1 1.43*2.81=4.018 [P] 
0.146-4.018.18.904-11.1 2*1.42*2.85=8.094 [Q] 
Celkem: 12.318+18.904+6.107+11.257+5.629+9.48+4.963+9.48+18.859+4.715+5.043+13.03+12.298+12.883+4.018+4.018+8.094=161.096 [R]</t>
  </si>
  <si>
    <t>968062376</t>
  </si>
  <si>
    <t>Vybourání dřevěných rámů oken s křídly, dveřních zárubní, vrat, stěn, ostění nebo obkladů rámů oken s křídly zdvojených, plochy do 4 m2</t>
  </si>
  <si>
    <t>''Tabulka oken 
'''okno s ozn.: 
0.656-O.B-28 5*1.16*2.75=15.950 [A] 
0.656-O.3.218-29.1 1.17*2.75=3.218 [B] 
0.656-O.3.218-30 3*1.16*2.76=9.605 [C] 
0.656-O.3.218-31 3*1.21*2.77=10.055 [D] 
0.09-O.3.218-24 2*1.19*2.565=6.105 [E] 
0.09-O.3.218-25 2*1.22*2.57=6.271 [F] 
0.09-O.3.218-31 8*1.19*2.63=25.038 [G] 
1.182-O.3.218-33 4*1.33*2.615=13.912 [H] 
1.182-O.3.218-34 3*1.34*2.625=10.553 [I] 
1.182-O.3.218-35.1 1.34*2.625=3.518 [J] 
Celkem: 15.95+3.218+9.605+10.055+6.105+6.271+25.038+13.912+10.553+3.518=104.225 [K]</t>
  </si>
  <si>
    <t>968062377</t>
  </si>
  <si>
    <t>Vybourání dřevěných rámů oken s křídly, dveřních zárubní, vrat, stěn, ostění nebo obkladů rámů oken s křídly zdvojených, plochy přes 4 m2</t>
  </si>
  <si>
    <t>''Tabulka oken 
'''okno s ozn.: 
0.327-O.B-21 3*1.59*3.54=16.886 [A] 
0.327-O.5.629-22.1 1.59*3.54=5.629 [B] 
0.327-O.5.629-23.1 1.59*3.54=5.629 [C] 
0.327-O.5.629-24.1 1.57*3.51=5.511 [D] 
0.327-O.5.629-25 3*1.575*3.5=16.538 [E] 
0.327-O.5.629-26.1 1.57*3.5=5.495 [F] 
0.129-O.5.629-08 2*1.61*3.005=9.676 [G] 
0.129-O.5.629-09.1 1.635*3.005=4.913 [H] 
0.129-O.5.629-10.1 1.61*3=4.830 [I] 
0.129-O.5.629-11.1 1.61*2.98=4.798 [J] 
Celkem: 16.886+5.629+5.629+5.511+16.538+5.495+9.676+4.913+4.83+4.798=79.905 [K]</t>
  </si>
  <si>
    <t>968062456</t>
  </si>
  <si>
    <t>Vybourání dřevěných rámů oken s křídly, dveřních zárubní, vrat, stěn, ostění nebo obkladů dveřních zárubní, plochy přes 2 m2</t>
  </si>
  <si>
    <t>968072455</t>
  </si>
  <si>
    <t>Vybourání kovových rámů oken s křídly, dveřních zárubní, vrat, stěn, ostění nebo obkladů dveřních zárubní, plochy do 2 m2</t>
  </si>
  <si>
    <t>1. V cenách -2244 až -2559 jsou započteny i náklady na vyvěšení křídel. 2. Cenou -2641 se oceňuje i vybourání nosné ocelové konstrukce pro sádrokartonové příčky.</t>
  </si>
  <si>
    <t>968072456</t>
  </si>
  <si>
    <t>Vybourání kovových rámů oken s křídly, dveřních zárubní, vrat, stěn, ostění nebo obkladů dveřních zárubní, plochy přes 2 m2</t>
  </si>
  <si>
    <t>''Tabulka dveří 
'''dveře s ozn.: 
0.656-D.B-03.1 1.64*3.76=6.166 [A] 
0.073-D.13.867-30.1 2*1.62*4.28=13.867 [B] 
Celkem: 6.166+13.867=20.033 [C]</t>
  </si>
  <si>
    <t>968072558</t>
  </si>
  <si>
    <t>Vybourání kovových rámů oken s křídly, dveřních zárubní, vrat, stěn, ostění nebo obkladů vrat, mimo posuvných a skládacích, plochy do 5 m2</t>
  </si>
  <si>
    <t>''Výkresy pohledů - bourání 
'''Část A 
východní pohled; ocelová vrata 1.85*1.76=3.256 [A] 
Celkem: 3.256=3.256 [B]</t>
  </si>
  <si>
    <t>971033561</t>
  </si>
  <si>
    <t>Vybourání otvorů ve zdivu základovém nebo nadzákladovém z cihel, tvárnic, příčkovek z cihel pálených na maltu vápennou nebo vápenocementovou plochy do 1 m2, tl. do 600 mm</t>
  </si>
  <si>
    <t>''Výkresy pohledů - bourání 
'''Část A 
západní pohled; cihelný parapet 1.18*0.845*0.335=0.334 [A] 
Celkem: 0.334=0.334 [B]</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</si>
  <si>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</si>
  <si>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</si>
  <si>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</si>
  <si>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971033651</t>
  </si>
  <si>
    <t>Vybourání otvorů ve zdivu základovém nebo nadzákladovém z cihel, tvárnic, příčkovek z cihel pálených na maltu vápennou nebo vápenocementovou plochy do 4 m2, tl. do 600 mm</t>
  </si>
  <si>
    <t>''Výkresy pohledů - bourání 
'''Část A 
severní pohled; odstranění cihelné vyzdívky 1.83*2.42*0.495=2.192 [A] 
Celkem: 2.192=2.192 [B]</t>
  </si>
  <si>
    <t>973031335</t>
  </si>
  <si>
    <t>Vysekání výklenků nebo kapes ve zdivu z cihel na maltu vápennou nebo vápenocementovou kapes, plochy do 0,16 m2, hl. do 300 mm</t>
  </si>
  <si>
    <t>''příprava pro klimatizace (10 x) v podkroví; 2x HEB 300 
10*2*2=40.000 [A] 
Celkem: 40=40.000 [B]</t>
  </si>
  <si>
    <t>974031165</t>
  </si>
  <si>
    <t>Vysekání rýh ve zdivu cihelném na maltu vápennou nebo vápenocementovou do hl. 150 mm a šířky do 200 mm</t>
  </si>
  <si>
    <t>''Výkresy pohledů - bourání 
'''Část C 
severní pohled; vysekání drážky 9.65=9.650 [A] 
'''Část D 
severní pohled; vysekání drážky 3.75=3.750 [B] 
Celkem: 9.65+3.75=13.400 [C]</t>
  </si>
  <si>
    <t>976082131</t>
  </si>
  <si>
    <t>Vybourání drobných zámečnických a jiných konstrukcí objímek, držáků, věšáků, záclonových konzol, lustrových skob apod., ze zdiva cihelného</t>
  </si>
  <si>
    <t>''Výkresy pohledů - bourání 
'''Část D 
západní pohled; kotva trolejí 2=2.000 [A] 
'''Část E 
jižní pohled; kotva trolejí 6=6.000 [B] 
východní pohled; kotva trolejí 1=1.000 [C] 
západní pohled; kotva trolejí 1=1.000 [D] 
Celkem: 2+6+1+1=10.000 [E]</t>
  </si>
  <si>
    <t>'vrty pro slavnostní osvětlení 
84*0.8=67.200 [A] 
Celkem: 67.2=67.200 [B]</t>
  </si>
  <si>
    <t>978013191</t>
  </si>
  <si>
    <t>Otlučení vápenných nebo vápenocementových omítek vnitřních ploch stěn s vyškrabáním spar, s očištěním zdiva, v rozsahu přes 50 do 100 %</t>
  </si>
  <si>
    <t>''viz Technická zpráva 
'''nadezdívka pro pozednice 
'''Část A  
severní valba 15.56*1.355=21.084 [A] 
jižní + severní část (43.19+28.19)*1.375=98.148 [B] 
'''Část B2  
severní část 18.98*1.27=24.105 [C] 
jižní část 18.98*1.225=23.251 [D] 
'''Část C - centrální část  
2*34.37*1.345=92.455 [E] 
'''Část D1  
(18.53+18.61)*1.21=44.939 [F] 
'''Část E  
(26.07+26.03)*0.4=20.840 [G] 
Celkem: 21.084+98.148+24.105+23.251+92.455+44.939+20.84=324.822 [H]</t>
  </si>
  <si>
    <t>1. Položky lze použít i pro ocenění otlučení sádrových, hliněných apod. vnitřních omítek.</t>
  </si>
  <si>
    <t>978015331</t>
  </si>
  <si>
    <t>Otlučení vápenných nebo vápenocementových omítek vnějších ploch s vyškrabáním spar a s očištěním zdiva stupně členitosti 1 a 2, v rozsahu přes 10 do 20 %</t>
  </si>
  <si>
    <t>978015381</t>
  </si>
  <si>
    <t>Otlučení vápenných nebo vápenocementových omítek vnějších ploch s vyškrabáním spar a s očištěním zdiva stupně členitosti 1 a 2, v rozsahu přes 65 do 80 %</t>
  </si>
  <si>
    <t>978015391</t>
  </si>
  <si>
    <t>Otlučení vápenných nebo vápenocementových omítek vnějších ploch s vyškrabáním spar a s očištěním zdiva stupně členitosti 1 a 2, v rozsahu přes 80 do 100 %</t>
  </si>
  <si>
    <t>978019361</t>
  </si>
  <si>
    <t>Otlučení vápenných nebo vápenocementových omítek vnějších ploch s vyškrabáním spar a s očištěním zdiva stupně členitosti 3 až 5, v rozsahu přes 40 do 50 %</t>
  </si>
  <si>
    <t>978019391</t>
  </si>
  <si>
    <t>Otlučení vápenných nebo vápenocementových omítek vnějších ploch s vyškrabáním spar a s očištěním zdiva stupně členitosti 3 až 5, v rozsahu přes 80 do 100 %</t>
  </si>
  <si>
    <t>978035121</t>
  </si>
  <si>
    <t>Odstranění tenkovrstvých omítek nebo štuku tloušťky přes 2 mm odsekáním, rozsahu do 10%</t>
  </si>
  <si>
    <t>978035125</t>
  </si>
  <si>
    <t>Odstranění tenkovrstvých omítek nebo štuku tloušťky přes 2 mm odsekáním, rozsahu přes 30 do 50%</t>
  </si>
  <si>
    <t>985221023</t>
  </si>
  <si>
    <t>Postupné rozebírání zdiva pro další použití cihelného, objemu přes 3 m3</t>
  </si>
  <si>
    <t>''viz Technická zpráva 
'''nadezdívka pro pozednice 
'''Část A - rozebrání v rozsahu 100% 
severní valba 15.56*1.355*0.47=9.909 [A] 
jižní + severní část (43.19+28.19)*1.375*0.43=42.203 [B] 
'''Část B2 - rozebírání v rozsahu 25% 
severní část 18.98*1.27*0.47*0.25=2.832 [C] 
jižní část 18.98*1.225*0.56*0.25=3.255 [D] 
'''Část C - centrální část - rozebrání v rozsahu 25% 
2*34.37*1.345*0.46*0.25=10.632 [E] 
'''Část D1 - rozebrání v rozsahu 100% 
(18.53+18.61)*1.21*0.38=17.077 [F] 
'''Část E - rozebrání v rozsahu 100% 
(26.07+26.03)*0.48*0.4=10.003 [G] 
Celkem: 9.909+42.203+2.832+3.255+10.632+17.077+10.003=95.911 [H]</t>
  </si>
  <si>
    <t>1. V cenách jsou započteny i náklady na očištění cihel nebo kamene.</t>
  </si>
  <si>
    <t>985222101</t>
  </si>
  <si>
    <t>Sbírání a třídění kamene nebo cihel ručně ze suti s očištěním cihel</t>
  </si>
  <si>
    <t>1. Množství měrných jednotek se určuje v m3 nasbíraného kamene nebo cihel. 2. V ceně jsou započteny i náklady na: a) očištění sebraného kamene nebo cihel od zeminy a jiných nečistot, včetně ostříkání tlakovou vodou, b) vodorovné přemístění sesbíraných kamenů nebo na vzdálenost do 20 m, c) uložení očištěného kamene nebo cihel do figur nebo jeho naložení na dopravní prostředek.</t>
  </si>
  <si>
    <t>997013217</t>
  </si>
  <si>
    <t>Vnitrostaveništní doprava suti a vybouraných hmot vodorovně do 50 m svisle ručně pro budovy a haly výšky přes 21 do 24 m</t>
  </si>
  <si>
    <t>SO 28-71-28.01 411.291=411.291 [A] 
Celkem: 411.291=411.291 [B]</t>
  </si>
  <si>
    <t xml:space="preserve">  SO 28-71-28.02</t>
  </si>
  <si>
    <t>Architektonicko-stavební řešení - návrh</t>
  </si>
  <si>
    <t>SO 28-71-28.02</t>
  </si>
  <si>
    <t>153891111</t>
  </si>
  <si>
    <t>Osazení a rozebrání ocelové roznášecí konstrukce z válcovaných profilů a plechů pod kotvy, trny nebo táhla při osazení, o hmotnosti jednotlivých částí konstrukc</t>
  </si>
  <si>
    <t>Osazení a rozebrání ocelové roznášecí konstrukce z válcovaných profilů a plechů pod kotvy, trny nebo táhla při osazení, o hmotnosti jednotlivých částí konstrukce od 0 do 40 kg</t>
  </si>
  <si>
    <t>''příprava pro klimatizace (10 x) v podkroví; roznášecí plech P5 (40 kg/m2) v uložení HEB 300 
10*2*2*0.3*0.3*40=144.000 [A] 
Celkem: 144=144.000 [B]</t>
  </si>
  <si>
    <t>1. V cenách nejsou započteny náklady na: a) dodání ocelové roznášecí konstrukce, toto dodání se oceňuje ve specifikaci. Ztratné lze dohodnout ve výši 1 %. b) nátěry ocelové konstrukce; tyto nátěry se oceňují příslušnými cenami katalogu 800-789 Povrchové úpravy ocelových konstrukcí a technologických zařízení.</t>
  </si>
  <si>
    <t>13611218</t>
  </si>
  <si>
    <t>plech ocelový hladký jakost S235JR tl 5mm tabule</t>
  </si>
  <si>
    <t>''příprava pro klimatizace (10 x) v podkroví; roznášecí plech P5 (40 kg/m2) v uložení HEB 300 
10*2*2*0.3*0.3*40/1000=0.144 [A] 
Celkem: 0.144=0.144 [B]</t>
  </si>
  <si>
    <t>310236241</t>
  </si>
  <si>
    <t>Zazdívka otvorů ve zdivu nadzákladovém cihlami pálenými plochy přes 0,0225 m2 do 0,09 m2, ve zdi tl. do 300 mm</t>
  </si>
  <si>
    <t>''výkresy pohledů - návrh 
'''Část A 
severní pohled 6=6.000 [A] 
jižní pohled 2=2.000 [B] 
východní pohled 5=5.000 [C] 
'''Část B 
severní pohled 1=1.000 [D] 
'''Část C 
jižní pohled 2=2.000 [E] 
'''Část D 
severní pohled 2=2.000 [F] 
západní pohled 1=1.000 [G] 
'''Část E 
severní pohled 3=3.000 [H] 
západní pohled 4=4.000 [I] 
Celkem: 6+2+5+1+2+2+1+3+4=26.000 [J]</t>
  </si>
  <si>
    <t>310237241</t>
  </si>
  <si>
    <t>Zazdívka otvorů ve zdivu nadzákladovém cihlami pálenými plochy přes 0,09 m2 do 0,25 m2, ve zdi tl. do 300 mm</t>
  </si>
  <si>
    <t>''výkresy pohledů - návrh 
'''Část A 
severní pohled 2=2.000 [A] 
jižní pohled 1=1.000 [B] 
'''Část B 
severní pohled 1=1.000 [C] 
'''Část C 
severní pohled 2=2.000 [D] 
'''Část E 
severní pohled 1=1.000 [E] 
jižní pohled 3=3.000 [F] 
Celkem: 2+1+1+2+1+3=10.000 [G]</t>
  </si>
  <si>
    <t>''výkresy pohledů - návrh 
'''Část A 
severní pohled 0.615*0.605*0.25=0.093 [A] 
'''Část B 
severní pohled 0.315*1.00*0.08=0.025 [B] 
Celkem: 0.093+0.025=0.118 [C]</t>
  </si>
  <si>
    <t>310239211</t>
  </si>
  <si>
    <t>Zazdívka otvorů ve zdivu nadzákladovém cihlami pálenými plochy přes 1 m2 do 4 m2 na maltu vápenocementovou</t>
  </si>
  <si>
    <t>''výkresy pohledů - návrh 
'''Část A 
severní pohled 1.275*0.9*0.3+1.415*0.47*0.3=0.544 [A] 
'''Část D 
západní pohled 1.4*1.00*0.45=0.630 [B] 
Celkem: 0.544+0.63=1.174 [C]</t>
  </si>
  <si>
    <t>314231126</t>
  </si>
  <si>
    <t>Zdivo komínů a ventilací volně stojících z cihel pálených plných dl. 290 mm P 20 až P 25, na maltu MC-5 nebo MC-10</t>
  </si>
  <si>
    <t>''výkresy pohledů - návrh 
'''Část A 
Komín č.1 0.49*1.715*4.74=3.983 [A] 
Komín č.2 3*0.48*1.28*5.34=9.843 [B] 
Komín č.3 2*0.448*0.45*5.68=2.290 [C] 
Komín č.4 3*0.46*0.46*5.81+0.46*0.46*4.05=4.545 [D] 
Komín č.5 2*0.51*0.89*6.06=5.501 [E] 
Komín č.6 ((1.2*0.47)+(0.69*0.475))*5.64=5.029 [F] 
Komín č.7 0.535*1.375*5.64=4.149 [G] 
Komín č.8 4*0.58*0.577*5.485=7.342 [H] 
'''Část B 
Komín č.2 3*0.48*1.28*6.615=12.193 [I] 
Komín č.4 0.46*0.46*6.615=1.400 [J] 
Komín č.5 0.51*0.89*6.615=3.003 [K] 
Komín č.7 3*0.535*1.375*5.64=12.447 [L] 
'''Část C 
Komín č.2 4*0.48*1.28*6.679=16.414 [M] 
Komín č.4 9*0.46*0.46*6.679=12.719 [N] 
Komín č.5 7*0.51*0.89*6.679=21.221 [O] 
Komín č.8 6*0.58*0.577*6.679=13.411 [P] 
Komín č.9 (((1.81+0.13)*(0.74+0.51))-((0.74*0.13)+(0.72*0.38)))*6.679=13.727 [Q] 
Komín č.10 (((1.01+0.1)*(0.7+0.49))-((0.7*0.1)+(0.37*0.62)))*6.679=6.823 [R] 
'''Část D1 
Komín č.1 2*0.49*1.715*3.625=6.093 [S] 
Komín č.2 0.48*1.28*3.625=2.227 [T] 
Komín č.7 2*0.535*1.375*3.625=5.333 [U] 
Komín č.11 2*0.7*0.7*3.62=3.548 [V] 
'''Část D2 
Komín č.8 2*0.58*0.577*2.05=1.372 [W] 
'''Část E 
Komín č.2 5*0.48*1.28*5.77=17.725 [X] 
Komín č.7 0.535*1.375*5.77=4.245 [Y] 
Komín č.8 2*0.58*0.577*5.77=3.862 [Z] 
Komín č.11 0.7*0.7*8.585=4.207 [AA] 
Celkem: 3.983+9.843+2.29+4.545+5.501+5.029+4.149+7.342+12.193+1.4+3.003+12.447+16.414+12.719+21.221+13.411+13.727+6.823+6.093+2.227+5.333+3.548+1.37=174.611 [AB] 
204.652 * 1.25Koeficient množství=255.815 [AC]</t>
  </si>
  <si>
    <t>1. Množství měrných jednotek se určuje v m3 objemu vyzdívky z cihel nastojato nebo naležato,objem průduchu se odečítá. 2. V cenách zdiva zcihel plných pálených a příčně děrovaných nejsou započteny náklady na: a) úpravu líce režného zdiva; tyto lze ocenit cenami souboru cen 310 90-11 Úprava líce při zdění režného zdiva, b) spárování; tyto lze ocenit cenami souboru cen 62. 63-10.. Spárování vnějších ploch.</t>
  </si>
  <si>
    <t>''příprava pro klimatizace (10 x) v podkroví 
'''ocelové nosníky HEB 300; 117 kg/m 
10*2*6.00*117/1000=14.040 [A] 
Celkem: 14.04=14.040 [B]</t>
  </si>
  <si>
    <t>346244371</t>
  </si>
  <si>
    <t>Zazdívka rýh, potrubí, nik (výklenků) nebo kapes z pálených cihel na maltu tl. 140 mm</t>
  </si>
  <si>
    <t>''výkresy pohledů - návrh 
'''Část C 
severní pohled 0.2*9.65=1.930 [A] 
'''Část D 
severní pohled 0.2*3.75=0.750 [B] 
západní pohled 0.22*3.25=0.715 [C] 
Celkem: 1.93+0.75+0.715=3.395 [D]</t>
  </si>
  <si>
    <t>413231231</t>
  </si>
  <si>
    <t>Zazdívka zhlaví stropních trámů nebo válcovaných nosníků pálenými cihlami trámů, průřezu přes 0,04 mm2</t>
  </si>
  <si>
    <t>''výkresy krovu částí A, B, C, D, E 
'''přístřešek A 
trámy 200/350 7*2=14.000 [A] 
'''přístřešek E 
trámy 200/350 21*2=42.000 [B] 
'''příprava pro klimatizace (10 x) v podkroví; uložení HEB 300 
10*2*2=40.000 [C] 
Celkem: 14+42+40=96.000 [D]</t>
  </si>
  <si>
    <t>612315302</t>
  </si>
  <si>
    <t>Vápenná omítka ostění nebo nadpraží štuková</t>
  </si>
  <si>
    <t>''výkresy pohledů - návrh 
'''Část A 
ostění otvorů 4*(1.13+2*2.26)*0.3+2*(1.2+2*2.46)*0.3+2*(1.83+2*2.54)*0.3+8*(1.08+2*2.21)*0.3=27.798 [A] 
ostění otvorů 2*(1.53+2*2.54)*0.3+(1.53+2*2.47)*0.3+4*(1.15+2*2.35)*0.3+(1.15+2*2.4)*0.3+5*2*3.14159265359*1.06/2*0.3=19.707 [B] 
'''jižní pohled 
'''východní pohled 
ostění otvorů 6*(1.13+2*2.21)*0.3+4*(1.2+2*2.52)*0.3=17.478 [C] 
'''západní pohled 
ostění otvorů (1.64+2*2.59)*0.3+(1.2+2*0.77)*0.3+2*(0.66+2*1.03)*0.3+(0.88+2*1.64)*0.3+(1.2+2*2.28)*0.3+(1.18+2*2.5)*0.3=9.330 [D] 
'''Část B 
'''severní pohled 
ostění otvorů 5*(1.46+2*2.58)*0.3+10*(1.57+2*3.14)*0.3=33.480 [E] 
'''jižní pohled 
ostění otvorů 5*(1.38+2*2.54)*0.3+10*(1.59+2*3.14)*0.3=33.300 [F] 
'''východní pohled 
ostění otvorů 2*(0.41+2*1.16)*0.3+(0.57+2*1.46)*0.3+2*(0.44+2*1.18)*0.3+(0.66+2*1.45)*0.3+4*(0.37+2*0.71)*0.3=7.581 [G] 
'''Část C 
'''severní pohled 
ostění otvorů 4*2*3.14159265359*0.33*0.33+2*2*3.14159265359*0.75*0.3+30*(0.8+2*1.9)*0.3+15*(1.46+2*2.55)*0.3+11*(1.57+2*3.13)*0.3+4*(2.01+2*3.25)*0.=102.323 [H] 
'''jižní pohled 
ostění otvorů 4*2*3.14159265359*0.3*0.3+2*2*3.14159265359*0.7*0.3+30*(0.8+2*1.99)*0.3+15*(1.38+2*2.55)*0.3+11*(1.59+2*3.08)*0.3+1*(2.01+2*3.29)*0.3=105.233 [I] 
podloubí interiér ostění otvorů 3*(2.24+2*4.09)*0.3=9.378 [J] 
'''východní pohled 
ostění otvorů 4*(0.22+2*0.63)*0.3+2*(0.41+2*1.09)*0.3+(0.5+2*1.34)*0.3=4.284 [K] 
'''západní pohled 
ostění otvorů 4*(0.22+2*0.63)*0.3+2*(0.41+2*1.09)*0.3+(0.5+2*1.34)*0.3=4.284 [L] 
'''Část D 
'''severní pohled 
ostění otvorů 5*(1.38+2*2.55)*0.3+10*(1.58+2*3.19)*0.3=33.600 [M] 
'''jižní pohled 
ostění otvorů 5*(1.38+2*2.54)*0.3+9*(1.59+2*3.14)*0.3+(1.56+2*2.25)*0.3=32.757 [N] 
'''západní pohled 
ostění otvorů 2*(0.43+2*1.25)*0.3+(0.52+2*1.54)*0.3+2*(0.41+2*1.09)*0.3+(0.5+2*1.34)*0.3+4*(0.45+2*1.24)*0.3=8.862 [O] 
'''Část E 
'''severní pohled 
ostění otvorů 8*(1.11+2*2.16)*0.3+7*(1.2+2*2.36)*0.3+(1.78+2*3.01)*0.3+(1.22+2*2.44)*0.3+(1.81+2*2.57)*0.3+(2*2.09+3.34+2*0.95)*0.3=34.545 [P] 
'''jižní pohled 
ostění otvorů 8*(1.11+2*2.16)*0.3+7*(1.24+2*2.4)*0.3+4*(1.24+2*2.53)*0.3+(1.74+2*2.64)*0.3=35.382 [Q] 
'''východní pohled 
ostění otvorů 3*(1.08+2*2.2)*0.3+(0.98+2*1.72)*0.3+2*(0.6+2*1.03)*0.3=7.854 [R] 
'''západní pohled 
ostění otvorů 3*(1.12+2*2.18)*0.3+2*(0.62+2*0.97)*0.3+2*(0.9+2*1.56)*0.3+(1.19+2*2.5)*0.3+(1.98+2*2.75)*0.3=12.981 [S] 
Celkem: 27.798+19.707+17.478+9.33+33.48+33.3+7.581+112.535+105.233+9.378+4.284+4.284+33.6+32.757+8.862+34.545+35.382+7.854+12.981=550.369 [T]</t>
  </si>
  <si>
    <t>1. Ceny lze použít jen pro ocenění samostatně upravovaného ostění a nadpraží ( např. při dodatečné výměně oken nebo zárubní ) všířce do 300 mm okolo upravovaného otvoru.</t>
  </si>
  <si>
    <t>612821002</t>
  </si>
  <si>
    <t>Sanační omítka vnitřních ploch stěn pro vlhké zdivo, prováděná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</si>
  <si>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cenami části A07 katalogu 800-783 Nátěry. 4. Ceny -1031 a -1041 jsou určeny pro vyrovnání nerovností vlhkého nebo zasoleného podkladu ( zdiva ) nebo vpřípadě požadované větší tloušťky omítky.</t>
  </si>
  <si>
    <t>613321141</t>
  </si>
  <si>
    <t>Omítka vápenocementová vnitřních ploch nanášená ručně dvouvrstvá, tloušťky jádrové omítky do 10 mm a tloušťky štuku do 3 mm štuková svislých konstrukcí pilířů n</t>
  </si>
  <si>
    <t>Omítka vápenocementová vnitřních ploch nanášená ručně dvouvrstvá, tloušťky jádrové omítky do 10 mm a tloušťky štuku do 3 mm štuková svislých konstrukcí pilířů nebo sloupů</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</si>
  <si>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</si>
  <si>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613321191</t>
  </si>
  <si>
    <t>Omítka vápenocementová vnitřních ploch nanášená ručně Příplatek k cenám za každých dalších i započatých 5 mm tloušťky omítky přes 10 mm pilířů nebo sloupů</t>
  </si>
  <si>
    <t>622125100</t>
  </si>
  <si>
    <t>Vyplnění spár vnějších povrchů vápennou maltou, ploch z cihel stěn</t>
  </si>
  <si>
    <t>1. Ceny jsou určeny pro ocenění vyplnění spár ploch určených komítání, průměrné hloubky výplně spáry do 30 mm.</t>
  </si>
  <si>
    <t>622135000</t>
  </si>
  <si>
    <t>Vyrovnání nerovností podkladu vnějších omítaných ploch maltou, tloušťky do 10 mm vápennou stěn</t>
  </si>
  <si>
    <t>1. Vcenách nejsou započteny náklady na případné vkládání výztuže do vyrovnávací vrstvy; tyto se ocení cenami souboru cen 62.-14-10.. Potažení vnějších ploch pletivem včásti A04, katalogu 801-1 Budovy a haly - zděné a monolitické. 2. Ceny -5011 nelze použít, je-li předepsáno vkládání výztužné tkaniny; náklady se ocení cenami 62. 14-1001 včásti A04, katalogu 801-1 Budovy a haly - zděné a monolitické. 3. Ceny lze použít i pro ocenění vyrovnání nerovností podkladu ploch určených komítání u novostaveb. 4. Vyrovnáním se rozumí: a) vrstva omítky pro vyrovnání nerovností podkladu (výtluků apod.), b) vrstva omítky pro vyrovnání křivě postavené zdi, vtomto případě se uvádí průměrná tloušťka vrstvy omítky.</t>
  </si>
  <si>
    <t>622142001</t>
  </si>
  <si>
    <t>Potažení vnějších ploch pletivem v ploše nebo pruzích, na plném podkladu sklovláknitým vtlačením do tmelu stěn</t>
  </si>
  <si>
    <t>''vikýře část B1 - 5 ks 
5*2*(2*2.83*1.37/2+1.24*1.27+1.24*0.44/2-0.79*1.1)=48.557 [A] 
Celkem: 48.557=48.557 [B]</t>
  </si>
  <si>
    <t>1. Vcenách -2001 jsou započteny i náklady na tmel.</t>
  </si>
  <si>
    <t>622325359</t>
  </si>
  <si>
    <t>Oprava vápenné omítky s celoplošným přeštukováním vnějších ploch stupně členitosti 2, v rozsahu opravované plochy přes 80 do 100%</t>
  </si>
  <si>
    <t>622325456</t>
  </si>
  <si>
    <t>Oprava vápenné omítky s celoplošným přeštukováním vnějších ploch stupně členitosti 3, v rozsahu opravované plochy přes 40 do 50%</t>
  </si>
  <si>
    <t>622325459</t>
  </si>
  <si>
    <t>Oprava vápenné omítky s celoplošným přeštukováním vnějších ploch stupně členitosti 3, v rozsahu opravované plochy přes 80 do 100%</t>
  </si>
  <si>
    <t>622821012</t>
  </si>
  <si>
    <t>Sanační omítka vnějších ploch stěn pro vlhké a zasolené zdivo, prováděná ve dvou vrstvách, tl. jádrové omítky do 30 mm ručně štuková</t>
  </si>
  <si>
    <t>1. Vcenách jsou započteny náklady na provedení: -1001: podhozu tl. do 5 mm, sanační jádrové omítky tl. do 20 mm ručně -1002: podhozu tl. do 5 mm, jádrové omítky tl. do 20 mm, štukové omítky tl. do 3 mm ručně -1011: jádrové omítky ve 2 vrstvách vcelkové tl. do 30 mm ručně -1012: jádrové omítky ve 2 vrstvách tl. do 30 mm, štukové omítky tl. do 3 mm ručně -1021: jádrové omítky ve 2 vrstvách vcelkové tl. do 30 mm strojně -1022: jádrové omítky ve 2 vrstvách tl. do 30 mm, štukové omítky tl. do 3 mm strojně -1031: vyrovnávací vrstvy tl. do 20 mm ručně -1041: vyrovnávací vrstvy tl. do 20 mm strojně 2. Vcenách zatřených omítek nejsou započteny náklady na případné povrchové úpravy tenkovrstvými omítkami; tyto se oceňují příslušnými cenami tohoto katalogu. 3. Vcenách zatřených omítek nejsou započteny náklady na případné povrchové úpravy nátěry; tyto se oceňují příslušnými cenami části A07 katalogu 800-783 Nátěry. 4. Vcenách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vpřípadě požadované větší tloušťky omítky.</t>
  </si>
  <si>
    <t>622821031</t>
  </si>
  <si>
    <t>Sanační omítka vnějších ploch stěn vyrovnávací vrstva, prováděná v tl. do 20 mm ručně</t>
  </si>
  <si>
    <t>629995101</t>
  </si>
  <si>
    <t>Očištění vnějších ploch tlakovou vodou omytím</t>
  </si>
  <si>
    <t>631311114</t>
  </si>
  <si>
    <t>Mazanina z betonu prostého bez zvýšených nároků na prostředí tl. přes 50 do 80 mm tř. C 16/20</t>
  </si>
  <si>
    <t>''příprava pro klimatizace (10 x) v podkroví; beton v uložení HEB 300 
10*2*2*0.3*0.3*0.08=0.288 [A] 
Celkem: 0.288=0.288 [B]</t>
  </si>
  <si>
    <t>631311224</t>
  </si>
  <si>
    <t>Mazanina z betonu prostého se zvýšenými nároky na prostředí tl. přes 80 do 120 mm tř. C 25/30</t>
  </si>
  <si>
    <t>''terasa na portiku 
11.35*3.37*0.055=2.104 [A] 
Celkem: 2.104=2.104 [B]</t>
  </si>
  <si>
    <t>631319011</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</si>
  <si>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</si>
  <si>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</si>
  <si>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631319012</t>
  </si>
  <si>
    <t>Příplatek k cenám mazanin za úpravu povrchu mazaniny přehlazením, mazanina tl. přes 80 do 120 mm</t>
  </si>
  <si>
    <t>631319195</t>
  </si>
  <si>
    <t>Příplatek k cenám mazanin za malou plochu do 5 m2 jednotlivě mazanina tl. přes 50 do 80 mm</t>
  </si>
  <si>
    <t>632451021</t>
  </si>
  <si>
    <t>Potěr cementový vyrovnávací z malty (MC-15) v pásu o průměrné (střední) tl. od 10 do 20 mm</t>
  </si>
  <si>
    <t>''lože pro exteriérové parapety 
'''výpočet dle odpovídajících klempířských prvků 
'''prvek s ozn.: 
144-K.N-07 (6*1.17+1.28+1.51+6*1.225+3*1.21+7*1.16)*0.3=8.673 [A] 
0.144-K.N-07 (10*1.19+2*1.22+1.15+7*1.195+1.195+1.15+10*1.185+1.35)*0.3=11.820 [B] 
6-K.N-07 (2*0.975+1.32)*0.3=0.981 [C] 
144-K.N-07 (10*1.57+4*1.575+5*1.59)*0.3=8.985 [D] 
0.144-K.N-07 (2*1.575+3*1.55+4*1.61+1.635+2.9)*0.3=5.633 [E] 
2-K.N-07 (2*1.86+2.8)*0.3=1.956 [F] 
C1-K.N-07 (3*1.59+1.56+8*1.57+3*1.73+3*1.78)*0.3=8.826 [G] 
C2-K.N-07 (3*1.53+15*1.55+1.67+9*1.58+1.66)*0.3=13.617 [H] 
5-K.N-07 (30*0.91+30*1.01)*0.3=17.280 [I] 
1-K.N-07 (2*2.5+4*1.47)*0.3=3.264 [J] 
D1-7.497.N-07 (4*1.78+7*1.57+2*1.76+2*1.68)*0.3=7.497 [K] 
D2-7.497.N-07 (4*1.55+1.56+1.59+4*1.58+2.9)*0.3=5.571 [L] 
1-7.497.N-07 (2*1.72+2.5)*0.3=1.782 [M] 
E1-7.497.5.205-07 (2*1.18+3*1.19+6*1.43+2*1.42)*0.3=5.205 [N] 
E2-7.497.5.205-07 (4*1.33+4*1.34+7*1.225+1.25+1.35+3*1.39+1.46+2*1.44)*0.3=9.110 [O] 
2-7.497.5.205-07 (1.28+2*0.97+2.5+2*0.92)*0.3=2.268 [P] 
Celkem: 8.673+11.82+0.981+8.985+5.633+1.956+8.826+13.617+17.28+3.264+7.497+5.571+1.782+5.205+9.11+2.268=112.468 [Q]</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</si>
  <si>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</si>
  <si>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634113113</t>
  </si>
  <si>
    <t>Výplň dilatačních spár mazanin plastovým profilem výšky 40 mm</t>
  </si>
  <si>
    <t>''terasa na portiku - připojovací a lemovací profily 
2*(11.35+3.37)=29.440 [A] 
Celkem: 29.44=29.440 [B]</t>
  </si>
  <si>
    <t>''výkresy pohledů - návrh 
'''skladba  W.N-02.3a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</si>
  <si>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58585166</t>
  </si>
  <si>
    <t>adhezní můstek suchá směs pro kotvící postřik pod omítky 0-4mm</t>
  </si>
  <si>
    <t>711192102</t>
  </si>
  <si>
    <t>Provedení izolace proti zemní vlhkosti hydroizolační stěrkou na ploše svislé S jednovrstvá na zdivu</t>
  </si>
  <si>
    <t>''výkresy pohledů - návrh 
'''skladba  W.N-02.3a; hybridní hydroizolační stěrka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'''skladba W.N-02.3a (původně sokl); hybridní hydroizolační stěrka 
'''Část A 
severní pohled (1.54+17.45+1.87+3.06+0.97+0.96+0.96+0.94+0.39)*0.23=6.472 [M] 
'''Část B 
severní pohled (15.81+13.71+1.99+1.45)*0.37=12.195 [N] 
'''Část C 
severní pohled (5.38+2.68+2.41+9.1+1.26+1.24+1.76+9.7+6.13+2.18)*0.37=15.481 [O] 
'''Část D 
severní pohled (0.81+6.07+6.08+9.88+9.93)*0.37=12.125 [P] 
západní pohled 1.03*0.2=0.206 [Q] 
'''Část E 
severní pohled (3.39+1.00+2.25)*0.24=1.594 [R] 
Celkem: 41.53+15.945+2.974+36.607+4.524+12.965+11.683+4.875+6.472+12.195+15.481+12.125+0.206+1.594=179.176 [S]</t>
  </si>
  <si>
    <t>1. V cenách nejsou započteny náklady na dodávku materiálu, tyto se oceňují ve specifikaci.</t>
  </si>
  <si>
    <t>R71100001</t>
  </si>
  <si>
    <t>Hybridní hydroizolační stěrka</t>
  </si>
  <si>
    <t>Hybridní hydroizolační stěrka kombinující vlastnosti minerálních stěrek (MDS) a silnovrstvých izolací na bázi živice (PMBC) na bázi polymerního pojiva a cementu. Min. spotřeba suché izolační vrstvy 1,2kg/m2/mm. Difuze vodní páry µ = 1755</t>
  </si>
  <si>
    <t>998711103</t>
  </si>
  <si>
    <t>Přesun hmot pro izolace proti vodě, vlhkosti a plynům stanovený z hmotnosti přesunovaného materiálu vodorovná dopravní vzdálenost do 50 m v objektech výšky přes 12 do 60 m</t>
  </si>
  <si>
    <t>712331101</t>
  </si>
  <si>
    <t>Provedení povlakové krytiny střech plochých do 10° pásy na sucho AIP nebo NAIP</t>
  </si>
  <si>
    <t>''viz Technická zpráva; rozsah dle výkresu střechy; skladba ST.N-02.1 
'''přístřešek A 
(1.83+4.43)*14.06=88.016 [A] 
2.58*14.06+(3.19+0.25)*8.91=66.925 [B] 
'''přístřešek E 
(7.51+7.22)*12.23=180.148 [C] 
Celkem: 88.016+66.925+180.148=335.089 [D] 
335.089 * 2Koeficient množství=670.178 [E]</t>
  </si>
  <si>
    <t>1. Povlakové krytiny střech jednotlivě do 10 m2 se oceňují skladebně cenou příslušné izolace a cenou 712 39-9096 Příplatek za plochu do 10 m2, a to jen při položení pásů za použití natěradel nebo tmelů za horka.</t>
  </si>
  <si>
    <t>R62857000</t>
  </si>
  <si>
    <t>pás asfaltový samolepicí modifikovaný SBS tl 5,5mm s vložkou kombinovanou z různých materiálů a jemnozrným břidličným posypem na horním povrchu</t>
  </si>
  <si>
    <t>998712103</t>
  </si>
  <si>
    <t>Přesun hmot pro povlakové krytiny stanovený z hmotnosti přesunovaného materiálu vodorovná dopravní vzdálenost do 50 m v objektech výšky přes 12 do 24 m</t>
  </si>
  <si>
    <t>714</t>
  </si>
  <si>
    <t>Akustická a protiotřesová opatření</t>
  </si>
  <si>
    <t>714451011</t>
  </si>
  <si>
    <t>Montáž antivibračních rohoží stavebních konstrukcí a strojních zařízení z recyklované pryže celoplošně lepené vodorovně</t>
  </si>
  <si>
    <t>''příprava pro klimatizace (10 x) v podkroví; elastomerové ložisko v uložení HEB 300 
10*2*2*0.4*0.3=4.800 [A] 
Celkem: 4.8=4.800 [B]</t>
  </si>
  <si>
    <t>1. V cenách nejsou započteny náklady na dodávku rohoží; tyto rohože se oceňují ve specifikaci,ztratné lze stanovit ve výši 5%.</t>
  </si>
  <si>
    <t>27244003</t>
  </si>
  <si>
    <t>rohož antivibrační pryžová tl 30mm</t>
  </si>
  <si>
    <t>998714103</t>
  </si>
  <si>
    <t>Přesun hmot pro akustická a protiotřesová opatření stanovený z hmotnosti přesunovaného materiálu vodorovná dopravní vzdálenost do 50 m v objektech výšky přes 12</t>
  </si>
  <si>
    <t>Přesun hmot pro akustická a protiotřesová opatření stanovený z hmotnosti přesunovaného materiálu vodorovná dopravní vzdálenost do 50 m v objektech výšky přes 12 do 24 m</t>
  </si>
  <si>
    <t>742340001</t>
  </si>
  <si>
    <t>Montáž jednotného času hodin závěsných oboustranných</t>
  </si>
  <si>
    <t>''Tabulka ostatních prvků 
'''prvek s ozn.: 
144-X.N-01.1 1=1.000 [A] 
D1-X.N-01.1 1=1.000 [B] 
Celkem: 1+1=2.000 [C]</t>
  </si>
  <si>
    <t>R_A1-X.N-10.1</t>
  </si>
  <si>
    <t>Hodiny na fasádě, novotvar; pr. 760 mm</t>
  </si>
  <si>
    <t>kovové analogové historizující hodiny oboustranné prosvětlené, přimontované k fasádě pomocí konzole, včetně doplňkového a montážního materiálu; průměr 760 mm</t>
  </si>
  <si>
    <t>R_D1-X.N-01.1</t>
  </si>
  <si>
    <t>742340003</t>
  </si>
  <si>
    <t>Montáž jednotného času hodin hlavních jednotného času</t>
  </si>
  <si>
    <t>''Tabulka ostatních prvků 
'''prvek s ozn.: 
0.118-X.N-01.1 1=1.000 [A] 
Celkem: 1=1.000 [B]</t>
  </si>
  <si>
    <t>R_C5-X.N-01.1</t>
  </si>
  <si>
    <t>Hodiny na fasádě hlavní zabudované; novotvar; pr. 1480 mm</t>
  </si>
  <si>
    <t>prosklené analogové historizující hodiny podsvícené, umístěné na původní místo dle historické dokumentace - otvor na jižní fasádě objektu C v podkroví, ciferník bude namontován do otvoru, hodinový stroj bude umístěný v prostoru půdy, vzhled bude vycházet z dochovaných historických fotografií, otvor pro osazení hodin musí být zabezpečený proti vniknutí hmyzu a ptactva  v ceně je zahrnuto i provizorní napojení hodin na elektroinstalační rozvody</t>
  </si>
  <si>
    <t>998742203</t>
  </si>
  <si>
    <t>Přesun hmot pro slaboproud stanovený procentní sazbou (%) z ceny vodorovná dopravní vzdálenost do 50 m v objektech výšky přes 12 do 24 m</t>
  </si>
  <si>
    <t>%</t>
  </si>
  <si>
    <t>762083122</t>
  </si>
  <si>
    <t>Práce společné pro tesařské konstrukce impregnace řeziva máčením proti dřevokaznému hmyzu, houbám a plísním, třída ohrožení 3 a 4 (dřevo v exteriéru)</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</si>
  <si>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 implegnace nově doplněného řeziva</t>
  </si>
  <si>
    <t>762312001</t>
  </si>
  <si>
    <t>Celodřevěný plátový spoj s šikmými čely čtyřkolíkový, průřezové plochy do 120 cm2</t>
  </si>
  <si>
    <t>''výkresy krovu částí A, B, C, D, E 
Část 6 6=6.000 [A] 
Část 36 36=36.000 [B] 
Část 90 90=90.000 [C] 
Část 0 0=0.000 [D] 
Část 0 0=0.000 [E] 
Celkem: 6+36+90+0+0=132.000 [F]</t>
  </si>
  <si>
    <t>762312002</t>
  </si>
  <si>
    <t>Celodřevěný plátový spoj s šikmými čely čtyřkolíkový, průřezové plochy přes 120 do 224 cm2</t>
  </si>
  <si>
    <t>''výkresy krovu částí A, B, C, D, E 
Část 474 474=474.000 [A] 
Část 458 458=458.000 [B] 
Část 22 22=22.000 [C] 
Část 36 36=36.000 [D] 
Část 182 182=182.000 [E] 
Celkem: 474+458+22+36+182=1 172.000 [F]</t>
  </si>
  <si>
    <t>762312003</t>
  </si>
  <si>
    <t>Celodřevěný plátový spoj s šikmými čely čtyřkolíkový, průřezové plochy přes 224 do 288 cm2</t>
  </si>
  <si>
    <t>''výkresy krovu částí A, B, C, D, E 
Část 24 24=24.000 [A] 
Část 4 4=4.000 [B] 
Část 356 356=356.000 [C] 
Část 250 250=250.000 [D] 
Část 28 28=28.000 [E] 
Celkem: 24+4+356+250+28=662.000 [F]</t>
  </si>
  <si>
    <t>762312004</t>
  </si>
  <si>
    <t>Celodřevěný plátový spoj s šikmými čely čtyřkolíkový, průřezové plochy přes 288 do 450 cm2</t>
  </si>
  <si>
    <t>''výkresy krovu částí A, B, C, D, E 
Část 56 56=56.000 [A] 
Část 18 18=18.000 [B] 
Část 76 76=76.000 [C] 
Část 326 326=326.000 [D] 
Část 102 102=102.000 [E] 
Celkem: 56+18+76+326+102=578.000 [F]</t>
  </si>
  <si>
    <t>762312005</t>
  </si>
  <si>
    <t>Celodřevěný plátový spoj s šikmými čely čtyřkolíkový, průřezové plochy přes 450 do 600 cm2</t>
  </si>
  <si>
    <t>''výkresy krovu částí A, B, C, D, E 
Část 112 112=112.000 [A] 
Část 168 168=168.000 [B] 
Část 16 16=16.000 [C] 
Část 48 48=48.000 [D] 
Část 0 0=0.000 [E] 
Celkem: 112+168+16+48+0=344.000 [F]</t>
  </si>
  <si>
    <t>762332941</t>
  </si>
  <si>
    <t>Doplnění střešní vazby řezivem - montáž (materiál ve specifikaci) hoblovaným, průřezové plochy do 120 cm2</t>
  </si>
  <si>
    <t>''výkresy krovu částí A, B, C, D, E 
'''Část A - předpoklad výměny 60% prvků 
'''jižní část 
trámky 100/100 6.78*0.6=4.068 [A] 
trámy 50/140 (1.64+2*1.35+2*1.9+2*0.95)*0.6=6.024 [B] 
'''Část B1 - předpoklad výměny  40% prvků 
'''severní část 
krokev 50/150 (4*1.73)/0.89940525*0.4=3.078 [C] 
kleštiny 40/150 (5*0.53)*0.4=1.060 [D] 
sloupek 100/100 (5*1.1)*0.4=2.200 [E] 
trám 100/120 (1.9+1.94+0.83)*0.4=1.868 [F] 
trámek 80/100 3.37*0.4=1.348 [G] 
'''jižní část 
krokev 50/150 (4*1.67)/0.89902345*0.4=2.972 [H] 
kleštiny 40/150 (5*0.46)*0.4=0.920 [I] 
trám 100/120 (2*1.94+2*1.9+2*2.12+2*1.86)*0.4=6.256 [J] 
'''Část B2 - předpoklad výměny 70% prvků 
'''severní část 
krokev 50/150 (4*1.74)/0.90326042*0.7=5.394 [K] 
kleštiny 40/150 (4*0.31)*0.7=0.868 [L] 
trámek  100/120 (2.54+2.93)*0.7=3.829 [M] 
'''jižní část 
krokev 50/150 (4*1.71)/0.89617689*0.7=5.343 [N] 
kleštiny 40/150 (4*0.28)*0.7=0.784 [O] 
'''Část C - předpoklad výměny 20% prvků 
'''východní křídlo 
kleštiny 60/160 (2*4.57)*0.2=1.828 [P] 
kleštiny 60/160 (2*4.65)*0.2=1.860 [Q] 
kleštiny 60/140 (2*3.66)*0.2=1.464 [R] 
kleštiny úžlabní 60/160 (2*4.57)*0.2=1.828 [S] 
kleštiny 60/140 (2*3.66)*0.2=1.464 [T] 
kleštiny úžlabní 60/160 (2*4.65)*0.2=1.860 [U] 
'''centrální část 
kleštiny 60/160 (8*2*5.93+7*2*5.77+8*2*4.67+8*2*5.94+2*3.55+2*5.36)*0.2=72.648 [V] 
'''západní křídlo 
kleštiny 60/160 (4*3.71+4*3.86+4*4.62+4*4.61)*0.2=13.440 [W] 
Celkem: 4.068+6.024+3.078+1.06+2.2+1.868+1.348+2.972+0.92+6.256+5.394+0.868+3.829+5.343+0.784+1.828+1.86+1.464+1.828+1.464+1.86+72.648+13.44=142.404 [X]</t>
  </si>
  <si>
    <t>1. Množství měrných jednotek se určuje v m součtem délek jednotlivých prvků. 2. Ceny lze použít i pro ocenění oprav prostorových vázaných konstrukcí.</t>
  </si>
  <si>
    <t>60512125</t>
  </si>
  <si>
    <t>hranol stavební řezivo průřezu do 120cm2 do dl 6m</t>
  </si>
  <si>
    <t>''výkresy krovu částí A, B, C, D, E 
'''Část A - předpoklad výměny 60% prvků 
'''jižní část 
trámky 100/100 6.78*0.6*0.1*0.1=0.041 [A] 
trámy 50/140 (1.64+2*1.35+2*1.9+2*0.95)*0.6*0.05*0.14=0.042 [B] 
'''Část B1 - předpoklad výměny  40% prvků 
'''severní část 
krokev 50/150 (4*1.73)/0.89940525*0.4*0.05*0.15=0.023 [C] 
kleštiny 40/150 (5*0.53)*0.4*0.04*0.15=0.006 [D] 
sloupek 100/100 (5*1.1)*0.4*0.1*0.1=0.022 [E] 
trám 100/120 (1.9+1.94+0.83)*0.4*0.1*0.12=0.022 [F] 
trámek 80/100 3.37*0.4*0.08*0.1=0.011 [G] 
'''jižní část 
krokev 50/150 (4*1.67)/0.89902345*0.4*0.05*0.15=0.022 [H] 
kleštiny 40/150 (5*0.46)*0.4*0.04*0.15=0.006 [I] 
trám 100/120 (2*1.94+2*1.9+2*2.12+2*1.86)*0.4*0.1*0.12=0.075 [J] 
'''Část B2 - předpoklad výměny 70% prvků 
'''severní část 
krokev 50/150 (4*1.74)/0.90326042*0.7*0.05*0.15=0.040 [K] 
kleštiny 40/150 (4*0.31)*0.7*0.04*0.15=0.005 [L] 
trámek  100/120 (2.54+2.93)*0.7*0.1*0.12=0.046 [M] 
'''jižní část 
krokev 50/150 (4*1.71)/0.89617689*0.7*0.05*0.15=0.040 [N] 
kleštiny 40/150 (4*0.28)*0.7*0.04*0.15=0.005 [O] 
'''Část C - předpoklad výměny 20% prvků 
'''východní křídlo 
kleštiny 60/160 (2*4.57)*0.2*0.06*0.16=0.018 [P] 
kleštiny 60/160 (2*4.65)*0.2*0.06*0.16=0.018 [Q] 
kleštiny 60/140 (2*3.66)*0.2*0.06*0.14=0.012 [R] 
kleštiny úžlabní 60/160 (2*4.57)*0.2*0.06*0.16=0.018 [S] 
kleštiny 60/140 (2*3.66)*0.2*0.06*0.14=0.012 [T] 
kleštiny úžlabní 60/160 (2*4.65)*0.2*0.06*0.16=0.018 [U] 
'''centrální část 
kleštiny 60/160 (8*2*5.93+7*2*5.77+8*2*4.67+8*2*5.94+2*3.55+2*5.36)*0.2*0.06*0.16=0.697 [V] 
'''západní křídlo 
kleštiny 60/160 (4*3.71+4*3.86+4*4.62+4*4.61)*0.2*0.06*0.16=0.129 [W] 
Celkem: 0.041+0.042+0.023+0.006+0.022+0.022+0.011+0.022+0.006+0.075+0.04+0.005+0.046+0.04+0.005+0.018+0.018+0.012+0.018+0.012+0.018+0.697+0.129=1.328 [X] 
1.328 * 1.2Koeficient množství=1.594 [Y]</t>
  </si>
  <si>
    <t>762332942</t>
  </si>
  <si>
    <t>Doplnění střešní vazby řezivem - montáž (materiál ve specifikaci) hoblovaným, průřezové plochy přes 120 do 224 cm2</t>
  </si>
  <si>
    <t>60512130</t>
  </si>
  <si>
    <t>hranol stavební řezivo průřezu do 224cm2 do dl 6m</t>
  </si>
  <si>
    <t>762332943</t>
  </si>
  <si>
    <t>Doplnění střešní vazby řezivem - montáž (materiál ve specifikaci) hoblovaným, průřezové plochy přes 224 do 288 cm2</t>
  </si>
  <si>
    <t>60512135</t>
  </si>
  <si>
    <t>hranol stavební řezivo průřezu do 288cm2 do dl 6m</t>
  </si>
  <si>
    <t>762332944</t>
  </si>
  <si>
    <t>Doplnění střešní vazby řezivem - montáž (materiál ve specifikaci) hoblovaným, průřezové plochy přes 288 do 450 cm2</t>
  </si>
  <si>
    <t>60512140</t>
  </si>
  <si>
    <t>hranol stavební řezivo průřezu do 450cm2 do dl 6m</t>
  </si>
  <si>
    <t>''výkresy krovu částí A, B, C, D, E 
'''Část A - předpoklad výměny 60% prvků 
'''severní valba 
vazný trám 160/200 (7.65+3.92)*0.6*0.16*0.2=0.222 [A] 
vazný trám nároží 160/200 (10.58+10.66)*0.6*0.16*0.2=0.408 [B] 
'''východní část 
vazný trám 160/200 (2*7.44)*0.6*0.16*0.2=0.286 [C] 
vazný trám nároží 160/200 (10.66)*0.6*0.16*0.2=0.205 [D] 
'''jižní část 
vzpěra 160/200 (4*6.9+3.14)/0.70710678*0.6*0.16*0.2=0.835 [E] 
'''severní část 
vzpěra 160/200 (4*6.9+3.14)/0.70710678*0.6*0.16*0.2=0.835 [F] 
'''Část B2 - předpoklad výměny  70% prvků 
'''severní část 
vazný trám 180/210 (6.8+3.34)*0.7*0.18*0.21=0.268 [G] 
pásek 180/210 (1.86+1.86+2.29+1.95)/0.70710678*0.7*0.18*0.21=0.298 [H] 
'''jižní část 
pásek  180/210 (2.09)/0.70710678*0.7*0.18*0.21=0.078 [I] 
'''Část C - předpoklad výměny 20% prvků 
'''východní křídlo 
krokev úžlabní 160/200 (8.77)/0.90430619*0.2*0.16*0.2=0.062 [J] 
krokev úžlabní 160/200 (8.1)/0.89978636*0.2*0.16*0.2=0.058 [K] 
vzpěra 220/160 (3.52)/0.70710678*0.2*0.22*0.16=0.035 [L] 
vaznice 160/200 (3.24)*0.2*0.16*0.2=0.021 [M] 
krokev úžlabní 160/200 (8.63)/0.89940525*0.2*0.16*0.2=0.061 [N] 
krokev úžlabní 160/200 (8.26)/0.90467837*0.2*0.16*0.2=0.058 [O] 
'''centrální část 
vazný trám 160/220 (7*18.68+7.46+7.47+12.49+12.64)*0.2*0.16*0.22=1.203 [P] 
'''západní křídlo 
vazný trám 160/220 (10.95+10.98)*0.2*0.16*0.22=0.154 [Q] 
'''Část D1 - předpoklad výměny 70% prvků 
vaznice 160/230 (18.21+18.33)*0.7*0.16*0.23=0.941 [R] 
'''Část D2 - předpoklad výměny 70% prvků 
krokev jih 140/220 (9.61*17)/0.89798918*0.7*0.14*0.22=3.922 [S] 
krokev sever 140/220 (17*9.44)/0.89477855*0.7*0.14*0.22=3.867 [T] 
vaznice 160/230 (2*19.07)*0.7*0.16*0.23=0.982 [U] 
podélný trám 150/200 (18.83)*0.7*0.15*0.2=0.395 [V] 
spodní kleština 140/300 (13.31*2*5)*0.7*0.14*0.3=3.913 [W] 
hambálek 140/230 (6.88*17)*0.7*0.14*0.23=2.636 [X] 
'''Část E - předpoklad výměny 40% prvků 
vzpěra 160/200 (4.35*4+4*4.34)/0.70710678*0.4*0.16*0.2=0.629 [Y] 
sloupek 180/180 (4*1.69)*0.4*0.18*0.18=0.088 [Z] 
'''Pozednice - Část A, D, E - předpoklad výměny 100% prvku po záběrech cca 1 m 
'''Pozednice Část E 
pozednice 160/200 (2*(26.07+26.03))*0.16*0.2=3.334 [AA] 
'''Pozednice - Část B, C - předpoklad výměny 25% prvku po záběrech cca 1 m 
'''Pozednice Část C 
pozednice 180/220 (2*(34.37*2))*0.25*0.18*0.22=1.361 [AB] 
Celkem: 0.222+0.408+0.286+0.205+0.835+0.835+0.268+0.298+0.078+0.062+0.058+0.035+0.021+0.061+0.058+1.203+0.154+0.941+3.922+3.867+0.982+0.395+3.913+2.=21.107 [AC] 
27.155 * 1.2Koeficient množství=32.586 [AD]</t>
  </si>
  <si>
    <t>762332945</t>
  </si>
  <si>
    <t>Doplnění střešní vazby řezivem - montáž (materiál ve specifikaci) hoblovaným, průřezové plochy přes 450 do 600 cm2</t>
  </si>
  <si>
    <t>''výkresy krovu částí A, B, C, D, E 
'''Část B1 - předpoklad výměny 40% prvků 
'''severní část 
vaznice 160/180 (2*7.23)=14.460 [A] 
'''Část B2 - předpoklad výměny  70% prvků 
'''severní část 
vaznice 180/260 (2*7.02+2*6.8+2*3.61)=34.860 [B] 
vaznice 160/300 (3.41+2.54)=5.950 [C] 
'''jižní část 
vaznice 160/180 (2*7.08+2*10.91)=35.980 [D] 
'''Část C - předpoklad výměny 20% prvků 
'''východní křídlo 
vazný trám 260/220 (7.29)=7.290 [E] 
vazný trám 260/220 (10.74)=10.740 [F] 
'''Pozednice - Část A, D, E - předpoklad výměny 100% prvku po záběrech cca 1 m 
'''Pozednice Část A 
pozednice 200/240 3*(2*15.56)=93.360 [G] 
pozednice 200/240 3*(2*43.19)=259.140 [H] 
pozednice 200/240 3*(2*28.19)=169.140 [I] 
'''Pozednice Část D 
pozednice 200/240 3*((18.53+18.61)*2)=222.840 [J] 
'''Pozednice - Část B, C - předpoklad výměny 25% prvku po záběrech cca 1 m 
'''Pozednice Část B 
pozednice 200/240 3*(2*18.98)=113.880 [K] 
pozednice 200/240 3*(2*18.98)=113.880 [L] 
Celkem: 14.46+34.86+5.95+35.98+7.29+10.74+93.36+259.14+169.14+222.84+113.88+113.88=1 081.520 [M]</t>
  </si>
  <si>
    <t>60512145</t>
  </si>
  <si>
    <t>hranol stavební řezivo průřezu nad 450cm2 do dl 6m</t>
  </si>
  <si>
    <t>''výkresy krovu částí A, B, C, D, E 
'''Část B1 - předpoklad výměny 40% prvků 
'''severní část 
vaznice 160/180 (2*7.23)*0.16*0.18=0.416 [A] 
'''Část B2 - předpoklad výměny  70% prvků 
'''severní část 
vaznice 180/260 (2*7.02+2*6.8+2*3.61)*0.18*0.26=1.631 [B] 
vaznice 160/300 (3.41+2.54)*0.16*0.3=0.286 [C] 
'''jižní část 
vaznice 160/180 (2*7.08+2*10.91)*0.16*0.18=1.036 [D] 
'''Část C - předpoklad výměny 20% prvků 
'''východní křídlo 
vazný trám 260/220 (7.29)*0.26*0.22=0.417 [E] 
vazný trám 260/220 (10.74)*0.26*0.22=0.614 [F] 
'''Pozednice - Část A, D, E - předpoklad výměny 100% prvku po záběrech cca 1 m 
'''Pozednice Část A 
pozednice 200/240 (2*15.56)*0.2*0.24=1.494 [G] 
pozednice 200/240 (2*43.19)*0.2*0.24=4.146 [H] 
pozednice 200/240 (2*28.19)*0.2*0.24=2.706 [I] 
'''Pozednice Část D 
pozednice 200/240 ((18.53+18.61)*2)*0.2*0.24=3.565 [J] 
'''Pozednice - Část B, C - předpoklad výměny 25% prvku po záběrech cca 1 m 
'''Pozednice Část B 
pozednice 200/240 (2*18.98)*0.2*0.24=1.822 [K] 
pozednice 200/240 (2*18.98)*0.2*0.24=1.822 [L] 
Celkem: 0.416+1.631+0.286+1.036+0.417+0.614+1.494+4.146+2.706+3.565+1.822+1.822=19.955 [M] 
19.955 * 1.2Koeficient množství=23.946 [N]</t>
  </si>
  <si>
    <t>762341017</t>
  </si>
  <si>
    <t>Bednění a laťování bednění střech rovných sklonu do 60° s vyřezáním otvorů z dřevoštěpkových desek OSB šroubovaných na krokve na sraz, tloušťky desky 25 mm</t>
  </si>
  <si>
    <t>762341210</t>
  </si>
  <si>
    <t>Bednění a laťování montáž bednění střech rovných a šikmých sklonu do 60° s vyřezáním otvorů z prken hrubých na sraz tl. do 32 mm</t>
  </si>
  <si>
    <t>4467.772*0.03=134.033 [A]</t>
  </si>
  <si>
    <t>762353310</t>
  </si>
  <si>
    <t>Montáž nadstřešních konstrukcí střešních vikýřů z hraněného řeziva, sedlových, průřezové plochy do 100 cm2</t>
  </si>
  <si>
    <t>''vikýře část B1 - 5 ks 
sloupek 100/100 5*2*3*1.3=39.000 [A] 
ztužující trámky 100/100 5*8*0.8=32.000 [B] 
Celkem: 39+32=71.000 [C]</t>
  </si>
  <si>
    <t>''vikýře část B1 - 5 ks 
sloupek 100/100 5*2*3*1.3*0.1*0.1=0.390 [A] 
ztužující trámky 100/100 5*8*0.8*0.1*0.1=0.320 [B] 
Celkem: 0.39+0.32=0.710 [C]</t>
  </si>
  <si>
    <t>762353320</t>
  </si>
  <si>
    <t>Montáž nadstřešních konstrukcí střešních vikýřů z hraněného řeziva, sedlových, průřezové plochy přes 100 do 144 cm2</t>
  </si>
  <si>
    <t>''vikýře část B1 - 5 ks 
vaznice 100/120 5*2*3.3=33.000 [A] 
vzpěrné trámy 100/120 5*5*1.0=25.000 [B] 
Celkem: 33+25=58.000 [C]</t>
  </si>
  <si>
    <t>''vikýře část B1 - 5 ks 
vaznice 100/120 5*2*3.3*0.1*0.12=0.396 [A] 
vzpěrné trámy 100/120 5*5*1.0*0.1*0.12=0.300 [B] 
Celkem: 0.396+0.3=0.696 [C]</t>
  </si>
  <si>
    <t>762353330</t>
  </si>
  <si>
    <t>Montáž nadstřešních konstrukcí střešních vikýřů z hraněného řeziva, sedlových, průřezové plochy přes 144 do 224 cm2</t>
  </si>
  <si>
    <t>''vikýře část B1 - 5 ks 
krokev 120/150 5*2*5*1.2=60.000 [A] 
Celkem: 60=60.000 [B]</t>
  </si>
  <si>
    <t>''vikýře část B1 - 5 ks 
krokev 120/150 5*2*5*1.2*0.12*0.15=1.080 [A] 
Celkem: 1.08=1.080 [B]</t>
  </si>
  <si>
    <t>762361313</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</si>
  <si>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</si>
  <si>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25 mm</t>
  </si>
  <si>
    <t>''Tabulka klempířských prvků  
'''horní oplechování komínů a pilíře - podkladní OSB 
'''prvek s ozn.: 
AS-K.N-13 0.69*1.915+3*0.9*0.9+2*0.69*1.8+8*0.68*1.48+0.76*1.47+5*0.7*1.25+0.67*0.99+0.68*1.03=21.142 [A] 
5*0.66*0.66+12*0.68*0.68+8*1.09*0.71+1.12*0.8+0.89*0.69+1.4*0.67=16.366 [B] 
0.89*0.675+1.02*0.82+0.69*0.57+3*0.735*1.575+5*0.8*1.5+0.735*1.605+0.78*0.78+8*0.7*0.74+0.7*0.7+3*0.7*0.7+2.00*1.07+1.42*0.58=22.159 [C] 
AS-K.N-14 1.00*1.07=1.070 [D] 
BS-K.N-14 2*1.16*1.16+2*1.00*1.07+2*1.00*0.97=6.771 [E] 
CS-K.N-14 8*1.4*1.4=15.680 [F] 
DS-K.N-14 1.05*1.05+2*1.00*0.97+2*1.16*1.16=5.734 [G] 
Celkem: 21.142+16.366+22.159+1.07+6.771+15.68+5.734=88.922 [H]</t>
  </si>
  <si>
    <t>1. V cenách -1312 až -1313 jsou započteny i náklady na kotvení desky do podkladu.</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</si>
  <si>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ocelové spojovací prvky budou opatřeny barvou s odstínem kovářská čerň</t>
  </si>
  <si>
    <t>762822150</t>
  </si>
  <si>
    <t>Montáž stropních trámů z hraněného a polohraněného řeziva s trámovými výměnami, průřezové plochy přes 540 cm2</t>
  </si>
  <si>
    <t>60512147</t>
  </si>
  <si>
    <t>hranol stavební řezivo průřezu nad 450cm2 přes dl 8m</t>
  </si>
  <si>
    <t>''výkresy krovu částí A, B, C, D, E 
'''přístřešek A 
trámy 200/350 7*15.16*0.2*0.35=7.428 [A] 
Celkem: 7.428=7.428 [B]</t>
  </si>
  <si>
    <t>''výkresy krovu částí A, B, C, D, E 
'''přístřešek E 
trámy 200/350 (6.82*7+7*4.35+7*2.46)*0.2*0.35=6.679 [A] 
Celkem: 6.679=6.679 [B]</t>
  </si>
  <si>
    <t>998762103</t>
  </si>
  <si>
    <t>Přesun hmot pro konstrukce tesařské stanovený z hmotnosti přesunovaného materiálu vodorovná dopravní vzdálenost do 50 m v objektech výšky přes 12 do 24 m</t>
  </si>
  <si>
    <t>432</t>
  </si>
  <si>
    <t>762342314</t>
  </si>
  <si>
    <t>Bednění a laťování montáž laťování střech složitých sklonu do 60° při osové vzdálenosti latí přes 150 do 360 mm</t>
  </si>
  <si>
    <t>viz Technická zpráva; rozsah dle výkresu střechy; skladby ST.N-01.1  
''Část A 
severní valba 15.98*8.35/2/0.91176204=73.173 [A] 
západní část 3.2*8.02/0.90467837=28.368 [B] 
východní část (3.28+19.98)*7.99/2/0.90534656=102.639 [C] 
jižní část ((43.47+35.45)*8.46/2-5.7*3.75)/0.91495967=341.498 [D] 
severní část ((35.45+27.4)*8.43/2-5.7*3.75)/0.91432465=266.358 [E] 
Mezisoučet: A+B+C+D+E=812.036 [F] 
''Část B1 
jižní část (18.83*9.81-5*2*(3.98+3.06)*0.9/2)/0.89902345=170.232 [G] 
vikýře (5*2*(3.98+3.06)*0.9/2)/0.8926645=35.489 [H] 
severní část (18.79*9.42)/0.89940525=196.799 [I] 
Mezisoučet: G+H+I=402.520 [J] 
''Část B2 
jižní část (18.91*9.6-3.6*1.65-3.6*1.75)/0.89617689=188.909 [K] 
severní část (18.92*10.02-3.6*1.65-3.6*1.75)/0.90326042=196.331 [L] 
Mezisoučet: K+L=385.240 [M] 
''Část C 
východní křídlo (10.35+4.35)*6.15/2/0.90430619+(10.35+5.43)*5.83/2/0.89978636+5.32*6.28/2/0.89871752+5.4*6.28/2/0.89694992=138.599 [N] 
(10.38+4.33)*6.17/2/0.90467837+(10.38+5.39)*5.82/2/0.89940525=101.185 [O] 
centrální část (33.29*9.95+6.17*6.07/2+6.18*6.02/2-3.8*1.8-3.9*1.8)/0.90084983+(33.28*9.99+6.15*5.98/2+6.16*5.98/2-3.8*1.8-3.9*1.9)/0.90084983=787.842 [P] 
západní křídlo (10.38+4.5)*6.07/2/0.90534656+(10.38+5.45)*5.86/2/0.89978636+6.23*5.38/2/0.89798918+6.23*5.45/2/0.90084983=138.938 [Q] 
(10.37+5.41)*5.69/2/0.89978636+(10.37+4.55)*6.01/2/0.90363453=99.510 [R] 
Mezisoučet: N+O+P+Q+R=1 266.074 [S] 
''Část D1 
jížní část (18.77*9.71-3.7*1.76)/0.8926645=196.877 [T] 
severní část (18.93*9.68-3.7*1.76)/0.89116494=198.314 [U] 
Mezisoučet: T+U=395.191 [V] 
''Část D2 
jižní část (18.66*9.76-5.68*1.85)/0.89798918=191.109 [W] 
severní část (18.56*9.66-5.68*1.85)/0.89477855=188.629 [X] 
Mezisoučet: W+X=379.738 [Y] 
''Část E 
jižní část 27.36*8.00/0.89798918=243.745 [Z] 
severní část 27.32*8.22/0.90502017=248.139 [AA] 
Mezisoučet: Z+AA=491.884 [AB] 
Celkem: A+B+C+D+E+G+H+I+K+L+N+O+P+Q+R+T+U+W+X+Z+AA=4 132.683 [AC]</t>
  </si>
  <si>
    <t>433</t>
  </si>
  <si>
    <t>60514101</t>
  </si>
  <si>
    <t>řezivo jehličnaté lať 10-25cm2</t>
  </si>
  <si>
    <t>49.98=49.980 [A]</t>
  </si>
  <si>
    <t>434</t>
  </si>
  <si>
    <t>762342441</t>
  </si>
  <si>
    <t>Bednění a laťování montáž lišt trojúhelníkových nebo kontralatí</t>
  </si>
  <si>
    <t>viz Technická zpráva; rozsah dle výkresu střechy; skladby ST.N-01.1  
4558=4 558.000 [A] 
Celkem: A=4 558.000 [B]</t>
  </si>
  <si>
    <t>435</t>
  </si>
  <si>
    <t>viz Technická zpráva; rozsah dle výkresu střechy; skladby ST.N-01.1  
4558*0.04*0.06=10.939 [A] 
Celkem: A=10.939 [B] 
B * 1.05Koeficient množství=11.486 [C]</t>
  </si>
  <si>
    <t>764141411</t>
  </si>
  <si>
    <t>Krytina ze svitků nebo tabulí z titanzinkového předzvětralého plechu s úpravou u okapů, prostupů a výčnělků střechy rovné drážkováním ze svitků rš 670 mm, sklon</t>
  </si>
  <si>
    <t>Krytina ze svitků nebo tabulí z titanzinkového předzvětralého plechu s úpravou u okapů, prostupů a výčnělků střechy rovné drážkováním ze svitků rš 670 mm, sklon střechy do 30°</t>
  </si>
  <si>
    <t>764241472</t>
  </si>
  <si>
    <t>Oplechování střešních prvků z titanzinkového předzvětralého plechu úžlabí rš 1000 mm</t>
  </si>
  <si>
    <t>''Tabulka klempířských prvků 
'''prvek s ozn.: 
AS-K.N-09 10.95=10.950 [A] 
CS-K.N-09 8*8.94=71.520 [B] 
Celkem: 10.95+71.52=82.470 [C]</t>
  </si>
  <si>
    <t>1. V cenách 764 24-1405 až - 2457 nejsou započteny náklady na podkladní plech, tyto se oceňují souborem cen 764 01-14..Podkladní plech z pozinkovaného plechu v tl. 1,0 mm a rozvinuté šířce dle rš střešního prvku.</t>
  </si>
  <si>
    <t>764242403</t>
  </si>
  <si>
    <t>Oplechování střešních prvků z titanzinkového předzvětralého plechu štítu závětrnou lištou rš 250 mm</t>
  </si>
  <si>
    <t>''Tabulka klempířských prvků 
'''prvek s ozn.: 
AS-K.N-16 8.3+8.5=16.800 [A] 
BS-K.N-16 2*1.8+2*8.5+2*10.32=41.240 [B] 
CS-K.N-16 8*6.1=48.800 [C] 
DS-K.N-16 2*10.32+2*1.8+2*8.5=41.240 [D] 
ES-K.N-16 2*8.3+4*9.1=53.000 [E] 
Celkem: 16.8+41.24+48.8+41.24+53=201.080 [F]</t>
  </si>
  <si>
    <t>764242406</t>
  </si>
  <si>
    <t>Oplechování střešních prvků z titanzinkového předzvětralého plechu štítu závětrnou lištou rš 500 mm</t>
  </si>
  <si>
    <t>''Tabulka klempířských prvků 
'''prvek s ozn.: 
CS-K.N-16 4*6.15=24.600 [A] 
Celkem: 24.6=24.600 [B]</t>
  </si>
  <si>
    <t>764242433</t>
  </si>
  <si>
    <t>Oplechování střešních prvků z titanzinkového předzvětralého plechu okapu okapovým plechem střechy rovné rš 250 mm</t>
  </si>
  <si>
    <t>''Tabulka klempířských prvků 
'''prvek s ozn.: 
6-K.N-05 16.43+26.56=42.990 [A] 
AS-K.N-05 43.13+20.5+3.45=67.080 [B] 
BS-K.N-05 2*18.35+2*18.58=73.860 [C] 
CS-K.N-05 2*33.6+4*3.4+4*3.2=93.600 [D] 
DS-K.N-05 19.13+2*18.35+19.08=74.910 [E] 
ES-K.N-05 2*27.3=54.600 [F] 
Celkem: 42.99+67.08+73.86+93.6+74.91+54.6=407.040 [G]</t>
  </si>
  <si>
    <t>764244404</t>
  </si>
  <si>
    <t>Oplechování horních ploch zdí a nadezdívek (atik) z titanzinkového předzvětralého plechu mechanicky kotvené rš 330 mm</t>
  </si>
  <si>
    <t>''Tabulka klempířských prvků 
'''prvek s ozn.: 
AS-K.N-10 7.3=7.300 [A] 
Celkem: 7.3=7.300 [B]</t>
  </si>
  <si>
    <t>764244407</t>
  </si>
  <si>
    <t>Oplechování horních ploch zdí a nadezdívek (atik) z titanzinkového předzvětralého plechu mechanicky kotvené rš 670 mm</t>
  </si>
  <si>
    <t>''Tabulka klempířských prvků 
'''prvek s ozn.: 
144-K.N-10 14.5=14.500 [A] 
E1-K.N-10 2*12.8=25.600 [B] 
Celkem: 14.5+25.6=40.100 [C]</t>
  </si>
  <si>
    <t>764246405</t>
  </si>
  <si>
    <t>Oplechování parapetů z titanzinkového předzvětralého plechu rovných mechanicky kotvené, bez rohů rš 400 mm</t>
  </si>
  <si>
    <t>''Tabulka klempířských prvků 
'''prvek s ozn.: 
144-K.N-07 6*1.17+1.28+1.51+6*1.225+3*1.21+7*1.16=28.910 [A] 
0.144-K.N-07 10*1.19+2*1.22+1.15+7*1.195+1.195+1.15+10*1.185+1.35=39.400 [B] 
6-K.N-07 2*0.975+1.32=3.270 [C] 
144-K.N-07 10*1.57+4*1.575+5*1.59=29.950 [D] 
0.144-K.N-07 2*1.575+3*1.55+4*1.61+1.635=15.875 [E] 
C1-K.N-07 3*1.59+1.56+8*1.57+3*1.73+3*1.78=29.420 [F] 
C2-K.N-07 3*1.53+15*1.55+1.67+9*1.58+1.66=45.390 [G] 
5-K.N-07 30*0.91+30*1.01=57.600 [H] 
D1-K.N-07 4*1.78+7*1.57+2*1.76+2*1.68=24.990 [I] 
D2-K.N-07 4*1.55+1.56+1.59+4*1.58=15.670 [J] 
E1-17.35.N-07 2*1.18+3*1.19+6*1.43+2*1.42=17.350 [K] 
E2-17.35.N-07 4*1.33+4*1.34+7*1.225+1.25+1.35+3*1.39+1.46+2*1.44=30.365 [L] 
2-17.35.N-07 1.28+2*0.97+2.5+2*0.92=7.560 [M] 
Celkem: 28.91+39.4+3.27+29.95+15.875+29.42+45.39+57.6+24.99+15.67+17.35+30.365+7.56=345.750 [N]</t>
  </si>
  <si>
    <t>764246407</t>
  </si>
  <si>
    <t>Oplechování parapetů z titanzinkového předzvětralého plechu rovných mechanicky kotvené, bez rohů rš 670 mm</t>
  </si>
  <si>
    <t>''Tabulka klempířských prvků 
'''prvek s ozn.: 
0.144-K.N-07 2.9=2.900 [A] 
2-K.N-07 2*1.86+2.8=6.520 [B] 
1-K.N-07 2*2.5+4*1.47=10.880 [C] 
D2-K.N-07 2.9=2.900 [D] 
1-K.N-07 2*1.72+2.5=5.940 [E] 
Celkem: 2.9+6.52+10.88+2.9+5.94=29.140 [F]</t>
  </si>
  <si>
    <t>764248404</t>
  </si>
  <si>
    <t>Oplechování říms a ozdobných prvků z titanzinkového předzvětralého plechu rovných, bez rohů mechanicky kotvené rš 330 mm</t>
  </si>
  <si>
    <t>''Tabulka klempířských prvků 
'''prvek s ozn.: 
0.144-K.N-08 43.8+20.5+4.6=68.900 [A] 
0.144-K.N-08 18.9=18.900 [B] 
C2-K.N-08 2*23.5+0.8=47.800 [C] 
5-K.N-08 2*59.2=118.400 [D] 
1-K.N-08 2*4.7+4*12.3+4.8+4.85=68.250 [E] 
D2-K.N-08 18.1=18.100 [F] 
E1-K.N-08 12.8=12.800 [G] 
E2-K.N-08 27.7+22.05+16.1+12.7=78.550 [H] 
Celkem: 68.9+18.9+47.8+118.4+68.25+18.1+12.8+78.55=431.700 [I]</t>
  </si>
  <si>
    <t>1. Ceny lze použít pro ocenění oplechování římsy pod nadřímsovým žlabem.</t>
  </si>
  <si>
    <t>764248411</t>
  </si>
  <si>
    <t>Oplechování říms a ozdobných prvků z titanzinkového předzvětralého plechu rovných, bez rohů mechanicky kotvené přes rš 670 mm</t>
  </si>
  <si>
    <t>''Tabulka klempířských prvků 
'''prvek s ozn.: 
C1-K.N-08 12.00*0.8=9.600 [A] 
Celkem: 9.6=9.600 [B]</t>
  </si>
  <si>
    <t>764341413</t>
  </si>
  <si>
    <t>Lemování zdí z titanzinkového předzvětralého plechu boční nebo horní rovných, střech s krytinou skládanou mimo prejzovou rš 250 mm</t>
  </si>
  <si>
    <t>''Tabulka klempířských prvků 
'''prvek s ozn.: 
AS-K.N-12 0.49+3*0.7+2*0.49+3*0.48+5*1.28+1.27=12.680 [A] 
BS-K.N-12 5*1.02+0.79+0.48+5*0.46=8.670 [B] 
CS-K.N-12 12*0.48+8*0.89+0.92+0.49+2*1.16+3*1.375=20.735 [C] 
DS-K.N-12 5*1.3+0.53+0.58=7.610 [D] 
ES-K.N-12 8*0.54+4*0.5+1.94=8.260 [E] 
Celkem: 12.68+8.67+20.735+7.61+8.26=57.955 [F]</t>
  </si>
  <si>
    <t>764341414</t>
  </si>
  <si>
    <t>Lemování zdí z titanzinkového předzvětralého plechu boční nebo horní rovných, střech s krytinou skládanou mimo prejzovou rš 330 mm</t>
  </si>
  <si>
    <t>''Tabulka klempířských prvků 
'''prvek s ozn.: 
AS-K.N-12 0.49+2*1.9+3*(0.7+2*0.78)+2*(0.49+2*1.78)+3*(0.48+2*1.43)+5*(1.28+2*0.54)+1.27+2*0.65=43.560 [A] 
BS-K.N-12 5*(1.02+2*0.56)+0.79+2*0.523+0.48+2*0.93+5*(0.46+2*0.512)=22.296 [B] 
CS-K.N-12 12*(0.48+2*0.534)+8*(0.89+2*0.568)+0.92+2*0.6+0.49+2*0.768+2*(1.16+2*1.35)+3*(1.375+2*0.54)=54.015 [C] 
DS-K.N-12 5*(1.3+2*0.67)+0.53+2*1.56+0.58+2*0.65=18.730 [D] 
ES-K.N-12 8*(0.54+2*0.56)+4*(0.5+2*0.56)+1.94+2*1.39=24.480 [E] 
Celkem: 43.56+22.296+54.015+18.73+24.48=163.081 [F]</t>
  </si>
  <si>
    <t>764341417</t>
  </si>
  <si>
    <t>Lemování zdí z titanzinkového předzvětralého plechu boční nebo horní rovných, střech s krytinou skládanou mimo prejzovou rš 670 mm</t>
  </si>
  <si>
    <t>''Tabulka klempířských prvků 
'''prvek s ozn.: 
AS-K.N-15 9.1+9.2=18.300 [A] 
BS-K.N-15 2*8.5+8*6.05+2*11.2+2*1.8=91.400 [B] 
DS-K.N-15 2*11.2+2*9.2+2*1.8=44.400 [C] 
ES-K.N-15 6*9.1=54.600 [D] 
Celkem: 18.3+91.4+44.4+54.6=208.700 [E]</t>
  </si>
  <si>
    <t>764341419</t>
  </si>
  <si>
    <t>Lemování zdí z titanzinkového předzvětralého plechu boční nebo horní rovných, střech s krytinou skládanou mimo prejzovou rš 800 mm</t>
  </si>
  <si>
    <t>''Tabulka klempířských prvků 
'''prvek s ozn.: 
144-K.N-11 7.34+7.2+2*7.45+3.3+2*4.4=41.540 [A] 
0.144-K.N-11 27.56+15.38+0.45=43.390 [B] 
0.144-K.N-11 37.92+2*0.25=38.420 [C] 
C2-K.N-11 58.5=58.500 [D] 
CS-K.N-11 4*4.2=16.800 [E] 
D2-K.N-11 38.1=38.100 [F] 
E1-K.N-11 7.7+7.5=15.200 [G] 
E2-K.N-11 1.48+4.95=6.430 [H] 
Celkem: 41.54+43.39+38.42+58.5+16.8+38.1+15.2+6.43=258.380 [I]</t>
  </si>
  <si>
    <t>764541405</t>
  </si>
  <si>
    <t>Žlab podokapní z titanzinkového předzvětralého plechu včetně háků a čel půlkruhový rš 330 mm</t>
  </si>
  <si>
    <t>''Tabulka klempířských prvků 
'''prvek s ozn.: 
144-K.N-03 58.00=58.000 [A] 
144-K.N-03 38.00=38.000 [B] 
C1-K.N-03 57.6+12.4=70.000 [C] 
D1-K.N-03 38.16=38.160 [D] 
E1-K.N-03 18.2+6.7=24.900 [E] 
Celkem: 58+38+70+38.16+24.9=229.060 [F]</t>
  </si>
  <si>
    <t>764541447</t>
  </si>
  <si>
    <t>Žlab podokapní z titanzinkového předzvětralého plechu včetně háků a čel kotlík oválný (trychtýřový), rš žlabu/průměr svodu 330/120 mm</t>
  </si>
  <si>
    <t>''Tabulka klempířských prvků 
'''prvek s ozn.: 
144-K.N-04 3=3.000 [A] 
6-K.N-04 2=2.000 [B] 
AS-K.N-04 5=5.000 [C] 
144-K.N-04 2=2.000 [D] 
BS-K.N-04 8=8.000 [E] 
C1-K.N-04 3=3.000 [F] 
CS-K.N-04 12=12.000 [G] 
D1-K.N-04 2=2.000 [H] 
DS-K.N-04 8=8.000 [I] 
E1-K.N-04 1=1.000 [J] 
2-4.N-04 4=4.000 [K] 
Celkem: 3+2+5+2+8+3+12+2+8+1+4=50.000 [L]</t>
  </si>
  <si>
    <t>764543406</t>
  </si>
  <si>
    <t>Žlab nadokapní (nástřešní) z titanzinkového předzvětralého plechu oblého tvaru, včetně háků, čel a hrdel rš 500 mm</t>
  </si>
  <si>
    <t>''Tabulka klempířských prvků 
'''prvek s ozn.: 
6-K.N-01 26.56+16.43=42.990 [A] 
AS-K.N-01 43.1+20.5+3.45=67.050 [B] 
BS-K.N-01 2*18.35+2*18.58=73.860 [C] 
CS-K.N-01 2*33.6+4*3.7+4*3.00=94.000 [D] 
DS-K.N-01 18.92+2*18.35+19.05=74.670 [E] 
ES-K.N-01 2*27.15=54.300 [F] 
Celkem: 42.99+67.05+73.86+94+74.67+54.3=406.870 [G]</t>
  </si>
  <si>
    <t>1. V cenách nejsou započteny náklady na oplechování okapního plechu, tyto se oceňují položkami souboru cen 764 24-.4. Oplechování střešních prvků z titanzinkového předzvětralého plechu.</t>
  </si>
  <si>
    <t>764545413</t>
  </si>
  <si>
    <t>Žlab mezistřešní nebo zaatikový z titanzinkového předzvětralého plechu včetně čel a hrdel uložený v lůžku bez háků rš 1300 mm</t>
  </si>
  <si>
    <t>''Tabulka klempířských prvků 
'''prvek s ozn.: 
144-K.N-06 2*14.5=29.000 [A] 
E1-K.N-06 4*12.8=51.200 [B] 
Celkem: 29+51.2=80.200 [C]</t>
  </si>
  <si>
    <t>764548424</t>
  </si>
  <si>
    <t>Svod z titanzinkového předzvětralého plechu včetně objímek, kolen a odskoků kruhový, průměru 120 mm</t>
  </si>
  <si>
    <t>''Tabulka klempířských prvků 
'''prvek s ozn.: 
93.2-K.N-02 4.5+11.00+11.00+4.8+10.8+11.00+4.4+3*11.9=93.200 [A] 
82.6-K.N-02 4.4+4.9+2*13.5+2*8.1+2*14.5+2*0.55=82.600 [B] 
136.6-K.N-02 4*18.5+2*4.9+2*7.7+3*9.8+4*2.00=136.600 [C] 
77.9-K.N-02 2*0.55+13.5+7.5+2*8.2+2*14.8+2*4.9=77.900 [D] 
52.9-K.N-02 11.2+12.5+4.4+12.9+11.9=52.900 [E] 
Celkem: 93.2+82.6+136.6+77.9+52.9=443.200 [F]</t>
  </si>
  <si>
    <t>998764103</t>
  </si>
  <si>
    <t>Přesun hmot pro konstrukce klempířské stanovený z hmotnosti přesunovaného materiálu vodorovná dopravní vzdálenost do 50 m v objektech výšky přes 12 do 24 m</t>
  </si>
  <si>
    <t>765131051</t>
  </si>
  <si>
    <t>Montáž vláknocementové krytiny skládané sklonu střechy do 30° jednoduché krytí ze šablon, počet desek do 10 ks/m2</t>
  </si>
  <si>
    <t>1. Vcenách jsou započteny i náklady na přiřezání desek. 2. Vcenách nejsou započteny náklady na klempířské konstrukce, tyto se oceňují cenami katalogu 800-764 Konstrukce klempířské. 3. Montáž střešních doplňků (větracích, prostupových apod.) se oceňuje cenami části A02.</t>
  </si>
  <si>
    <t>R_ST/01</t>
  </si>
  <si>
    <t>Šablona vláknocementová střešní, rozměr 400x400 mm, povrch structur, barva modročerná; 9,8 ks/m2</t>
  </si>
  <si>
    <t>765131191</t>
  </si>
  <si>
    <t>Montáž vláknocementové krytiny skládané sklonu střechy do 30° hřebene z hřebenáčů</t>
  </si>
  <si>
    <t>''viz Technická zpráva; rozsah dle výkresu střechy 
Část 61.84 11.58+11.53+3.28+35.45=61.840 [A] 
Část 144 18.78=18.780 [B] 
Část 0.144 18.76=18.760 [C] 
Část 18.76 20.73+58.16+20.76=99.650 [D] 
Část D1 18.69=18.690 [E] 
Část D2 18.61=18.610 [F] 
Část 18.69 27.36=27.360 [G] 
Celkem: 61.84+18.78+18.76+99.65+18.69+18.61+27.36=263.690 [H]</t>
  </si>
  <si>
    <t>59164504</t>
  </si>
  <si>
    <t>hřebenáč kónický vláknocementový barevný</t>
  </si>
  <si>
    <t>765131291</t>
  </si>
  <si>
    <t>Montáž vláknocementové krytiny skládané Příplatek k cenám za sklon přes 30° na bednění</t>
  </si>
  <si>
    <t>765135013</t>
  </si>
  <si>
    <t>Montáž střešních doplňků vláknocementové krytiny skládané střešních výlezů, plochy jednotlivě přes 0,25 do 1,0 m2</t>
  </si>
  <si>
    <t>''Tabulka oken 
'''okno s ozn.: 
6-O.N-1 10=10.000 [A] 
0.144-O.N-1 2=2.000 [B] 
2-O.N-1 3=3.000 [C] 
1-O.N-1 6=6.000 [D] 
1-O.N-1 4=4.000 [E] 
2-O.N-1 9=9.000 [F] 
Celkem: 10+2+3+6+4+9=34.000 [G]</t>
  </si>
  <si>
    <t>R_A3-O.N-1</t>
  </si>
  <si>
    <t>Střešní výlez; novotvar; rozměry 600x600 mm</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</si>
  <si>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A</t>
  </si>
  <si>
    <t>R_B2-O.N-1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</si>
  <si>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B</t>
  </si>
  <si>
    <t>R_B3-O.N-1</t>
  </si>
  <si>
    <t>R_C4-O.N-1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</si>
  <si>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C</t>
  </si>
  <si>
    <t>R_D3-O.N-1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</si>
  <si>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Objekt D</t>
  </si>
  <si>
    <t>R_E3-O.N-1</t>
  </si>
  <si>
    <t>Střešní výlez 600 x 600 mm, s dvojitou vodní drážkou, výplň drátosklo, příp. plný neprosvětlený poklop. Dřevěný rámeček je ošetřen ochranným nátěrem a doplněn spojovacím materiálem včetně bezpečnostního zavírání. \PBarevný pozinkovaný plech v odstínu antracit RAL 7016.\PS olověným límcem pro použití s profilovanou krytinou  bezpečnostní vrstvené sklo P2A  Objekt E</t>
  </si>
  <si>
    <t>765191001</t>
  </si>
  <si>
    <t>Montáž pojistné hydroizolační nebo parotěsné fólie kladené ve sklonu do 20° lepením (vodotěsné podstřeší) na bednění nebo tepelnou izolaci</t>
  </si>
  <si>
    <t>1. V cenách nejsou započteny náklady na dodávku fólie, tyto se oceňují ve specifikaci. Ztratné lze dohodnout ve směrné výši 5 až 15%. 2. Vceně -1071 nejsou započteny náklady na dodávku okapnice, tyto se oceňují položkami ceníku 800-764 Konstrukce klempířské.</t>
  </si>
  <si>
    <t>28329036</t>
  </si>
  <si>
    <t>fólie kontaktní difuzně propustná pro doplňkovou hydroizolační vrstvu, třívrstvá mikroporézní PP 150g/m2 s integrovanou samolepící páskou</t>
  </si>
  <si>
    <t>998765203</t>
  </si>
  <si>
    <t>Přesun hmot pro krytiny skládané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</si>
  <si>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</si>
  <si>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766621112</t>
  </si>
  <si>
    <t>Montáž oken dřevěných včetně montáže rámu plochy přes 1 m2 špaletových do zdiva, výšky přes 1,5 do 2,5 m</t>
  </si>
  <si>
    <t>''Tabulka oken 
'''okno s ozn: 
5-O.P-02 2*0.91*2.22=4.040 [A] 
5-O.P-03 28*0.91*2.22=56.566 [B] 
5-O.P-07 28*1.01*2.28=64.478 [C] 
5-O.P-14 2*1.01*2.28=4.606 [D] 
Celkem: 4.04+56.566+64.478+4.606=129.690 [E]</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</si>
  <si>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zdiva</t>
  </si>
  <si>
    <t>R_C3-O.P-02</t>
  </si>
  <si>
    <t>Špaletové dřevěné dvoukřídlé okno s půlkruhovou výplní; replika; rozměr 910 x 2220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</si>
  <si>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C</t>
  </si>
  <si>
    <t>R_C3-O.P-03</t>
  </si>
  <si>
    <t>R_C3-O.P-07</t>
  </si>
  <si>
    <t>Špaletové dřevěné dvoukřídlé okno s půlkruhovou výplní; replika; rozměr 1010 x 2280 mm</t>
  </si>
  <si>
    <t>R_C3-O.P-14</t>
  </si>
  <si>
    <t>766621113</t>
  </si>
  <si>
    <t>Montáž oken dřevěných včetně montáže rámu plochy přes 1 m2 špaletových do zdiva, výšky přes 2,5 m</t>
  </si>
  <si>
    <t>R_A1-O.P-01</t>
  </si>
  <si>
    <t>Špaletové dřevěné okno s horní půlkrohovou výplní; replika; rozměr 1225 x 2775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</si>
  <si>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A</t>
  </si>
  <si>
    <t>R_A1-O.P-02</t>
  </si>
  <si>
    <t>Špaletové dřevěné okno s horní půlkrohovou výplní; replika; rozměr 1510 x 2960 mm</t>
  </si>
  <si>
    <t>R_A1-O.P-28</t>
  </si>
  <si>
    <t>Špaletové dřevěné dvoukřídlé okno s půlkruhovou výplní; replika; rozměr 1160 x 2750 mm</t>
  </si>
  <si>
    <t>R_A1-O.P-29</t>
  </si>
  <si>
    <t>Špaletové dřevěné dvoukřídlé okno s půlkruhovou výplní; replika; rozměr 1170 x 2750 mm</t>
  </si>
  <si>
    <t>R_A1-O.P-30</t>
  </si>
  <si>
    <t>Špaletové dřevěné dvoukřídlé okno s půlkruhovou výplní; replika; rozměr 1160 x 2760 mm</t>
  </si>
  <si>
    <t>R_A1-O.P-31</t>
  </si>
  <si>
    <t>Špaletové dřevěné dvoukřídlé okno s půlkruhovou výplní; replika; rozměr 1210 x 2770 mm</t>
  </si>
  <si>
    <t>R_A2-O.P-24</t>
  </si>
  <si>
    <t>Špaletové dřevěné dvoukřídlé okno s půlkruhovou výplní; replika; rozměr 1190x2565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</si>
  <si>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A</t>
  </si>
  <si>
    <t>R_A2-O.P-25</t>
  </si>
  <si>
    <t>Špaletové dřevěné dvoukřídlé okno s půlkruhovou výplní; replika; rozměr 1220x2570 mm</t>
  </si>
  <si>
    <t>R_A2-O.P-26</t>
  </si>
  <si>
    <t>Špaletové dřevěné okno s horní půlkrohovou výplní; replika; rozměr 1185 x 2575 mm</t>
  </si>
  <si>
    <t>149</t>
  </si>
  <si>
    <t>R_A2-O.P-27</t>
  </si>
  <si>
    <t>Špaletové dřevěné okno s horní půlkrohovou výplní; replika; rozměr 1195 x 2505 mm</t>
  </si>
  <si>
    <t>150</t>
  </si>
  <si>
    <t>R_A2-O.P-28</t>
  </si>
  <si>
    <t>Špaletové dřevěné okno s horní půlkrohovou výplní; replika; rozměr 1310 x 2650 mm</t>
  </si>
  <si>
    <t>151</t>
  </si>
  <si>
    <t>R_A2-O.P-31</t>
  </si>
  <si>
    <t>Špaletové dřevěné dvoukřídlé okno s půlkruhovou výplní; replika; rozměr 1190x2630 mm</t>
  </si>
  <si>
    <t>152</t>
  </si>
  <si>
    <t>R_A2-O.P-30</t>
  </si>
  <si>
    <t>Špaletové dřevěné okno s horní půlkrohovou výplní; replika; rozměr 1350x2640 mm</t>
  </si>
  <si>
    <t>153</t>
  </si>
  <si>
    <t>R_B1-O.P-04</t>
  </si>
  <si>
    <t>Špaletové dřevěné okno s horní půlkrohovou výplní; replika; rozměr 1570 x 3545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</si>
  <si>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B</t>
  </si>
  <si>
    <t>154</t>
  </si>
  <si>
    <t>R_B1-O.P-21</t>
  </si>
  <si>
    <t>Špaletové dřevěné dvoukřídlé okno s půlkruhovou výplní; replika; rozměr 1590 x 3540 mm</t>
  </si>
  <si>
    <t>155</t>
  </si>
  <si>
    <t>R_B1-O.P-22</t>
  </si>
  <si>
    <t>156</t>
  </si>
  <si>
    <t>R_B1-O.P-23</t>
  </si>
  <si>
    <t>157</t>
  </si>
  <si>
    <t>R_B1-O.P-24</t>
  </si>
  <si>
    <t>Špaletové dřevěné dvoukřídlé okno s půlkruhovou výplní; replika; rozměr 1570 x 3510 mm</t>
  </si>
  <si>
    <t>158</t>
  </si>
  <si>
    <t>R_B1-O.P-25</t>
  </si>
  <si>
    <t>Špaletové dřevěné dvoukřídlé okno s půlkruhovou výplní; replika; rozměr 1575 x 3500 mm</t>
  </si>
  <si>
    <t>159</t>
  </si>
  <si>
    <t>R_B1-O.P-26</t>
  </si>
  <si>
    <t>Špaletové dřevěné dvoukřídlé okno s půlkruhovou výplní; replika; rozměr 1570 x 3500 mm</t>
  </si>
  <si>
    <t>160</t>
  </si>
  <si>
    <t>R_B2-O.P-03</t>
  </si>
  <si>
    <t>Špaletové dřevěné dvoukřídlé okno s půlkruhovou výplní; replika; rozměr 1550 x 2960 mm</t>
  </si>
  <si>
    <t>161</t>
  </si>
  <si>
    <t>R_B2-O.P-04</t>
  </si>
  <si>
    <t>Špaletové dřevěné dvoukřídlé okno s půlkruhovou výplní; replika; rozměr 1575 x 2970 mm</t>
  </si>
  <si>
    <t>162</t>
  </si>
  <si>
    <t>R_B2-O.P-08</t>
  </si>
  <si>
    <t>Špaletové dřevěné dvoukřídlé okno s půlkruhovou výplní; replika; rozměr 1610 x 3005 mm</t>
  </si>
  <si>
    <t>163</t>
  </si>
  <si>
    <t>R_B2-O.P-09</t>
  </si>
  <si>
    <t>Špaletové dřevěné dvoukřídlé okno s půlkruhovou výplní; replika; rozměr 1635 x 3005 mm</t>
  </si>
  <si>
    <t>164</t>
  </si>
  <si>
    <t>R_B2-O.P-10</t>
  </si>
  <si>
    <t>Špaletové dřevěné dvoukřídlé okno s půlkruhovou výplní; replika; rozměr 1610 x 3000 mm</t>
  </si>
  <si>
    <t>165</t>
  </si>
  <si>
    <t>R_B2-O.P-11</t>
  </si>
  <si>
    <t>Špaletové dřevěné dvoukřídlé okno s půlkruhovou výplní; replika; rozměr 1610 x 2980 mm</t>
  </si>
  <si>
    <t>166</t>
  </si>
  <si>
    <t>R_C1-O.P-04</t>
  </si>
  <si>
    <t>Špaletové dřevěné dvoukřídlé okno s půlkruhovou výplní; replika; rozměr 1570 x 3560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</si>
  <si>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C</t>
  </si>
  <si>
    <t>167</t>
  </si>
  <si>
    <t>R_C1-O.P-15</t>
  </si>
  <si>
    <t>Špaletové dřevěné dvoukřídlé okno s půlkruhovou výplní; replika; rozměr 1730 x 3560 mm</t>
  </si>
  <si>
    <t>168</t>
  </si>
  <si>
    <t>R_C1-O.P-16</t>
  </si>
  <si>
    <t>Špaletové dřevěné dvoukřídlé okno s půlkruhovou výplní; replika; rozměr 1780 x 3540 mm</t>
  </si>
  <si>
    <t>169</t>
  </si>
  <si>
    <t>R_C1-O.P-17</t>
  </si>
  <si>
    <t>Špaletové dřevěné dvoukřídlé okno s půlkruhovou výplní; replika; rozměr 1730 x 3530 mm</t>
  </si>
  <si>
    <t>170</t>
  </si>
  <si>
    <t>R_C1-O.P-19</t>
  </si>
  <si>
    <t>Špaletové dřevěné dvoukřídlé okno s půlkruhovou výplní; replika; rozměr 1570 x 3540 mm</t>
  </si>
  <si>
    <t>171</t>
  </si>
  <si>
    <t>R_C1-O.P-20</t>
  </si>
  <si>
    <t>172</t>
  </si>
  <si>
    <t>R_C1-O.P-21</t>
  </si>
  <si>
    <t>173</t>
  </si>
  <si>
    <t>R_C2-O.P-04</t>
  </si>
  <si>
    <t>Špaletové dřevěné dvoukřídlé okno s půlkruhovou výplní; replika; rozměr 1550 x 2940 mm</t>
  </si>
  <si>
    <t>174</t>
  </si>
  <si>
    <t>R_C2-O.P-05</t>
  </si>
  <si>
    <t>175</t>
  </si>
  <si>
    <t>R_C2-O.P-06</t>
  </si>
  <si>
    <t>176</t>
  </si>
  <si>
    <t>R_C2-O.P-08</t>
  </si>
  <si>
    <t>Špaletové dřevěné dvoukřídlé okno s půlkruhovou výplní; replika; rozměr 1580 x 3000 mm</t>
  </si>
  <si>
    <t>177</t>
  </si>
  <si>
    <t>R_C2-O.P-09</t>
  </si>
  <si>
    <t>Špaletové dřevěné dvoukřídlé okno s půlkruhovou výplní; replika; rozměr 1660 x 2990 mm</t>
  </si>
  <si>
    <t>178</t>
  </si>
  <si>
    <t>R_C2-O.P-13</t>
  </si>
  <si>
    <t>179</t>
  </si>
  <si>
    <t>R_C2-O.P-14</t>
  </si>
  <si>
    <t>Špaletové dřevěné dvoukřídlé okno s půlkruhovou výplní; replika; rozměr 1580 x 2984 mm</t>
  </si>
  <si>
    <t>180</t>
  </si>
  <si>
    <t>R_C2-O.P-15</t>
  </si>
  <si>
    <t>181</t>
  </si>
  <si>
    <t>R_C2-O.P-36</t>
  </si>
  <si>
    <t>Špaletové dřevěné dvoukřídlé okno s půlkruhovou výplní; replika; rozměr 1670 x 3020 mm</t>
  </si>
  <si>
    <t>182</t>
  </si>
  <si>
    <t>R_D1-O.P-04</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</si>
  <si>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D</t>
  </si>
  <si>
    <t>183</t>
  </si>
  <si>
    <t>R_D1-O.P-12</t>
  </si>
  <si>
    <t>Špaletové dřevěné dvoukřídlé okno s půlkruhovou výplní; replika; rozměr 1780 x 3660 mm</t>
  </si>
  <si>
    <t>184</t>
  </si>
  <si>
    <t>R_D1-O.P-13</t>
  </si>
  <si>
    <t>Špaletové dřevěné dvoukřídlé okno s půlkruhovou výplní; replika; rozměr 1680 x 3660 mm</t>
  </si>
  <si>
    <t>185</t>
  </si>
  <si>
    <t>R_D1-O.P-14</t>
  </si>
  <si>
    <t>Špaletové dřevěné dvoukřídlé okno s půlkruhovou výplní; replika; rozměr 1760 x 3660 mm</t>
  </si>
  <si>
    <t>186</t>
  </si>
  <si>
    <t>R_D2-O.P-03</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</si>
  <si>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D</t>
  </si>
  <si>
    <t>187</t>
  </si>
  <si>
    <t>R_D2-O.P-16</t>
  </si>
  <si>
    <t>Špaletové dřevěné okno s horní půlkrohovou výplní; replika; rozměr 1590x3020 mm</t>
  </si>
  <si>
    <t>188</t>
  </si>
  <si>
    <t>R_D2-O.P-17</t>
  </si>
  <si>
    <t>Špaletové dřevěné okno s horní půlkrohovou výplní; replika; rozměr 1580x2960 mm</t>
  </si>
  <si>
    <t>189</t>
  </si>
  <si>
    <t>R_D2-O.P-04</t>
  </si>
  <si>
    <t>Špaletové dřevěné dvoukřídlé okno s půlkruhovou výplní; replika; rozměr 1560 x 2940 mm</t>
  </si>
  <si>
    <t>190</t>
  </si>
  <si>
    <t>R_D2-O.P-18</t>
  </si>
  <si>
    <t>Špaletové dřevěné okno s horní půlkrohovou výplní; replika; rozměr 1580x2980 mm</t>
  </si>
  <si>
    <t>191</t>
  </si>
  <si>
    <t>R_E1-O.P-06</t>
  </si>
  <si>
    <t>Špaletové dřevěné dvoukřídlé okno s půlkruhovou výplní; replika; rozměr 1180 x 2840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</si>
  <si>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;bezpečnostní vrstvené sklo P2A;objekt E</t>
  </si>
  <si>
    <t>192</t>
  </si>
  <si>
    <t>R_E1-O.P-08</t>
  </si>
  <si>
    <t>Špaletové dřevěné okno s horní půlkruhovou výplní; replika; rozměr 1430 x 2690 mm</t>
  </si>
  <si>
    <t>193</t>
  </si>
  <si>
    <t>R_E1-O.P-09</t>
  </si>
  <si>
    <t>Špaletové dřevěné okno s horní půlkruhovou výplní; replika; rozměr 1430x2810 mm</t>
  </si>
  <si>
    <t>194</t>
  </si>
  <si>
    <t>R_E1-O.P-10</t>
  </si>
  <si>
    <t>Špaletové dřevěné okno s horní půlkruhovou výplní; replika; rozměr 1430 x 2695 mm</t>
  </si>
  <si>
    <t>195</t>
  </si>
  <si>
    <t>R_E1-O.P-11</t>
  </si>
  <si>
    <t>Špaletové dřevěné okno s horní půlkruhovou výplní; replika; rozměr 1420 x 2850 mm</t>
  </si>
  <si>
    <t>196</t>
  </si>
  <si>
    <t>R_E2-O.P-01</t>
  </si>
  <si>
    <t>Špaletové dřevěné okno s horní půlkrohovou výplní; replika; rozměr 1225x2505 mm</t>
  </si>
  <si>
    <t>dvoukřídlé dřevěné špaletové okno s členěním, s půlkruhovou horní výplní, dřevěný rám, cihelné ostění, výplň z čirého taženého skla, vnitřní křídlo opatřeno izolačním dvojsklem a venkovní křídlo opatřeno jednoduchým zasklením, vnitřní parapet dřevěný ve stejné barvě jako okno, kování - závěsy, mosazné kličky tzv. 'olivy', zarážky, obrtlíky, atd. - replika kování podle původního ;-;objekt E</t>
  </si>
  <si>
    <t>197</t>
  </si>
  <si>
    <t>R_E2-O.P-02</t>
  </si>
  <si>
    <t>Špaletové dřevěné okno s horní půlkrohovou výplní; replika; rozměr 1225x2555 mm</t>
  </si>
  <si>
    <t>198</t>
  </si>
  <si>
    <t>R_E2-O.P-32</t>
  </si>
  <si>
    <t>Špaletové dřevěné okno s horní půlkrohovou výplní; replika; rozměr 1185x2520 mm</t>
  </si>
  <si>
    <t>199</t>
  </si>
  <si>
    <t>R_E2-O.P-33</t>
  </si>
  <si>
    <t>Špaletové dřevěné okno s horní půlkrohovou výplní; replika; rozměr 1330x2615 mm</t>
  </si>
  <si>
    <t>200</t>
  </si>
  <si>
    <t>R_E2-O.P-34</t>
  </si>
  <si>
    <t>Špaletové dřevěné okno s horní půlkrohovou výplní; replika; rozměr 1340x2625 mm</t>
  </si>
  <si>
    <t>201</t>
  </si>
  <si>
    <t>R_E2-O.P-35</t>
  </si>
  <si>
    <t>202</t>
  </si>
  <si>
    <t>766621211</t>
  </si>
  <si>
    <t>Montáž oken dřevěných včetně montáže rámu plochy přes 1 m2 otevíravých do zdiva, výšky do 1,5 m</t>
  </si>
  <si>
    <t>''Tabulka oken 
'''okno s ozn: 
0.144-O.P-29.1 1.15*1.2=1.380 [A] 
Celkem: 1.38=1.380 [B]</t>
  </si>
  <si>
    <t>203</t>
  </si>
  <si>
    <t>R_A2-O.P-29</t>
  </si>
  <si>
    <t>Dřevěné jednoduché okno s půlkruhovým obloukem; replika; rozměr 1150x1200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</si>
  <si>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A</t>
  </si>
  <si>
    <t>204</t>
  </si>
  <si>
    <t>766621212</t>
  </si>
  <si>
    <t>Montáž oken dřevěných včetně montáže rámu plochy přes 1 m2 otevíravých do zdiva, výšky přes 1,5 do 2,5 m</t>
  </si>
  <si>
    <t>''Tabulka oken 
'''okno s ozn: 
6-O.P-18.1 1.065*1.93=2.055 [A] 
0.144-O.P-21.1 0.7*1.75=1.225 [B] 
2-O.P-17.1 0.7*1.77=1.239 [C] 
1-O.N-06 2*0.7*1.77=2.478 [D] 
2-O.P-09 2*1.06*1.93=4.092 [E] 
2-O.P-11.1 1.14*2.11=2.405 [F] 
Celkem: 2.055+1.225+1.239+2.478+4.092+2.405=13.494 [G]</t>
  </si>
  <si>
    <t>205</t>
  </si>
  <si>
    <t>R_A3-O.P-18</t>
  </si>
  <si>
    <t>Dřevěné jednoduché okno s půlkruhovým obloukem; replika; rozměr 1065x1930 mm</t>
  </si>
  <si>
    <t>206</t>
  </si>
  <si>
    <t>R_B2-O.P-21</t>
  </si>
  <si>
    <t>Dřevěné jednoduché okno s půlkruhovým obloukem; replika; rozměr 700x1750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</si>
  <si>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B</t>
  </si>
  <si>
    <t>207</t>
  </si>
  <si>
    <t>R_B3-O.P-17</t>
  </si>
  <si>
    <t>Dřevěné jednoduché okno s půlkruhovým obloukem; replika; rozměr 700x1770 mm</t>
  </si>
  <si>
    <t>208</t>
  </si>
  <si>
    <t>R_C4-O.N-06</t>
  </si>
  <si>
    <t>Jednoduché dřevěné okno s horní půlkruhovou výplní; replika; rozměry 700x1770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</si>
  <si>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</si>
  <si>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209</t>
  </si>
  <si>
    <t>R_E3-O.P-09</t>
  </si>
  <si>
    <t>Jednoduché dřevěné dvoukřídlé okno s horní půlkruhovou výplní; replika; rozměr 1060x1930</t>
  </si>
  <si>
    <t>dvoukřídlé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</si>
  <si>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210</t>
  </si>
  <si>
    <t>R_E3-O.P-11</t>
  </si>
  <si>
    <t>Jednoduché dřevěné dvoukřídlé okno s horní půlkruhovou výplní; replika; rozměr 1140x2110</t>
  </si>
  <si>
    <t>211</t>
  </si>
  <si>
    <t>766621213</t>
  </si>
  <si>
    <t>Montáž oken dřevěných včetně montáže rámu plochy přes 1 m2 otevíravých do zdiva, výšky přes 2,5 m</t>
  </si>
  <si>
    <t>''Tabulka oken 
'''okno s ozn: 
144-O.P-03 5*1.17*2.78=16.263 [A] 
144-O.P-27.1 1.28*2.6=3.328 [B] 
C2-O.P-37.1 1.53*2.92=4.468 [C] 
C2-O.P-12 2*1.53*2.92=8.935 [D] 
Celkem: 16.263+3.328+4.468+8.935=32.994 [E]</t>
  </si>
  <si>
    <t>212</t>
  </si>
  <si>
    <t>R_A1-O.P-03</t>
  </si>
  <si>
    <t>Jednoduché dřevěné dvoukřídlé okno s půlkruhovou výplní; replika; rozměr 1170 x 2780 mm</t>
  </si>
  <si>
    <t>213</t>
  </si>
  <si>
    <t>R_A1-O.P-27</t>
  </si>
  <si>
    <t>Jednoduché dřevěné dvoukřídlé okno s půlkruhovou výplní; replika; rozměr 1280 x 2600 mm</t>
  </si>
  <si>
    <t>214</t>
  </si>
  <si>
    <t>R_C2-O.P-37</t>
  </si>
  <si>
    <t>Jednoduché dřevěné dvoukřídlé okno s půlkruhovou výplní; replika; rozměr 1530 x 2920 mm</t>
  </si>
  <si>
    <t>dvoukřídlé dřevěné jednoduché okno s členěním, s půlkruhovou horní výplní, \Pdřevěný rám, cihelné ostění, výplň z čirého taženého skla, \Pkřídlo opatřeno izolačním dvojsklem \Pvnitřní parapet dřevěný ve stejné barvě jako okno, \Pkování - závěsy, mosazné kličky tzv. 'olivy', zarážky, obrtlíky, atd. - replika kování podle původního ;-;objekt C</t>
  </si>
  <si>
    <t>215</t>
  </si>
  <si>
    <t>R_C2-O.P-12</t>
  </si>
  <si>
    <t>216</t>
  </si>
  <si>
    <t>766621621</t>
  </si>
  <si>
    <t>Montáž oken dřevěných plochy do 1 m2 včetně montáže rámu otevíravých do dřevěné konstrukce</t>
  </si>
  <si>
    <t>''Tabulka oken 
'''okno s ozn: 
0.144-O.P-25 5=5.000 [A] 
Celkem: 5=5.000 [B]</t>
  </si>
  <si>
    <t>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včetně mechanického kotvení do okolní konstrukce</t>
  </si>
  <si>
    <t>217</t>
  </si>
  <si>
    <t>R_B2-O.P-25</t>
  </si>
  <si>
    <t>Dřevěné jednoduché okno; novotvar; rozměry 700x1000 mm</t>
  </si>
  <si>
    <t>dřevěné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B; podlaží 2.NP</t>
  </si>
  <si>
    <t>218</t>
  </si>
  <si>
    <t>766621622</t>
  </si>
  <si>
    <t>Montáž oken dřevěných plochy do 1 m2 včetně montáže rámu otevíravých do zdiva</t>
  </si>
  <si>
    <t>''Tabulka oken 
'''okno s ozn: 
6-O.P-13 2=2.000 [A] 
0.144-O.P-20 2=2.000 [B] 
2-O.P-15 4=4.000 [C] 
2-O.P-16 2=2.000 [D] 
1-O.N-04 4=4.000 [E] 
1-O.N-05 4=4.000 [F] 
1-O.N-10 4=4.000 [G] 
D2-O.P-01 2=2.000 [H] 
D2-O.P-01 1=1.000 [I] 
1-O.P-04 4=4.000 [J] 
1-O.P-05 2=2.000 [K] 
1-O.P-06.1 1=1.000 [L] 
2-O.P-08 4=4.000 [M] 
Celkem: 2+2+4+2+4+4+4+2+1+4+2+1+4=36.000 [N]</t>
  </si>
  <si>
    <t>219</t>
  </si>
  <si>
    <t>R_A3-O.P-13</t>
  </si>
  <si>
    <t>Dřevěné jednoduché okno s půlkruhovým obloukem; replika; rozměr 740x1220 mm</t>
  </si>
  <si>
    <t>220</t>
  </si>
  <si>
    <t>R_B2-O.P-20</t>
  </si>
  <si>
    <t>Dřevěné jednoduché okno s půlkruhovým obloukem; replika; rozměr 520x1390 mm</t>
  </si>
  <si>
    <t>221</t>
  </si>
  <si>
    <t>R_B3-O.P-15</t>
  </si>
  <si>
    <t>Dřevěné jednoduché okno s půlkruhovým obloukem; replika; rozměr 480x950 mm</t>
  </si>
  <si>
    <t>222</t>
  </si>
  <si>
    <t>R_B3-O.P-16</t>
  </si>
  <si>
    <t>223</t>
  </si>
  <si>
    <t>R_C4-O.N-04</t>
  </si>
  <si>
    <t>Jednoduché dřevěné okno s horní půlkruhovou výplní; replika; rozměry 370x950 mm</t>
  </si>
  <si>
    <t>224</t>
  </si>
  <si>
    <t>R_C4-O.N-05</t>
  </si>
  <si>
    <t>Jednoduché dřevěné okno s horní půlkruhovou výplní; replika; rozměry 520x1380 mm</t>
  </si>
  <si>
    <t>225</t>
  </si>
  <si>
    <t>R_C4-O.N-10</t>
  </si>
  <si>
    <t>Dřevěné jednoduché okno s půlkruhovým obloukem; replika; rozměry 370x950 mm</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</si>
  <si>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</si>
  <si>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226</t>
  </si>
  <si>
    <t>R_D2-O.P-01</t>
  </si>
  <si>
    <t>Jednoduché dřevěné okno s horní půlkruhovou výplní; replika; rozměry 490x1200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</si>
  <si>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D; podlaží 2.NP</t>
  </si>
  <si>
    <t>227</t>
  </si>
  <si>
    <t>R_D2-O.P-02</t>
  </si>
  <si>
    <t>Jednoduché dřevěné okno s horní půlkruhovou výplní; replika; rozměry 490x1460</t>
  </si>
  <si>
    <t>228</t>
  </si>
  <si>
    <t>R_D3-O.P-04</t>
  </si>
  <si>
    <t>Jednoduché dřevěné okno s horní půlkruhovou výplní; replika; rozměr 490x1350</t>
  </si>
  <si>
    <t>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D</t>
  </si>
  <si>
    <t>229</t>
  </si>
  <si>
    <t>R_D3-O.P-05</t>
  </si>
  <si>
    <t>Jednoduché dřevěné okno s horní půlkruhovou výplní; replika; rozměr 490x1200</t>
  </si>
  <si>
    <t>230</t>
  </si>
  <si>
    <t>R_D3-O.P-06</t>
  </si>
  <si>
    <t>Jednoduché dřevěné okno s horní půlkruhovou výplní; replika; rozměr 490x1460</t>
  </si>
  <si>
    <t>231</t>
  </si>
  <si>
    <t>R_E3-O.P-08</t>
  </si>
  <si>
    <t>Jednoduché dřevěné okno s horní půlkruhovou výplní; replika; rozměr 730x1220</t>
  </si>
  <si>
    <t>jednokřídlé dřevěné jednoduché okno s členěním, s půlkruhovou horní výplní, dřevěný rám, cihelné ostění, výplň z čirého taženého skla, křídlo opatřeno izolačním dvojsklem, vnitřní parapet dřevěný ve stejné barvě jako okno, kování - závěsy, mosazné kličky tzv. 'olivy', zarážky, obrtlíky, atd. - replika kování podle původního ;-;objekt E</t>
  </si>
  <si>
    <t>232</t>
  </si>
  <si>
    <t>766621435</t>
  </si>
  <si>
    <t>Montáž oken dřevěných včetně montáže rámu plochy přes 1 m2 obloukových nebo kulatých do zdiva, výšky do 1,5 m</t>
  </si>
  <si>
    <t>''Tabulka oken 
'''okno s ozn: 
0.144-O.P-19.1 3.14159265359*0.185^2=0.108 [A] 
0.144-O.P-19.2 3.14159265359*0.19^2=0.113 [B] 
1-O.P-01 4*3.14159265359*0.3875^2=1.887 [C] 
1-O.P-07 3*3.14159265359*0.4^2=1.508 [D] 
1-O.P-09 3.14159265359*0.4^2=0.503 [E] 
Celkem: 0.108+0.113+1.887+1.508+0.503=4.119 [F]</t>
  </si>
  <si>
    <t>233</t>
  </si>
  <si>
    <t>R_B2-O.P-19</t>
  </si>
  <si>
    <t>Kruhové dřevěné okno; replika; rozměr průměr 370 mm</t>
  </si>
  <si>
    <t>234</t>
  </si>
  <si>
    <t>R_C4-O.P-01</t>
  </si>
  <si>
    <t>Dřevěné jednoduché kruhové okno; replika; rozměry průměr otvoru 775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</si>
  <si>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původního ; objekt C; podlaží 4.NP</t>
  </si>
  <si>
    <t>235</t>
  </si>
  <si>
    <t>R_C4-O.P-07</t>
  </si>
  <si>
    <t>Dřevěné jednoduché kruhové okno; replika; rozměry průměr otvoru 800 mm</t>
  </si>
  <si>
    <t>236</t>
  </si>
  <si>
    <t>R_C4-O.P-09</t>
  </si>
  <si>
    <t>Dřevěné jednoduché kruhové okno bez křídla; replika; rozměry průměr otvoru 800 mm</t>
  </si>
  <si>
    <t>dřevěné kruhové jednoduché okno s členěním, dřevěný rám, cihelné ostění, výplň z čirého taženého skla, křídlo opatřeno izolačním dvojsklem, vnitřní parapet dřevěný ve stejné barvě jako okno, kování - závěsy, mosazné kličky tzv. 'olivy', zarážky, obrtlíky, atd. - replika kování podle původníh; objekt C; podlaží 4.NP</t>
  </si>
  <si>
    <t>237</t>
  </si>
  <si>
    <t>766621436</t>
  </si>
  <si>
    <t>Montáž oken dřevěných včetně montáže rámu plochy přes 1 m2 obloukových nebo kulatých do zdiva, výšky přes 1,5 do 2,5 m</t>
  </si>
  <si>
    <t>''Tabulka oken 
'''okno s ozn: 
1-O.P-02 2*3.14159265359*0.785^2=3.872 [A] 
1-O.P-08 3.14159265359*0.775^2=1.887 [B] 
Celkem: 3.872+1.887=5.759 [C]</t>
  </si>
  <si>
    <t>238</t>
  </si>
  <si>
    <t>R_C4-O.P-02</t>
  </si>
  <si>
    <t>Dřevěné jednoduché kruhové okno; replika; rozměry průměr otvoru 1570 mm</t>
  </si>
  <si>
    <t>239</t>
  </si>
  <si>
    <t>R_C4-O.P-08</t>
  </si>
  <si>
    <t>Dřevěné jednoduché kruhové okno; replika; rozměry průměr otvoru 1550 mm</t>
  </si>
  <si>
    <t>240</t>
  </si>
  <si>
    <t>766660421</t>
  </si>
  <si>
    <t>Montáž dveřních křídel dřevěných nebo plastových vchodových dveří včetně rámu do zdiva jednokřídlových s nadsvětlíkem</t>
  </si>
  <si>
    <t>''Tabulka dveří 
'''dveře s ozn.: 
144-D.P-44.1 1=1.000 [A] 
D1-D.N-19.1 1=1.000 [B] 
D1-D.N-19.2 1=1.000 [C] 
D1-1.N-30.1 1=1.000 [D] 
E1-1.N-23.1 1=1.000 [E] 
E1-1.N-24.1 1=1.000 [F] 
E1-1.N-26.1 1=1.000 [G] 
E1-1.N-27.1 1=1.000 [H] 
E1-1.N-27.2 1=1.000 [I] 
E1-1.N-28.1 1=1.000 [J] 
E1-1.N-43.1 1=1.000 [K] 
Celkem: 1+1+1+1+1+1+1+1+1+1+1=11.000 [L]</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</si>
  <si>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 včetně mechanického kotvení do zdiva</t>
  </si>
  <si>
    <t>241</t>
  </si>
  <si>
    <t>R_A1-D.P-44.1</t>
  </si>
  <si>
    <t>Jednokřídlé dveře dřevěné s půlkruhovým nadsvětlíkem; replika; 1315x3460 mm</t>
  </si>
  <si>
    <t>replika podle prvku A1-D.B-02.1 exteriérové dveře jednokřídlé dřevěné rámové s prahem s obdélnými kazetami, plné, cihelné ostění, rámová zárubeň, kování štítkové s viditelnými závěsy - mosazné, zadlabávací zámek s cylindrickou vložkou ; bezpečnostní vrstvené sklo 3B3; objektA</t>
  </si>
  <si>
    <t>242</t>
  </si>
  <si>
    <t>R_D1-D.N-19.1</t>
  </si>
  <si>
    <t>Jednokřídlé dveře dřevěné s půlkruhovým nadsvětlíkem; novotvar; 1560 x 4380 mm</t>
  </si>
  <si>
    <t>replika dveřního křídla podle prvku D1-D.B-20.1 exteriérové dveře jednokřídlé dřevěné rámové s prahem s obdélnými kazetami, plné, \Pcihelné ostění, rámová zárubeň, \Pkování štítkové s viditelnými závěsy - mosazné, \Pzadlabávací zámek s cylindrickou vložkou ; bezpečnostní vrstvené sklo 3B3; objektD</t>
  </si>
  <si>
    <t>243</t>
  </si>
  <si>
    <t>R_D1-D.N-19.2</t>
  </si>
  <si>
    <t>244</t>
  </si>
  <si>
    <t>R_D1-D.N-30.1</t>
  </si>
  <si>
    <t>Jednokřídlé dveře dřevěné s půlkruhovým nadsvětlíkem; novotvar; 1620 x 4280 mm</t>
  </si>
  <si>
    <t>245</t>
  </si>
  <si>
    <t>R_E1-D.N-23.1</t>
  </si>
  <si>
    <t>Jednokřídlé dveře dřevěné s půlkruhovým nadsvětlíkem; novotvar; 1240 x 3635 mm</t>
  </si>
  <si>
    <t>-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</si>
  <si>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246</t>
  </si>
  <si>
    <t>R_E1-D.N-24.1</t>
  </si>
  <si>
    <t>Jednokřídlé dveře dřevěné s půlkruhovým nadsvětlíkem; novotvar; 1240 x 3500 mm</t>
  </si>
  <si>
    <t>replika dveřního křídla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</si>
  <si>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247</t>
  </si>
  <si>
    <t>R_E1-D.N-26.1</t>
  </si>
  <si>
    <t>Jednokřídlé dveře dřevěné s půlkruhovým nadsvětlíkem; novotvar; 1430 x 3750 mm</t>
  </si>
  <si>
    <t>replika podle prvku A1-D.B-02.1 exteriérové dveře jednokřídlé dřevěné rámové s prahem s obdélnými kazetami, plné, \Pcihelné ostění, rámová zárubeň, \Pkování štítkové s viditelnými závěsy - mosazné, \Pzadlabávací zámek s cylindrickou vložkou ; -; objektE</t>
  </si>
  <si>
    <t>248</t>
  </si>
  <si>
    <t>R_E1-D.N-27.1</t>
  </si>
  <si>
    <t>Jednokřídlé dveře dřevěné s půlkruhovým nadsvětlíkem; novotvar; 1240 x 3460 mm</t>
  </si>
  <si>
    <t>249</t>
  </si>
  <si>
    <t>R_E1-D.N-27.2</t>
  </si>
  <si>
    <t>250</t>
  </si>
  <si>
    <t>R_E1-D.N-28.1</t>
  </si>
  <si>
    <t>Jednokřídlé dveře dřevěné s půlkruhovým nadsvětlíkem; novotvar; 1200 x 3680 mm</t>
  </si>
  <si>
    <t>251</t>
  </si>
  <si>
    <t>R_E1-D.N-43.1</t>
  </si>
  <si>
    <t>Jednokřídlé dveře dřevěné s půlkruhovým nadsvětlíkem; novotvar; 1180 x 3510 mm</t>
  </si>
  <si>
    <t>replika podle prvku E1-D.B-23.1 exteriérové dveře jednokřídlé dřevěné rámové s prahem s obdélnými kazetami, plné, \Pcihelné ostění, rámová zárubeň, \Pkování štítkové s viditelnými závěsy - mosazné, \Pzadlabávací zámek s cylindrickou vložkou ; bezpečnostní vrstvené sklo 3B3; objektE</t>
  </si>
  <si>
    <t>252</t>
  </si>
  <si>
    <t>766660461</t>
  </si>
  <si>
    <t>Montáž dveřních křídel dřevěných nebo plastových vchodových dveří včetně rámu do zdiva dvoukřídlových s nadsvětlíkem</t>
  </si>
  <si>
    <t>253</t>
  </si>
  <si>
    <t>R_A1-D.P-01.1</t>
  </si>
  <si>
    <t>Dvoukřídlé dveře dřevěné s půlkruhovým nadsvětlíkem; replika; 1840 x 3750 mm</t>
  </si>
  <si>
    <t>replika nadsvětlíku podle prvku A1-D.B-03.1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</si>
  <si>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254</t>
  </si>
  <si>
    <t>R_A1-D.P-02.1</t>
  </si>
  <si>
    <t>Dvoukřídlé dveře dřevěné s půlkruhovým nadsvětlíkem; replika; 1930 x 3730 mm</t>
  </si>
  <si>
    <t>255</t>
  </si>
  <si>
    <t>R_A1-D.P-03.1</t>
  </si>
  <si>
    <t>Dvoukřídlé dveře dřevěné s půlkruhovým nadsvětlíkem; replika; 1640 x 3760 mm</t>
  </si>
  <si>
    <t>256</t>
  </si>
  <si>
    <t>R_A1-D.P-04.1</t>
  </si>
  <si>
    <t>Dřevené dvoukřídlé dveře rámové s půlkruhovým nadsvětlíkem; replika; 1520 x 3800 mm</t>
  </si>
  <si>
    <t>replika bude provedena podle dochovaného prvku A1-D.B-04.1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</si>
  <si>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257</t>
  </si>
  <si>
    <t>R_A1-D.P-05.1</t>
  </si>
  <si>
    <t>Dřevené dvoukřídlé dveře rámové s půlkruhovým nadsvětlíkem; replika; 1650 x 3770 mm</t>
  </si>
  <si>
    <t>258</t>
  </si>
  <si>
    <t>R_A1-D.P-07.1</t>
  </si>
  <si>
    <t>Dřevené dvoukřídlé dveře s půlkruhovým nadsvětlíkem; replika; 2090 x 3845 mm</t>
  </si>
  <si>
    <t>replika bude provedena podle dochovaného prvku A1-D.B-07/1, A1-D.B-07/2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</si>
  <si>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259</t>
  </si>
  <si>
    <t>R_A1-D.P-07.2</t>
  </si>
  <si>
    <t>260</t>
  </si>
  <si>
    <t>R_A1-D.P-08.1</t>
  </si>
  <si>
    <t>Dřevené dvoukřídlé dveře s půlkruhovým nadsvětlíkem; replika; 2100 x 3840 mm</t>
  </si>
  <si>
    <t>replika bude provedena podle dochovaného prvku A1-D.B-07/1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</si>
  <si>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261</t>
  </si>
  <si>
    <t>R_A1-D.P-09.1</t>
  </si>
  <si>
    <t>Dřevené třídílné dveře s půlkruhovým nadsvětlíkem; replika; 2100 x 3850 mm</t>
  </si>
  <si>
    <t>replika bude provedena podle dochovaného prvku A1-D.B-09/1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</si>
  <si>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262</t>
  </si>
  <si>
    <t>R_A1-D.P-10.1</t>
  </si>
  <si>
    <t>Dřevené třídílné dveře s půlkruhovým nadsvětlíkem; replika; 2120 x 3820 mm</t>
  </si>
  <si>
    <t>replika bude provedena podle dochovaného prvku A1-D.B-10/1 exteriérové dveře tříkřídlé dřevěné rámové s prahem s obdélnými kazetami, prosklené, cihelné ostění, rámová zárubeň, kování štítkové s viditelnými závěsy - mosazné, zadlabávací zámek s cylindrickou vložkou; bezpečnostní vrstvené sklo 3B3; objektA</t>
  </si>
  <si>
    <t>263</t>
  </si>
  <si>
    <t>R_A1-D.P-37.1</t>
  </si>
  <si>
    <t>Dvoukřídlé dřevené rámové dveře s půlkruhovým nadsvětlíkem; replika; 2010 x 3800 mm</t>
  </si>
  <si>
    <t>replika podle prvku A1-D.B-38.1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</si>
  <si>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264</t>
  </si>
  <si>
    <t>R_A1-D.P-38.1</t>
  </si>
  <si>
    <t>Dvoukřídlé dřevené rámové dveře s půlkruhovým nadsvětlíkem; replika; 2015 x 3815 mm</t>
  </si>
  <si>
    <t>replika podle tohoto prvku exteriérové dveře dvoukřídlé dřevěné rámové s prahem s obdélnými kazetami, plné, cihelné ostění, rámová zárubeň, kování štítkové s viditelnými závěsy - mosazné, zadlabávací zámek s cylindrickou vložkou; bezpečnostní vrstvené sklo 3B3; objektA</t>
  </si>
  <si>
    <t>265</t>
  </si>
  <si>
    <t>R_A1-D.P-38.2</t>
  </si>
  <si>
    <t>266</t>
  </si>
  <si>
    <t>R_A1-D.P-39.1</t>
  </si>
  <si>
    <t>Dvoukřídlé dřevené rámové dveře s půlkruhovým nadsvětlíkem; replika; 1540 x 3660 mm</t>
  </si>
  <si>
    <t>replika podle prvku  tohoto prvku, doplnění skleněných tabulek exteriérové dveře dvoukřídlé dřevěné rámové s prahem s obdélnými kazetami, prosklené, cihelné ostění, rámová zárubeň, kování štítkové s viditelnými závěsy - mosazné, zadlabávací zámek s cylindrickou vložkou; bezpečnostní vrstvené sklo 3B3; objektA</t>
  </si>
  <si>
    <t>267</t>
  </si>
  <si>
    <t>R_A1-D.P-40.1</t>
  </si>
  <si>
    <t>Dvoukřídlé dveře dřevěné s půlkruhovým nadsvětlíkem; replika; 1560 x 3750 mm</t>
  </si>
  <si>
    <t>replika podle prvku A1-D.B-02.1 exteriérové dveře dvoukřídlé dřevěné rámové s prahem s obdélnými kazetami, plné, cihelné ostění, rámová zárubeň, kování štítkové s viditelnými závěsy - mosazné, zadlabávací zámek s cylindrickou vložkou ; bezpečnostní vrstvené sklo 3B3; objektA</t>
  </si>
  <si>
    <t>268</t>
  </si>
  <si>
    <t>R_A1-D.P-41.1</t>
  </si>
  <si>
    <t>269</t>
  </si>
  <si>
    <t>R_B1-D.P-11.1</t>
  </si>
  <si>
    <t>Dřevené dvoukřídlé dveře rámové s půlkruhovým nadsvětlíkem; replika; 1620 x 4350 mm</t>
  </si>
  <si>
    <t>replika bude provedena podle tohoto prvku exteriérové dveře dvoukřídlé dřevěné rámové s prahem s obdélnými kazetami, prosklené, cihelné ostění, rámová zárubeň, kování štítkové s viditelnými závěsy - mosazné, zadlabávací zámek s cylindrickou vložkou; bezpečnostní vrstvené sklo 3B3; objektB</t>
  </si>
  <si>
    <t>270</t>
  </si>
  <si>
    <t>R_C1-D.N-12.1</t>
  </si>
  <si>
    <t>Dvoukřídlé dveře dřevěné s půlkruhovým nadsvětlíkem; novotvar; 1570 x 4340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</si>
  <si>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</si>
  <si>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271</t>
  </si>
  <si>
    <t>R_C1-D.N-13.1</t>
  </si>
  <si>
    <t>Dvoukřídlé dveře dřevěné s půlkruhovým nadsvětlíkem; novotvar; 2050 x 4590 mm</t>
  </si>
  <si>
    <t>272</t>
  </si>
  <si>
    <t>R_C1-D.N-14.1</t>
  </si>
  <si>
    <t>Dvoukřídlé dveře dřevěné s půlkruhovým nadsvětlíkem; novotvar; 2000 x 4700 mm</t>
  </si>
  <si>
    <t>replika prvku bude provedena podle prvku A1-D.B-02.1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</si>
  <si>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273</t>
  </si>
  <si>
    <t>R_C1-D.N-15.1</t>
  </si>
  <si>
    <t>274</t>
  </si>
  <si>
    <t>R_C1-D.N-16.1</t>
  </si>
  <si>
    <t>275</t>
  </si>
  <si>
    <t>R_C1-D.N-17.1</t>
  </si>
  <si>
    <t>Dvoukřídlé dveře dřevěné s půlkruhovým nadsvětlíkem; novotvar; 1570 x 4360 mm</t>
  </si>
  <si>
    <t>276</t>
  </si>
  <si>
    <t>R_C1-D.N-18.1</t>
  </si>
  <si>
    <t>Dvoukřídlé dveře dřevěné s půlkruhovým nadsvětlíkem; novotvar; 1560 x 4300 mm</t>
  </si>
  <si>
    <t>277</t>
  </si>
  <si>
    <t>R_C1-D.N-32.1</t>
  </si>
  <si>
    <t>Dvoukřídlé dveře dřevěné s půlkruhovým nadsvětlíkem; novotvar; 2010 x 4750 mm</t>
  </si>
  <si>
    <t>- exteriérové dveře dvoukřídlé dřevěné rámové s prahem s obdélnými kazetami, plné, \Pcihelné ostění, rámová zárubeň, \Pkování štítkové s viditelnými závěsy - mosazné, \Pzadlabávací zámek s cylindrickou vložkou\Pautomatické otevírání - samozavírač ; bezpečnostní vrstvené sklo 3B3; objektC</t>
  </si>
  <si>
    <t>278</t>
  </si>
  <si>
    <t>R_C1-D.N-33.1</t>
  </si>
  <si>
    <t>Dvoukřídlé dveře dřevěné s půlkruhovým nadsvětlíkem; novotvar; 2150 x 4810 mm</t>
  </si>
  <si>
    <t>279</t>
  </si>
  <si>
    <t>R_C1-D.N-34.1</t>
  </si>
  <si>
    <t>280</t>
  </si>
  <si>
    <t>R_C1-D.N-35.1</t>
  </si>
  <si>
    <t>replika prvku bude provedena podle prvku A1-D.B-02.1 exteriérové dveře dvoukřédlé dřevěné rámové s prahem s obdélnými kazetami, plné, \Pcihelné ostění, rámová zárubeň, \Pkování štítkové s viditelnými závěsy - mosazné, \Pzadlabávací zámek s cylindrickou vložkou\Psamozavírač ; bezpečnostní vrstvené sklo 3B3; objektC</t>
  </si>
  <si>
    <t>281</t>
  </si>
  <si>
    <t>R_C1-D.N-36.1</t>
  </si>
  <si>
    <t>Dvoukřídlé dveře dřevěné s půlkruhovým nadsvětlíkem; novotvar; 2090 x 4590 mm</t>
  </si>
  <si>
    <t>282</t>
  </si>
  <si>
    <t>R_C2-D.N-01.1</t>
  </si>
  <si>
    <t>Dvoukřídlé dveře dřevěné s půlkruhovým nadsvětlíkem; novotvar; 1620 x 3850 mm</t>
  </si>
  <si>
    <t>replika prvku bude provedena podle prvku 1NP.TD.11 exteriérové dveře dvoukřídlé dřevěné rámové s prahem s obdélnými kazetami, plné, \Pcihelné ostění, rámová zárubeň, \Pkování štítkové s viditelnými závěsy - mosazné, \Pzadlabávací zámek s cylindrickou vložkou\Psamozavírač ; bezpečnostní vrstvené sklo 3B3; objektC</t>
  </si>
  <si>
    <t>283</t>
  </si>
  <si>
    <t>R_D1-D.N-20.1</t>
  </si>
  <si>
    <t>Dvoukřídlé dveře dřevěné s půlkruhovým nadsvětlíkem; novotvar; 1660 x 4420 mm</t>
  </si>
  <si>
    <t>replika dveřního křídla podle prvku D1-D.B-20.1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</si>
  <si>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284</t>
  </si>
  <si>
    <t>R_D1-D.N-31.1</t>
  </si>
  <si>
    <t>Dvoukřídlé dveře dřevěné s půlkruhovým nadsvětlíkem; novotvar; 1760 x 4250 mm</t>
  </si>
  <si>
    <t>replika dveřního křídla podle prvku D1-D.B-31.1 exteriérové dveře dvoukřídlé dřevěné rámové s prahem s obdélnými kazetami, plné, \Pcihelné ostění, rámová zárubeň, \Pkování štítkové s viditelnými závěsy - mosazné, \Pzadlabávací zámek s cylindrickou vložkou ; bezpečnostní vrstvené sklo 3B3; objektD</t>
  </si>
  <si>
    <t>285</t>
  </si>
  <si>
    <t>R_E1-D.N-22.1</t>
  </si>
  <si>
    <t>Dvoukřídlé dveře dřevěné s půlkruhovým nadsvětlíkem; novotvar; 1800 x 3820 mm</t>
  </si>
  <si>
    <t>replika dveřního křídla podle prvku E1-D.B-23.1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</si>
  <si>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286</t>
  </si>
  <si>
    <t>R_E1-D.N-22.1.1</t>
  </si>
  <si>
    <t>Čtyřdílné dvoukřídlé dveře dřevěné s půlkruhovým nadsvětlíkem; novotvar; 4150 x 3790 mm</t>
  </si>
  <si>
    <t>replika členění dveřních křídel podle prvku E1-D.B-23.1 exteriérové dveře čtyřdílné dvoukřídlé dřevěné rámové s prahem s obdélnými kazetami, plné, \Pcihelné ostění, rámová zárubeň, \Pkování štítkové s viditelnými závěsy - mosazné, \Pzadlabávací zámek s cylindrickou vložkou ; bezpečnostní vrstvené sklo 3B3; objektE</t>
  </si>
  <si>
    <t>287</t>
  </si>
  <si>
    <t>R_E1-D.N-26.1.1</t>
  </si>
  <si>
    <t>Dvoukřídlé dveře dřevěné s půlkruhovým nadsvětlíkem; novotvar; 2230 x 3990 mm</t>
  </si>
  <si>
    <t>replika podle prvku A1-D.B-02.1 exteriérové dveře dvoukřídlé dřevěné rámové s prahem s obdélnými kazetami, plné, \Pcihelné ostění, rámová zárubeň, \Pkování štítkové s viditelnými závěsy - mosazné, \Pzadlabávací zámek s cylindrickou vložkou ; bezpečnostní vrstvené sklo 3B3; objektE</t>
  </si>
  <si>
    <t>288</t>
  </si>
  <si>
    <t>R_E1-D.N-29.1</t>
  </si>
  <si>
    <t>Dvoukřídlé dveře dřevěné s půlkruhovým nadsvětlíkem; novotvar; 1760 x 3860 mm</t>
  </si>
  <si>
    <t>replika podle prvku A1-D.B-02.1 exteriérové dveře dvoukřídlé dřevěné rámové s prahem s obdélnými kazetami, plné, \Pcihelné ostění, rámová zárubeň, \Pkování štítkové s viditelnými závěsy - mosazné, \Pzadlabávací zámek s cylindrickou vložkou ; -; objektE</t>
  </si>
  <si>
    <t>289</t>
  </si>
  <si>
    <t>R_E1-D.N-42.1</t>
  </si>
  <si>
    <t>Dvoukřídlé dveře dřevěné s půlkruhovým nadsvětlíkem; novotvar; 1790 x 3770 mm</t>
  </si>
  <si>
    <t>290</t>
  </si>
  <si>
    <t>766694111</t>
  </si>
  <si>
    <t>Montáž ostatních truhlářských konstrukcí parapetních desek dřevěných nebo plastových šířky do 300 mm, délky do 1000 mm</t>
  </si>
  <si>
    <t>''Tabulka oken 
'''okno s ozn.: 
6-O.P-13 2=2.000 [A] 
0.144-O.P-20 2=2.000 [B] 
0.144-O.P-21 1=1.000 [C] 
0.144-O.P-25 5=5.000 [D] 
2-O.P-15 4=4.000 [E] 
2-O.P-16 2=2.000 [F] 
2-O.P-17 1=1.000 [G] 
5-O.P-02 2=2.000 [H] 
5-O.P-03 28=28.000 [I] 
1-O.N-04 4=4.000 [J] 
1-O.N-05 4=4.000 [K] 
1-O.N-06 2=2.000 [L] 
1-O.N-10 4=4.000 [M] 
1-O.P-01 4=4.000 [N] 
1-2.P-02 2=2.000 [O] 
1-2.3-07 3=3.000 [P] 
1-2.3-08 1=1.000 [Q] 
1-2.3-09 1=1.000 [R] 
D2-2.3-01 2=2.000 [S] 
D2-2.3-02 1=1.000 [T] 
1-2.3-04 4=4.000 [U] 
1-2.3-05 2=2.000 [V] 
1-2.3-06 1=1.000 [W] 
2-2.3-08 4=4.000 [X] 
Celkem: 2+2+1+5+4+2+1+2+28+4+4+2+4+4+2+3+1+1+2+1+4+2+1+4=86.000 [Y]</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</si>
  <si>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</si>
  <si>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291</t>
  </si>
  <si>
    <t>766694112</t>
  </si>
  <si>
    <t>Montáž ostatních truhlářských konstrukcí parapetních desek dřevěných nebo plastových šířky do 300 mm, délky přes 1000 do 1600 mm</t>
  </si>
  <si>
    <t>292</t>
  </si>
  <si>
    <t>766694113</t>
  </si>
  <si>
    <t>Montáž ostatních truhlářských konstrukcí parapetních desek dřevěných nebo plastových šířky do 300 mm, délky přes 1600 do 2600 mm</t>
  </si>
  <si>
    <t>''Tabulka oken 
'''okno s ozn.: 
0.144-O.P-08 2=2.000 [A] 
0.144-O.P-09 1=1.000 [B] 
0.144-O.P-10 1=1.000 [C] 
0.144-O.P-11 1=1.000 [D] 
C1-O.P-15 2=2.000 [E] 
C1-O.P-16 3=3.000 [F] 
C1-O.P-17 1=1.000 [G] 
C2-O.P-09 1=1.000 [H] 
C2-O.P-36 1=1.000 [I] 
D1-O.P-12 4=4.000 [J] 
D1-O.P-13 2=2.000 [K] 
D1-O.P-14 2=2.000 [L] 
Celkem: 2+1+1+1+2+3+1+1+1+4+2+2=21.000 [M]</t>
  </si>
  <si>
    <t>293</t>
  </si>
  <si>
    <t>R_PAR_INT_01</t>
  </si>
  <si>
    <t>Parapet dřevěný masivní, interiérový. š. 300 mm, replika dle stávajícího; profilace, povrchová úprava a barevnost dle požadavku NPÚ</t>
  </si>
  <si>
    <t>294</t>
  </si>
  <si>
    <t>998766203</t>
  </si>
  <si>
    <t>Přesun hmot pro konstrukce truhlářské stanovený procentní sazbou (%) z ceny vodorovná dopravní vzdálenost do 50 m v objektech výšky přes 12 do 24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</si>
  <si>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</si>
  <si>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295</t>
  </si>
  <si>
    <t>767165114</t>
  </si>
  <si>
    <t>Montáž zábradlí rovného madel z trubek nebo tenkostěnných profilů svařováním</t>
  </si>
  <si>
    <t>''Tabulka zámečnických prvků 
'''prvek s ozn.: 
C2-Z.N-01.1 10.47+2*3.03=16.530 [A] 
Celkem: 16.53=16.530 [B]</t>
  </si>
  <si>
    <t>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t>
  </si>
  <si>
    <t>296</t>
  </si>
  <si>
    <t>C2-Z.N-01.1</t>
  </si>
  <si>
    <t>Ocelové madlo; novotvar; průměr madla 51 mm; povrchová úprava barva RAL dle výběru; včetně kotvícího materiálu</t>
  </si>
  <si>
    <t>ocelové svařované bezešvé kruhové madlo s pomocnými sloupky, madlo kotvené do stěny pomocí kruhové patle (průměr patle 60 mm, do stěny kotveno čtyřmi chemickými kotvami), v podlaze připravený trn na kotvení do podlahy, počet pomocných sloupků je 5 ks, pomocná ztužující horizontální tyčka v počtu 5 ks bude přivařena ke stávajícímu exteriérovému zábradlí, barevně bude sladěno se stávajícím zábradlím</t>
  </si>
  <si>
    <t>297</t>
  </si>
  <si>
    <t>767311350</t>
  </si>
  <si>
    <t>Montáž světlíků sedlových podélných nebo příčných (housenkových) se zasklením, rozpětí 4500 mm</t>
  </si>
  <si>
    <t>''střešní světlíky 
'''Část B2 
3.6+3.6=7.200 [A] 
'''Část C 
3.8+3.9=7.700 [B] 
'''Část D 
3.7+5.68=9.380 [C] 
Celkem: 7.2+7.7+9.38=24.280 [D]</t>
  </si>
  <si>
    <t>1. V cenách -3110 až -3152 je započtena i montáž krytiny. 2. V ceně -2737 je započteno i dokončení okování větracích křídel.</t>
  </si>
  <si>
    <t>298</t>
  </si>
  <si>
    <t>R_SV/01</t>
  </si>
  <si>
    <t>Střešní okno/ateliérové okno pro památky; 3600x3670 mm (2x5 polí, z toho 5 polí otevíravých), výběrový masiv borovice s vysokotlakým nástřikem/vzorníkem RAL</t>
  </si>
  <si>
    <t>Střešní okno/ateliérové okno pro památky; 3600x3670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</si>
  <si>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</si>
  <si>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299</t>
  </si>
  <si>
    <t>R_SV/02</t>
  </si>
  <si>
    <t>Střešní okno/ateliérové okno pro památky; 3600x3890 mm (2x5 polí, z toho 6 polí otevíravých), výběrový masiv borovice s vysokotlakým nástřikem/vzorníkem RAL</t>
  </si>
  <si>
    <t>Střešní okno/ateliérové okno pro památky; 3600x3890 mm (2x5 polí, z toho 6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</si>
  <si>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B2</t>
  </si>
  <si>
    <t>300</t>
  </si>
  <si>
    <t>R_SV/03</t>
  </si>
  <si>
    <t>Střešní okno/ateliérové okno pro památky; 3800x4000 mm (2x5 polí, z toho 5 polí otevíravých), výběrový masiv borovice s vysokotlakým nástřikem/vzorníkem RAL</t>
  </si>
  <si>
    <t>Střešní okno/ateliérové okno pro památky; 3800x4000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</si>
  <si>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C</t>
  </si>
  <si>
    <t>301</t>
  </si>
  <si>
    <t>R_SV/04</t>
  </si>
  <si>
    <t>Střešní okno/ateliérové okno pro památky; 3900x4000 mm (2x5 polí, z toho 5 polí otevíravých), výběrový masiv borovice s vysokotlakým nástřikem/vzorníkem RAL</t>
  </si>
  <si>
    <t>Střešní okno/ateliérové okno pro památky; 3900x4000 mm (2x5 polí, z toho 5 polí otevíravých), výběrový masiv borovice s vysokotlakým nástřikem/vzorníkem RAL a vnějším hliníkovým oplechováním (vznorník RAL)</t>
  </si>
  <si>
    <t>302</t>
  </si>
  <si>
    <t>R_SV/05</t>
  </si>
  <si>
    <t>Střešní okno/ateliérové okno pro památky; 3700x3950 mm (2x5 polí, z toho 5 polí otevíravých), výběrový masiv borovice s vysokotlakým nástřikem/vzorníkem RAL</t>
  </si>
  <si>
    <t>Střešní okno/ateliérové okno pro památky; 3700x3950 mm (2x5 polí, z toho 5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</si>
  <si>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D1</t>
  </si>
  <si>
    <t>303</t>
  </si>
  <si>
    <t>R_SV/06</t>
  </si>
  <si>
    <t>Střešní okno/ateliérové okno pro památky; 5680x4150 mm (2x7 polí, z toho 7 polí otevíravých), výběrový masiv borovice s vysokotlakým nástřikem/vzorníkem RAL</t>
  </si>
  <si>
    <t>Střešní okno/ateliérové okno pro památky; 5680x4150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</si>
  <si>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D2</t>
  </si>
  <si>
    <t>304</t>
  </si>
  <si>
    <t>767311360</t>
  </si>
  <si>
    <t>Montáž světlíků sedlových podélných nebo příčných (housenkových) se zasklením, rozpětí 6000 mm</t>
  </si>
  <si>
    <t>''střešní světlíky 
'''Část A 
5.7=5.700 [A] 
Celkem: 5.7=5.700 [B]</t>
  </si>
  <si>
    <t>305</t>
  </si>
  <si>
    <t>R_SV/07</t>
  </si>
  <si>
    <t>Střešní okno/ateliérové okno pro památky; 5700x8200 mm (2x7 polí, z toho 7 polí otevíravých), výběrový masiv borovice s vysokotlakým nástřikem/vzorníkem RAL</t>
  </si>
  <si>
    <t>Střešní okno/ateliérové okno pro památky; 5700x8200 mm (2x7 polí, z toho 7 polí otevíravých), výběrový masiv borovice s vysokotlakým nástřikem/vzorníkem RAL a vnějším hliníkovým oplechováním (vznorník RAL)</t>
  </si>
  <si>
    <t>izolační trojsklo, dvojité těsněním, plně integrované elektro ovládání; včetně spojovacího materiálu  světlík na části A</t>
  </si>
  <si>
    <t>306</t>
  </si>
  <si>
    <t>767646401</t>
  </si>
  <si>
    <t>Montáž dveří ocelových revizních dvířek s rámem jednokřídlových, výšky do 1000 mm</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</si>
  <si>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</si>
  <si>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307</t>
  </si>
  <si>
    <t>R_A0-Z.P-01</t>
  </si>
  <si>
    <t>Perforovaná ocelová dvířka; replika; rozměry 675x720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</si>
  <si>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A; podlaží 1.PP</t>
  </si>
  <si>
    <t>308</t>
  </si>
  <si>
    <t>R_A0-Z.P-02</t>
  </si>
  <si>
    <t>Perforovaná ocelová dvířka; replika; rozměry 670x720 mm</t>
  </si>
  <si>
    <t>309</t>
  </si>
  <si>
    <t>R_A0-Z.P-03</t>
  </si>
  <si>
    <t>310</t>
  </si>
  <si>
    <t>R_A0-Z.P-04</t>
  </si>
  <si>
    <t>Perforovaná ocelová dvířka; replika; rozměry 640x740 mm</t>
  </si>
  <si>
    <t>311</t>
  </si>
  <si>
    <t>R_A0-Z.P-05</t>
  </si>
  <si>
    <t>Perforovaná ocelová dvířka; replika; rozměry 680x500 mm</t>
  </si>
  <si>
    <t>312</t>
  </si>
  <si>
    <t>R_A0-Z.P-06</t>
  </si>
  <si>
    <t>Perforovaná ocelová dvířka; replika; rozměry 755x650 mm</t>
  </si>
  <si>
    <t>313</t>
  </si>
  <si>
    <t>R_A0-Z.P-07</t>
  </si>
  <si>
    <t>Perforovaná ocelová dvířka; replika; rozměry 600x650 mm</t>
  </si>
  <si>
    <t>314</t>
  </si>
  <si>
    <t>R_A0-Z.P-08</t>
  </si>
  <si>
    <t>Perforovaná ocelová dvířka; replika; rozměry 620x730 mm</t>
  </si>
  <si>
    <t>315</t>
  </si>
  <si>
    <t>R_A0-Z.P-09</t>
  </si>
  <si>
    <t>Perforovaná ocelová dvířka; replika; rozměry 600x670 mm</t>
  </si>
  <si>
    <t>316</t>
  </si>
  <si>
    <t>R_A0-Z.P-10</t>
  </si>
  <si>
    <t>Perforovaná ocelová dvířka; replika; rozměry 620x490 mm</t>
  </si>
  <si>
    <t>317</t>
  </si>
  <si>
    <t>R_A0-Z.P-11</t>
  </si>
  <si>
    <t>Perforovaná ocelová dvířka; replika; rozměry 500x700 mm</t>
  </si>
  <si>
    <t>318</t>
  </si>
  <si>
    <t>R_B0-Z.P-05</t>
  </si>
  <si>
    <t>Perforovaná ocelová dvířka; replika; rozměry 690x710 mm</t>
  </si>
  <si>
    <t>319</t>
  </si>
  <si>
    <t>R_B0-Z.P-06</t>
  </si>
  <si>
    <t>320</t>
  </si>
  <si>
    <t>R_B0-Z.P-07</t>
  </si>
  <si>
    <t>Perforovaná ocelová dvířka; replika; rozměry 710x830 mm</t>
  </si>
  <si>
    <t>321</t>
  </si>
  <si>
    <t>R_C0-Z.P-01</t>
  </si>
  <si>
    <t>Perforovaná ocelová dvířka; replika; rozměry 590x660 mm</t>
  </si>
  <si>
    <t>replika prvku bude provedena podle A0-Z.B-03.2 větrací perforovaná otevíravá mřížka z oceli, je osazena na fasádu pomocí montážního rámečku, montážní rámeček přesahuje přes otvor o cca 50 mm, otevíravá část mřížky je osazena na panty a je provedena z rámu, oka výplně jsou tvaru kříže a je opatřená síťkou proti hmyzu a ptactvu, mřížka je uzamykatelná - zámek čtyřhran, tl. plechu 2 mm, prvek je dodán včetně doplňkového a montážního materiálu; objekt C; podlaží 1.PP</t>
  </si>
  <si>
    <t>322</t>
  </si>
  <si>
    <t>R_C0-Z.P-02</t>
  </si>
  <si>
    <t>Perforovaná ocelová dvířka; replika; rozměry 330x330 mm</t>
  </si>
  <si>
    <t>323</t>
  </si>
  <si>
    <t>R_C0-Z.P-03</t>
  </si>
  <si>
    <t>Perforovaná ocelová dvířka; replika; rozměry 660x640 mm</t>
  </si>
  <si>
    <t>324</t>
  </si>
  <si>
    <t>R_C0-Z.P-04</t>
  </si>
  <si>
    <t>Perforovaná ocelová dvířka; replika; rozměry 600x340 mm</t>
  </si>
  <si>
    <t>325</t>
  </si>
  <si>
    <t>R_D0-Z.P-03</t>
  </si>
  <si>
    <t>Perforovaná ocelová dvířka; replika; rozměry 1515x430 mm</t>
  </si>
  <si>
    <t>326</t>
  </si>
  <si>
    <t>R_A1-X.N-02</t>
  </si>
  <si>
    <t>Ocelová revizní dvířka; novotvar; rozměry 1100x500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</si>
  <si>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A; podlaží 1.NP</t>
  </si>
  <si>
    <t>327</t>
  </si>
  <si>
    <t>R_A1-X.N-03</t>
  </si>
  <si>
    <t>Ocelová revizní dvířka; novotvar; rozměry 270x300 mm</t>
  </si>
  <si>
    <t>328</t>
  </si>
  <si>
    <t>R_A1-X.N-04</t>
  </si>
  <si>
    <t>Ocelová revizní dvířka; novotvar; rozměry 795x965 mm</t>
  </si>
  <si>
    <t>329</t>
  </si>
  <si>
    <t>R_A1-X.N-05</t>
  </si>
  <si>
    <t>Ocelová revizní dvířka; novotvar; rozměry 315x405 mm</t>
  </si>
  <si>
    <t>330</t>
  </si>
  <si>
    <t>R_A1-X.N-06</t>
  </si>
  <si>
    <t>Ocelová revizní dvířka; novotvar; rozměry 380x310 mm</t>
  </si>
  <si>
    <t>331</t>
  </si>
  <si>
    <t>R_A1-X.N-07</t>
  </si>
  <si>
    <t>Ocelová revizní dvířka; novotvar; rozměry 210x160 mm</t>
  </si>
  <si>
    <t>332</t>
  </si>
  <si>
    <t>R_B1-X.N-01</t>
  </si>
  <si>
    <t>Ocelová revizní dvířka; novotvar; rozměry 330x685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</si>
  <si>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B; podlaží 1.NP</t>
  </si>
  <si>
    <t>333</t>
  </si>
  <si>
    <t>R_C1-X.N-01</t>
  </si>
  <si>
    <t>Ocelová revizní dvířka; novotvar; rozměry 825x835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</si>
  <si>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C; podlaží 1.NP</t>
  </si>
  <si>
    <t>334</t>
  </si>
  <si>
    <t>R_C1-X.N-02</t>
  </si>
  <si>
    <t>Ocelová revizní dvířka; novotvar; rozměry 830x490 mm</t>
  </si>
  <si>
    <t>335</t>
  </si>
  <si>
    <t>R_C1-X.N-03</t>
  </si>
  <si>
    <t>Ocelová revizní dvířka; novotvar; rozměry 770x570 mm</t>
  </si>
  <si>
    <t>336</t>
  </si>
  <si>
    <t>R_C1-X.N-04</t>
  </si>
  <si>
    <t>Ocelová revizní dvířka; novotvar; rozměry 340x540 mm</t>
  </si>
  <si>
    <t>337</t>
  </si>
  <si>
    <t>R_C1-X.N-05</t>
  </si>
  <si>
    <t>Ocelová revizní dvířka; novotvar; rozměry 275x315 mm</t>
  </si>
  <si>
    <t>338</t>
  </si>
  <si>
    <t>R_C1-X.N-06</t>
  </si>
  <si>
    <t>Ocelová revizní dvířka; novotvar; rozměry 600x600 mm</t>
  </si>
  <si>
    <t>339</t>
  </si>
  <si>
    <t>R_C1-X.N-07</t>
  </si>
  <si>
    <t>Ocelová revizní dvířka; novotvar; rozměry 500x750 mm</t>
  </si>
  <si>
    <t>340</t>
  </si>
  <si>
    <t>R_D1-X.N-01</t>
  </si>
  <si>
    <t>Ocelová revizní dvířka; novotvar; rozměry 625x765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</si>
  <si>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D; podlaží 1.NP</t>
  </si>
  <si>
    <t>341</t>
  </si>
  <si>
    <t>R_E1-X.N-01</t>
  </si>
  <si>
    <t>Ocelová revizní dvířka; novotvar; rozměry 195x150 mm</t>
  </si>
  <si>
    <t>ocelová plechová dvířka jsou složena z montážního rámečku s otevíratelnými dvířky, montážní rámeček přesahuje přes otvor o cca 50 mm, tl. plechu 2 mm, plechová otevíratelná dvířka jsou provedeny u ocelového rámu a jsou osazeny na panty, dvířka jsou uzamykatelná - zámek čtyřhran, prvek je dodán včetně doplňkového a montážního materiálu, jsou provedeny ve stejné barvě jako fasáda; objekt E; podlaží 1.NP</t>
  </si>
  <si>
    <t>342</t>
  </si>
  <si>
    <t>R_E1-X.N-03</t>
  </si>
  <si>
    <t>Ocelová revizní dvířka; novotvar; rozměry 765x465 mm</t>
  </si>
  <si>
    <t>343</t>
  </si>
  <si>
    <t>R_E1-X.N-05</t>
  </si>
  <si>
    <t>Ocelová revizní dvířka; novotvar; rozměry 400x350 mm</t>
  </si>
  <si>
    <t>344</t>
  </si>
  <si>
    <t>R_E1-X.N-06</t>
  </si>
  <si>
    <t>Ocelová revizní dvířka; novotvar; rozměry 305x235 mm</t>
  </si>
  <si>
    <t>345</t>
  </si>
  <si>
    <t>R_E1-X.N-07</t>
  </si>
  <si>
    <t>Ocelová revizní dvířka; novotvar; rozměry 400x600 mm</t>
  </si>
  <si>
    <t>346</t>
  </si>
  <si>
    <t>R_E1-X.N-08</t>
  </si>
  <si>
    <t>Ocelová revizní dvířka; novotvar; rozměry 280x195 mm</t>
  </si>
  <si>
    <t>347</t>
  </si>
  <si>
    <t>767810113</t>
  </si>
  <si>
    <t>Montáž větracích mřížek ocelových čtyřhranných, průřezu přes 0,04 do 0,09 m2</t>
  </si>
  <si>
    <t>''Tabulka zámečnických prvků 
'''prvek s ozn.: 
6-Z.N-08 10=10.000 [A] 
6-Z.N-12.1 1=1.000 [B] 
1-Z.N-01 18=18.000 [C] 
0.118-Z.N-01.1 10=10.000 [D] 
D2-Z.N-02.1 1=1.000 [E] 
1-Z.N-01.1 10=10.000 [F] 
Celkem: 10+1+18+10+1+10=50.000 [G]</t>
  </si>
  <si>
    <t>1. Ceny jsou kalkulovány pro osazení větracích mřížek do předem připravené konstrukce.</t>
  </si>
  <si>
    <t>348</t>
  </si>
  <si>
    <t>R_A3-Z.N-08</t>
  </si>
  <si>
    <t>Větrací perforovvaní mřížka neotevíravá zaoblená; novotvar; rozměry 330x410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</si>
  <si>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A; podlaží 3.NP</t>
  </si>
  <si>
    <t>349</t>
  </si>
  <si>
    <t>R_A3-Z.N-12</t>
  </si>
  <si>
    <t>350</t>
  </si>
  <si>
    <t>R_C4-Z.N-01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</si>
  <si>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4.NP</t>
  </si>
  <si>
    <t>351</t>
  </si>
  <si>
    <t>R_C5-Z.N-01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</si>
  <si>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C; podlaží 5.NP</t>
  </si>
  <si>
    <t>352</t>
  </si>
  <si>
    <t>R_D2-Z.N-02</t>
  </si>
  <si>
    <t>Větrací perforovvaní mřížka neotevíravá zaoblená; novotvar; rozměry 450x550 mm</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</si>
  <si>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2.NP</t>
  </si>
  <si>
    <t>353</t>
  </si>
  <si>
    <t>R_D3-Z.N-01</t>
  </si>
  <si>
    <t>- větrací perforovaná neotevíravá zaoblená mřížka z oceli, je osazena na fasádu pomocí montážního rámečku, mřížka je opatřena krycím rámečkem, oka výplně jsou tvaru kříže a je opatřená síťkou proti hmyzu a ptactvu, tl. plechu 2 mm, prvek je dodán včetně doplňkového a montážního materiálu; objekt D; podlaží 3.NP</t>
  </si>
  <si>
    <t>354</t>
  </si>
  <si>
    <t>767995111</t>
  </si>
  <si>
    <t>Montáž ostatních atypických zámečnických konstrukcí hmotnosti do 5 kg</t>
  </si>
  <si>
    <t>''Tabulka ostatních prvků 
'''prvek s ozn.: 
144-X.N-01 3*2.5=7.500 [A] 
144-X.N-02 2*2.5=5.000 [B] 
144-X.N-04 2.5=2.500 [C] 
144-X.N-09 2.5=2.500 [D] 
Celkem: 7.5+5+2.5+2.5=17.500 [E]</t>
  </si>
  <si>
    <t>355</t>
  </si>
  <si>
    <t>R_A1-X.N-01.1</t>
  </si>
  <si>
    <t>Smaltovaná cedule; novotvar; 210x160 mm</t>
  </si>
  <si>
    <t>smaltovaná ocelová cedule namontovaná na fasádu, cedule je vypouklá odolná proti povětrnostním vlivům, stálobarevná, do fasády je kotvená čtyřmi šrouby, bílá cedule s červeným nápisem; objekt A; podlaží 1.NP</t>
  </si>
  <si>
    <t>356</t>
  </si>
  <si>
    <t>R_A1-X.N-01.2</t>
  </si>
  <si>
    <t>357</t>
  </si>
  <si>
    <t>R_A1-X.N-01.3</t>
  </si>
  <si>
    <t>Smaltovaná cedule; novotvar; 280x700 mm</t>
  </si>
  <si>
    <t>358</t>
  </si>
  <si>
    <t>R_A1-X.N-02.1</t>
  </si>
  <si>
    <t>Smaltovaná cedule; novotvar; 200x150 mm</t>
  </si>
  <si>
    <t>359</t>
  </si>
  <si>
    <t>R_A1-X.N-04.1</t>
  </si>
  <si>
    <t>360</t>
  </si>
  <si>
    <t>R_A1-X.N-09.1</t>
  </si>
  <si>
    <t>Smaltovaná cedule; novotvar; 300x145 mm</t>
  </si>
  <si>
    <t>361</t>
  </si>
  <si>
    <t>767995115</t>
  </si>
  <si>
    <t>Montáž ostatních atypických zámečnických konstrukcí hmotnosti přes 50 do 100 kg</t>
  </si>
  <si>
    <t>''Tabulka ostatních prvků 
'''prvek s ozn.: 
C2-X.N-08.1 100=100.000 [A] 
Celkem: 100=100.000 [B]</t>
  </si>
  <si>
    <t>362</t>
  </si>
  <si>
    <t>R_C2-X.N-08.1</t>
  </si>
  <si>
    <t>Světelný nápis na fasádě; novotvar; 550x6300 mm</t>
  </si>
  <si>
    <t>světelný nápis je provedený z celosvařovaného hliníkového korpusu bez zad, z čela zaklopeno opálovým mléčným sklem, písmena jsou rovnoměrně nasvícena LED moduly, kotveno do fasády na připravené závěsy, kabeláž je vedena ve fasádě</t>
  </si>
  <si>
    <t>363</t>
  </si>
  <si>
    <t>998767203</t>
  </si>
  <si>
    <t>Přesun hmot pro zámečnické konstrukce stanovený procentní sazbou (%) z ceny vodorovná dopravní vzdálenost do 50 m v objektech výšky přes 12 do 24 m</t>
  </si>
  <si>
    <t>364</t>
  </si>
  <si>
    <t>365</t>
  </si>
  <si>
    <t>366</t>
  </si>
  <si>
    <t>771554112</t>
  </si>
  <si>
    <t>Montáž podlah z dlaždic teracových lepených flexibilním lepidlem přes 6 do 9 ks/ m2</t>
  </si>
  <si>
    <t>''terasa na portiku - připojovací a lemovací profily 
11.35*3.37=38.250 [A] 
Celkem: 38.25=38.250 [B]</t>
  </si>
  <si>
    <t>367</t>
  </si>
  <si>
    <t>59247504</t>
  </si>
  <si>
    <t>dlaždice teracová tryskaná impregnovaná 400x400x20mm</t>
  </si>
  <si>
    <t>368</t>
  </si>
  <si>
    <t>771591112</t>
  </si>
  <si>
    <t>Izolace podlahy pod dlažbu nátěrem nebo stěrkou ve dvou vrstvách</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</si>
  <si>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</si>
  <si>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369</t>
  </si>
  <si>
    <t>998771103</t>
  </si>
  <si>
    <t>Přesun hmot pro podlahy z dlaždic stanovený z hmotnosti přesunovaného materiálu vodorovná dopravní vzdálenost do 50 m v objektech výšky přes 12 do 24 m</t>
  </si>
  <si>
    <t>370</t>
  </si>
  <si>
    <t>783214111</t>
  </si>
  <si>
    <t>Sanační napouštěcí nátěr tesařských prvků proti dřevokazným houbám, hmyzu a plísním zabudovaných do konstrukce, aplikovaný nízkotlakou injektáží a stříkáním</t>
  </si>
  <si>
    <t>1. V ceně -4111 jsou započteny náklady na nanesení nátěrové hmoty kombinací nástřiku v množství 235g/m2 a injektáže těžko přístupných a nadrozměrných konstrukcí. 2. V ceně -4121 jsou započteny náklady na nanesení nátěrové hmoty v množství 450g/m2 nástřikem.</t>
  </si>
  <si>
    <t>371</t>
  </si>
  <si>
    <t>372</t>
  </si>
  <si>
    <t>373</t>
  </si>
  <si>
    <t>783314203</t>
  </si>
  <si>
    <t>Základní antikorozní nátěr zámečnických konstrukcí jednonásobný syntetický samozákladující</t>
  </si>
  <si>
    <t>374</t>
  </si>
  <si>
    <t>375</t>
  </si>
  <si>
    <t>376</t>
  </si>
  <si>
    <t>783343101</t>
  </si>
  <si>
    <t>Základní impregnační nátěr zámečnických konstrukcí aktivátorem rzi na zkorodovaný povrch jednonásobný polyuretanový</t>
  </si>
  <si>
    <t>377</t>
  </si>
  <si>
    <t>378</t>
  </si>
  <si>
    <t>379</t>
  </si>
  <si>
    <t>380</t>
  </si>
  <si>
    <t>381</t>
  </si>
  <si>
    <t>382</t>
  </si>
  <si>
    <t>Tabulka zámečnických prvků   
prvek s ozn.:   
"A1-Z.R-02.2" 2*1,83*1,28      4,685 
"B0-Z.R-05.1" 0,19*0,15 0,029 
"B2-Z.R-06" 4*pi*0,175^2 0,385 
"B3-Z.R-01" 2*pi*0,175^2 0,192 
"B4-Z.R-05" 24*pi*0,175^2 2,309 
"B5-Z.R-01" 23*pi*0,175^2 2,213 
"C2-Z.R-05." 2*(2*3,08+3,22+3,22+3,26)*0,74      23,473 
"C2-Z.R-06" 10*pi*0,175^2 0,962 
"C3-Z.R-01" 8*pi*0,175^2 0,770 
"D1-Z.R-01.1" 0,185*0,14 0,026 
"D2-Z.R-06.5" 6*pi*0,175^2 0,577 
"D3-Z.R-01" 2*pi*0,175^2 0,192 
"DS-Z.R-01" 5*pi*0,175^2 0,481 
Součet  36,294</t>
  </si>
  <si>
    <t>383</t>
  </si>
  <si>
    <t>783823137</t>
  </si>
  <si>
    <t>Penetrační nátěr omítek hladkých omítek hladkých, zrnitých tenkovrstvých nebo štukových stupně členitosti 1 a 2 vápenný</t>
  </si>
  <si>
    <t>384</t>
  </si>
  <si>
    <t>783823149</t>
  </si>
  <si>
    <t>Fungicidní penetrační nátěr omítek hladkých zdiva lícového</t>
  </si>
  <si>
    <t>''viz Technická zpráva 
'''nadezdívka pro pozednice 
'''Část B2 - rozebírání v rozsahu 75% 
severní část 18.98*1.27*0.75=18.078 [A] 
jižní část 18.98*1.225*0.75=17.438 [B] 
'''Část C - centrální část - rozebrání v rozsahu 75% 
2*34.37*1.345*0.75=69.341 [C] 
Celkem: 18.078+17.438+69.341=104.857 [D] 
104.857 * 3Koeficient množství=314.571 [E]</t>
  </si>
  <si>
    <t>385</t>
  </si>
  <si>
    <t>783823167</t>
  </si>
  <si>
    <t>Penetrační nátěr omítek hladkých omítek hladkých, zrnitých tenkovrstvých nebo štukových stupně členitosti 3 vápenný</t>
  </si>
  <si>
    <t>386</t>
  </si>
  <si>
    <t>783827127</t>
  </si>
  <si>
    <t>Krycí (ochranný ) nátěr omítek jednonásobný hladkých omítek hladkých, zrnitých tenkovrstvých nebo štukových stupně členitosti 1 a 2 vápenný</t>
  </si>
  <si>
    <t>387</t>
  </si>
  <si>
    <t>783827147</t>
  </si>
  <si>
    <t>Krycí (ochranný ) nátěr omítek jednonásobný hladkých omítek hladkých, zrnitých tenkovrstvých nebo štukových stupně členitosti 3 vápenný</t>
  </si>
  <si>
    <t>388</t>
  </si>
  <si>
    <t>783913161</t>
  </si>
  <si>
    <t>Penetrační nátěr betonových podlah pórovitých ( např. z cihelné dlažby, betonu apod.) syntetický</t>
  </si>
  <si>
    <t>''terasa na portiku 
2*11.35*3.37=76.499 [A] 
Celkem: 76.499=76.499 [B]</t>
  </si>
  <si>
    <t>389</t>
  </si>
  <si>
    <t>789212111</t>
  </si>
  <si>
    <t>Provedení otryskání povrchů zařízení suché abrazivní tryskání, s povrchem členitým stupeň zarezavění A, stupeň přípravy Sa 3</t>
  </si>
  <si>
    <t>390</t>
  </si>
  <si>
    <t>42118100</t>
  </si>
  <si>
    <t>materiál tryskací z křemičitanu hlinitého</t>
  </si>
  <si>
    <t>391</t>
  </si>
  <si>
    <t>789326439</t>
  </si>
  <si>
    <t>Protipožární zpěňující nátěr ocelových konstrukcí třídy II jednosložkový vodou ředitelný, funkční tloušťky přes 650 do 800 µm</t>
  </si>
  <si>
    <t>''příprava pro klimatizace (10 x) v podkroví 
'''ocelové nosníky HEB 300; 117 kg/m 
10*2*6.00*6*0.3=216.000 [A] 
Celkem: 216=216.000 [B]</t>
  </si>
  <si>
    <t>790</t>
  </si>
  <si>
    <t>Konstrukce kamenické</t>
  </si>
  <si>
    <t>392</t>
  </si>
  <si>
    <t>311261101</t>
  </si>
  <si>
    <t>Osazování betonových bloků prostého, lehkého nebo železového na maltu MC-10 až MC-15, objemu přes 0,06 do 0,10 m3</t>
  </si>
  <si>
    <t>''Tabulka kamenických prvků 
'''prvky s ozn.: 
144-M.N-01 1=1.000 [A] 
144-M.N-02 3=3.000 [B] 
144-M.N-03 2=2.000 [C] 
144-M.N-04 5=5.000 [D] 
144-M.N-05 2=2.000 [E] 
144-M.N-06 1=1.000 [F] 
144-M.N-08 1=1.000 [G] 
144-M.N-09 1=1.000 [H] 
E1-M.N-02 3=3.000 [I] 
E1-M.N-04 3=3.000 [J] 
E1-M.N-05 2=2.000 [K] 
Celkem: 1+3+2+5+2+1+1+1+3+3+2=24.000 [L]</t>
  </si>
  <si>
    <t>1. Při rozměru dílců na konstrukční výšku podlaží anebo na konstrukční šířku modulu objektu (k osám podpor) platí ceny katalogu 801-2 Budovy a haly - montované. 2. Dodávka bloků se oceňuje ve specifikaci. 3. Ztratné lze stanovit u bloků lehčených (např. pórobetonových) ve výši 3 %.</t>
  </si>
  <si>
    <t>393</t>
  </si>
  <si>
    <t>R_A1-M.N-01</t>
  </si>
  <si>
    <t>Kamenný práh; novotvar; rozměry 330x1930 mm, v-150 mm</t>
  </si>
  <si>
    <t>- kamenný žulový stupeň, povrchové strany opracovány pemrlováním, schod je uložen do cementového lože na stávající základy, povrchu bude opatřen impregnačním nátěrem ; objekt A</t>
  </si>
  <si>
    <t>394</t>
  </si>
  <si>
    <t>R_A1-M.N-02</t>
  </si>
  <si>
    <t>Kamenný práh; novotvar; rozměry 280x1840 mm, v-150 mm</t>
  </si>
  <si>
    <t>395</t>
  </si>
  <si>
    <t>R_A1-M.N-03</t>
  </si>
  <si>
    <t>Kamený stupeň; novotvar; rozměry 320x1600 mm, v-185 mm</t>
  </si>
  <si>
    <t>- dva kamenné žulové stupně, povrchové strany opracovány pemrlováním, schod je uložen do cementového lože na stávající základy, povrchu bude opatřen impregnačním nátěrem ; objekt A</t>
  </si>
  <si>
    <t>396</t>
  </si>
  <si>
    <t>R_A1-M.N-04</t>
  </si>
  <si>
    <t>Kamenný práh; novotvar; rozměry 290x1905 mm, v-150 mm</t>
  </si>
  <si>
    <t>397</t>
  </si>
  <si>
    <t>R_A1-M.N-05</t>
  </si>
  <si>
    <t>Kamenný práh; novotvar; rozměry 280x1585 mm, v-150 mm</t>
  </si>
  <si>
    <t>398</t>
  </si>
  <si>
    <t>R_A1-M.N-06</t>
  </si>
  <si>
    <t>Kamenný práh; novotvar; rozměry 300x2220 mm, v-150 mm</t>
  </si>
  <si>
    <t>399</t>
  </si>
  <si>
    <t>R_A1-M.N-08</t>
  </si>
  <si>
    <t>Kamenný práh; novotvar; rozměry 300x1630 mm, v-150 mm</t>
  </si>
  <si>
    <t>400</t>
  </si>
  <si>
    <t>R_A1-M.N-09</t>
  </si>
  <si>
    <t>Kamenný práh; novotvar; rozměry 215x1570 mm, v-150 mm</t>
  </si>
  <si>
    <t>401</t>
  </si>
  <si>
    <t>R_E1-M.N-02</t>
  </si>
  <si>
    <t>Kamenný práh; novotvar; rozměry 270x1610 mm, v-150 mm</t>
  </si>
  <si>
    <t>- kamenný žulový stupeň, povrchové strany opracovány pemrlováním, schod je uložen do cementového lože na stávající základy, povrchu bude opatřen impregnačním nátěrem ; objekt E</t>
  </si>
  <si>
    <t>402</t>
  </si>
  <si>
    <t>R_E1-M.N-04</t>
  </si>
  <si>
    <t>Kamenný práh; novotvar; rozměry 175x1660 mm, v-150 mm</t>
  </si>
  <si>
    <t>403</t>
  </si>
  <si>
    <t>R_E1-M.N-05</t>
  </si>
  <si>
    <t>Kamenný práh; novotvar; rozměry 255x2185 mm, v-150 mm</t>
  </si>
  <si>
    <t>404</t>
  </si>
  <si>
    <t>311261103</t>
  </si>
  <si>
    <t>Osazování betonových bloků prostého, lehkého nebo železového na maltu MC-10 až MC-15, objemu přes 0,10 do 0,20 m3</t>
  </si>
  <si>
    <t>''Tabulka kamenických prvků 
'''prvky s ozn.: 
144-M.N-01 1=1.000 [A] 
C1-M.N-01 2=2.000 [B] 
C1-M.N-02 3=3.000 [C] 
C1-M.N-03 3=3.000 [D] 
C1-M.N-04 2=2.000 [E] 
C1-M.N-05 2=2.000 [F] 
D1-M.N-01 2=2.000 [G] 
D1-M.N-02 1=1.000 [H] 
D1-M.N-03 2=2.000 [I] 
E1-M.N-01 2=2.000 [J] 
E1-M.N-03 1=1.000 [K] 
E1-M.N-06 2=2.000 [L] 
Celkem: 1+2+3+3+2+2+2+1+2+2+1+2=23.000 [M]</t>
  </si>
  <si>
    <t>405</t>
  </si>
  <si>
    <t>R_B1-M.N-01</t>
  </si>
  <si>
    <t>Kamenný práh; novotvar; rozměry 450x2160 mm, v-150 mm</t>
  </si>
  <si>
    <t>- kamenný žulový stupeň, povrchové strany opracovány pemrlováním, schod je uložen do cementového lože na stávající základy, povrchu bude opatřen impregnačním nátěrem ; objekt B</t>
  </si>
  <si>
    <t>406</t>
  </si>
  <si>
    <t>R_C1-M.N-01</t>
  </si>
  <si>
    <t>Kamenný práh; novotvar; rozměry 400x2640 mm, v-150 mm</t>
  </si>
  <si>
    <t>- kamenný žulový stupeň, povrchové strany opracovány pemrlováním, schod je uložen do cementového lože na stávající základy, povrchu bude opatřen impregnačním nátěrem ; objekt C</t>
  </si>
  <si>
    <t>407</t>
  </si>
  <si>
    <t>R_C1-M.N-02</t>
  </si>
  <si>
    <t>Kamenný práh; novotvar; rozměry 385x1980 mm, v-150 mm</t>
  </si>
  <si>
    <t>408</t>
  </si>
  <si>
    <t>R_C1-M.N-03</t>
  </si>
  <si>
    <t>Kamenný práh; novotvar; rozměry 350x2145 mm, v-150 mm</t>
  </si>
  <si>
    <t>409</t>
  </si>
  <si>
    <t>R_C1-M.N-04</t>
  </si>
  <si>
    <t>410</t>
  </si>
  <si>
    <t>R_C1-M.N-05</t>
  </si>
  <si>
    <t>Kamenný práh; novotvar; rozměry 400x2790 mm, v-150 mm</t>
  </si>
  <si>
    <t>411</t>
  </si>
  <si>
    <t>R_D1-M.N-01</t>
  </si>
  <si>
    <t>Kamenný práh; novotvar; rozměry 400x2150 mm, v-150 mm</t>
  </si>
  <si>
    <t>- kamenný žulový stupeň, povrchové strany opracovány pemrlováním, schod je uložen do cementového lože na stávající základy, povrchu bude opatřen impregnačním nátěrem ; objekt D</t>
  </si>
  <si>
    <t>412</t>
  </si>
  <si>
    <t>R_D1-M.N-02</t>
  </si>
  <si>
    <t>Kamenný práh; novotvar; rozměry 365x2130 mm, v-150 mm</t>
  </si>
  <si>
    <t>413</t>
  </si>
  <si>
    <t>R_D1-M.N-03</t>
  </si>
  <si>
    <t>Kamenný práh; novotvar; rozměry 390x2130 mm, v-150 mm</t>
  </si>
  <si>
    <t>414</t>
  </si>
  <si>
    <t>R_E1-M.N-01</t>
  </si>
  <si>
    <t>Kamenný práh; novotvar; rozměry 405x2275 mm, v-150 mm</t>
  </si>
  <si>
    <t>415</t>
  </si>
  <si>
    <t>R_E1-M.N-03</t>
  </si>
  <si>
    <t>Kamenný práh; novotvar; rozměry 310x2410 mm, v-150 mm</t>
  </si>
  <si>
    <t>416</t>
  </si>
  <si>
    <t>R_E1-M.N-06</t>
  </si>
  <si>
    <t>Kamenný práh; novotvar; rozměry 2x480x2025 mm, v-150 mm</t>
  </si>
  <si>
    <t>kamenný práh je provedený ze dvou kusů kamenný žulový stupeň, povrchové strany opracovány pemrlováním, schod je uložen do cementového lože na stávající základy, povrchu bude opatřen impregnačním nátěrem ; objekt E</t>
  </si>
  <si>
    <t>417</t>
  </si>
  <si>
    <t>985131311</t>
  </si>
  <si>
    <t>Očištění ploch stěn, rubu kleneb a podlah ruční dočištění ocelovými kartáči</t>
  </si>
  <si>
    <t>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t>
  </si>
  <si>
    <t>418</t>
  </si>
  <si>
    <t>783901453</t>
  </si>
  <si>
    <t>Příprava podkladu betonových podlah před provedením nátěru vysátím</t>
  </si>
  <si>
    <t>419</t>
  </si>
  <si>
    <t>772991422</t>
  </si>
  <si>
    <t>Dlažby z kamene - ostatní práce impregnační nátěr včetně základního čištění dvouvrstvý</t>
  </si>
  <si>
    <t>''Tabulka kamenických prvků 
'''prvky s ozn.: 
144-M.N-03 2*(0.32*1.6+1.6*0.185+2*0.32*0.185)=1.853 [A] 
144-M.N-04 0.29*1.905=0.552 [B] 
144-M.N-05 0.28*1.585=0.444 [C] 
144-M.N-06 0.3*2.22=0.666 [D] 
144-M.N-08 0.3*1.63=0.489 [E] 
144-M.N-09 0.215*1.57=0.338 [F] 
144-M.R-07.1 0.3*2.22=0.666 [G] 
144-M.N-01 0.45*2.16=0.972 [H] 
C1-M.N-01 0.4*2.64=1.056 [I] 
C1-M.N-02 0.385*1.98=0.762 [J] 
C1-M.N-03 0.35*2.145=0.751 [K] 
C1-M.N-04 0.4*2.64=1.056 [L] 
C1-1.116.N-05 0.4*2.79=1.116 [M] 
D1-1.116.0.86-01 0.4*2.15=0.860 [N] 
D1-1.116.0.86-02 0.365*2.13=0.777 [O] 
D1-1.116.0.86-03 0.39*2.13=0.831 [P] 
E1-1.116.0.86-01 0.405*2.275=0.921 [Q] 
E1-1.116.0.86-02 0.27*1.61=0.435 [R] 
E1-1.116.0.86-03 0.31*2.41=0.747 [S] 
E1-1.116.0.86-04 0.175*1.66=0.291 [T] 
E1-1.116.0.86-05 0.255*2.185=0.557 [U] 
E1-1.116.0.86-06 2*0.48*2.025=1.944 [V] 
Celkem: 1.853+0.552+0.444+0.666+0.489+0.338+0.666+0.972+1.056+0.762+0.751+1.056+1.116+0.86+0.777+0.831+0.921+0.435+0.747+0.291+0.557+1.944=18.084 [W]</t>
  </si>
  <si>
    <t>1. V ceně -1411 jsou započteny náklady na vysátí podlahy a setření vlhkým mopem. 2. V ceně -1431 jsou započteny i náklady na dodání vosku.</t>
  </si>
  <si>
    <t>420</t>
  </si>
  <si>
    <t>R_C1-M.R-02.1</t>
  </si>
  <si>
    <t>Pískovcová socha - mužská postava; repase; rozměry podstavce: 900x900x200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</si>
  <si>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Případná hydrofobizace organokřemičitanovým prostředkem Zpracování restaurátorské zprávy s průběžnou fotodokumentací a grafickým zakreslením užitých technologií</t>
  </si>
  <si>
    <t>421</t>
  </si>
  <si>
    <t>R_C1-M.R-03.1</t>
  </si>
  <si>
    <t>Terakotová váza; repase; rozměry podstavce: 800x1040x280 mm, výška 450 mm, průměr 770 mm</t>
  </si>
  <si>
    <t>Čištění od povrchových nečistot Lokální chemické ošetření proti nižším rostlinám fungicidem Zajištění trhlin a prasklin Tmelení prasklin Výroba kopií (formování), patinování Zpracování restaurátorské zprávy s průběžnou fotodokumentací a grafickým zakreslením užitých technologií</t>
  </si>
  <si>
    <t>422</t>
  </si>
  <si>
    <t>R_C1-M.R-04.1</t>
  </si>
  <si>
    <t>Pískovcová socha - ženská postava; repase; rozměry podstavce: 980x730x190 mm</t>
  </si>
  <si>
    <t>Mechanické i chemické plošné čištění od mastných povrchových nečistot a krust z exhalací (obklady hydrogenuhličitanem amonným, čištění vodou)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</si>
  <si>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423</t>
  </si>
  <si>
    <t>R_C1-M.R-06</t>
  </si>
  <si>
    <t>Kamenné svazkovité pilíře; repase; v. 3500 mm</t>
  </si>
  <si>
    <t>Mechanické i chemické plošné čištění od mastných povrchových nečistot a krust z exhalací Lokální chemické ošetření proti nižším rostlinám fungicidem Zajištění statických trhlin Lokální konsolidace oslabených míst kamene prostředkem na bázi organokřemičitanu Lokální tmelení defektů hmohty kamene umělým kamenem Lokální retuše tmelů a scelovací retuš minerálními pigmenty v organokřemičitanovém pojivu Hydrofobizace organokřemičitanovým prostředkem Zpracování restaurátorské zprávy s průběžnou fotodokumentací a grafickým zakreslením užitých technologií</t>
  </si>
  <si>
    <t>424</t>
  </si>
  <si>
    <t>R_C1-M.R-07</t>
  </si>
  <si>
    <t>Kamenné svazkovité pilíře; repase; v. 4480 mm</t>
  </si>
  <si>
    <t>425</t>
  </si>
  <si>
    <t>R_C1-M.P-04.1</t>
  </si>
  <si>
    <t>Kamenná váza; replika; rozměry podstavce: 800x1040x280 mm, výška 450 mm, průměr 770 mm; D+M</t>
  </si>
  <si>
    <t>replika bude provedená podle prvku C1-M.R-03.1</t>
  </si>
  <si>
    <t>426</t>
  </si>
  <si>
    <t>R_C2-M.R-02</t>
  </si>
  <si>
    <t>Betonová váza; repase</t>
  </si>
  <si>
    <t>mechanické očištění doplnění chybějící profilace obroušení nově přidaného materiálu tmelení prasklin nátěr organokřemičitým roztokem</t>
  </si>
  <si>
    <t>427</t>
  </si>
  <si>
    <t>R_REST_01</t>
  </si>
  <si>
    <t>Uměleckořemeslné povrchové úpravy - zlacení okvětních lístků zábradlí</t>
  </si>
  <si>
    <t>m 2</t>
  </si>
  <si>
    <t>(2*120*0,003848m2)</t>
  </si>
  <si>
    <t>Obnova pokovení květů by měla být provedená klasicky na vrstvy: suřík – Ripolin – Mixtion 12h – ryzí plátkové zlato trojité, volné.</t>
  </si>
  <si>
    <t>798</t>
  </si>
  <si>
    <t>Orientační systém</t>
  </si>
  <si>
    <t>428</t>
  </si>
  <si>
    <t>''Ostatní prvky s ozn.: 
OS/01 42.125=42.125 [A] 
OS/02 3*84.25=252.750 [B] 
Celkem: 42.125+252.75=294.875 [C]</t>
  </si>
  <si>
    <t>429</t>
  </si>
  <si>
    <t>R_OS/01</t>
  </si>
  <si>
    <t>Tabule NÁZEV STANICE - na štítu budovy zastávky; 3586 x 600 mm</t>
  </si>
  <si>
    <t>Štít tabule bude v provedení FeZn min. tloušťky 1,0 mm ± 0,1 mm. Ocelový pozinkovaný plech musí mít tloušťku zinkové vrstvy min. 20 µm z každé strany, tj. 200 g zinku na 1 m2 plochy.   Tabule jsou po obvodu vyztuženy dvojitým zahnutím plechu a ze zadní strany zpevněny min. dvěma „C' profily 12 x 12 mm, sloužícími zároveň k upevnění tabule.   Rohy tabule (rámečku) musí být zaobleny, poloměr zaoblení musí být u nejmenších tabulí nejméně 20 mm s tolerancí 10%, u větších tabulí je zaoblení provedeno přiměřeně v poměru k jejich velikosti nebo poměru stran.   Tabule bude ukotvena do fasády pomocí kotvy (3 ks) tvořené z ocelového pozinkovaného jekl profilu 40 / 40 / 3 mm, dl. 500 mm a objímek (6ks) 40 x 40 mm. Kotvy budou kotveny závitovou tyčí M10, dl. 200 mm vlepenou chemickou kotvou do stěny.    Činné plochy tabulí orientačního systémů budou polepeny fóliemi v základních barevnostech (modrá RAL 5003, bílá RAL 9003). Tyto fólie budou nereflexní. Exteriérová životnost samolepící fólie i tisku musí být minimálně 10 let.   Technické provedení:   Celoplošná digitálně potištěná laminovaná fólie.  dle Grafického manuálu jednotného orientačního a informačního systému  Správy železnic</t>
  </si>
  <si>
    <t>430</t>
  </si>
  <si>
    <t>R_OS/02</t>
  </si>
  <si>
    <t>Tabule NÁZEV STANICE - na nástupišti; 3046 x 600 mm</t>
  </si>
  <si>
    <t>799</t>
  </si>
  <si>
    <t>431</t>
  </si>
  <si>
    <t>R_REST_02</t>
  </si>
  <si>
    <t>Restaurátorské malířské práce</t>
  </si>
  <si>
    <t>''podhledy u vstupu 
((0.69+3.06+0.69+3.09+0.69+3.06+0.69)*3.05+(3.06+3.09+3.06)*0.69)*1.5=64.295 [A] 
Celkem: 64.295=64.295 [B]</t>
  </si>
  <si>
    <t>Mechanický odkryv reprezentativního vzorku případných nálezů šablonové výzdoby, jeho retušování Zajištění statických trhlin, lokální hloubková injektáž dutin a dožilých míst omítkové vrstvy s prekonsolidací prostředkem na bázi organokřemičitanu pro alkalické podklady Lokální mechanická redukce nesoudržných mladších nátěrů Lokální tmelení defektů omítkové vrstvy vápennou maltou, povrchová úprava tmelů vápenným pačokem Plošná konzervace mladších barevných vrstev vápennou stěrkou Rekonstrukce zvolené barevné vrstvy (případně s šablonouvou výzdobou) Zpracování restaurátorské zprávy s průběžnou fotodokumentací a grafickým zakreslením užitých technologií</t>
  </si>
  <si>
    <t>941111112</t>
  </si>
  <si>
    <t>Montáž lešení řadového trubkového lehkého pracovního s podlahami s provozním zatížením tř. 3 do 200 kg/m2 šířky tř. W06 od 0,6 do 0,9 m, výšky přes 10 do 25 m</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</si>
  <si>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lešení bude montováno tak, aby na uliční straně objektu byl umožněn průchod pro pěší</t>
  </si>
  <si>
    <t>941111212</t>
  </si>
  <si>
    <t>Montáž lešení řadového trubkového lehkého pracovního s podlahami s provozním zatížením tř. 3 do 200 kg/m2 Příplatek za první a každý další den použití lešení k ceně -1112</t>
  </si>
  <si>
    <t>941111812</t>
  </si>
  <si>
    <t>Demontáž lešení řadového trubkového lehkého pracovního s podlahami s provozním zatížením tř. 3 do 200 kg/m2 šířky tř. W06 od 0,6 do 0,9 m, výšky přes 10 do 25 m</t>
  </si>
  <si>
    <t>944711111</t>
  </si>
  <si>
    <t>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</si>
  <si>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 2. Množství měrných jednotek se určuje v m délky lešení, ke kterému se záchytná stříška zřizuje.</t>
  </si>
  <si>
    <t>944711211</t>
  </si>
  <si>
    <t>Montáž záchytné stříšky Příplatek za první a každý další den použití záchytné stříšky k ceně -1111</t>
  </si>
  <si>
    <t>944711811</t>
  </si>
  <si>
    <t>Demontáž záchytné stříšky zřizované současně s lehkým nebo těžkým lešením, šířky do 1,5 m</t>
  </si>
  <si>
    <t>1. Ceny nelze použít pro samostatnou záchytnou stříšku či jiné ochranné konstrukce, které mají za účel chránit chodce před padající omítkou či zchátralými římsami apod.</t>
  </si>
  <si>
    <t>985221101</t>
  </si>
  <si>
    <t>Doplnění zdiva ručně do aktivované malty cihlami</t>
  </si>
  <si>
    <t>1. Ceny jsou určeny pro doplnění kamenem nebo cihlami stejného druhu jako doplňované zdivo. 2. Ceny nelze použít pro doplnění chybějících prvků nebo výměnu ojedinělých prvků objemu jednotlivě větších než 0,1 m3. 3. V cenách nejsou započteny náklady na dodávku kamene nebo cihel; tato dodávka se oceňuje ve specifikaci. 4. Získání kamene vybraného na staveništi nebo v určité lokalitě se oceňuje cenou souboru cen 985 22-21 Sbírání a třídění kamene ručně ze suti. 5. Délce spáry na 1 m2 plochy zdiva odpovídají tyto počty kamenů nebo cihel: a) do 6 m - do 10 kusů na 1 m2, b) přes 6 do 12 m - přes 10 do 35 kusů na 1 m2, c) přes 12 m - přes 35 kusů na 1 m2.</t>
  </si>
  <si>
    <t>59610001</t>
  </si>
  <si>
    <t>cihla pálená plná do P15 290x140x65mm</t>
  </si>
  <si>
    <t>985221111</t>
  </si>
  <si>
    <t>Doplnění zdiva ručně do aktivované malty kamenem délky spáry na 1 m2 upravované plochy do 6 m</t>
  </si>
  <si>
    <t>''výkresy pohledů - návrh 
'''skladba  W.N-02.3a; v rozsahu 15% plochy; tl. 5 cm; koeficient 0,15*0,05= 0,0075 
'''Část A 
'''jižní pohled 
(6.3+1.06+1.08+0.49)*0.18+(1.06+1.32)*43.39/2-8*0.7*0.73-7.33*1.04=41.530 [A] 
'''východní pohled 
(1.41+0.34)*19.67/2-0.6*0.67-0.62*0.49-2*1.6*0.28+4*0.3*0.28=15.945 [B] 
'''západní pohled 
1.17*0.24+0.42*0.2+4.77*1.03-2.88*0.8=2.974 [C] 
Mezisoučet: 41.53+15.945+2.974=60.449 [D] 
'''Část B 
'''jižní pohled 
(0.97+1.1)*38.24/2-4*0.69*0.73-1.31*0.73=36.607 [E] 
'''východní pohled 
(1.00+0.75)*5.17/2=4.524 [F] 
Mezisoučet: 36.607+4.524=41.131 [G] 
'''Část D 
'''jižní pohled 
9.18*0.37+16.78*0.41+(0.48+0.53)*7.64/2-2*1.5*0.39=12.965 [H] 
Mezisoučet: 12.965=12.965 [I] 
'''Část E 
'''jižní pohled 
(5.85+4.71+0.48+11.27+5.75)*0.43-1.09*0.185-1.1*0.165=11.683 [J] 
'''západní pohled 
4.82*0.18+6.91*0.58=4.875 [K] 
Mezisoučet: 11.683+4.875=16.558 [L] 
Celkem: 41.53+15.945+2.974+36.607+4.524+12.965+11.683+4.875=131.103 [M] 
131.103 * 0.0075Koeficient množství=0.983 [N]</t>
  </si>
  <si>
    <t>58380711</t>
  </si>
  <si>
    <t>kámen lomový neupravený záhozový pískovec</t>
  </si>
  <si>
    <t>985223112</t>
  </si>
  <si>
    <t>Přezdívání zdiva do aktivované malty cihelného, objemu přes 3 m3</t>
  </si>
  <si>
    <t>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t>
  </si>
  <si>
    <t>985231113</t>
  </si>
  <si>
    <t>Spárování zdiva hloubky do 40 mm aktivovanou maltou délky spáry na 1 m2 upravované plochy přes 12 m</t>
  </si>
  <si>
    <t>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</si>
  <si>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</si>
  <si>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</si>
  <si>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</si>
  <si>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 xml:space="preserve">  SO 28-71-28.03</t>
  </si>
  <si>
    <t>Silnoproudá zařízení vč. ochrany před bleskem</t>
  </si>
  <si>
    <t>SO 28-71-28.03</t>
  </si>
  <si>
    <t>Úložný, úchytový materiál elektro</t>
  </si>
  <si>
    <t>460791214</t>
  </si>
  <si>
    <t>Montáž trubek ochranných plastových ohebných do 110 mm uložených do rýhy</t>
  </si>
  <si>
    <t>34571355</t>
  </si>
  <si>
    <t>Trubka elektroinstalační ohebná dvouplášťová korugovaná (chránička) D 94/110mm, HDPE+LDPE</t>
  </si>
  <si>
    <t>460791212</t>
  </si>
  <si>
    <t>Montáž trubek ochranných plastových ohebných do 50 mm uložených do rýhy</t>
  </si>
  <si>
    <t>34571351</t>
  </si>
  <si>
    <t>Trubka elektroinstalační ohebná dvouplášťová korugovaná (chránička) D 41/50mm, HDPE+LDPE</t>
  </si>
  <si>
    <t>460791211</t>
  </si>
  <si>
    <t>Montáž trubek ochranných plastových ohebných D do 32 mm uložených do rýhy</t>
  </si>
  <si>
    <t>345 - R - 001</t>
  </si>
  <si>
    <t>Trubka elektroinstalační ohebná dvouplášťová (chránička) D 24,2/32mm</t>
  </si>
  <si>
    <t>Zemnící materiál</t>
  </si>
  <si>
    <t>741420022</t>
  </si>
  <si>
    <t>Montáž svorka hromosvodná se 3 a více šrouby</t>
  </si>
  <si>
    <t>35442034</t>
  </si>
  <si>
    <t>Svorka uzemnění nerez zkušební, 81mm</t>
  </si>
  <si>
    <t>35442029</t>
  </si>
  <si>
    <t>Svorka uzemnění nerez univerzální</t>
  </si>
  <si>
    <t>210220020</t>
  </si>
  <si>
    <t>Montáž uzemňovacího vedení vodičů FeZn pomocí svorek v zemi páskou do 120 mm2 ve městské zástavbě</t>
  </si>
  <si>
    <t>460161294</t>
  </si>
  <si>
    <t>Hloubení kabelových rýh ručně š 50 cm hl 100 cm v hornině tř II skupiny 5</t>
  </si>
  <si>
    <t>460431314</t>
  </si>
  <si>
    <t>Zásyp kabelových rýh ručně se zhutněním š 50 cm hl 100 cm z horniny tř II skupiny 5</t>
  </si>
  <si>
    <t>35442062</t>
  </si>
  <si>
    <t>Pás zemnící 30x4mm FeZn</t>
  </si>
  <si>
    <t>35442137</t>
  </si>
  <si>
    <t>Drát D 10 mm nerez</t>
  </si>
  <si>
    <t>741210402</t>
  </si>
  <si>
    <t>Montáž rozváděč nebo krabice nevýbušná do 10 kg</t>
  </si>
  <si>
    <t>354 - R - 002</t>
  </si>
  <si>
    <t>Zemní litinová krabice pro zkušební svorku</t>
  </si>
  <si>
    <t>Rozvaděče, rozvodnice, skříně</t>
  </si>
  <si>
    <t>741210406</t>
  </si>
  <si>
    <t>Montáž rozváděč nebo krabice nevýbušná do 50 kg</t>
  </si>
  <si>
    <t>357 - R - 003</t>
  </si>
  <si>
    <t>Přípojková skříň ČEZ zapuštěná, pojistkové spodky vel. 00, četně výzbroje</t>
  </si>
  <si>
    <t>Demontáže</t>
  </si>
  <si>
    <t>742330801</t>
  </si>
  <si>
    <t>Demontáž rozvaděče</t>
  </si>
  <si>
    <t>Přesun hmot pro silnoproud</t>
  </si>
  <si>
    <t>SO 28-71-28.03 1.00=1.000 [A] 
Celkem: 1=1.000 [B]</t>
  </si>
  <si>
    <t>998741202</t>
  </si>
  <si>
    <t>Přesun hmot pro silnoproud stanovený z hmotnosti přesunovaného materiálu vodorovná dopravní vzdálenost do 50 m v objektech výšky přes 12 do 24 m</t>
  </si>
  <si>
    <t xml:space="preserve">  SO 28-71-28.04</t>
  </si>
  <si>
    <t>Slaboproudá elektrotechnika</t>
  </si>
  <si>
    <t>SO 28-71-28.04</t>
  </si>
  <si>
    <t>7491100170</t>
  </si>
  <si>
    <t>Trubková vedení Ohebné elektroinstalační trubky 1232 pr.32 750N SUPERFLEX</t>
  </si>
  <si>
    <t>742110001</t>
  </si>
  <si>
    <t>Montáž trubek pro slaboproud plastových ohebných uložených pod omítku se zasekáním</t>
  </si>
  <si>
    <t>7492500190</t>
  </si>
  <si>
    <t>Kabely, vodiče, šňůry Cu - nn Vodič jednožílový Cu, plastová izolace H07V-U 1,5 černý (CY)</t>
  </si>
  <si>
    <t>7492552010</t>
  </si>
  <si>
    <t>Montáž kabelů jednožílových Cu do 35 mm2</t>
  </si>
  <si>
    <t>7491252025</t>
  </si>
  <si>
    <t>Montáž krabic elektroinstalačních, rozvodek - bez zapojení krabice instalační pod omítku 125x125 včetně svorkovnice a víka</t>
  </si>
  <si>
    <t>7491201300</t>
  </si>
  <si>
    <t>Elektroinstalační materiál Elektroinstalační krabice a rozvodky Bez zapojení Krabice KO 125 E</t>
  </si>
  <si>
    <t>468081315</t>
  </si>
  <si>
    <t>Vybourání otvorů pro elektroinstalace ve zdivu cihelném plochy do 0,0225 m2, tloušťky do 75 cm</t>
  </si>
  <si>
    <t>468111122</t>
  </si>
  <si>
    <t>Frézování drážek pro vodiče ve stěnách z cihel včetně omítky do 5x5 cm</t>
  </si>
  <si>
    <t>063303000</t>
  </si>
  <si>
    <t>Práce ve výškách - instalace kabelové trasy pro kamery a hodiny ve výce do 7m</t>
  </si>
  <si>
    <t>998742103</t>
  </si>
  <si>
    <t>Přesun hmot pro slaboproud stanovený z hmotnosti přesunovaného materiálu vodorovná dopravní vzdálenost do 50 m v objektech výšky přes 12 do 24 m</t>
  </si>
  <si>
    <t xml:space="preserve">  SO 28-71-28.99</t>
  </si>
  <si>
    <t>SO 28-71-28.99</t>
  </si>
  <si>
    <t>Ostatní náklady stavby</t>
  </si>
  <si>
    <t>013274000</t>
  </si>
  <si>
    <t>Pasportizace objektu před započetím prací</t>
  </si>
  <si>
    <t>R0132940001</t>
  </si>
  <si>
    <t>Dílenská dokumentace- realizační dokumentace stavby</t>
  </si>
  <si>
    <t>Dílenská dokumentace bude zpracována u veškerých výplňových prvků (okna, dveře apod.), zámečnických prvků (světlíky apod.) a ostatních prvků (hodiny apod.). Dílenská dokumentace bude odsouhlasena AD, TDS, investorem a pracovníkem NPÚ.</t>
  </si>
  <si>
    <t>072103001</t>
  </si>
  <si>
    <t>Dokumentace DIO a zajištění DIR</t>
  </si>
  <si>
    <t>1. Více informací o volbě, obsahu a způsobu ocenění jednotlivých titulů viz Příloha 07 Provozní vlivy.</t>
  </si>
  <si>
    <t>030001000</t>
  </si>
  <si>
    <t>Zařízení staveniště</t>
  </si>
  <si>
    <t>1. Více informací o volbě, obsahu a způsobu ocenění jednotlivých titulů viz příslušné Přílohy 01 až 09. 
staveništní buňky, mobilní WC, náklady na energie, staveništní rozvaděče a přípojky, ostrahu, oplocení, provizorní orientační systém, ochrana stávajících objektů a vybavení, ochrana cestujících, provizorní komunikace a skladovací plochy, demontáže ZS, uvedení ploch do původního stavu atd..</t>
  </si>
  <si>
    <t>043002000</t>
  </si>
  <si>
    <t>Zkoušky a ostatní měření</t>
  </si>
  <si>
    <t>071002000</t>
  </si>
  <si>
    <t>Provoz investora, třetích osob</t>
  </si>
  <si>
    <t>k nepřerušenému pohybu cestujících, zaměstnanců a nájemníků - opatření na ochranu cestujících a ostatních osob</t>
  </si>
  <si>
    <t>R075002000</t>
  </si>
  <si>
    <t>Ochranná pásma dráhy</t>
  </si>
  <si>
    <t>ztížené pracovní podmínky a přizpůsobení chování vzhledem k BOZP v blízkosti dráhy</t>
  </si>
  <si>
    <t>R0910030001</t>
  </si>
  <si>
    <t>Náklady na vzorkování výrobků a materiálů</t>
  </si>
  <si>
    <t>veškeré na stavbě použité materiály budou odsouhlaseny zástupci NPÚ nebo autorským dozorem projektanta</t>
  </si>
  <si>
    <t>R0910030002</t>
  </si>
  <si>
    <t>Náklady na prvky a konstrukce spojené s BOZP</t>
  </si>
  <si>
    <t>konstrukce požadované koordinátorem BOZP</t>
  </si>
  <si>
    <t>R0910030003</t>
  </si>
  <si>
    <t>Provizorní opatření pro zachování provozu výpravní budovy</t>
  </si>
  <si>
    <t>jedná se o provizorní zakrytí zejména vybouraných stavebních otvorů oken a dveří</t>
  </si>
  <si>
    <t>091003000</t>
  </si>
  <si>
    <t>Zřízení provizorních rozvodů klimatizace objektu</t>
  </si>
  <si>
    <t>1. Více informací o volbě, obsahu a způsobu ocenění jednotlivých titulů viz Příloha 09 Ostatní náklady. 
detailnější popis řešení viz Sourhnná technická zpráva bod B.2.6-a) Stávající klimatizační jednotky umístěné na fasádě budou vymístěny a po dobu rekonstrukce 1.E (vnější obálky) bude zřízeno provizorní přepojení klimatizačních jednotek. To je v rámci projektu uvažováno následovně: ? demontáž stávajících jednotek včetně jejich odpojení ? odsání chladiva ? vypláchnutí potrubí ? naletování techn. stříbrem (prodloužení potrubí) ? zkouška těsnosti ? doplnění chladiva ? stávající jednotky vymístit na dočasnou konstrukci, která bude dočasně vymístěna na přístřešek nástupiště ? během nefunkčnosti jednotek se použijí mobilní jednotky k odvětrávání dotčených prostor (z toho důvodu, že výpadek chlazení může být pouze 1 hod).</t>
  </si>
  <si>
    <t>R_OST_01</t>
  </si>
  <si>
    <t>Ekologická likvidace obalů stavebních materiálů</t>
  </si>
  <si>
    <t>cena zahrnuje ekologické třídění obalů dle typu materiálu, jejich likvidace a uložení na skládku</t>
  </si>
  <si>
    <t>R_OST_02</t>
  </si>
  <si>
    <t>Ochrana stávajících nivelačních a geodetických bodů</t>
  </si>
  <si>
    <t>021101R</t>
  </si>
  <si>
    <t>Zatěžovací zkouška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</si>
</sst>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sharedStrings" Target="sharedStrings.xml" /><Relationship Id="rId3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0+C10+C16+C19+C34</f>
      </c>
    </row>
    <row r="7" spans="2:3" ht="12.75" customHeight="1">
      <c r="B7" s="8" t="s">
        <v>7</v>
      </c>
      <c s="10">
        <f>0+E10+E16+E19+E34</f>
      </c>
    </row>
    <row r="9" spans="1:6" ht="12.75" customHeight="1">
      <c r="A9" s="9" t="s">
        <v>8</v>
      </c>
      <c s="9" t="s">
        <v>9</v>
      </c>
      <c s="9" t="s">
        <v>10</v>
      </c>
      <c s="9" t="s">
        <v>11</v>
      </c>
      <c s="9" t="s">
        <v>12</v>
      </c>
      <c s="9" t="s">
        <v>13</v>
      </c>
    </row>
    <row r="10" spans="1:6" ht="12.75">
      <c r="A10" s="11" t="s">
        <v>14</v>
      </c>
      <c s="12" t="s">
        <v>15</v>
      </c>
      <c s="14">
        <f>0+C11+C12+C13+C14+C15</f>
      </c>
      <c s="14">
        <f>C10*0.21</f>
      </c>
      <c s="14">
        <f>0+E11+E12+E13+E14+E15</f>
      </c>
      <c s="13">
        <f>0+F11+F12+F13+F14+F15</f>
      </c>
    </row>
    <row r="11" spans="1:6" ht="12.75">
      <c r="A11" s="11" t="s">
        <v>16</v>
      </c>
      <c s="12" t="s">
        <v>17</v>
      </c>
      <c s="14">
        <f>'PS 01-01-01'!K8+'PS 01-01-01'!M8</f>
      </c>
      <c s="14">
        <f>C11*0.21</f>
      </c>
      <c s="14">
        <f>C11+D11</f>
      </c>
      <c s="13">
        <f>'PS 01-01-01'!T7</f>
      </c>
    </row>
    <row r="12" spans="1:6" ht="12.75">
      <c r="A12" s="11" t="s">
        <v>179</v>
      </c>
      <c s="12" t="s">
        <v>180</v>
      </c>
      <c s="14">
        <f>'PS 01-21-01'!K8+'PS 01-21-01'!M8</f>
      </c>
      <c s="14">
        <f>C12*0.21</f>
      </c>
      <c s="14">
        <f>C12+D12</f>
      </c>
      <c s="13">
        <f>'PS 01-21-01'!T7</f>
      </c>
    </row>
    <row r="13" spans="1:6" ht="12.75">
      <c r="A13" s="11" t="s">
        <v>437</v>
      </c>
      <c s="12" t="s">
        <v>438</v>
      </c>
      <c s="14">
        <f>'PS 01-22-01'!K8+'PS 01-22-01'!M8</f>
      </c>
      <c s="14">
        <f>C13*0.21</f>
      </c>
      <c s="14">
        <f>C13+D13</f>
      </c>
      <c s="13">
        <f>'PS 01-22-01'!T7</f>
      </c>
    </row>
    <row r="14" spans="1:6" ht="12.75">
      <c r="A14" s="11" t="s">
        <v>530</v>
      </c>
      <c s="12" t="s">
        <v>531</v>
      </c>
      <c s="14">
        <f>'PS 01-24-01'!K8+'PS 01-24-01'!M8</f>
      </c>
      <c s="14">
        <f>C14*0.21</f>
      </c>
      <c s="14">
        <f>C14+D14</f>
      </c>
      <c s="13">
        <f>'PS 01-24-01'!T7</f>
      </c>
    </row>
    <row r="15" spans="1:6" ht="12.75">
      <c r="A15" s="11" t="s">
        <v>556</v>
      </c>
      <c s="12" t="s">
        <v>557</v>
      </c>
      <c s="14">
        <f>'PS 01-27-01'!K8+'PS 01-27-01'!M8</f>
      </c>
      <c s="14">
        <f>C15*0.21</f>
      </c>
      <c s="14">
        <f>C15+D15</f>
      </c>
      <c s="13">
        <f>'PS 01-27-01'!T7</f>
      </c>
    </row>
    <row r="16" spans="1:6" ht="12.75">
      <c r="A16" s="11" t="s">
        <v>716</v>
      </c>
      <c s="12" t="s">
        <v>717</v>
      </c>
      <c s="14">
        <f>0+C17+C18</f>
      </c>
      <c s="14">
        <f>C16*0.21</f>
      </c>
      <c s="14">
        <f>0+E17+E18</f>
      </c>
      <c s="13">
        <f>0+F17+F18</f>
      </c>
    </row>
    <row r="17" spans="1:6" ht="12.75">
      <c r="A17" s="11" t="s">
        <v>718</v>
      </c>
      <c s="12" t="s">
        <v>719</v>
      </c>
      <c s="14">
        <f>'SO 90-90'!K8+'SO 90-90'!M8</f>
      </c>
      <c s="14">
        <f>C17*0.21</f>
      </c>
      <c s="14">
        <f>C17+D17</f>
      </c>
      <c s="13">
        <f>'SO 90-90'!T7</f>
      </c>
    </row>
    <row r="18" spans="1:6" ht="12.75">
      <c r="A18" s="11" t="s">
        <v>774</v>
      </c>
      <c s="12" t="s">
        <v>775</v>
      </c>
      <c s="14">
        <f>'SO 98-98'!K8+'SO 98-98'!M8</f>
      </c>
      <c s="14">
        <f>C18*0.21</f>
      </c>
      <c s="14">
        <f>C18+D18</f>
      </c>
      <c s="13">
        <f>'SO 98-98'!T7</f>
      </c>
    </row>
    <row r="19" spans="1:6" ht="12.75">
      <c r="A19" s="11" t="s">
        <v>833</v>
      </c>
      <c s="12" t="s">
        <v>834</v>
      </c>
      <c s="14">
        <f>0+C20+C21+C22+C23+C24+C25+C26+C27+C28+C29+C30+C31+C32+C33</f>
      </c>
      <c s="14">
        <f>C19*0.21</f>
      </c>
      <c s="14">
        <f>0+E20+E21+E22+E23+E24+E25+E26+E27+E28+E29+E30+E31+E32+E33</f>
      </c>
      <c s="13">
        <f>0+F20+F21+F22+F23+F24+F25+F26+F27+F28+F29+F30+F31+F32+F33</f>
      </c>
    </row>
    <row r="20" spans="1:6" ht="12.75">
      <c r="A20" s="11" t="s">
        <v>835</v>
      </c>
      <c s="12" t="s">
        <v>836</v>
      </c>
      <c s="14">
        <f>'SO 01-10-01'!K8+'SO 01-10-01'!M8</f>
      </c>
      <c s="14">
        <f>C20*0.21</f>
      </c>
      <c s="14">
        <f>C20+D20</f>
      </c>
      <c s="13">
        <f>'SO 01-10-01'!T7</f>
      </c>
    </row>
    <row r="21" spans="1:6" ht="12.75">
      <c r="A21" s="11" t="s">
        <v>977</v>
      </c>
      <c s="12" t="s">
        <v>978</v>
      </c>
      <c s="14">
        <f>'SO 01-11-01'!K8+'SO 01-11-01'!M8</f>
      </c>
      <c s="14">
        <f>C21*0.21</f>
      </c>
      <c s="14">
        <f>C21+D21</f>
      </c>
      <c s="13">
        <f>'SO 01-11-01'!T7</f>
      </c>
    </row>
    <row r="22" spans="1:6" ht="12.75">
      <c r="A22" s="11" t="s">
        <v>1062</v>
      </c>
      <c s="12" t="s">
        <v>1063</v>
      </c>
      <c s="14">
        <f>'SO 01-12-01'!K8+'SO 01-12-01'!M8</f>
      </c>
      <c s="14">
        <f>C22*0.21</f>
      </c>
      <c s="14">
        <f>C22+D22</f>
      </c>
      <c s="13">
        <f>'SO 01-12-01'!T7</f>
      </c>
    </row>
    <row r="23" spans="1:6" ht="12.75">
      <c r="A23" s="11" t="s">
        <v>1306</v>
      </c>
      <c s="12" t="s">
        <v>1307</v>
      </c>
      <c s="14">
        <f>'SO 01-13-01'!K8+'SO 01-13-01'!M8</f>
      </c>
      <c s="14">
        <f>C23*0.21</f>
      </c>
      <c s="14">
        <f>C23+D23</f>
      </c>
      <c s="13">
        <f>'SO 01-13-01'!T7</f>
      </c>
    </row>
    <row r="24" spans="1:6" ht="12.75">
      <c r="A24" s="11" t="s">
        <v>1336</v>
      </c>
      <c s="12" t="s">
        <v>1337</v>
      </c>
      <c s="14">
        <f>'SO 01-16-01'!K8+'SO 01-16-01'!M8</f>
      </c>
      <c s="14">
        <f>C24*0.21</f>
      </c>
      <c s="14">
        <f>C24+D24</f>
      </c>
      <c s="13">
        <f>'SO 01-16-01'!T7</f>
      </c>
    </row>
    <row r="25" spans="1:6" ht="12.75">
      <c r="A25" s="11" t="s">
        <v>1469</v>
      </c>
      <c s="12" t="s">
        <v>1470</v>
      </c>
      <c s="14">
        <f>'SO 01-19-01'!K8+'SO 01-19-01'!M8</f>
      </c>
      <c s="14">
        <f>C25*0.21</f>
      </c>
      <c s="14">
        <f>C25+D25</f>
      </c>
      <c s="13">
        <f>'SO 01-19-01'!T7</f>
      </c>
    </row>
    <row r="26" spans="1:6" ht="12.75">
      <c r="A26" s="11" t="s">
        <v>1975</v>
      </c>
      <c s="12" t="s">
        <v>1976</v>
      </c>
      <c s="14">
        <f>'SO 01-21-01'!K8+'SO 01-21-01'!M8</f>
      </c>
      <c s="14">
        <f>C26*0.21</f>
      </c>
      <c s="14">
        <f>C26+D26</f>
      </c>
      <c s="13">
        <f>'SO 01-21-01'!T7</f>
      </c>
    </row>
    <row r="27" spans="1:6" ht="12.75">
      <c r="A27" s="11" t="s">
        <v>2205</v>
      </c>
      <c s="12" t="s">
        <v>2206</v>
      </c>
      <c s="14">
        <f>'SO 01-22-01'!K8+'SO 01-22-01'!M8</f>
      </c>
      <c s="14">
        <f>C27*0.21</f>
      </c>
      <c s="14">
        <f>C27+D27</f>
      </c>
      <c s="13">
        <f>'SO 01-22-01'!T7</f>
      </c>
    </row>
    <row r="28" spans="1:6" ht="12.75">
      <c r="A28" s="11" t="s">
        <v>2421</v>
      </c>
      <c s="12" t="s">
        <v>2422</v>
      </c>
      <c s="14">
        <f>'SO 01-24-01'!K8+'SO 01-24-01'!M8</f>
      </c>
      <c s="14">
        <f>C28*0.21</f>
      </c>
      <c s="14">
        <f>C28+D28</f>
      </c>
      <c s="13">
        <f>'SO 01-24-01'!T7</f>
      </c>
    </row>
    <row r="29" spans="1:6" ht="12.75">
      <c r="A29" s="11" t="s">
        <v>2471</v>
      </c>
      <c s="12" t="s">
        <v>2472</v>
      </c>
      <c s="14">
        <f>'SO 01-26-02'!K8+'SO 01-26-02'!M8</f>
      </c>
      <c s="14">
        <f>C29*0.21</f>
      </c>
      <c s="14">
        <f>C29+D29</f>
      </c>
      <c s="13">
        <f>'SO 01-26-02'!T7</f>
      </c>
    </row>
    <row r="30" spans="1:6" ht="12.75">
      <c r="A30" s="11" t="s">
        <v>2561</v>
      </c>
      <c s="12" t="s">
        <v>2562</v>
      </c>
      <c s="14">
        <f>'SO 01-31-01'!K8+'SO 01-31-01'!M8</f>
      </c>
      <c s="14">
        <f>C30*0.21</f>
      </c>
      <c s="14">
        <f>C30+D30</f>
      </c>
      <c s="13">
        <f>'SO 01-31-01'!T7</f>
      </c>
    </row>
    <row r="31" spans="1:6" ht="12.75">
      <c r="A31" s="11" t="s">
        <v>2631</v>
      </c>
      <c s="12" t="s">
        <v>2632</v>
      </c>
      <c s="14">
        <f>'SO 01-36-01'!K8+'SO 01-36-01'!M8</f>
      </c>
      <c s="14">
        <f>C31*0.21</f>
      </c>
      <c s="14">
        <f>C31+D31</f>
      </c>
      <c s="13">
        <f>'SO 01-36-01'!T7</f>
      </c>
    </row>
    <row r="32" spans="1:6" ht="12.75">
      <c r="A32" s="11" t="s">
        <v>2695</v>
      </c>
      <c s="12" t="s">
        <v>2696</v>
      </c>
      <c s="14">
        <f>'SO 01-36-02'!K8+'SO 01-36-02'!M8</f>
      </c>
      <c s="14">
        <f>C32*0.21</f>
      </c>
      <c s="14">
        <f>C32+D32</f>
      </c>
      <c s="13">
        <f>'SO 01-36-02'!T7</f>
      </c>
    </row>
    <row r="33" spans="1:6" ht="12.75">
      <c r="A33" s="11" t="s">
        <v>2809</v>
      </c>
      <c s="12" t="s">
        <v>2810</v>
      </c>
      <c s="14">
        <f>'SO 01-37-01'!K8+'SO 01-37-01'!M8</f>
      </c>
      <c s="14">
        <f>C33*0.21</f>
      </c>
      <c s="14">
        <f>C33+D33</f>
      </c>
      <c s="13">
        <f>'SO 01-37-01'!T7</f>
      </c>
    </row>
    <row r="34" spans="1:6" ht="12.75">
      <c r="A34" s="11" t="s">
        <v>2828</v>
      </c>
      <c s="12" t="s">
        <v>2829</v>
      </c>
      <c s="14">
        <f>0+C35+C36+C37+C38+C39</f>
      </c>
      <c s="14">
        <f>C34*0.21</f>
      </c>
      <c s="14">
        <f>0+E35+E36+E37+E38+E39</f>
      </c>
      <c s="13">
        <f>0+F35+F36+F37+F38+F39</f>
      </c>
    </row>
    <row r="35" spans="1:6" ht="12.75">
      <c r="A35" s="11" t="s">
        <v>2830</v>
      </c>
      <c s="12" t="s">
        <v>2831</v>
      </c>
      <c s="14">
        <f>'SO 28-71-28.01'!K8+'SO 28-71-28.01'!M8</f>
      </c>
      <c s="14">
        <f>C35*0.21</f>
      </c>
      <c s="14">
        <f>C35+D35</f>
      </c>
      <c s="13">
        <f>'SO 28-71-28.01'!T7</f>
      </c>
    </row>
    <row r="36" spans="1:6" ht="12.75">
      <c r="A36" s="11" t="s">
        <v>3095</v>
      </c>
      <c s="12" t="s">
        <v>3096</v>
      </c>
      <c s="14">
        <f>'SO 28-71-28.02'!K8+'SO 28-71-28.02'!M8</f>
      </c>
      <c s="14">
        <f>C36*0.21</f>
      </c>
      <c s="14">
        <f>C36+D36</f>
      </c>
      <c s="13">
        <f>'SO 28-71-28.02'!T7</f>
      </c>
    </row>
    <row r="37" spans="1:6" ht="12.75">
      <c r="A37" s="11" t="s">
        <v>4414</v>
      </c>
      <c s="12" t="s">
        <v>4415</v>
      </c>
      <c s="14">
        <f>'SO 28-71-28.03'!K8+'SO 28-71-28.03'!M8</f>
      </c>
      <c s="14">
        <f>C37*0.21</f>
      </c>
      <c s="14">
        <f>C37+D37</f>
      </c>
      <c s="13">
        <f>'SO 28-71-28.03'!T7</f>
      </c>
    </row>
    <row r="38" spans="1:6" ht="12.75">
      <c r="A38" s="11" t="s">
        <v>4463</v>
      </c>
      <c s="12" t="s">
        <v>4464</v>
      </c>
      <c s="14">
        <f>'SO 28-71-28.04'!K8+'SO 28-71-28.04'!M8</f>
      </c>
      <c s="14">
        <f>C38*0.21</f>
      </c>
      <c s="14">
        <f>C38+D38</f>
      </c>
      <c s="13">
        <f>'SO 28-71-28.04'!T7</f>
      </c>
    </row>
    <row r="39" spans="1:6" ht="12.75">
      <c r="A39" s="11" t="s">
        <v>4486</v>
      </c>
      <c s="12" t="s">
        <v>2789</v>
      </c>
      <c s="14">
        <f>'SO 28-71-28.99'!K8+'SO 28-71-28.99'!M8</f>
      </c>
      <c s="14">
        <f>C39*0.21</f>
      </c>
      <c s="14">
        <f>C39+D39</f>
      </c>
      <c s="13">
        <f>'SO 28-71-28.99'!T7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COUNTIFS(L8:L128,"=0",A8:A128,"P")+COUNTIFS(L8:L128,"",A8:A128,"P")+SUM(Q8:Q128)</f>
      </c>
    </row>
    <row r="8" spans="1:13" ht="12.75">
      <c r="A8" t="s">
        <v>45</v>
      </c>
      <c r="C8" s="28" t="s">
        <v>979</v>
      </c>
      <c r="E8" s="30" t="s">
        <v>978</v>
      </c>
      <c r="J8" s="29">
        <f>0+J9+J26+J107</f>
      </c>
      <c s="29">
        <f>0+K9+K26+K107</f>
      </c>
      <c s="29">
        <f>0+L9+L26+L107</f>
      </c>
      <c s="29">
        <f>0+M9+M26+M107</f>
      </c>
    </row>
    <row r="9" spans="1:13" ht="12.75">
      <c r="A9" t="s">
        <v>47</v>
      </c>
      <c r="C9" s="31" t="s">
        <v>48</v>
      </c>
      <c r="E9" s="33" t="s">
        <v>49</v>
      </c>
      <c r="J9" s="32">
        <f>0</f>
      </c>
      <c s="32">
        <f>0</f>
      </c>
      <c s="32">
        <f>0+L10+L14+L18+L22</f>
      </c>
      <c s="32">
        <f>0+M10+M14+M18+M22</f>
      </c>
    </row>
    <row r="10" spans="1:16" ht="25.5">
      <c r="A10" t="s">
        <v>50</v>
      </c>
      <c s="34" t="s">
        <v>48</v>
      </c>
      <c s="34" t="s">
        <v>980</v>
      </c>
      <c s="35" t="s">
        <v>5</v>
      </c>
      <c s="6" t="s">
        <v>981</v>
      </c>
      <c s="36" t="s">
        <v>226</v>
      </c>
      <c s="37">
        <v>840</v>
      </c>
      <c s="36">
        <v>0</v>
      </c>
      <c s="36">
        <f>ROUND(G10*H10,6)</f>
      </c>
      <c r="L10" s="38">
        <v>0</v>
      </c>
      <c s="32">
        <f>ROUND(ROUND(L10,2)*ROUND(G10,3),2)</f>
      </c>
      <c s="36" t="s">
        <v>55</v>
      </c>
      <c>
        <f>(M10*21)/100</f>
      </c>
      <c t="s">
        <v>28</v>
      </c>
    </row>
    <row r="11" spans="1:5" ht="25.5">
      <c r="A11" s="35" t="s">
        <v>56</v>
      </c>
      <c r="E11" s="39" t="s">
        <v>981</v>
      </c>
    </row>
    <row r="12" spans="1:5" ht="12.75">
      <c r="A12" s="35" t="s">
        <v>57</v>
      </c>
      <c r="E12" s="40" t="s">
        <v>5</v>
      </c>
    </row>
    <row r="13" spans="1:5" ht="12.75">
      <c r="A13" t="s">
        <v>59</v>
      </c>
      <c r="E13" s="39" t="s">
        <v>5</v>
      </c>
    </row>
    <row r="14" spans="1:16" ht="25.5">
      <c r="A14" t="s">
        <v>50</v>
      </c>
      <c s="34" t="s">
        <v>28</v>
      </c>
      <c s="34" t="s">
        <v>982</v>
      </c>
      <c s="35" t="s">
        <v>5</v>
      </c>
      <c s="6" t="s">
        <v>983</v>
      </c>
      <c s="36" t="s">
        <v>226</v>
      </c>
      <c s="37">
        <v>840</v>
      </c>
      <c s="36">
        <v>0</v>
      </c>
      <c s="36">
        <f>ROUND(G14*H14,6)</f>
      </c>
      <c r="L14" s="38">
        <v>0</v>
      </c>
      <c s="32">
        <f>ROUND(ROUND(L14,2)*ROUND(G14,3),2)</f>
      </c>
      <c s="36" t="s">
        <v>55</v>
      </c>
      <c>
        <f>(M14*21)/100</f>
      </c>
      <c t="s">
        <v>28</v>
      </c>
    </row>
    <row r="15" spans="1:5" ht="25.5">
      <c r="A15" s="35" t="s">
        <v>56</v>
      </c>
      <c r="E15" s="39" t="s">
        <v>983</v>
      </c>
    </row>
    <row r="16" spans="1:5" ht="12.75">
      <c r="A16" s="35" t="s">
        <v>57</v>
      </c>
      <c r="E16" s="40" t="s">
        <v>5</v>
      </c>
    </row>
    <row r="17" spans="1:5" ht="38.25">
      <c r="A17" t="s">
        <v>59</v>
      </c>
      <c r="E17" s="39" t="s">
        <v>984</v>
      </c>
    </row>
    <row r="18" spans="1:16" ht="12.75">
      <c r="A18" t="s">
        <v>50</v>
      </c>
      <c s="34" t="s">
        <v>26</v>
      </c>
      <c s="34" t="s">
        <v>985</v>
      </c>
      <c s="35" t="s">
        <v>5</v>
      </c>
      <c s="6" t="s">
        <v>986</v>
      </c>
      <c s="36" t="s">
        <v>90</v>
      </c>
      <c s="37">
        <v>650</v>
      </c>
      <c s="36">
        <v>0</v>
      </c>
      <c s="36">
        <f>ROUND(G18*H18,6)</f>
      </c>
      <c r="L18" s="38">
        <v>0</v>
      </c>
      <c s="32">
        <f>ROUND(ROUND(L18,2)*ROUND(G18,3),2)</f>
      </c>
      <c s="36" t="s">
        <v>55</v>
      </c>
      <c>
        <f>(M18*21)/100</f>
      </c>
      <c t="s">
        <v>28</v>
      </c>
    </row>
    <row r="19" spans="1:5" ht="12.75">
      <c r="A19" s="35" t="s">
        <v>56</v>
      </c>
      <c r="E19" s="39" t="s">
        <v>986</v>
      </c>
    </row>
    <row r="20" spans="1:5" ht="12.75">
      <c r="A20" s="35" t="s">
        <v>57</v>
      </c>
      <c r="E20" s="40" t="s">
        <v>5</v>
      </c>
    </row>
    <row r="21" spans="1:5" ht="12.75">
      <c r="A21" t="s">
        <v>59</v>
      </c>
      <c r="E21" s="39" t="s">
        <v>987</v>
      </c>
    </row>
    <row r="22" spans="1:16" ht="12.75">
      <c r="A22" t="s">
        <v>50</v>
      </c>
      <c s="34" t="s">
        <v>75</v>
      </c>
      <c s="34" t="s">
        <v>988</v>
      </c>
      <c s="35" t="s">
        <v>5</v>
      </c>
      <c s="6" t="s">
        <v>989</v>
      </c>
      <c s="36" t="s">
        <v>99</v>
      </c>
      <c s="37">
        <v>1950</v>
      </c>
      <c s="36">
        <v>0</v>
      </c>
      <c s="36">
        <f>ROUND(G22*H22,6)</f>
      </c>
      <c r="L22" s="38">
        <v>0</v>
      </c>
      <c s="32">
        <f>ROUND(ROUND(L22,2)*ROUND(G22,3),2)</f>
      </c>
      <c s="36" t="s">
        <v>55</v>
      </c>
      <c>
        <f>(M22*21)/100</f>
      </c>
      <c t="s">
        <v>28</v>
      </c>
    </row>
    <row r="23" spans="1:5" ht="12.75">
      <c r="A23" s="35" t="s">
        <v>56</v>
      </c>
      <c r="E23" s="39" t="s">
        <v>989</v>
      </c>
    </row>
    <row r="24" spans="1:5" ht="12.75">
      <c r="A24" s="35" t="s">
        <v>57</v>
      </c>
      <c r="E24" s="40" t="s">
        <v>5</v>
      </c>
    </row>
    <row r="25" spans="1:5" ht="12.75">
      <c r="A25" t="s">
        <v>59</v>
      </c>
      <c r="E25" s="39" t="s">
        <v>5</v>
      </c>
    </row>
    <row r="26" spans="1:13" ht="12.75">
      <c r="A26" t="s">
        <v>47</v>
      </c>
      <c r="C26" s="31" t="s">
        <v>81</v>
      </c>
      <c r="E26" s="33" t="s">
        <v>838</v>
      </c>
      <c r="J26" s="32">
        <f>0</f>
      </c>
      <c s="32">
        <f>0</f>
      </c>
      <c s="32">
        <f>0+L27+L31+L35+L39+L43+L47+L51+L55+L59+L63+L67+L71+L75+L79+L83+L87+L91+L95+L99+L103</f>
      </c>
      <c s="32">
        <f>0+M27+M31+M35+M39+M43+M47+M51+M55+M59+M63+M67+M71+M75+M79+M83+M87+M91+M95+M99+M103</f>
      </c>
    </row>
    <row r="27" spans="1:16" ht="12.75">
      <c r="A27" t="s">
        <v>50</v>
      </c>
      <c s="34" t="s">
        <v>81</v>
      </c>
      <c s="34" t="s">
        <v>990</v>
      </c>
      <c s="35" t="s">
        <v>5</v>
      </c>
      <c s="6" t="s">
        <v>991</v>
      </c>
      <c s="36" t="s">
        <v>54</v>
      </c>
      <c s="37">
        <v>708.75</v>
      </c>
      <c s="36">
        <v>1</v>
      </c>
      <c s="36">
        <f>ROUND(G27*H27,6)</f>
      </c>
      <c r="L27" s="38">
        <v>0</v>
      </c>
      <c s="32">
        <f>ROUND(ROUND(L27,2)*ROUND(G27,3),2)</f>
      </c>
      <c s="36" t="s">
        <v>841</v>
      </c>
      <c>
        <f>(M27*21)/100</f>
      </c>
      <c t="s">
        <v>28</v>
      </c>
    </row>
    <row r="28" spans="1:5" ht="12.75">
      <c r="A28" s="35" t="s">
        <v>56</v>
      </c>
      <c r="E28" s="39" t="s">
        <v>991</v>
      </c>
    </row>
    <row r="29" spans="1:5" ht="25.5">
      <c r="A29" s="35" t="s">
        <v>57</v>
      </c>
      <c r="E29" s="40" t="s">
        <v>992</v>
      </c>
    </row>
    <row r="30" spans="1:5" ht="12.75">
      <c r="A30" t="s">
        <v>59</v>
      </c>
      <c r="E30" s="39" t="s">
        <v>5</v>
      </c>
    </row>
    <row r="31" spans="1:16" ht="12.75">
      <c r="A31" t="s">
        <v>50</v>
      </c>
      <c s="34" t="s">
        <v>27</v>
      </c>
      <c s="34" t="s">
        <v>993</v>
      </c>
      <c s="35" t="s">
        <v>5</v>
      </c>
      <c s="6" t="s">
        <v>994</v>
      </c>
      <c s="36" t="s">
        <v>99</v>
      </c>
      <c s="37">
        <v>215</v>
      </c>
      <c s="36">
        <v>0</v>
      </c>
      <c s="36">
        <f>ROUND(G31*H31,6)</f>
      </c>
      <c r="L31" s="38">
        <v>0</v>
      </c>
      <c s="32">
        <f>ROUND(ROUND(L31,2)*ROUND(G31,3),2)</f>
      </c>
      <c s="36" t="s">
        <v>841</v>
      </c>
      <c>
        <f>(M31*21)/100</f>
      </c>
      <c t="s">
        <v>28</v>
      </c>
    </row>
    <row r="32" spans="1:5" ht="12.75">
      <c r="A32" s="35" t="s">
        <v>56</v>
      </c>
      <c r="E32" s="39" t="s">
        <v>994</v>
      </c>
    </row>
    <row r="33" spans="1:5" ht="12.75">
      <c r="A33" s="35" t="s">
        <v>57</v>
      </c>
      <c r="E33" s="40" t="s">
        <v>5</v>
      </c>
    </row>
    <row r="34" spans="1:5" ht="12.75">
      <c r="A34" t="s">
        <v>59</v>
      </c>
      <c r="E34" s="39" t="s">
        <v>5</v>
      </c>
    </row>
    <row r="35" spans="1:16" ht="12.75">
      <c r="A35" t="s">
        <v>50</v>
      </c>
      <c s="34" t="s">
        <v>87</v>
      </c>
      <c s="34" t="s">
        <v>995</v>
      </c>
      <c s="35" t="s">
        <v>5</v>
      </c>
      <c s="6" t="s">
        <v>996</v>
      </c>
      <c s="36" t="s">
        <v>99</v>
      </c>
      <c s="37">
        <v>5</v>
      </c>
      <c s="36">
        <v>0.00259</v>
      </c>
      <c s="36">
        <f>ROUND(G35*H35,6)</f>
      </c>
      <c r="L35" s="38">
        <v>0</v>
      </c>
      <c s="32">
        <f>ROUND(ROUND(L35,2)*ROUND(G35,3),2)</f>
      </c>
      <c s="36" t="s">
        <v>841</v>
      </c>
      <c>
        <f>(M35*21)/100</f>
      </c>
      <c t="s">
        <v>28</v>
      </c>
    </row>
    <row r="36" spans="1:5" ht="12.75">
      <c r="A36" s="35" t="s">
        <v>56</v>
      </c>
      <c r="E36" s="39" t="s">
        <v>996</v>
      </c>
    </row>
    <row r="37" spans="1:5" ht="12.75">
      <c r="A37" s="35" t="s">
        <v>57</v>
      </c>
      <c r="E37" s="40" t="s">
        <v>5</v>
      </c>
    </row>
    <row r="38" spans="1:5" ht="12.75">
      <c r="A38" t="s">
        <v>59</v>
      </c>
      <c r="E38" s="39" t="s">
        <v>5</v>
      </c>
    </row>
    <row r="39" spans="1:16" ht="12.75">
      <c r="A39" t="s">
        <v>50</v>
      </c>
      <c s="34" t="s">
        <v>92</v>
      </c>
      <c s="34" t="s">
        <v>997</v>
      </c>
      <c s="35" t="s">
        <v>5</v>
      </c>
      <c s="6" t="s">
        <v>998</v>
      </c>
      <c s="36" t="s">
        <v>533</v>
      </c>
      <c s="37">
        <v>7</v>
      </c>
      <c s="36">
        <v>0</v>
      </c>
      <c s="36">
        <f>ROUND(G39*H39,6)</f>
      </c>
      <c r="L39" s="38">
        <v>0</v>
      </c>
      <c s="32">
        <f>ROUND(ROUND(L39,2)*ROUND(G39,3),2)</f>
      </c>
      <c s="36" t="s">
        <v>55</v>
      </c>
      <c>
        <f>(M39*21)/100</f>
      </c>
      <c t="s">
        <v>28</v>
      </c>
    </row>
    <row r="40" spans="1:5" ht="12.75">
      <c r="A40" s="35" t="s">
        <v>56</v>
      </c>
      <c r="E40" s="39" t="s">
        <v>998</v>
      </c>
    </row>
    <row r="41" spans="1:5" ht="12.75">
      <c r="A41" s="35" t="s">
        <v>57</v>
      </c>
      <c r="E41" s="40" t="s">
        <v>5</v>
      </c>
    </row>
    <row r="42" spans="1:5" ht="12.75">
      <c r="A42" t="s">
        <v>59</v>
      </c>
      <c r="E42" s="39" t="s">
        <v>5</v>
      </c>
    </row>
    <row r="43" spans="1:16" ht="12.75">
      <c r="A43" t="s">
        <v>50</v>
      </c>
      <c s="34" t="s">
        <v>96</v>
      </c>
      <c s="34" t="s">
        <v>999</v>
      </c>
      <c s="35" t="s">
        <v>5</v>
      </c>
      <c s="6" t="s">
        <v>1000</v>
      </c>
      <c s="36" t="s">
        <v>54</v>
      </c>
      <c s="37">
        <v>164.475</v>
      </c>
      <c s="36">
        <v>1</v>
      </c>
      <c s="36">
        <f>ROUND(G43*H43,6)</f>
      </c>
      <c r="L43" s="38">
        <v>0</v>
      </c>
      <c s="32">
        <f>ROUND(ROUND(L43,2)*ROUND(G43,3),2)</f>
      </c>
      <c s="36" t="s">
        <v>841</v>
      </c>
      <c>
        <f>(M43*21)/100</f>
      </c>
      <c t="s">
        <v>28</v>
      </c>
    </row>
    <row r="44" spans="1:5" ht="12.75">
      <c r="A44" s="35" t="s">
        <v>56</v>
      </c>
      <c r="E44" s="39" t="s">
        <v>1000</v>
      </c>
    </row>
    <row r="45" spans="1:5" ht="38.25">
      <c r="A45" s="35" t="s">
        <v>57</v>
      </c>
      <c r="E45" s="42" t="s">
        <v>1001</v>
      </c>
    </row>
    <row r="46" spans="1:5" ht="12.75">
      <c r="A46" t="s">
        <v>59</v>
      </c>
      <c r="E46" s="39" t="s">
        <v>5</v>
      </c>
    </row>
    <row r="47" spans="1:16" ht="12.75">
      <c r="A47" t="s">
        <v>50</v>
      </c>
      <c s="34" t="s">
        <v>101</v>
      </c>
      <c s="34" t="s">
        <v>1002</v>
      </c>
      <c s="35" t="s">
        <v>5</v>
      </c>
      <c s="6" t="s">
        <v>1003</v>
      </c>
      <c s="36" t="s">
        <v>54</v>
      </c>
      <c s="37">
        <v>11.61</v>
      </c>
      <c s="36">
        <v>1</v>
      </c>
      <c s="36">
        <f>ROUND(G47*H47,6)</f>
      </c>
      <c r="L47" s="38">
        <v>0</v>
      </c>
      <c s="32">
        <f>ROUND(ROUND(L47,2)*ROUND(G47,3),2)</f>
      </c>
      <c s="36" t="s">
        <v>841</v>
      </c>
      <c>
        <f>(M47*21)/100</f>
      </c>
      <c t="s">
        <v>28</v>
      </c>
    </row>
    <row r="48" spans="1:5" ht="12.75">
      <c r="A48" s="35" t="s">
        <v>56</v>
      </c>
      <c r="E48" s="39" t="s">
        <v>1003</v>
      </c>
    </row>
    <row r="49" spans="1:5" ht="38.25">
      <c r="A49" s="35" t="s">
        <v>57</v>
      </c>
      <c r="E49" s="42" t="s">
        <v>1004</v>
      </c>
    </row>
    <row r="50" spans="1:5" ht="12.75">
      <c r="A50" t="s">
        <v>59</v>
      </c>
      <c r="E50" s="39" t="s">
        <v>5</v>
      </c>
    </row>
    <row r="51" spans="1:16" ht="12.75">
      <c r="A51" t="s">
        <v>50</v>
      </c>
      <c s="34" t="s">
        <v>105</v>
      </c>
      <c s="34" t="s">
        <v>1005</v>
      </c>
      <c s="35" t="s">
        <v>5</v>
      </c>
      <c s="6" t="s">
        <v>1006</v>
      </c>
      <c s="36" t="s">
        <v>70</v>
      </c>
      <c s="37">
        <v>4.8</v>
      </c>
      <c s="36">
        <v>2.429</v>
      </c>
      <c s="36">
        <f>ROUND(G51*H51,6)</f>
      </c>
      <c r="L51" s="38">
        <v>0</v>
      </c>
      <c s="32">
        <f>ROUND(ROUND(L51,2)*ROUND(G51,3),2)</f>
      </c>
      <c s="36" t="s">
        <v>841</v>
      </c>
      <c>
        <f>(M51*21)/100</f>
      </c>
      <c t="s">
        <v>28</v>
      </c>
    </row>
    <row r="52" spans="1:5" ht="12.75">
      <c r="A52" s="35" t="s">
        <v>56</v>
      </c>
      <c r="E52" s="39" t="s">
        <v>1006</v>
      </c>
    </row>
    <row r="53" spans="1:5" ht="38.25">
      <c r="A53" s="35" t="s">
        <v>57</v>
      </c>
      <c r="E53" s="42" t="s">
        <v>1007</v>
      </c>
    </row>
    <row r="54" spans="1:5" ht="12.75">
      <c r="A54" t="s">
        <v>59</v>
      </c>
      <c r="E54" s="39" t="s">
        <v>5</v>
      </c>
    </row>
    <row r="55" spans="1:16" ht="12.75">
      <c r="A55" t="s">
        <v>50</v>
      </c>
      <c s="34" t="s">
        <v>109</v>
      </c>
      <c s="34" t="s">
        <v>1008</v>
      </c>
      <c s="35" t="s">
        <v>5</v>
      </c>
      <c s="6" t="s">
        <v>1009</v>
      </c>
      <c s="36" t="s">
        <v>226</v>
      </c>
      <c s="37">
        <v>645</v>
      </c>
      <c s="36">
        <v>0</v>
      </c>
      <c s="36">
        <f>ROUND(G55*H55,6)</f>
      </c>
      <c r="L55" s="38">
        <v>0</v>
      </c>
      <c s="32">
        <f>ROUND(ROUND(L55,2)*ROUND(G55,3),2)</f>
      </c>
      <c s="36" t="s">
        <v>841</v>
      </c>
      <c>
        <f>(M55*21)/100</f>
      </c>
      <c t="s">
        <v>28</v>
      </c>
    </row>
    <row r="56" spans="1:5" ht="12.75">
      <c r="A56" s="35" t="s">
        <v>56</v>
      </c>
      <c r="E56" s="39" t="s">
        <v>1009</v>
      </c>
    </row>
    <row r="57" spans="1:5" ht="38.25">
      <c r="A57" s="35" t="s">
        <v>57</v>
      </c>
      <c r="E57" s="42" t="s">
        <v>1010</v>
      </c>
    </row>
    <row r="58" spans="1:5" ht="12.75">
      <c r="A58" t="s">
        <v>59</v>
      </c>
      <c r="E58" s="39" t="s">
        <v>5</v>
      </c>
    </row>
    <row r="59" spans="1:16" ht="12.75">
      <c r="A59" t="s">
        <v>50</v>
      </c>
      <c s="34" t="s">
        <v>115</v>
      </c>
      <c s="34" t="s">
        <v>1011</v>
      </c>
      <c s="35" t="s">
        <v>5</v>
      </c>
      <c s="6" t="s">
        <v>1012</v>
      </c>
      <c s="36" t="s">
        <v>54</v>
      </c>
      <c s="37">
        <v>53</v>
      </c>
      <c s="36">
        <v>0</v>
      </c>
      <c s="36">
        <f>ROUND(G59*H59,6)</f>
      </c>
      <c r="L59" s="38">
        <v>0</v>
      </c>
      <c s="32">
        <f>ROUND(ROUND(L59,2)*ROUND(G59,3),2)</f>
      </c>
      <c s="36" t="s">
        <v>55</v>
      </c>
      <c>
        <f>(M59*21)/100</f>
      </c>
      <c t="s">
        <v>28</v>
      </c>
    </row>
    <row r="60" spans="1:5" ht="12.75">
      <c r="A60" s="35" t="s">
        <v>56</v>
      </c>
      <c r="E60" s="39" t="s">
        <v>1012</v>
      </c>
    </row>
    <row r="61" spans="1:5" ht="12.75">
      <c r="A61" s="35" t="s">
        <v>57</v>
      </c>
      <c r="E61" s="40" t="s">
        <v>5</v>
      </c>
    </row>
    <row r="62" spans="1:5" ht="51">
      <c r="A62" t="s">
        <v>59</v>
      </c>
      <c r="E62" s="39" t="s">
        <v>1013</v>
      </c>
    </row>
    <row r="63" spans="1:16" ht="25.5">
      <c r="A63" t="s">
        <v>50</v>
      </c>
      <c s="34" t="s">
        <v>214</v>
      </c>
      <c s="34" t="s">
        <v>1014</v>
      </c>
      <c s="35" t="s">
        <v>5</v>
      </c>
      <c s="6" t="s">
        <v>1015</v>
      </c>
      <c s="36" t="s">
        <v>99</v>
      </c>
      <c s="37">
        <v>80</v>
      </c>
      <c s="36">
        <v>0</v>
      </c>
      <c s="36">
        <f>ROUND(G63*H63,6)</f>
      </c>
      <c r="L63" s="38">
        <v>0</v>
      </c>
      <c s="32">
        <f>ROUND(ROUND(L63,2)*ROUND(G63,3),2)</f>
      </c>
      <c s="36" t="s">
        <v>841</v>
      </c>
      <c>
        <f>(M63*21)/100</f>
      </c>
      <c t="s">
        <v>28</v>
      </c>
    </row>
    <row r="64" spans="1:5" ht="51">
      <c r="A64" s="35" t="s">
        <v>56</v>
      </c>
      <c r="E64" s="39" t="s">
        <v>1016</v>
      </c>
    </row>
    <row r="65" spans="1:5" ht="12.75">
      <c r="A65" s="35" t="s">
        <v>57</v>
      </c>
      <c r="E65" s="40" t="s">
        <v>5</v>
      </c>
    </row>
    <row r="66" spans="1:5" ht="38.25">
      <c r="A66" t="s">
        <v>59</v>
      </c>
      <c r="E66" s="39" t="s">
        <v>1017</v>
      </c>
    </row>
    <row r="67" spans="1:16" ht="25.5">
      <c r="A67" t="s">
        <v>50</v>
      </c>
      <c s="34" t="s">
        <v>120</v>
      </c>
      <c s="34" t="s">
        <v>1018</v>
      </c>
      <c s="35" t="s">
        <v>5</v>
      </c>
      <c s="6" t="s">
        <v>1019</v>
      </c>
      <c s="36" t="s">
        <v>99</v>
      </c>
      <c s="37">
        <v>2</v>
      </c>
      <c s="36">
        <v>0</v>
      </c>
      <c s="36">
        <f>ROUND(G67*H67,6)</f>
      </c>
      <c r="L67" s="38">
        <v>0</v>
      </c>
      <c s="32">
        <f>ROUND(ROUND(L67,2)*ROUND(G67,3),2)</f>
      </c>
      <c s="36" t="s">
        <v>841</v>
      </c>
      <c>
        <f>(M67*21)/100</f>
      </c>
      <c t="s">
        <v>28</v>
      </c>
    </row>
    <row r="68" spans="1:5" ht="51">
      <c r="A68" s="35" t="s">
        <v>56</v>
      </c>
      <c r="E68" s="39" t="s">
        <v>1020</v>
      </c>
    </row>
    <row r="69" spans="1:5" ht="12.75">
      <c r="A69" s="35" t="s">
        <v>57</v>
      </c>
      <c r="E69" s="40" t="s">
        <v>5</v>
      </c>
    </row>
    <row r="70" spans="1:5" ht="38.25">
      <c r="A70" t="s">
        <v>59</v>
      </c>
      <c r="E70" s="39" t="s">
        <v>1017</v>
      </c>
    </row>
    <row r="71" spans="1:16" ht="25.5">
      <c r="A71" t="s">
        <v>50</v>
      </c>
      <c s="34" t="s">
        <v>124</v>
      </c>
      <c s="34" t="s">
        <v>1021</v>
      </c>
      <c s="35" t="s">
        <v>5</v>
      </c>
      <c s="6" t="s">
        <v>1022</v>
      </c>
      <c s="36" t="s">
        <v>99</v>
      </c>
      <c s="37">
        <v>215</v>
      </c>
      <c s="36">
        <v>0</v>
      </c>
      <c s="36">
        <f>ROUND(G71*H71,6)</f>
      </c>
      <c r="L71" s="38">
        <v>0</v>
      </c>
      <c s="32">
        <f>ROUND(ROUND(L71,2)*ROUND(G71,3),2)</f>
      </c>
      <c s="36" t="s">
        <v>841</v>
      </c>
      <c>
        <f>(M71*21)/100</f>
      </c>
      <c t="s">
        <v>28</v>
      </c>
    </row>
    <row r="72" spans="1:5" ht="63.75">
      <c r="A72" s="35" t="s">
        <v>56</v>
      </c>
      <c r="E72" s="39" t="s">
        <v>1023</v>
      </c>
    </row>
    <row r="73" spans="1:5" ht="12.75">
      <c r="A73" s="35" t="s">
        <v>57</v>
      </c>
      <c r="E73" s="40" t="s">
        <v>5</v>
      </c>
    </row>
    <row r="74" spans="1:5" ht="51">
      <c r="A74" t="s">
        <v>59</v>
      </c>
      <c r="E74" s="39" t="s">
        <v>1024</v>
      </c>
    </row>
    <row r="75" spans="1:16" ht="25.5">
      <c r="A75" t="s">
        <v>50</v>
      </c>
      <c s="34" t="s">
        <v>129</v>
      </c>
      <c s="34" t="s">
        <v>1025</v>
      </c>
      <c s="35" t="s">
        <v>5</v>
      </c>
      <c s="6" t="s">
        <v>1026</v>
      </c>
      <c s="36" t="s">
        <v>99</v>
      </c>
      <c s="37">
        <v>5</v>
      </c>
      <c s="36">
        <v>0</v>
      </c>
      <c s="36">
        <f>ROUND(G75*H75,6)</f>
      </c>
      <c r="L75" s="38">
        <v>0</v>
      </c>
      <c s="32">
        <f>ROUND(ROUND(L75,2)*ROUND(G75,3),2)</f>
      </c>
      <c s="36" t="s">
        <v>841</v>
      </c>
      <c>
        <f>(M75*21)/100</f>
      </c>
      <c t="s">
        <v>28</v>
      </c>
    </row>
    <row r="76" spans="1:5" ht="63.75">
      <c r="A76" s="35" t="s">
        <v>56</v>
      </c>
      <c r="E76" s="39" t="s">
        <v>1027</v>
      </c>
    </row>
    <row r="77" spans="1:5" ht="12.75">
      <c r="A77" s="35" t="s">
        <v>57</v>
      </c>
      <c r="E77" s="40" t="s">
        <v>5</v>
      </c>
    </row>
    <row r="78" spans="1:5" ht="51">
      <c r="A78" t="s">
        <v>59</v>
      </c>
      <c r="E78" s="39" t="s">
        <v>1024</v>
      </c>
    </row>
    <row r="79" spans="1:16" ht="25.5">
      <c r="A79" t="s">
        <v>50</v>
      </c>
      <c s="34" t="s">
        <v>133</v>
      </c>
      <c s="34" t="s">
        <v>1028</v>
      </c>
      <c s="35" t="s">
        <v>5</v>
      </c>
      <c s="6" t="s">
        <v>1029</v>
      </c>
      <c s="36" t="s">
        <v>99</v>
      </c>
      <c s="37">
        <v>7</v>
      </c>
      <c s="36">
        <v>0</v>
      </c>
      <c s="36">
        <f>ROUND(G79*H79,6)</f>
      </c>
      <c r="L79" s="38">
        <v>0</v>
      </c>
      <c s="32">
        <f>ROUND(ROUND(L79,2)*ROUND(G79,3),2)</f>
      </c>
      <c s="36" t="s">
        <v>841</v>
      </c>
      <c>
        <f>(M79*21)/100</f>
      </c>
      <c t="s">
        <v>28</v>
      </c>
    </row>
    <row r="80" spans="1:5" ht="63.75">
      <c r="A80" s="35" t="s">
        <v>56</v>
      </c>
      <c r="E80" s="39" t="s">
        <v>1030</v>
      </c>
    </row>
    <row r="81" spans="1:5" ht="12.75">
      <c r="A81" s="35" t="s">
        <v>57</v>
      </c>
      <c r="E81" s="40" t="s">
        <v>5</v>
      </c>
    </row>
    <row r="82" spans="1:5" ht="51">
      <c r="A82" t="s">
        <v>59</v>
      </c>
      <c r="E82" s="39" t="s">
        <v>1024</v>
      </c>
    </row>
    <row r="83" spans="1:16" ht="12.75">
      <c r="A83" t="s">
        <v>50</v>
      </c>
      <c s="34" t="s">
        <v>137</v>
      </c>
      <c s="34" t="s">
        <v>1031</v>
      </c>
      <c s="35" t="s">
        <v>5</v>
      </c>
      <c s="6" t="s">
        <v>1032</v>
      </c>
      <c s="36" t="s">
        <v>226</v>
      </c>
      <c s="37">
        <v>1575</v>
      </c>
      <c s="36">
        <v>0</v>
      </c>
      <c s="36">
        <f>ROUND(G83*H83,6)</f>
      </c>
      <c r="L83" s="38">
        <v>0</v>
      </c>
      <c s="32">
        <f>ROUND(ROUND(L83,2)*ROUND(G83,3),2)</f>
      </c>
      <c s="36" t="s">
        <v>55</v>
      </c>
      <c>
        <f>(M83*21)/100</f>
      </c>
      <c t="s">
        <v>28</v>
      </c>
    </row>
    <row r="84" spans="1:5" ht="12.75">
      <c r="A84" s="35" t="s">
        <v>56</v>
      </c>
      <c r="E84" s="39" t="s">
        <v>1032</v>
      </c>
    </row>
    <row r="85" spans="1:5" ht="12.75">
      <c r="A85" s="35" t="s">
        <v>57</v>
      </c>
      <c r="E85" s="40" t="s">
        <v>5</v>
      </c>
    </row>
    <row r="86" spans="1:5" ht="12.75">
      <c r="A86" t="s">
        <v>59</v>
      </c>
      <c r="E86" s="39" t="s">
        <v>1033</v>
      </c>
    </row>
    <row r="87" spans="1:16" ht="25.5">
      <c r="A87" t="s">
        <v>50</v>
      </c>
      <c s="34" t="s">
        <v>141</v>
      </c>
      <c s="34" t="s">
        <v>1034</v>
      </c>
      <c s="35" t="s">
        <v>5</v>
      </c>
      <c s="6" t="s">
        <v>1035</v>
      </c>
      <c s="36" t="s">
        <v>70</v>
      </c>
      <c s="37">
        <v>109.65</v>
      </c>
      <c s="36">
        <v>0</v>
      </c>
      <c s="36">
        <f>ROUND(G87*H87,6)</f>
      </c>
      <c r="L87" s="38">
        <v>0</v>
      </c>
      <c s="32">
        <f>ROUND(ROUND(L87,2)*ROUND(G87,3),2)</f>
      </c>
      <c s="36" t="s">
        <v>841</v>
      </c>
      <c>
        <f>(M87*21)/100</f>
      </c>
      <c t="s">
        <v>28</v>
      </c>
    </row>
    <row r="88" spans="1:5" ht="38.25">
      <c r="A88" s="35" t="s">
        <v>56</v>
      </c>
      <c r="E88" s="39" t="s">
        <v>1036</v>
      </c>
    </row>
    <row r="89" spans="1:5" ht="38.25">
      <c r="A89" s="35" t="s">
        <v>57</v>
      </c>
      <c r="E89" s="42" t="s">
        <v>1037</v>
      </c>
    </row>
    <row r="90" spans="1:5" ht="25.5">
      <c r="A90" t="s">
        <v>59</v>
      </c>
      <c r="E90" s="39" t="s">
        <v>1038</v>
      </c>
    </row>
    <row r="91" spans="1:16" ht="38.25">
      <c r="A91" t="s">
        <v>50</v>
      </c>
      <c s="34" t="s">
        <v>145</v>
      </c>
      <c s="34" t="s">
        <v>1039</v>
      </c>
      <c s="35" t="s">
        <v>5</v>
      </c>
      <c s="6" t="s">
        <v>1040</v>
      </c>
      <c s="36" t="s">
        <v>70</v>
      </c>
      <c s="37">
        <v>1055.25</v>
      </c>
      <c s="36">
        <v>0</v>
      </c>
      <c s="36">
        <f>ROUND(G91*H91,6)</f>
      </c>
      <c r="L91" s="38">
        <v>0</v>
      </c>
      <c s="32">
        <f>ROUND(ROUND(L91,2)*ROUND(G91,3),2)</f>
      </c>
      <c s="36" t="s">
        <v>841</v>
      </c>
      <c>
        <f>(M91*21)/100</f>
      </c>
      <c t="s">
        <v>28</v>
      </c>
    </row>
    <row r="92" spans="1:5" ht="38.25">
      <c r="A92" s="35" t="s">
        <v>56</v>
      </c>
      <c r="E92" s="39" t="s">
        <v>1041</v>
      </c>
    </row>
    <row r="93" spans="1:5" ht="38.25">
      <c r="A93" s="35" t="s">
        <v>57</v>
      </c>
      <c r="E93" s="42" t="s">
        <v>1042</v>
      </c>
    </row>
    <row r="94" spans="1:5" ht="25.5">
      <c r="A94" t="s">
        <v>59</v>
      </c>
      <c r="E94" s="39" t="s">
        <v>1043</v>
      </c>
    </row>
    <row r="95" spans="1:16" ht="38.25">
      <c r="A95" t="s">
        <v>50</v>
      </c>
      <c s="34" t="s">
        <v>149</v>
      </c>
      <c s="34" t="s">
        <v>1044</v>
      </c>
      <c s="35" t="s">
        <v>5</v>
      </c>
      <c s="6" t="s">
        <v>1045</v>
      </c>
      <c s="36" t="s">
        <v>226</v>
      </c>
      <c s="37">
        <v>1575</v>
      </c>
      <c s="36">
        <v>0</v>
      </c>
      <c s="36">
        <f>ROUND(G95*H95,6)</f>
      </c>
      <c r="L95" s="38">
        <v>0</v>
      </c>
      <c s="32">
        <f>ROUND(ROUND(L95,2)*ROUND(G95,3),2)</f>
      </c>
      <c s="36" t="s">
        <v>841</v>
      </c>
      <c>
        <f>(M95*21)/100</f>
      </c>
      <c t="s">
        <v>28</v>
      </c>
    </row>
    <row r="96" spans="1:5" ht="38.25">
      <c r="A96" s="35" t="s">
        <v>56</v>
      </c>
      <c r="E96" s="39" t="s">
        <v>1046</v>
      </c>
    </row>
    <row r="97" spans="1:5" ht="12.75">
      <c r="A97" s="35" t="s">
        <v>57</v>
      </c>
      <c r="E97" s="40" t="s">
        <v>5</v>
      </c>
    </row>
    <row r="98" spans="1:5" ht="25.5">
      <c r="A98" t="s">
        <v>59</v>
      </c>
      <c r="E98" s="39" t="s">
        <v>1047</v>
      </c>
    </row>
    <row r="99" spans="1:16" ht="12.75">
      <c r="A99" t="s">
        <v>50</v>
      </c>
      <c s="34" t="s">
        <v>153</v>
      </c>
      <c s="34" t="s">
        <v>1048</v>
      </c>
      <c s="35" t="s">
        <v>5</v>
      </c>
      <c s="6" t="s">
        <v>1049</v>
      </c>
      <c s="36" t="s">
        <v>99</v>
      </c>
      <c s="37">
        <v>0.5</v>
      </c>
      <c s="36">
        <v>0</v>
      </c>
      <c s="36">
        <f>ROUND(G99*H99,6)</f>
      </c>
      <c r="L99" s="38">
        <v>0</v>
      </c>
      <c s="32">
        <f>ROUND(ROUND(L99,2)*ROUND(G99,3),2)</f>
      </c>
      <c s="36" t="s">
        <v>55</v>
      </c>
      <c>
        <f>(M99*21)/100</f>
      </c>
      <c t="s">
        <v>28</v>
      </c>
    </row>
    <row r="100" spans="1:5" ht="12.75">
      <c r="A100" s="35" t="s">
        <v>56</v>
      </c>
      <c r="E100" s="39" t="s">
        <v>1049</v>
      </c>
    </row>
    <row r="101" spans="1:5" ht="12.75">
      <c r="A101" s="35" t="s">
        <v>57</v>
      </c>
      <c r="E101" s="40" t="s">
        <v>5</v>
      </c>
    </row>
    <row r="102" spans="1:5" ht="12.75">
      <c r="A102" t="s">
        <v>59</v>
      </c>
      <c r="E102" s="39" t="s">
        <v>1050</v>
      </c>
    </row>
    <row r="103" spans="1:16" ht="12.75">
      <c r="A103" t="s">
        <v>50</v>
      </c>
      <c s="34" t="s">
        <v>241</v>
      </c>
      <c s="34" t="s">
        <v>1051</v>
      </c>
      <c s="35" t="s">
        <v>5</v>
      </c>
      <c s="6" t="s">
        <v>1052</v>
      </c>
      <c s="36" t="s">
        <v>70</v>
      </c>
      <c s="37">
        <v>661.5</v>
      </c>
      <c s="36">
        <v>0</v>
      </c>
      <c s="36">
        <f>ROUND(G103*H103,6)</f>
      </c>
      <c r="L103" s="38">
        <v>0</v>
      </c>
      <c s="32">
        <f>ROUND(ROUND(L103,2)*ROUND(G103,3),2)</f>
      </c>
      <c s="36" t="s">
        <v>55</v>
      </c>
      <c>
        <f>(M103*21)/100</f>
      </c>
      <c t="s">
        <v>28</v>
      </c>
    </row>
    <row r="104" spans="1:5" ht="12.75">
      <c r="A104" s="35" t="s">
        <v>56</v>
      </c>
      <c r="E104" s="39" t="s">
        <v>1052</v>
      </c>
    </row>
    <row r="105" spans="1:5" ht="25.5">
      <c r="A105" s="35" t="s">
        <v>57</v>
      </c>
      <c r="E105" s="40" t="s">
        <v>1053</v>
      </c>
    </row>
    <row r="106" spans="1:5" ht="12.75">
      <c r="A106" t="s">
        <v>59</v>
      </c>
      <c r="E106" s="39" t="s">
        <v>5</v>
      </c>
    </row>
    <row r="107" spans="1:13" ht="12.75">
      <c r="A107" t="s">
        <v>47</v>
      </c>
      <c r="C107" s="31" t="s">
        <v>945</v>
      </c>
      <c r="E107" s="33" t="s">
        <v>796</v>
      </c>
      <c r="J107" s="32">
        <f>0</f>
      </c>
      <c s="32">
        <f>0</f>
      </c>
      <c s="32">
        <f>0+L108+L112+L116+L120+L124+L128</f>
      </c>
      <c s="32">
        <f>0+M108+M112+M116+M120+M124+M128</f>
      </c>
    </row>
    <row r="108" spans="1:16" ht="38.25">
      <c r="A108" t="s">
        <v>50</v>
      </c>
      <c s="34" t="s">
        <v>157</v>
      </c>
      <c s="34" t="s">
        <v>956</v>
      </c>
      <c s="35" t="s">
        <v>5</v>
      </c>
      <c s="6" t="s">
        <v>957</v>
      </c>
      <c s="36" t="s">
        <v>54</v>
      </c>
      <c s="37">
        <v>2096.82</v>
      </c>
      <c s="36">
        <v>0</v>
      </c>
      <c s="36">
        <f>ROUND(G108*H108,6)</f>
      </c>
      <c r="L108" s="38">
        <v>0</v>
      </c>
      <c s="32">
        <f>ROUND(ROUND(L108,2)*ROUND(G108,3),2)</f>
      </c>
      <c s="36" t="s">
        <v>841</v>
      </c>
      <c>
        <f>(M108*21)/100</f>
      </c>
      <c t="s">
        <v>28</v>
      </c>
    </row>
    <row r="109" spans="1:5" ht="51">
      <c r="A109" s="35" t="s">
        <v>56</v>
      </c>
      <c r="E109" s="39" t="s">
        <v>958</v>
      </c>
    </row>
    <row r="110" spans="1:5" ht="38.25">
      <c r="A110" s="35" t="s">
        <v>57</v>
      </c>
      <c r="E110" s="42" t="s">
        <v>1054</v>
      </c>
    </row>
    <row r="111" spans="1:5" ht="38.25">
      <c r="A111" t="s">
        <v>59</v>
      </c>
      <c r="E111" s="39" t="s">
        <v>960</v>
      </c>
    </row>
    <row r="112" spans="1:16" ht="25.5">
      <c r="A112" t="s">
        <v>50</v>
      </c>
      <c s="34" t="s">
        <v>161</v>
      </c>
      <c s="34" t="s">
        <v>1055</v>
      </c>
      <c s="35" t="s">
        <v>5</v>
      </c>
      <c s="6" t="s">
        <v>966</v>
      </c>
      <c s="36" t="s">
        <v>90</v>
      </c>
      <c s="37">
        <v>1</v>
      </c>
      <c s="36">
        <v>0</v>
      </c>
      <c s="36">
        <f>ROUND(G112*H112,6)</f>
      </c>
      <c r="L112" s="38">
        <v>0</v>
      </c>
      <c s="32">
        <f>ROUND(ROUND(L112,2)*ROUND(G112,3),2)</f>
      </c>
      <c s="36" t="s">
        <v>841</v>
      </c>
      <c>
        <f>(M112*21)/100</f>
      </c>
      <c t="s">
        <v>28</v>
      </c>
    </row>
    <row r="113" spans="1:5" ht="89.25">
      <c r="A113" s="35" t="s">
        <v>56</v>
      </c>
      <c r="E113" s="39" t="s">
        <v>1056</v>
      </c>
    </row>
    <row r="114" spans="1:5" ht="12.75">
      <c r="A114" s="35" t="s">
        <v>57</v>
      </c>
      <c r="E114" s="40" t="s">
        <v>5</v>
      </c>
    </row>
    <row r="115" spans="1:5" ht="51">
      <c r="A115" t="s">
        <v>59</v>
      </c>
      <c r="E115" s="39" t="s">
        <v>969</v>
      </c>
    </row>
    <row r="116" spans="1:16" ht="25.5">
      <c r="A116" t="s">
        <v>50</v>
      </c>
      <c s="34" t="s">
        <v>165</v>
      </c>
      <c s="34" t="s">
        <v>1057</v>
      </c>
      <c s="35" t="s">
        <v>5</v>
      </c>
      <c s="6" t="s">
        <v>962</v>
      </c>
      <c s="36" t="s">
        <v>54</v>
      </c>
      <c s="37">
        <v>11.52</v>
      </c>
      <c s="36">
        <v>0</v>
      </c>
      <c s="36">
        <f>ROUND(G116*H116,6)</f>
      </c>
      <c r="L116" s="38">
        <v>0</v>
      </c>
      <c s="32">
        <f>ROUND(ROUND(L116,2)*ROUND(G116,3),2)</f>
      </c>
      <c s="36" t="s">
        <v>841</v>
      </c>
      <c>
        <f>(M116*21)/100</f>
      </c>
      <c t="s">
        <v>28</v>
      </c>
    </row>
    <row r="117" spans="1:5" ht="76.5">
      <c r="A117" s="35" t="s">
        <v>56</v>
      </c>
      <c r="E117" s="39" t="s">
        <v>1058</v>
      </c>
    </row>
    <row r="118" spans="1:5" ht="38.25">
      <c r="A118" s="35" t="s">
        <v>57</v>
      </c>
      <c r="E118" s="42" t="s">
        <v>1059</v>
      </c>
    </row>
    <row r="119" spans="1:5" ht="51">
      <c r="A119" t="s">
        <v>59</v>
      </c>
      <c r="E119" s="39" t="s">
        <v>950</v>
      </c>
    </row>
    <row r="120" spans="1:16" ht="25.5">
      <c r="A120" t="s">
        <v>50</v>
      </c>
      <c s="34" t="s">
        <v>169</v>
      </c>
      <c s="34" t="s">
        <v>961</v>
      </c>
      <c s="35" t="s">
        <v>5</v>
      </c>
      <c s="6" t="s">
        <v>962</v>
      </c>
      <c s="36" t="s">
        <v>54</v>
      </c>
      <c s="37">
        <v>884.825</v>
      </c>
      <c s="36">
        <v>0</v>
      </c>
      <c s="36">
        <f>ROUND(G120*H120,6)</f>
      </c>
      <c r="L120" s="38">
        <v>0</v>
      </c>
      <c s="32">
        <f>ROUND(ROUND(L120,2)*ROUND(G120,3),2)</f>
      </c>
      <c s="36" t="s">
        <v>841</v>
      </c>
      <c>
        <f>(M120*21)/100</f>
      </c>
      <c t="s">
        <v>28</v>
      </c>
    </row>
    <row r="121" spans="1:5" ht="76.5">
      <c r="A121" s="35" t="s">
        <v>56</v>
      </c>
      <c r="E121" s="39" t="s">
        <v>963</v>
      </c>
    </row>
    <row r="122" spans="1:5" ht="89.25">
      <c r="A122" s="35" t="s">
        <v>57</v>
      </c>
      <c r="E122" s="42" t="s">
        <v>1060</v>
      </c>
    </row>
    <row r="123" spans="1:5" ht="51">
      <c r="A123" t="s">
        <v>59</v>
      </c>
      <c r="E123" s="39" t="s">
        <v>950</v>
      </c>
    </row>
    <row r="124" spans="1:16" ht="25.5">
      <c r="A124" t="s">
        <v>50</v>
      </c>
      <c s="34" t="s">
        <v>251</v>
      </c>
      <c s="34" t="s">
        <v>51</v>
      </c>
      <c s="35" t="s">
        <v>52</v>
      </c>
      <c s="6" t="s">
        <v>53</v>
      </c>
      <c s="36" t="s">
        <v>54</v>
      </c>
      <c s="37">
        <v>1887.138</v>
      </c>
      <c s="36">
        <v>0</v>
      </c>
      <c s="36">
        <f>ROUND(G124*H124,6)</f>
      </c>
      <c r="L124" s="38">
        <v>0</v>
      </c>
      <c s="32">
        <f>ROUND(ROUND(L124,2)*ROUND(G124,3),2)</f>
      </c>
      <c s="36" t="s">
        <v>55</v>
      </c>
      <c>
        <f>(M124*21)/100</f>
      </c>
      <c t="s">
        <v>28</v>
      </c>
    </row>
    <row r="125" spans="1:5" ht="25.5">
      <c r="A125" s="35" t="s">
        <v>56</v>
      </c>
      <c r="E125" s="39" t="s">
        <v>53</v>
      </c>
    </row>
    <row r="126" spans="1:5" ht="25.5">
      <c r="A126" s="35" t="s">
        <v>57</v>
      </c>
      <c r="E126" s="40" t="s">
        <v>1061</v>
      </c>
    </row>
    <row r="127" spans="1:5" ht="63.75">
      <c r="A127" t="s">
        <v>59</v>
      </c>
      <c r="E127" s="39" t="s">
        <v>976</v>
      </c>
    </row>
    <row r="128" spans="1:16" ht="25.5">
      <c r="A128" t="s">
        <v>50</v>
      </c>
      <c s="34" t="s">
        <v>256</v>
      </c>
      <c s="34" t="s">
        <v>769</v>
      </c>
      <c s="35" t="s">
        <v>770</v>
      </c>
      <c s="6" t="s">
        <v>771</v>
      </c>
      <c s="36" t="s">
        <v>54</v>
      </c>
      <c s="37">
        <v>209.682</v>
      </c>
      <c s="36">
        <v>0</v>
      </c>
      <c s="36">
        <f>ROUND(G128*H128,6)</f>
      </c>
      <c r="L128" s="38">
        <v>0</v>
      </c>
      <c s="32">
        <f>ROUND(ROUND(L128,2)*ROUND(G128,3),2)</f>
      </c>
      <c s="36" t="s">
        <v>55</v>
      </c>
      <c>
        <f>(M128*21)/100</f>
      </c>
      <c t="s">
        <v>28</v>
      </c>
    </row>
    <row r="129" spans="1:5" ht="38.25">
      <c r="A129" s="35" t="s">
        <v>56</v>
      </c>
      <c r="E129" s="39" t="s">
        <v>772</v>
      </c>
    </row>
    <row r="130" spans="1:5" ht="25.5">
      <c r="A130" s="35" t="s">
        <v>57</v>
      </c>
      <c r="E130" s="40" t="s">
        <v>773</v>
      </c>
    </row>
    <row r="131" spans="1:5" ht="63.75">
      <c r="A131" t="s">
        <v>59</v>
      </c>
      <c r="E131" s="39" t="s">
        <v>976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COUNTIFS(L8:L335,"=0",A8:A335,"P")+COUNTIFS(L8:L335,"",A8:A335,"P")+SUM(Q8:Q335)</f>
      </c>
    </row>
    <row r="8" spans="1:13" ht="12.75">
      <c r="A8" t="s">
        <v>45</v>
      </c>
      <c r="C8" s="28" t="s">
        <v>1064</v>
      </c>
      <c r="E8" s="30" t="s">
        <v>1063</v>
      </c>
      <c r="J8" s="29">
        <f>0+J9+J310</f>
      </c>
      <c s="29">
        <f>0+K9+K310</f>
      </c>
      <c s="29">
        <f>0+L9+L310</f>
      </c>
      <c s="29">
        <f>0+M9+M310</f>
      </c>
    </row>
    <row r="9" spans="1:13" ht="12.75">
      <c r="A9" t="s">
        <v>47</v>
      </c>
      <c r="C9" s="31" t="s">
        <v>81</v>
      </c>
      <c r="E9" s="33" t="s">
        <v>838</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f>
      </c>
    </row>
    <row r="10" spans="1:16" ht="12.75">
      <c r="A10" t="s">
        <v>50</v>
      </c>
      <c s="34" t="s">
        <v>48</v>
      </c>
      <c s="34" t="s">
        <v>1065</v>
      </c>
      <c s="35" t="s">
        <v>5</v>
      </c>
      <c s="6" t="s">
        <v>1066</v>
      </c>
      <c s="36" t="s">
        <v>90</v>
      </c>
      <c s="37">
        <v>89</v>
      </c>
      <c s="36">
        <v>1.438</v>
      </c>
      <c s="36">
        <f>ROUND(G10*H10,6)</f>
      </c>
      <c r="L10" s="38">
        <v>0</v>
      </c>
      <c s="32">
        <f>ROUND(ROUND(L10,2)*ROUND(G10,3),2)</f>
      </c>
      <c s="36" t="s">
        <v>841</v>
      </c>
      <c>
        <f>(M10*21)/100</f>
      </c>
      <c t="s">
        <v>28</v>
      </c>
    </row>
    <row r="11" spans="1:5" ht="12.75">
      <c r="A11" s="35" t="s">
        <v>56</v>
      </c>
      <c r="E11" s="39" t="s">
        <v>1066</v>
      </c>
    </row>
    <row r="12" spans="1:5" ht="12.75">
      <c r="A12" s="35" t="s">
        <v>57</v>
      </c>
      <c r="E12" s="40" t="s">
        <v>5</v>
      </c>
    </row>
    <row r="13" spans="1:5" ht="12.75">
      <c r="A13" t="s">
        <v>59</v>
      </c>
      <c r="E13" s="39" t="s">
        <v>5</v>
      </c>
    </row>
    <row r="14" spans="1:16" ht="12.75">
      <c r="A14" t="s">
        <v>50</v>
      </c>
      <c s="34" t="s">
        <v>28</v>
      </c>
      <c s="34" t="s">
        <v>1067</v>
      </c>
      <c s="35" t="s">
        <v>5</v>
      </c>
      <c s="6" t="s">
        <v>1068</v>
      </c>
      <c s="36" t="s">
        <v>90</v>
      </c>
      <c s="37">
        <v>2</v>
      </c>
      <c s="36">
        <v>0</v>
      </c>
      <c s="36">
        <f>ROUND(G14*H14,6)</f>
      </c>
      <c r="L14" s="38">
        <v>0</v>
      </c>
      <c s="32">
        <f>ROUND(ROUND(L14,2)*ROUND(G14,3),2)</f>
      </c>
      <c s="36" t="s">
        <v>55</v>
      </c>
      <c>
        <f>(M14*21)/100</f>
      </c>
      <c t="s">
        <v>28</v>
      </c>
    </row>
    <row r="15" spans="1:5" ht="12.75">
      <c r="A15" s="35" t="s">
        <v>56</v>
      </c>
      <c r="E15" s="39" t="s">
        <v>1068</v>
      </c>
    </row>
    <row r="16" spans="1:5" ht="12.75">
      <c r="A16" s="35" t="s">
        <v>57</v>
      </c>
      <c r="E16" s="40" t="s">
        <v>5</v>
      </c>
    </row>
    <row r="17" spans="1:5" ht="12.75">
      <c r="A17" t="s">
        <v>59</v>
      </c>
      <c r="E17" s="39" t="s">
        <v>5</v>
      </c>
    </row>
    <row r="18" spans="1:16" ht="12.75">
      <c r="A18" t="s">
        <v>50</v>
      </c>
      <c s="34" t="s">
        <v>26</v>
      </c>
      <c s="34" t="s">
        <v>1069</v>
      </c>
      <c s="35" t="s">
        <v>5</v>
      </c>
      <c s="6" t="s">
        <v>1070</v>
      </c>
      <c s="36" t="s">
        <v>90</v>
      </c>
      <c s="37">
        <v>2</v>
      </c>
      <c s="36">
        <v>0</v>
      </c>
      <c s="36">
        <f>ROUND(G18*H18,6)</f>
      </c>
      <c r="L18" s="38">
        <v>0</v>
      </c>
      <c s="32">
        <f>ROUND(ROUND(L18,2)*ROUND(G18,3),2)</f>
      </c>
      <c s="36" t="s">
        <v>55</v>
      </c>
      <c>
        <f>(M18*21)/100</f>
      </c>
      <c t="s">
        <v>28</v>
      </c>
    </row>
    <row r="19" spans="1:5" ht="12.75">
      <c r="A19" s="35" t="s">
        <v>56</v>
      </c>
      <c r="E19" s="39" t="s">
        <v>1070</v>
      </c>
    </row>
    <row r="20" spans="1:5" ht="12.75">
      <c r="A20" s="35" t="s">
        <v>57</v>
      </c>
      <c r="E20" s="40" t="s">
        <v>5</v>
      </c>
    </row>
    <row r="21" spans="1:5" ht="12.75">
      <c r="A21" t="s">
        <v>59</v>
      </c>
      <c r="E21" s="39" t="s">
        <v>5</v>
      </c>
    </row>
    <row r="22" spans="1:16" ht="12.75">
      <c r="A22" t="s">
        <v>50</v>
      </c>
      <c s="34" t="s">
        <v>75</v>
      </c>
      <c s="34" t="s">
        <v>1071</v>
      </c>
      <c s="35" t="s">
        <v>5</v>
      </c>
      <c s="6" t="s">
        <v>1072</v>
      </c>
      <c s="36" t="s">
        <v>90</v>
      </c>
      <c s="37">
        <v>56</v>
      </c>
      <c s="36">
        <v>0</v>
      </c>
      <c s="36">
        <f>ROUND(G22*H22,6)</f>
      </c>
      <c r="L22" s="38">
        <v>0</v>
      </c>
      <c s="32">
        <f>ROUND(ROUND(L22,2)*ROUND(G22,3),2)</f>
      </c>
      <c s="36" t="s">
        <v>841</v>
      </c>
      <c>
        <f>(M22*21)/100</f>
      </c>
      <c t="s">
        <v>28</v>
      </c>
    </row>
    <row r="23" spans="1:5" ht="12.75">
      <c r="A23" s="35" t="s">
        <v>56</v>
      </c>
      <c r="E23" s="39" t="s">
        <v>1072</v>
      </c>
    </row>
    <row r="24" spans="1:5" ht="12.75">
      <c r="A24" s="35" t="s">
        <v>57</v>
      </c>
      <c r="E24" s="40" t="s">
        <v>5</v>
      </c>
    </row>
    <row r="25" spans="1:5" ht="12.75">
      <c r="A25" t="s">
        <v>59</v>
      </c>
      <c r="E25" s="39" t="s">
        <v>5</v>
      </c>
    </row>
    <row r="26" spans="1:16" ht="12.75">
      <c r="A26" t="s">
        <v>50</v>
      </c>
      <c s="34" t="s">
        <v>81</v>
      </c>
      <c s="34" t="s">
        <v>1073</v>
      </c>
      <c s="35" t="s">
        <v>5</v>
      </c>
      <c s="6" t="s">
        <v>1074</v>
      </c>
      <c s="36" t="s">
        <v>90</v>
      </c>
      <c s="37">
        <v>2</v>
      </c>
      <c s="36">
        <v>0</v>
      </c>
      <c s="36">
        <f>ROUND(G26*H26,6)</f>
      </c>
      <c r="L26" s="38">
        <v>0</v>
      </c>
      <c s="32">
        <f>ROUND(ROUND(L26,2)*ROUND(G26,3),2)</f>
      </c>
      <c s="36" t="s">
        <v>55</v>
      </c>
      <c>
        <f>(M26*21)/100</f>
      </c>
      <c t="s">
        <v>28</v>
      </c>
    </row>
    <row r="27" spans="1:5" ht="12.75">
      <c r="A27" s="35" t="s">
        <v>56</v>
      </c>
      <c r="E27" s="39" t="s">
        <v>1074</v>
      </c>
    </row>
    <row r="28" spans="1:5" ht="12.75">
      <c r="A28" s="35" t="s">
        <v>57</v>
      </c>
      <c r="E28" s="40" t="s">
        <v>5</v>
      </c>
    </row>
    <row r="29" spans="1:5" ht="12.75">
      <c r="A29" t="s">
        <v>59</v>
      </c>
      <c r="E29" s="39" t="s">
        <v>1075</v>
      </c>
    </row>
    <row r="30" spans="1:16" ht="12.75">
      <c r="A30" t="s">
        <v>50</v>
      </c>
      <c s="34" t="s">
        <v>27</v>
      </c>
      <c s="34" t="s">
        <v>1076</v>
      </c>
      <c s="35" t="s">
        <v>5</v>
      </c>
      <c s="6" t="s">
        <v>1077</v>
      </c>
      <c s="36" t="s">
        <v>90</v>
      </c>
      <c s="37">
        <v>360</v>
      </c>
      <c s="36">
        <v>0</v>
      </c>
      <c s="36">
        <f>ROUND(G30*H30,6)</f>
      </c>
      <c r="L30" s="38">
        <v>0</v>
      </c>
      <c s="32">
        <f>ROUND(ROUND(L30,2)*ROUND(G30,3),2)</f>
      </c>
      <c s="36" t="s">
        <v>841</v>
      </c>
      <c>
        <f>(M30*21)/100</f>
      </c>
      <c t="s">
        <v>28</v>
      </c>
    </row>
    <row r="31" spans="1:5" ht="12.75">
      <c r="A31" s="35" t="s">
        <v>56</v>
      </c>
      <c r="E31" s="39" t="s">
        <v>1077</v>
      </c>
    </row>
    <row r="32" spans="1:5" ht="12.75">
      <c r="A32" s="35" t="s">
        <v>57</v>
      </c>
      <c r="E32" s="40" t="s">
        <v>5</v>
      </c>
    </row>
    <row r="33" spans="1:5" ht="12.75">
      <c r="A33" t="s">
        <v>59</v>
      </c>
      <c r="E33" s="39" t="s">
        <v>5</v>
      </c>
    </row>
    <row r="34" spans="1:16" ht="12.75">
      <c r="A34" t="s">
        <v>50</v>
      </c>
      <c s="34" t="s">
        <v>87</v>
      </c>
      <c s="34" t="s">
        <v>1078</v>
      </c>
      <c s="35" t="s">
        <v>5</v>
      </c>
      <c s="6" t="s">
        <v>1079</v>
      </c>
      <c s="36" t="s">
        <v>226</v>
      </c>
      <c s="37">
        <v>1060</v>
      </c>
      <c s="36">
        <v>0</v>
      </c>
      <c s="36">
        <f>ROUND(G34*H34,6)</f>
      </c>
      <c r="L34" s="38">
        <v>0</v>
      </c>
      <c s="32">
        <f>ROUND(ROUND(L34,2)*ROUND(G34,3),2)</f>
      </c>
      <c s="36" t="s">
        <v>55</v>
      </c>
      <c>
        <f>(M34*21)/100</f>
      </c>
      <c t="s">
        <v>28</v>
      </c>
    </row>
    <row r="35" spans="1:5" ht="12.75">
      <c r="A35" s="35" t="s">
        <v>56</v>
      </c>
      <c r="E35" s="39" t="s">
        <v>1079</v>
      </c>
    </row>
    <row r="36" spans="1:5" ht="12.75">
      <c r="A36" s="35" t="s">
        <v>57</v>
      </c>
      <c r="E36" s="40" t="s">
        <v>5</v>
      </c>
    </row>
    <row r="37" spans="1:5" ht="25.5">
      <c r="A37" t="s">
        <v>59</v>
      </c>
      <c r="E37" s="39" t="s">
        <v>1080</v>
      </c>
    </row>
    <row r="38" spans="1:16" ht="12.75">
      <c r="A38" t="s">
        <v>50</v>
      </c>
      <c s="34" t="s">
        <v>92</v>
      </c>
      <c s="34" t="s">
        <v>1081</v>
      </c>
      <c s="35" t="s">
        <v>5</v>
      </c>
      <c s="6" t="s">
        <v>1082</v>
      </c>
      <c s="36" t="s">
        <v>226</v>
      </c>
      <c s="37">
        <v>7.54</v>
      </c>
      <c s="36">
        <v>0</v>
      </c>
      <c s="36">
        <f>ROUND(G38*H38,6)</f>
      </c>
      <c r="L38" s="38">
        <v>0</v>
      </c>
      <c s="32">
        <f>ROUND(ROUND(L38,2)*ROUND(G38,3),2)</f>
      </c>
      <c s="36" t="s">
        <v>841</v>
      </c>
      <c>
        <f>(M38*21)/100</f>
      </c>
      <c t="s">
        <v>28</v>
      </c>
    </row>
    <row r="39" spans="1:5" ht="12.75">
      <c r="A39" s="35" t="s">
        <v>56</v>
      </c>
      <c r="E39" s="39" t="s">
        <v>1082</v>
      </c>
    </row>
    <row r="40" spans="1:5" ht="12.75">
      <c r="A40" s="35" t="s">
        <v>57</v>
      </c>
      <c r="E40" s="40" t="s">
        <v>5</v>
      </c>
    </row>
    <row r="41" spans="1:5" ht="12.75">
      <c r="A41" t="s">
        <v>59</v>
      </c>
      <c r="E41" s="39" t="s">
        <v>5</v>
      </c>
    </row>
    <row r="42" spans="1:16" ht="12.75">
      <c r="A42" t="s">
        <v>50</v>
      </c>
      <c s="34" t="s">
        <v>96</v>
      </c>
      <c s="34" t="s">
        <v>1083</v>
      </c>
      <c s="35" t="s">
        <v>5</v>
      </c>
      <c s="6" t="s">
        <v>1084</v>
      </c>
      <c s="36" t="s">
        <v>90</v>
      </c>
      <c s="37">
        <v>34</v>
      </c>
      <c s="36">
        <v>0.059</v>
      </c>
      <c s="36">
        <f>ROUND(G42*H42,6)</f>
      </c>
      <c r="L42" s="38">
        <v>0</v>
      </c>
      <c s="32">
        <f>ROUND(ROUND(L42,2)*ROUND(G42,3),2)</f>
      </c>
      <c s="36" t="s">
        <v>841</v>
      </c>
      <c>
        <f>(M42*21)/100</f>
      </c>
      <c t="s">
        <v>28</v>
      </c>
    </row>
    <row r="43" spans="1:5" ht="12.75">
      <c r="A43" s="35" t="s">
        <v>56</v>
      </c>
      <c r="E43" s="39" t="s">
        <v>1084</v>
      </c>
    </row>
    <row r="44" spans="1:5" ht="12.75">
      <c r="A44" s="35" t="s">
        <v>57</v>
      </c>
      <c r="E44" s="40" t="s">
        <v>5</v>
      </c>
    </row>
    <row r="45" spans="1:5" ht="12.75">
      <c r="A45" t="s">
        <v>59</v>
      </c>
      <c r="E45" s="39" t="s">
        <v>5</v>
      </c>
    </row>
    <row r="46" spans="1:16" ht="12.75">
      <c r="A46" t="s">
        <v>50</v>
      </c>
      <c s="34" t="s">
        <v>101</v>
      </c>
      <c s="34" t="s">
        <v>850</v>
      </c>
      <c s="35" t="s">
        <v>5</v>
      </c>
      <c s="6" t="s">
        <v>851</v>
      </c>
      <c s="36" t="s">
        <v>54</v>
      </c>
      <c s="37">
        <v>5.812</v>
      </c>
      <c s="36">
        <v>1</v>
      </c>
      <c s="36">
        <f>ROUND(G46*H46,6)</f>
      </c>
      <c r="L46" s="38">
        <v>0</v>
      </c>
      <c s="32">
        <f>ROUND(ROUND(L46,2)*ROUND(G46,3),2)</f>
      </c>
      <c s="36" t="s">
        <v>841</v>
      </c>
      <c>
        <f>(M46*21)/100</f>
      </c>
      <c t="s">
        <v>28</v>
      </c>
    </row>
    <row r="47" spans="1:5" ht="12.75">
      <c r="A47" s="35" t="s">
        <v>56</v>
      </c>
      <c r="E47" s="39" t="s">
        <v>851</v>
      </c>
    </row>
    <row r="48" spans="1:5" ht="38.25">
      <c r="A48" s="35" t="s">
        <v>57</v>
      </c>
      <c r="E48" s="42" t="s">
        <v>1085</v>
      </c>
    </row>
    <row r="49" spans="1:5" ht="12.75">
      <c r="A49" t="s">
        <v>59</v>
      </c>
      <c r="E49" s="39" t="s">
        <v>5</v>
      </c>
    </row>
    <row r="50" spans="1:16" ht="12.75">
      <c r="A50" t="s">
        <v>50</v>
      </c>
      <c s="34" t="s">
        <v>105</v>
      </c>
      <c s="34" t="s">
        <v>990</v>
      </c>
      <c s="35" t="s">
        <v>5</v>
      </c>
      <c s="6" t="s">
        <v>991</v>
      </c>
      <c s="36" t="s">
        <v>54</v>
      </c>
      <c s="37">
        <v>1609.042</v>
      </c>
      <c s="36">
        <v>1</v>
      </c>
      <c s="36">
        <f>ROUND(G50*H50,6)</f>
      </c>
      <c r="L50" s="38">
        <v>0</v>
      </c>
      <c s="32">
        <f>ROUND(ROUND(L50,2)*ROUND(G50,3),2)</f>
      </c>
      <c s="36" t="s">
        <v>841</v>
      </c>
      <c>
        <f>(M50*21)/100</f>
      </c>
      <c t="s">
        <v>28</v>
      </c>
    </row>
    <row r="51" spans="1:5" ht="12.75">
      <c r="A51" s="35" t="s">
        <v>56</v>
      </c>
      <c r="E51" s="39" t="s">
        <v>991</v>
      </c>
    </row>
    <row r="52" spans="1:5" ht="140.25">
      <c r="A52" s="35" t="s">
        <v>57</v>
      </c>
      <c r="E52" s="42" t="s">
        <v>1086</v>
      </c>
    </row>
    <row r="53" spans="1:5" ht="12.75">
      <c r="A53" t="s">
        <v>59</v>
      </c>
      <c r="E53" s="39" t="s">
        <v>5</v>
      </c>
    </row>
    <row r="54" spans="1:16" ht="12.75">
      <c r="A54" t="s">
        <v>50</v>
      </c>
      <c s="34" t="s">
        <v>109</v>
      </c>
      <c s="34" t="s">
        <v>999</v>
      </c>
      <c s="35" t="s">
        <v>5</v>
      </c>
      <c s="6" t="s">
        <v>1000</v>
      </c>
      <c s="36" t="s">
        <v>54</v>
      </c>
      <c s="37">
        <v>4.93</v>
      </c>
      <c s="36">
        <v>1</v>
      </c>
      <c s="36">
        <f>ROUND(G54*H54,6)</f>
      </c>
      <c r="L54" s="38">
        <v>0</v>
      </c>
      <c s="32">
        <f>ROUND(ROUND(L54,2)*ROUND(G54,3),2)</f>
      </c>
      <c s="36" t="s">
        <v>841</v>
      </c>
      <c>
        <f>(M54*21)/100</f>
      </c>
      <c t="s">
        <v>28</v>
      </c>
    </row>
    <row r="55" spans="1:5" ht="12.75">
      <c r="A55" s="35" t="s">
        <v>56</v>
      </c>
      <c r="E55" s="39" t="s">
        <v>1000</v>
      </c>
    </row>
    <row r="56" spans="1:5" ht="12.75">
      <c r="A56" s="35" t="s">
        <v>57</v>
      </c>
      <c r="E56" s="40" t="s">
        <v>5</v>
      </c>
    </row>
    <row r="57" spans="1:5" ht="12.75">
      <c r="A57" t="s">
        <v>59</v>
      </c>
      <c r="E57" s="39" t="s">
        <v>5</v>
      </c>
    </row>
    <row r="58" spans="1:16" ht="12.75">
      <c r="A58" t="s">
        <v>50</v>
      </c>
      <c s="34" t="s">
        <v>115</v>
      </c>
      <c s="34" t="s">
        <v>1087</v>
      </c>
      <c s="35" t="s">
        <v>5</v>
      </c>
      <c s="6" t="s">
        <v>1088</v>
      </c>
      <c s="36" t="s">
        <v>70</v>
      </c>
      <c s="37">
        <v>4.95</v>
      </c>
      <c s="36">
        <v>0</v>
      </c>
      <c s="36">
        <f>ROUND(G58*H58,6)</f>
      </c>
      <c r="L58" s="38">
        <v>0</v>
      </c>
      <c s="32">
        <f>ROUND(ROUND(L58,2)*ROUND(G58,3),2)</f>
      </c>
      <c s="36" t="s">
        <v>55</v>
      </c>
      <c>
        <f>(M58*21)/100</f>
      </c>
      <c t="s">
        <v>28</v>
      </c>
    </row>
    <row r="59" spans="1:5" ht="12.75">
      <c r="A59" s="35" t="s">
        <v>56</v>
      </c>
      <c r="E59" s="39" t="s">
        <v>1088</v>
      </c>
    </row>
    <row r="60" spans="1:5" ht="63.75">
      <c r="A60" s="35" t="s">
        <v>57</v>
      </c>
      <c r="E60" s="42" t="s">
        <v>1089</v>
      </c>
    </row>
    <row r="61" spans="1:5" ht="12.75">
      <c r="A61" t="s">
        <v>59</v>
      </c>
      <c r="E61" s="39" t="s">
        <v>1090</v>
      </c>
    </row>
    <row r="62" spans="1:16" ht="12.75">
      <c r="A62" t="s">
        <v>50</v>
      </c>
      <c s="34" t="s">
        <v>214</v>
      </c>
      <c s="34" t="s">
        <v>1091</v>
      </c>
      <c s="35" t="s">
        <v>5</v>
      </c>
      <c s="6" t="s">
        <v>1092</v>
      </c>
      <c s="36" t="s">
        <v>70</v>
      </c>
      <c s="37">
        <v>39.75</v>
      </c>
      <c s="36">
        <v>0</v>
      </c>
      <c s="36">
        <f>ROUND(G62*H62,6)</f>
      </c>
      <c r="L62" s="38">
        <v>0</v>
      </c>
      <c s="32">
        <f>ROUND(ROUND(L62,2)*ROUND(G62,3),2)</f>
      </c>
      <c s="36" t="s">
        <v>55</v>
      </c>
      <c>
        <f>(M62*21)/100</f>
      </c>
      <c t="s">
        <v>28</v>
      </c>
    </row>
    <row r="63" spans="1:5" ht="12.75">
      <c r="A63" s="35" t="s">
        <v>56</v>
      </c>
      <c r="E63" s="39" t="s">
        <v>1092</v>
      </c>
    </row>
    <row r="64" spans="1:5" ht="12.75">
      <c r="A64" s="35" t="s">
        <v>57</v>
      </c>
      <c r="E64" s="40" t="s">
        <v>5</v>
      </c>
    </row>
    <row r="65" spans="1:5" ht="12.75">
      <c r="A65" t="s">
        <v>59</v>
      </c>
      <c r="E65" s="39" t="s">
        <v>1093</v>
      </c>
    </row>
    <row r="66" spans="1:16" ht="12.75">
      <c r="A66" t="s">
        <v>50</v>
      </c>
      <c s="34" t="s">
        <v>120</v>
      </c>
      <c s="34" t="s">
        <v>1094</v>
      </c>
      <c s="35" t="s">
        <v>5</v>
      </c>
      <c s="6" t="s">
        <v>1095</v>
      </c>
      <c s="36" t="s">
        <v>70</v>
      </c>
      <c s="37">
        <v>2.02</v>
      </c>
      <c s="36">
        <v>2.429</v>
      </c>
      <c s="36">
        <f>ROUND(G66*H66,6)</f>
      </c>
      <c r="L66" s="38">
        <v>0</v>
      </c>
      <c s="32">
        <f>ROUND(ROUND(L66,2)*ROUND(G66,3),2)</f>
      </c>
      <c s="36" t="s">
        <v>841</v>
      </c>
      <c>
        <f>(M66*21)/100</f>
      </c>
      <c t="s">
        <v>28</v>
      </c>
    </row>
    <row r="67" spans="1:5" ht="12.75">
      <c r="A67" s="35" t="s">
        <v>56</v>
      </c>
      <c r="E67" s="39" t="s">
        <v>1095</v>
      </c>
    </row>
    <row r="68" spans="1:5" ht="38.25">
      <c r="A68" s="35" t="s">
        <v>57</v>
      </c>
      <c r="E68" s="42" t="s">
        <v>1096</v>
      </c>
    </row>
    <row r="69" spans="1:5" ht="12.75">
      <c r="A69" t="s">
        <v>59</v>
      </c>
      <c r="E69" s="39" t="s">
        <v>5</v>
      </c>
    </row>
    <row r="70" spans="1:16" ht="12.75">
      <c r="A70" t="s">
        <v>50</v>
      </c>
      <c s="34" t="s">
        <v>124</v>
      </c>
      <c s="34" t="s">
        <v>1097</v>
      </c>
      <c s="35" t="s">
        <v>5</v>
      </c>
      <c s="6" t="s">
        <v>1098</v>
      </c>
      <c s="36" t="s">
        <v>70</v>
      </c>
      <c s="37">
        <v>29.78</v>
      </c>
      <c s="36">
        <v>2.234</v>
      </c>
      <c s="36">
        <f>ROUND(G70*H70,6)</f>
      </c>
      <c r="L70" s="38">
        <v>0</v>
      </c>
      <c s="32">
        <f>ROUND(ROUND(L70,2)*ROUND(G70,3),2)</f>
      </c>
      <c s="36" t="s">
        <v>841</v>
      </c>
      <c>
        <f>(M70*21)/100</f>
      </c>
      <c t="s">
        <v>28</v>
      </c>
    </row>
    <row r="71" spans="1:5" ht="12.75">
      <c r="A71" s="35" t="s">
        <v>56</v>
      </c>
      <c r="E71" s="39" t="s">
        <v>1098</v>
      </c>
    </row>
    <row r="72" spans="1:5" ht="25.5">
      <c r="A72" s="35" t="s">
        <v>57</v>
      </c>
      <c r="E72" s="40" t="s">
        <v>1099</v>
      </c>
    </row>
    <row r="73" spans="1:5" ht="12.75">
      <c r="A73" t="s">
        <v>59</v>
      </c>
      <c r="E73" s="39" t="s">
        <v>5</v>
      </c>
    </row>
    <row r="74" spans="1:16" ht="12.75">
      <c r="A74" t="s">
        <v>50</v>
      </c>
      <c s="34" t="s">
        <v>129</v>
      </c>
      <c s="34" t="s">
        <v>1100</v>
      </c>
      <c s="35" t="s">
        <v>5</v>
      </c>
      <c s="6" t="s">
        <v>1101</v>
      </c>
      <c s="36" t="s">
        <v>70</v>
      </c>
      <c s="37">
        <v>174.575</v>
      </c>
      <c s="36">
        <v>2.429</v>
      </c>
      <c s="36">
        <f>ROUND(G74*H74,6)</f>
      </c>
      <c r="L74" s="38">
        <v>0</v>
      </c>
      <c s="32">
        <f>ROUND(ROUND(L74,2)*ROUND(G74,3),2)</f>
      </c>
      <c s="36" t="s">
        <v>55</v>
      </c>
      <c>
        <f>(M74*21)/100</f>
      </c>
      <c t="s">
        <v>28</v>
      </c>
    </row>
    <row r="75" spans="1:5" ht="12.75">
      <c r="A75" s="35" t="s">
        <v>56</v>
      </c>
      <c r="E75" s="39" t="s">
        <v>1101</v>
      </c>
    </row>
    <row r="76" spans="1:5" ht="25.5">
      <c r="A76" s="35" t="s">
        <v>57</v>
      </c>
      <c r="E76" s="40" t="s">
        <v>1102</v>
      </c>
    </row>
    <row r="77" spans="1:5" ht="12.75">
      <c r="A77" t="s">
        <v>59</v>
      </c>
      <c r="E77" s="39" t="s">
        <v>5</v>
      </c>
    </row>
    <row r="78" spans="1:16" ht="12.75">
      <c r="A78" t="s">
        <v>50</v>
      </c>
      <c s="34" t="s">
        <v>133</v>
      </c>
      <c s="34" t="s">
        <v>1103</v>
      </c>
      <c s="35" t="s">
        <v>5</v>
      </c>
      <c s="6" t="s">
        <v>1104</v>
      </c>
      <c s="36" t="s">
        <v>54</v>
      </c>
      <c s="37">
        <v>23.176</v>
      </c>
      <c s="36">
        <v>0</v>
      </c>
      <c s="36">
        <f>ROUND(G78*H78,6)</f>
      </c>
      <c r="L78" s="38">
        <v>0</v>
      </c>
      <c s="32">
        <f>ROUND(ROUND(L78,2)*ROUND(G78,3),2)</f>
      </c>
      <c s="36" t="s">
        <v>55</v>
      </c>
      <c>
        <f>(M78*21)/100</f>
      </c>
      <c t="s">
        <v>28</v>
      </c>
    </row>
    <row r="79" spans="1:5" ht="12.75">
      <c r="A79" s="35" t="s">
        <v>56</v>
      </c>
      <c r="E79" s="39" t="s">
        <v>1104</v>
      </c>
    </row>
    <row r="80" spans="1:5" ht="25.5">
      <c r="A80" s="35" t="s">
        <v>57</v>
      </c>
      <c r="E80" s="40" t="s">
        <v>1105</v>
      </c>
    </row>
    <row r="81" spans="1:5" ht="12.75">
      <c r="A81" t="s">
        <v>59</v>
      </c>
      <c r="E81" s="39" t="s">
        <v>1106</v>
      </c>
    </row>
    <row r="82" spans="1:16" ht="12.75">
      <c r="A82" t="s">
        <v>50</v>
      </c>
      <c s="34" t="s">
        <v>137</v>
      </c>
      <c s="34" t="s">
        <v>1107</v>
      </c>
      <c s="35" t="s">
        <v>5</v>
      </c>
      <c s="6" t="s">
        <v>1108</v>
      </c>
      <c s="36" t="s">
        <v>90</v>
      </c>
      <c s="37">
        <v>2</v>
      </c>
      <c s="36">
        <v>0.3</v>
      </c>
      <c s="36">
        <f>ROUND(G82*H82,6)</f>
      </c>
      <c r="L82" s="38">
        <v>0</v>
      </c>
      <c s="32">
        <f>ROUND(ROUND(L82,2)*ROUND(G82,3),2)</f>
      </c>
      <c s="36" t="s">
        <v>841</v>
      </c>
      <c>
        <f>(M82*21)/100</f>
      </c>
      <c t="s">
        <v>28</v>
      </c>
    </row>
    <row r="83" spans="1:5" ht="12.75">
      <c r="A83" s="35" t="s">
        <v>56</v>
      </c>
      <c r="E83" s="39" t="s">
        <v>1108</v>
      </c>
    </row>
    <row r="84" spans="1:5" ht="12.75">
      <c r="A84" s="35" t="s">
        <v>57</v>
      </c>
      <c r="E84" s="40" t="s">
        <v>5</v>
      </c>
    </row>
    <row r="85" spans="1:5" ht="12.75">
      <c r="A85" t="s">
        <v>59</v>
      </c>
      <c r="E85" s="39" t="s">
        <v>5</v>
      </c>
    </row>
    <row r="86" spans="1:16" ht="12.75">
      <c r="A86" t="s">
        <v>50</v>
      </c>
      <c s="34" t="s">
        <v>141</v>
      </c>
      <c s="34" t="s">
        <v>1109</v>
      </c>
      <c s="35" t="s">
        <v>5</v>
      </c>
      <c s="6" t="s">
        <v>1110</v>
      </c>
      <c s="36" t="s">
        <v>90</v>
      </c>
      <c s="37">
        <v>2</v>
      </c>
      <c s="36">
        <v>0</v>
      </c>
      <c s="36">
        <f>ROUND(G86*H86,6)</f>
      </c>
      <c r="L86" s="38">
        <v>0</v>
      </c>
      <c s="32">
        <f>ROUND(ROUND(L86,2)*ROUND(G86,3),2)</f>
      </c>
      <c s="36" t="s">
        <v>841</v>
      </c>
      <c>
        <f>(M86*21)/100</f>
      </c>
      <c t="s">
        <v>28</v>
      </c>
    </row>
    <row r="87" spans="1:5" ht="12.75">
      <c r="A87" s="35" t="s">
        <v>56</v>
      </c>
      <c r="E87" s="39" t="s">
        <v>1110</v>
      </c>
    </row>
    <row r="88" spans="1:5" ht="12.75">
      <c r="A88" s="35" t="s">
        <v>57</v>
      </c>
      <c r="E88" s="40" t="s">
        <v>5</v>
      </c>
    </row>
    <row r="89" spans="1:5" ht="12.75">
      <c r="A89" t="s">
        <v>59</v>
      </c>
      <c r="E89" s="39" t="s">
        <v>5</v>
      </c>
    </row>
    <row r="90" spans="1:16" ht="12.75">
      <c r="A90" t="s">
        <v>50</v>
      </c>
      <c s="34" t="s">
        <v>145</v>
      </c>
      <c s="34" t="s">
        <v>1111</v>
      </c>
      <c s="35" t="s">
        <v>5</v>
      </c>
      <c s="6" t="s">
        <v>1112</v>
      </c>
      <c s="36" t="s">
        <v>99</v>
      </c>
      <c s="37">
        <v>43</v>
      </c>
      <c s="36">
        <v>0.0079</v>
      </c>
      <c s="36">
        <f>ROUND(G90*H90,6)</f>
      </c>
      <c r="L90" s="38">
        <v>0</v>
      </c>
      <c s="32">
        <f>ROUND(ROUND(L90,2)*ROUND(G90,3),2)</f>
      </c>
      <c s="36" t="s">
        <v>55</v>
      </c>
      <c>
        <f>(M90*21)/100</f>
      </c>
      <c t="s">
        <v>28</v>
      </c>
    </row>
    <row r="91" spans="1:5" ht="12.75">
      <c r="A91" s="35" t="s">
        <v>56</v>
      </c>
      <c r="E91" s="39" t="s">
        <v>1112</v>
      </c>
    </row>
    <row r="92" spans="1:5" ht="25.5">
      <c r="A92" s="35" t="s">
        <v>57</v>
      </c>
      <c r="E92" s="40" t="s">
        <v>1113</v>
      </c>
    </row>
    <row r="93" spans="1:5" ht="12.75">
      <c r="A93" t="s">
        <v>59</v>
      </c>
      <c r="E93" s="39" t="s">
        <v>5</v>
      </c>
    </row>
    <row r="94" spans="1:16" ht="12.75">
      <c r="A94" t="s">
        <v>50</v>
      </c>
      <c s="34" t="s">
        <v>149</v>
      </c>
      <c s="34" t="s">
        <v>1114</v>
      </c>
      <c s="35" t="s">
        <v>5</v>
      </c>
      <c s="6" t="s">
        <v>1115</v>
      </c>
      <c s="36" t="s">
        <v>99</v>
      </c>
      <c s="37">
        <v>13.5</v>
      </c>
      <c s="36">
        <v>0</v>
      </c>
      <c s="36">
        <f>ROUND(G94*H94,6)</f>
      </c>
      <c r="L94" s="38">
        <v>0</v>
      </c>
      <c s="32">
        <f>ROUND(ROUND(L94,2)*ROUND(G94,3),2)</f>
      </c>
      <c s="36" t="s">
        <v>55</v>
      </c>
      <c>
        <f>(M94*21)/100</f>
      </c>
      <c t="s">
        <v>28</v>
      </c>
    </row>
    <row r="95" spans="1:5" ht="12.75">
      <c r="A95" s="35" t="s">
        <v>56</v>
      </c>
      <c r="E95" s="39" t="s">
        <v>1115</v>
      </c>
    </row>
    <row r="96" spans="1:5" ht="25.5">
      <c r="A96" s="35" t="s">
        <v>57</v>
      </c>
      <c r="E96" s="40" t="s">
        <v>1116</v>
      </c>
    </row>
    <row r="97" spans="1:5" ht="12.75">
      <c r="A97" t="s">
        <v>59</v>
      </c>
      <c r="E97" s="39" t="s">
        <v>5</v>
      </c>
    </row>
    <row r="98" spans="1:16" ht="12.75">
      <c r="A98" t="s">
        <v>50</v>
      </c>
      <c s="34" t="s">
        <v>153</v>
      </c>
      <c s="34" t="s">
        <v>1117</v>
      </c>
      <c s="35" t="s">
        <v>5</v>
      </c>
      <c s="6" t="s">
        <v>1118</v>
      </c>
      <c s="36" t="s">
        <v>54</v>
      </c>
      <c s="37">
        <v>3.375</v>
      </c>
      <c s="36">
        <v>1</v>
      </c>
      <c s="36">
        <f>ROUND(G98*H98,6)</f>
      </c>
      <c r="L98" s="38">
        <v>0</v>
      </c>
      <c s="32">
        <f>ROUND(ROUND(L98,2)*ROUND(G98,3),2)</f>
      </c>
      <c s="36" t="s">
        <v>55</v>
      </c>
      <c>
        <f>(M98*21)/100</f>
      </c>
      <c t="s">
        <v>28</v>
      </c>
    </row>
    <row r="99" spans="1:5" ht="12.75">
      <c r="A99" s="35" t="s">
        <v>56</v>
      </c>
      <c r="E99" s="39" t="s">
        <v>1118</v>
      </c>
    </row>
    <row r="100" spans="1:5" ht="38.25">
      <c r="A100" s="35" t="s">
        <v>57</v>
      </c>
      <c r="E100" s="42" t="s">
        <v>1119</v>
      </c>
    </row>
    <row r="101" spans="1:5" ht="12.75">
      <c r="A101" t="s">
        <v>59</v>
      </c>
      <c r="E101" s="39" t="s">
        <v>1120</v>
      </c>
    </row>
    <row r="102" spans="1:16" ht="12.75">
      <c r="A102" t="s">
        <v>50</v>
      </c>
      <c s="34" t="s">
        <v>241</v>
      </c>
      <c s="34" t="s">
        <v>1121</v>
      </c>
      <c s="35" t="s">
        <v>5</v>
      </c>
      <c s="6" t="s">
        <v>1122</v>
      </c>
      <c s="36" t="s">
        <v>70</v>
      </c>
      <c s="37">
        <v>0.272</v>
      </c>
      <c s="36">
        <v>0</v>
      </c>
      <c s="36">
        <f>ROUND(G102*H102,6)</f>
      </c>
      <c r="L102" s="38">
        <v>0</v>
      </c>
      <c s="32">
        <f>ROUND(ROUND(L102,2)*ROUND(G102,3),2)</f>
      </c>
      <c s="36" t="s">
        <v>55</v>
      </c>
      <c>
        <f>(M102*21)/100</f>
      </c>
      <c t="s">
        <v>28</v>
      </c>
    </row>
    <row r="103" spans="1:5" ht="12.75">
      <c r="A103" s="35" t="s">
        <v>56</v>
      </c>
      <c r="E103" s="39" t="s">
        <v>1122</v>
      </c>
    </row>
    <row r="104" spans="1:5" ht="63.75">
      <c r="A104" s="35" t="s">
        <v>57</v>
      </c>
      <c r="E104" s="42" t="s">
        <v>1123</v>
      </c>
    </row>
    <row r="105" spans="1:5" ht="12.75">
      <c r="A105" t="s">
        <v>59</v>
      </c>
      <c r="E105" s="39" t="s">
        <v>5</v>
      </c>
    </row>
    <row r="106" spans="1:16" ht="12.75">
      <c r="A106" t="s">
        <v>50</v>
      </c>
      <c s="34" t="s">
        <v>157</v>
      </c>
      <c s="34" t="s">
        <v>1124</v>
      </c>
      <c s="35" t="s">
        <v>5</v>
      </c>
      <c s="6" t="s">
        <v>1125</v>
      </c>
      <c s="36" t="s">
        <v>54</v>
      </c>
      <c s="37">
        <v>3.3</v>
      </c>
      <c s="36">
        <v>1</v>
      </c>
      <c s="36">
        <f>ROUND(G106*H106,6)</f>
      </c>
      <c r="L106" s="38">
        <v>0</v>
      </c>
      <c s="32">
        <f>ROUND(ROUND(L106,2)*ROUND(G106,3),2)</f>
      </c>
      <c s="36" t="s">
        <v>55</v>
      </c>
      <c>
        <f>(M106*21)/100</f>
      </c>
      <c t="s">
        <v>28</v>
      </c>
    </row>
    <row r="107" spans="1:5" ht="12.75">
      <c r="A107" s="35" t="s">
        <v>56</v>
      </c>
      <c r="E107" s="39" t="s">
        <v>1125</v>
      </c>
    </row>
    <row r="108" spans="1:5" ht="25.5">
      <c r="A108" s="35" t="s">
        <v>57</v>
      </c>
      <c r="E108" s="40" t="s">
        <v>1126</v>
      </c>
    </row>
    <row r="109" spans="1:5" ht="12.75">
      <c r="A109" t="s">
        <v>59</v>
      </c>
      <c r="E109" s="39" t="s">
        <v>5</v>
      </c>
    </row>
    <row r="110" spans="1:16" ht="12.75">
      <c r="A110" t="s">
        <v>50</v>
      </c>
      <c s="34" t="s">
        <v>161</v>
      </c>
      <c s="34" t="s">
        <v>1127</v>
      </c>
      <c s="35" t="s">
        <v>5</v>
      </c>
      <c s="6" t="s">
        <v>1125</v>
      </c>
      <c s="36" t="s">
        <v>54</v>
      </c>
      <c s="37">
        <v>3.63</v>
      </c>
      <c s="36">
        <v>1</v>
      </c>
      <c s="36">
        <f>ROUND(G110*H110,6)</f>
      </c>
      <c r="L110" s="38">
        <v>0</v>
      </c>
      <c s="32">
        <f>ROUND(ROUND(L110,2)*ROUND(G110,3),2)</f>
      </c>
      <c s="36" t="s">
        <v>841</v>
      </c>
      <c>
        <f>(M110*21)/100</f>
      </c>
      <c t="s">
        <v>28</v>
      </c>
    </row>
    <row r="111" spans="1:5" ht="12.75">
      <c r="A111" s="35" t="s">
        <v>56</v>
      </c>
      <c r="E111" s="39" t="s">
        <v>1125</v>
      </c>
    </row>
    <row r="112" spans="1:5" ht="25.5">
      <c r="A112" s="35" t="s">
        <v>57</v>
      </c>
      <c r="E112" s="40" t="s">
        <v>1128</v>
      </c>
    </row>
    <row r="113" spans="1:5" ht="12.75">
      <c r="A113" t="s">
        <v>59</v>
      </c>
      <c r="E113" s="39" t="s">
        <v>5</v>
      </c>
    </row>
    <row r="114" spans="1:16" ht="25.5">
      <c r="A114" t="s">
        <v>50</v>
      </c>
      <c s="34" t="s">
        <v>165</v>
      </c>
      <c s="34" t="s">
        <v>1129</v>
      </c>
      <c s="35" t="s">
        <v>5</v>
      </c>
      <c s="6" t="s">
        <v>1130</v>
      </c>
      <c s="36" t="s">
        <v>226</v>
      </c>
      <c s="37">
        <v>44</v>
      </c>
      <c s="36">
        <v>0</v>
      </c>
      <c s="36">
        <f>ROUND(G114*H114,6)</f>
      </c>
      <c r="L114" s="38">
        <v>0</v>
      </c>
      <c s="32">
        <f>ROUND(ROUND(L114,2)*ROUND(G114,3),2)</f>
      </c>
      <c s="36" t="s">
        <v>841</v>
      </c>
      <c>
        <f>(M114*21)/100</f>
      </c>
      <c t="s">
        <v>28</v>
      </c>
    </row>
    <row r="115" spans="1:5" ht="51">
      <c r="A115" s="35" t="s">
        <v>56</v>
      </c>
      <c r="E115" s="39" t="s">
        <v>1131</v>
      </c>
    </row>
    <row r="116" spans="1:5" ht="25.5">
      <c r="A116" s="35" t="s">
        <v>57</v>
      </c>
      <c r="E116" s="40" t="s">
        <v>1132</v>
      </c>
    </row>
    <row r="117" spans="1:5" ht="38.25">
      <c r="A117" t="s">
        <v>59</v>
      </c>
      <c r="E117" s="39" t="s">
        <v>1133</v>
      </c>
    </row>
    <row r="118" spans="1:16" ht="25.5">
      <c r="A118" t="s">
        <v>50</v>
      </c>
      <c s="34" t="s">
        <v>169</v>
      </c>
      <c s="34" t="s">
        <v>1134</v>
      </c>
      <c s="35" t="s">
        <v>5</v>
      </c>
      <c s="6" t="s">
        <v>1135</v>
      </c>
      <c s="36" t="s">
        <v>70</v>
      </c>
      <c s="37">
        <v>2.89</v>
      </c>
      <c s="36">
        <v>0</v>
      </c>
      <c s="36">
        <f>ROUND(G118*H118,6)</f>
      </c>
      <c r="L118" s="38">
        <v>0</v>
      </c>
      <c s="32">
        <f>ROUND(ROUND(L118,2)*ROUND(G118,3),2)</f>
      </c>
      <c s="36" t="s">
        <v>841</v>
      </c>
      <c>
        <f>(M118*21)/100</f>
      </c>
      <c t="s">
        <v>28</v>
      </c>
    </row>
    <row r="119" spans="1:5" ht="51">
      <c r="A119" s="35" t="s">
        <v>56</v>
      </c>
      <c r="E119" s="39" t="s">
        <v>1136</v>
      </c>
    </row>
    <row r="120" spans="1:5" ht="12.75">
      <c r="A120" s="35" t="s">
        <v>57</v>
      </c>
      <c r="E120" s="40" t="s">
        <v>5</v>
      </c>
    </row>
    <row r="121" spans="1:5" ht="38.25">
      <c r="A121" t="s">
        <v>59</v>
      </c>
      <c r="E121" s="39" t="s">
        <v>870</v>
      </c>
    </row>
    <row r="122" spans="1:16" ht="38.25">
      <c r="A122" t="s">
        <v>50</v>
      </c>
      <c s="34" t="s">
        <v>251</v>
      </c>
      <c s="34" t="s">
        <v>1137</v>
      </c>
      <c s="35" t="s">
        <v>5</v>
      </c>
      <c s="6" t="s">
        <v>1138</v>
      </c>
      <c s="36" t="s">
        <v>90</v>
      </c>
      <c s="37">
        <v>2</v>
      </c>
      <c s="36">
        <v>0</v>
      </c>
      <c s="36">
        <f>ROUND(G122*H122,6)</f>
      </c>
      <c r="L122" s="38">
        <v>0</v>
      </c>
      <c s="32">
        <f>ROUND(ROUND(L122,2)*ROUND(G122,3),2)</f>
      </c>
      <c s="36" t="s">
        <v>841</v>
      </c>
      <c>
        <f>(M122*21)/100</f>
      </c>
      <c t="s">
        <v>28</v>
      </c>
    </row>
    <row r="123" spans="1:5" ht="38.25">
      <c r="A123" s="35" t="s">
        <v>56</v>
      </c>
      <c r="E123" s="39" t="s">
        <v>1139</v>
      </c>
    </row>
    <row r="124" spans="1:5" ht="12.75">
      <c r="A124" s="35" t="s">
        <v>57</v>
      </c>
      <c r="E124" s="40" t="s">
        <v>5</v>
      </c>
    </row>
    <row r="125" spans="1:5" ht="38.25">
      <c r="A125" t="s">
        <v>59</v>
      </c>
      <c r="E125" s="39" t="s">
        <v>1140</v>
      </c>
    </row>
    <row r="126" spans="1:16" ht="38.25">
      <c r="A126" t="s">
        <v>50</v>
      </c>
      <c s="34" t="s">
        <v>256</v>
      </c>
      <c s="34" t="s">
        <v>1141</v>
      </c>
      <c s="35" t="s">
        <v>5</v>
      </c>
      <c s="6" t="s">
        <v>1142</v>
      </c>
      <c s="36" t="s">
        <v>226</v>
      </c>
      <c s="37">
        <v>159</v>
      </c>
      <c s="36">
        <v>0</v>
      </c>
      <c s="36">
        <f>ROUND(G126*H126,6)</f>
      </c>
      <c r="L126" s="38">
        <v>0</v>
      </c>
      <c s="32">
        <f>ROUND(ROUND(L126,2)*ROUND(G126,3),2)</f>
      </c>
      <c s="36" t="s">
        <v>841</v>
      </c>
      <c>
        <f>(M126*21)/100</f>
      </c>
      <c t="s">
        <v>28</v>
      </c>
    </row>
    <row r="127" spans="1:5" ht="38.25">
      <c r="A127" s="35" t="s">
        <v>56</v>
      </c>
      <c r="E127" s="39" t="s">
        <v>1143</v>
      </c>
    </row>
    <row r="128" spans="1:5" ht="63.75">
      <c r="A128" s="35" t="s">
        <v>57</v>
      </c>
      <c r="E128" s="42" t="s">
        <v>1144</v>
      </c>
    </row>
    <row r="129" spans="1:5" ht="25.5">
      <c r="A129" t="s">
        <v>59</v>
      </c>
      <c r="E129" s="39" t="s">
        <v>1145</v>
      </c>
    </row>
    <row r="130" spans="1:16" ht="38.25">
      <c r="A130" t="s">
        <v>50</v>
      </c>
      <c s="34" t="s">
        <v>173</v>
      </c>
      <c s="34" t="s">
        <v>1146</v>
      </c>
      <c s="35" t="s">
        <v>5</v>
      </c>
      <c s="6" t="s">
        <v>1147</v>
      </c>
      <c s="36" t="s">
        <v>226</v>
      </c>
      <c s="37">
        <v>56</v>
      </c>
      <c s="36">
        <v>0</v>
      </c>
      <c s="36">
        <f>ROUND(G130*H130,6)</f>
      </c>
      <c r="L130" s="38">
        <v>0</v>
      </c>
      <c s="32">
        <f>ROUND(ROUND(L130,2)*ROUND(G130,3),2)</f>
      </c>
      <c s="36" t="s">
        <v>841</v>
      </c>
      <c>
        <f>(M130*21)/100</f>
      </c>
      <c t="s">
        <v>28</v>
      </c>
    </row>
    <row r="131" spans="1:5" ht="51">
      <c r="A131" s="35" t="s">
        <v>56</v>
      </c>
      <c r="E131" s="39" t="s">
        <v>1148</v>
      </c>
    </row>
    <row r="132" spans="1:5" ht="51">
      <c r="A132" s="35" t="s">
        <v>57</v>
      </c>
      <c r="E132" s="42" t="s">
        <v>1149</v>
      </c>
    </row>
    <row r="133" spans="1:5" ht="38.25">
      <c r="A133" t="s">
        <v>59</v>
      </c>
      <c r="E133" s="39" t="s">
        <v>1150</v>
      </c>
    </row>
    <row r="134" spans="1:16" ht="38.25">
      <c r="A134" t="s">
        <v>50</v>
      </c>
      <c s="34" t="s">
        <v>175</v>
      </c>
      <c s="34" t="s">
        <v>1039</v>
      </c>
      <c s="35" t="s">
        <v>5</v>
      </c>
      <c s="6" t="s">
        <v>1040</v>
      </c>
      <c s="36" t="s">
        <v>70</v>
      </c>
      <c s="37">
        <v>1238.313</v>
      </c>
      <c s="36">
        <v>0</v>
      </c>
      <c s="36">
        <f>ROUND(G134*H134,6)</f>
      </c>
      <c r="L134" s="38">
        <v>0</v>
      </c>
      <c s="32">
        <f>ROUND(ROUND(L134,2)*ROUND(G134,3),2)</f>
      </c>
      <c s="36" t="s">
        <v>841</v>
      </c>
      <c>
        <f>(M134*21)/100</f>
      </c>
      <c t="s">
        <v>28</v>
      </c>
    </row>
    <row r="135" spans="1:5" ht="38.25">
      <c r="A135" s="35" t="s">
        <v>56</v>
      </c>
      <c r="E135" s="39" t="s">
        <v>1041</v>
      </c>
    </row>
    <row r="136" spans="1:5" ht="38.25">
      <c r="A136" s="35" t="s">
        <v>57</v>
      </c>
      <c r="E136" s="40" t="s">
        <v>1151</v>
      </c>
    </row>
    <row r="137" spans="1:5" ht="25.5">
      <c r="A137" t="s">
        <v>59</v>
      </c>
      <c r="E137" s="39" t="s">
        <v>1043</v>
      </c>
    </row>
    <row r="138" spans="1:16" ht="38.25">
      <c r="A138" t="s">
        <v>50</v>
      </c>
      <c s="34" t="s">
        <v>177</v>
      </c>
      <c s="34" t="s">
        <v>1152</v>
      </c>
      <c s="35" t="s">
        <v>5</v>
      </c>
      <c s="6" t="s">
        <v>1153</v>
      </c>
      <c s="36" t="s">
        <v>90</v>
      </c>
      <c s="37">
        <v>32</v>
      </c>
      <c s="36">
        <v>0</v>
      </c>
      <c s="36">
        <f>ROUND(G138*H138,6)</f>
      </c>
      <c r="L138" s="38">
        <v>0</v>
      </c>
      <c s="32">
        <f>ROUND(ROUND(L138,2)*ROUND(G138,3),2)</f>
      </c>
      <c s="36" t="s">
        <v>841</v>
      </c>
      <c>
        <f>(M138*21)/100</f>
      </c>
      <c t="s">
        <v>28</v>
      </c>
    </row>
    <row r="139" spans="1:5" ht="38.25">
      <c r="A139" s="35" t="s">
        <v>56</v>
      </c>
      <c r="E139" s="39" t="s">
        <v>1154</v>
      </c>
    </row>
    <row r="140" spans="1:5" ht="12.75">
      <c r="A140" s="35" t="s">
        <v>57</v>
      </c>
      <c r="E140" s="40" t="s">
        <v>5</v>
      </c>
    </row>
    <row r="141" spans="1:5" ht="25.5">
      <c r="A141" t="s">
        <v>59</v>
      </c>
      <c r="E141" s="39" t="s">
        <v>1155</v>
      </c>
    </row>
    <row r="142" spans="1:16" ht="38.25">
      <c r="A142" t="s">
        <v>50</v>
      </c>
      <c s="34" t="s">
        <v>267</v>
      </c>
      <c s="34" t="s">
        <v>1156</v>
      </c>
      <c s="35" t="s">
        <v>5</v>
      </c>
      <c s="6" t="s">
        <v>1157</v>
      </c>
      <c s="36" t="s">
        <v>226</v>
      </c>
      <c s="37">
        <v>1171.6</v>
      </c>
      <c s="36">
        <v>0</v>
      </c>
      <c s="36">
        <f>ROUND(G142*H142,6)</f>
      </c>
      <c r="L142" s="38">
        <v>0</v>
      </c>
      <c s="32">
        <f>ROUND(ROUND(L142,2)*ROUND(G142,3),2)</f>
      </c>
      <c s="36" t="s">
        <v>841</v>
      </c>
      <c>
        <f>(M142*21)/100</f>
      </c>
      <c t="s">
        <v>28</v>
      </c>
    </row>
    <row r="143" spans="1:5" ht="38.25">
      <c r="A143" s="35" t="s">
        <v>56</v>
      </c>
      <c r="E143" s="39" t="s">
        <v>1158</v>
      </c>
    </row>
    <row r="144" spans="1:5" ht="51">
      <c r="A144" s="35" t="s">
        <v>57</v>
      </c>
      <c r="E144" s="42" t="s">
        <v>1159</v>
      </c>
    </row>
    <row r="145" spans="1:5" ht="25.5">
      <c r="A145" t="s">
        <v>59</v>
      </c>
      <c r="E145" s="39" t="s">
        <v>1160</v>
      </c>
    </row>
    <row r="146" spans="1:16" ht="12.75">
      <c r="A146" t="s">
        <v>50</v>
      </c>
      <c s="34" t="s">
        <v>270</v>
      </c>
      <c s="34" t="s">
        <v>1161</v>
      </c>
      <c s="35" t="s">
        <v>5</v>
      </c>
      <c s="6" t="s">
        <v>1162</v>
      </c>
      <c s="36" t="s">
        <v>70</v>
      </c>
      <c s="37">
        <v>263.488</v>
      </c>
      <c s="36">
        <v>0</v>
      </c>
      <c s="36">
        <f>ROUND(G146*H146,6)</f>
      </c>
      <c r="L146" s="38">
        <v>0</v>
      </c>
      <c s="32">
        <f>ROUND(ROUND(L146,2)*ROUND(G146,3),2)</f>
      </c>
      <c s="36" t="s">
        <v>55</v>
      </c>
      <c>
        <f>(M146*21)/100</f>
      </c>
      <c t="s">
        <v>28</v>
      </c>
    </row>
    <row r="147" spans="1:5" ht="12.75">
      <c r="A147" s="35" t="s">
        <v>56</v>
      </c>
      <c r="E147" s="39" t="s">
        <v>1162</v>
      </c>
    </row>
    <row r="148" spans="1:5" ht="178.5">
      <c r="A148" s="35" t="s">
        <v>57</v>
      </c>
      <c r="E148" s="42" t="s">
        <v>1163</v>
      </c>
    </row>
    <row r="149" spans="1:5" ht="12.75">
      <c r="A149" t="s">
        <v>59</v>
      </c>
      <c r="E149" s="39" t="s">
        <v>5</v>
      </c>
    </row>
    <row r="150" spans="1:16" ht="12.75">
      <c r="A150" t="s">
        <v>50</v>
      </c>
      <c s="34" t="s">
        <v>274</v>
      </c>
      <c s="34" t="s">
        <v>1164</v>
      </c>
      <c s="35" t="s">
        <v>5</v>
      </c>
      <c s="6" t="s">
        <v>1165</v>
      </c>
      <c s="36" t="s">
        <v>70</v>
      </c>
      <c s="37">
        <v>338.205</v>
      </c>
      <c s="36">
        <v>0</v>
      </c>
      <c s="36">
        <f>ROUND(G150*H150,6)</f>
      </c>
      <c r="L150" s="38">
        <v>0</v>
      </c>
      <c s="32">
        <f>ROUND(ROUND(L150,2)*ROUND(G150,3),2)</f>
      </c>
      <c s="36" t="s">
        <v>55</v>
      </c>
      <c>
        <f>(M150*21)/100</f>
      </c>
      <c t="s">
        <v>28</v>
      </c>
    </row>
    <row r="151" spans="1:5" ht="12.75">
      <c r="A151" s="35" t="s">
        <v>56</v>
      </c>
      <c r="E151" s="39" t="s">
        <v>1165</v>
      </c>
    </row>
    <row r="152" spans="1:5" ht="178.5">
      <c r="A152" s="35" t="s">
        <v>57</v>
      </c>
      <c r="E152" s="42" t="s">
        <v>1166</v>
      </c>
    </row>
    <row r="153" spans="1:5" ht="12.75">
      <c r="A153" t="s">
        <v>59</v>
      </c>
      <c r="E153" s="39" t="s">
        <v>5</v>
      </c>
    </row>
    <row r="154" spans="1:16" ht="12.75">
      <c r="A154" t="s">
        <v>50</v>
      </c>
      <c s="34" t="s">
        <v>277</v>
      </c>
      <c s="34" t="s">
        <v>1167</v>
      </c>
      <c s="35" t="s">
        <v>5</v>
      </c>
      <c s="6" t="s">
        <v>1168</v>
      </c>
      <c s="36" t="s">
        <v>70</v>
      </c>
      <c s="37">
        <v>131.43</v>
      </c>
      <c s="36">
        <v>0</v>
      </c>
      <c s="36">
        <f>ROUND(G154*H154,6)</f>
      </c>
      <c r="L154" s="38">
        <v>0</v>
      </c>
      <c s="32">
        <f>ROUND(ROUND(L154,2)*ROUND(G154,3),2)</f>
      </c>
      <c s="36" t="s">
        <v>55</v>
      </c>
      <c>
        <f>(M154*21)/100</f>
      </c>
      <c t="s">
        <v>28</v>
      </c>
    </row>
    <row r="155" spans="1:5" ht="12.75">
      <c r="A155" s="35" t="s">
        <v>56</v>
      </c>
      <c r="E155" s="39" t="s">
        <v>1168</v>
      </c>
    </row>
    <row r="156" spans="1:5" ht="191.25">
      <c r="A156" s="35" t="s">
        <v>57</v>
      </c>
      <c r="E156" s="42" t="s">
        <v>1169</v>
      </c>
    </row>
    <row r="157" spans="1:5" ht="89.25">
      <c r="A157" t="s">
        <v>59</v>
      </c>
      <c r="E157" s="39" t="s">
        <v>1170</v>
      </c>
    </row>
    <row r="158" spans="1:16" ht="12.75">
      <c r="A158" t="s">
        <v>50</v>
      </c>
      <c s="34" t="s">
        <v>281</v>
      </c>
      <c s="34" t="s">
        <v>1171</v>
      </c>
      <c s="35" t="s">
        <v>5</v>
      </c>
      <c s="6" t="s">
        <v>1172</v>
      </c>
      <c s="36" t="s">
        <v>54</v>
      </c>
      <c s="37">
        <v>1.802</v>
      </c>
      <c s="36">
        <v>0</v>
      </c>
      <c s="36">
        <f>ROUND(G158*H158,6)</f>
      </c>
      <c r="L158" s="38">
        <v>0</v>
      </c>
      <c s="32">
        <f>ROUND(ROUND(L158,2)*ROUND(G158,3),2)</f>
      </c>
      <c s="36" t="s">
        <v>55</v>
      </c>
      <c>
        <f>(M158*21)/100</f>
      </c>
      <c t="s">
        <v>28</v>
      </c>
    </row>
    <row r="159" spans="1:5" ht="12.75">
      <c r="A159" s="35" t="s">
        <v>56</v>
      </c>
      <c r="E159" s="39" t="s">
        <v>1172</v>
      </c>
    </row>
    <row r="160" spans="1:5" ht="114.75">
      <c r="A160" s="35" t="s">
        <v>57</v>
      </c>
      <c r="E160" s="42" t="s">
        <v>1173</v>
      </c>
    </row>
    <row r="161" spans="1:5" ht="12.75">
      <c r="A161" t="s">
        <v>59</v>
      </c>
      <c r="E161" s="39" t="s">
        <v>5</v>
      </c>
    </row>
    <row r="162" spans="1:16" ht="12.75">
      <c r="A162" t="s">
        <v>50</v>
      </c>
      <c s="34" t="s">
        <v>285</v>
      </c>
      <c s="34" t="s">
        <v>1174</v>
      </c>
      <c s="35" t="s">
        <v>5</v>
      </c>
      <c s="6" t="s">
        <v>1175</v>
      </c>
      <c s="36" t="s">
        <v>90</v>
      </c>
      <c s="37">
        <v>16</v>
      </c>
      <c s="36">
        <v>0</v>
      </c>
      <c s="36">
        <f>ROUND(G162*H162,6)</f>
      </c>
      <c r="L162" s="38">
        <v>0</v>
      </c>
      <c s="32">
        <f>ROUND(ROUND(L162,2)*ROUND(G162,3),2)</f>
      </c>
      <c s="36" t="s">
        <v>55</v>
      </c>
      <c>
        <f>(M162*21)/100</f>
      </c>
      <c t="s">
        <v>28</v>
      </c>
    </row>
    <row r="163" spans="1:5" ht="12.75">
      <c r="A163" s="35" t="s">
        <v>56</v>
      </c>
      <c r="E163" s="39" t="s">
        <v>1175</v>
      </c>
    </row>
    <row r="164" spans="1:5" ht="38.25">
      <c r="A164" s="35" t="s">
        <v>57</v>
      </c>
      <c r="E164" s="42" t="s">
        <v>1176</v>
      </c>
    </row>
    <row r="165" spans="1:5" ht="12.75">
      <c r="A165" t="s">
        <v>59</v>
      </c>
      <c r="E165" s="39" t="s">
        <v>5</v>
      </c>
    </row>
    <row r="166" spans="1:16" ht="25.5">
      <c r="A166" t="s">
        <v>50</v>
      </c>
      <c s="34" t="s">
        <v>289</v>
      </c>
      <c s="34" t="s">
        <v>1177</v>
      </c>
      <c s="35" t="s">
        <v>5</v>
      </c>
      <c s="6" t="s">
        <v>1178</v>
      </c>
      <c s="36" t="s">
        <v>99</v>
      </c>
      <c s="37">
        <v>1.859</v>
      </c>
      <c s="36">
        <v>0</v>
      </c>
      <c s="36">
        <f>ROUND(G166*H166,6)</f>
      </c>
      <c r="L166" s="38">
        <v>0</v>
      </c>
      <c s="32">
        <f>ROUND(ROUND(L166,2)*ROUND(G166,3),2)</f>
      </c>
      <c s="36" t="s">
        <v>55</v>
      </c>
      <c>
        <f>(M166*21)/100</f>
      </c>
      <c t="s">
        <v>28</v>
      </c>
    </row>
    <row r="167" spans="1:5" ht="25.5">
      <c r="A167" s="35" t="s">
        <v>56</v>
      </c>
      <c r="E167" s="39" t="s">
        <v>1178</v>
      </c>
    </row>
    <row r="168" spans="1:5" ht="38.25">
      <c r="A168" s="35" t="s">
        <v>57</v>
      </c>
      <c r="E168" s="42" t="s">
        <v>1179</v>
      </c>
    </row>
    <row r="169" spans="1:5" ht="25.5">
      <c r="A169" t="s">
        <v>59</v>
      </c>
      <c r="E169" s="39" t="s">
        <v>1180</v>
      </c>
    </row>
    <row r="170" spans="1:16" ht="38.25">
      <c r="A170" t="s">
        <v>50</v>
      </c>
      <c s="34" t="s">
        <v>294</v>
      </c>
      <c s="34" t="s">
        <v>1181</v>
      </c>
      <c s="35" t="s">
        <v>5</v>
      </c>
      <c s="6" t="s">
        <v>1182</v>
      </c>
      <c s="36" t="s">
        <v>226</v>
      </c>
      <c s="37">
        <v>1125</v>
      </c>
      <c s="36">
        <v>0</v>
      </c>
      <c s="36">
        <f>ROUND(G170*H170,6)</f>
      </c>
      <c r="L170" s="38">
        <v>0</v>
      </c>
      <c s="32">
        <f>ROUND(ROUND(L170,2)*ROUND(G170,3),2)</f>
      </c>
      <c s="36" t="s">
        <v>841</v>
      </c>
      <c>
        <f>(M170*21)/100</f>
      </c>
      <c t="s">
        <v>28</v>
      </c>
    </row>
    <row r="171" spans="1:5" ht="38.25">
      <c r="A171" s="35" t="s">
        <v>56</v>
      </c>
      <c r="E171" s="39" t="s">
        <v>1183</v>
      </c>
    </row>
    <row r="172" spans="1:5" ht="63.75">
      <c r="A172" s="35" t="s">
        <v>57</v>
      </c>
      <c r="E172" s="42" t="s">
        <v>1184</v>
      </c>
    </row>
    <row r="173" spans="1:5" ht="25.5">
      <c r="A173" t="s">
        <v>59</v>
      </c>
      <c r="E173" s="39" t="s">
        <v>1185</v>
      </c>
    </row>
    <row r="174" spans="1:16" ht="38.25">
      <c r="A174" t="s">
        <v>50</v>
      </c>
      <c s="34" t="s">
        <v>298</v>
      </c>
      <c s="34" t="s">
        <v>1186</v>
      </c>
      <c s="35" t="s">
        <v>5</v>
      </c>
      <c s="6" t="s">
        <v>1187</v>
      </c>
      <c s="36" t="s">
        <v>226</v>
      </c>
      <c s="37">
        <v>7</v>
      </c>
      <c s="36">
        <v>0</v>
      </c>
      <c s="36">
        <f>ROUND(G174*H174,6)</f>
      </c>
      <c r="L174" s="38">
        <v>0</v>
      </c>
      <c s="32">
        <f>ROUND(ROUND(L174,2)*ROUND(G174,3),2)</f>
      </c>
      <c s="36" t="s">
        <v>841</v>
      </c>
      <c>
        <f>(M174*21)/100</f>
      </c>
      <c t="s">
        <v>28</v>
      </c>
    </row>
    <row r="175" spans="1:5" ht="38.25">
      <c r="A175" s="35" t="s">
        <v>56</v>
      </c>
      <c r="E175" s="39" t="s">
        <v>1188</v>
      </c>
    </row>
    <row r="176" spans="1:5" ht="12.75">
      <c r="A176" s="35" t="s">
        <v>57</v>
      </c>
      <c r="E176" s="40" t="s">
        <v>5</v>
      </c>
    </row>
    <row r="177" spans="1:5" ht="25.5">
      <c r="A177" t="s">
        <v>59</v>
      </c>
      <c r="E177" s="39" t="s">
        <v>1185</v>
      </c>
    </row>
    <row r="178" spans="1:16" ht="38.25">
      <c r="A178" t="s">
        <v>50</v>
      </c>
      <c s="34" t="s">
        <v>302</v>
      </c>
      <c s="34" t="s">
        <v>1189</v>
      </c>
      <c s="35" t="s">
        <v>5</v>
      </c>
      <c s="6" t="s">
        <v>1190</v>
      </c>
      <c s="36" t="s">
        <v>99</v>
      </c>
      <c s="37">
        <v>33.6</v>
      </c>
      <c s="36">
        <v>0</v>
      </c>
      <c s="36">
        <f>ROUND(G178*H178,6)</f>
      </c>
      <c r="L178" s="38">
        <v>0</v>
      </c>
      <c s="32">
        <f>ROUND(ROUND(L178,2)*ROUND(G178,3),2)</f>
      </c>
      <c s="36" t="s">
        <v>841</v>
      </c>
      <c>
        <f>(M178*21)/100</f>
      </c>
      <c t="s">
        <v>28</v>
      </c>
    </row>
    <row r="179" spans="1:5" ht="38.25">
      <c r="A179" s="35" t="s">
        <v>56</v>
      </c>
      <c r="E179" s="39" t="s">
        <v>1191</v>
      </c>
    </row>
    <row r="180" spans="1:5" ht="12.75">
      <c r="A180" s="35" t="s">
        <v>57</v>
      </c>
      <c r="E180" s="40" t="s">
        <v>5</v>
      </c>
    </row>
    <row r="181" spans="1:5" ht="25.5">
      <c r="A181" t="s">
        <v>59</v>
      </c>
      <c r="E181" s="39" t="s">
        <v>1185</v>
      </c>
    </row>
    <row r="182" spans="1:16" ht="38.25">
      <c r="A182" t="s">
        <v>50</v>
      </c>
      <c s="34" t="s">
        <v>305</v>
      </c>
      <c s="34" t="s">
        <v>1192</v>
      </c>
      <c s="35" t="s">
        <v>5</v>
      </c>
      <c s="6" t="s">
        <v>1193</v>
      </c>
      <c s="36" t="s">
        <v>99</v>
      </c>
      <c s="37">
        <v>247.8</v>
      </c>
      <c s="36">
        <v>0</v>
      </c>
      <c s="36">
        <f>ROUND(G182*H182,6)</f>
      </c>
      <c r="L182" s="38">
        <v>0</v>
      </c>
      <c s="32">
        <f>ROUND(ROUND(L182,2)*ROUND(G182,3),2)</f>
      </c>
      <c s="36" t="s">
        <v>841</v>
      </c>
      <c>
        <f>(M182*21)/100</f>
      </c>
      <c t="s">
        <v>28</v>
      </c>
    </row>
    <row r="183" spans="1:5" ht="51">
      <c r="A183" s="35" t="s">
        <v>56</v>
      </c>
      <c r="E183" s="39" t="s">
        <v>1194</v>
      </c>
    </row>
    <row r="184" spans="1:5" ht="12.75">
      <c r="A184" s="35" t="s">
        <v>57</v>
      </c>
      <c r="E184" s="40" t="s">
        <v>5</v>
      </c>
    </row>
    <row r="185" spans="1:5" ht="38.25">
      <c r="A185" t="s">
        <v>59</v>
      </c>
      <c r="E185" s="39" t="s">
        <v>1195</v>
      </c>
    </row>
    <row r="186" spans="1:16" ht="38.25">
      <c r="A186" t="s">
        <v>50</v>
      </c>
      <c s="34" t="s">
        <v>308</v>
      </c>
      <c s="34" t="s">
        <v>1196</v>
      </c>
      <c s="35" t="s">
        <v>5</v>
      </c>
      <c s="6" t="s">
        <v>1197</v>
      </c>
      <c s="36" t="s">
        <v>99</v>
      </c>
      <c s="37">
        <v>180</v>
      </c>
      <c s="36">
        <v>0</v>
      </c>
      <c s="36">
        <f>ROUND(G186*H186,6)</f>
      </c>
      <c r="L186" s="38">
        <v>0</v>
      </c>
      <c s="32">
        <f>ROUND(ROUND(L186,2)*ROUND(G186,3),2)</f>
      </c>
      <c s="36" t="s">
        <v>841</v>
      </c>
      <c>
        <f>(M186*21)/100</f>
      </c>
      <c t="s">
        <v>28</v>
      </c>
    </row>
    <row r="187" spans="1:5" ht="51">
      <c r="A187" s="35" t="s">
        <v>56</v>
      </c>
      <c r="E187" s="39" t="s">
        <v>1198</v>
      </c>
    </row>
    <row r="188" spans="1:5" ht="12.75">
      <c r="A188" s="35" t="s">
        <v>57</v>
      </c>
      <c r="E188" s="40" t="s">
        <v>5</v>
      </c>
    </row>
    <row r="189" spans="1:5" ht="38.25">
      <c r="A189" t="s">
        <v>59</v>
      </c>
      <c r="E189" s="39" t="s">
        <v>1195</v>
      </c>
    </row>
    <row r="190" spans="1:16" ht="12.75">
      <c r="A190" t="s">
        <v>50</v>
      </c>
      <c s="34" t="s">
        <v>311</v>
      </c>
      <c s="34" t="s">
        <v>1199</v>
      </c>
      <c s="35" t="s">
        <v>5</v>
      </c>
      <c s="6" t="s">
        <v>1200</v>
      </c>
      <c s="36" t="s">
        <v>226</v>
      </c>
      <c s="37">
        <v>49.52</v>
      </c>
      <c s="36">
        <v>0</v>
      </c>
      <c s="36">
        <f>ROUND(G190*H190,6)</f>
      </c>
      <c r="L190" s="38">
        <v>0</v>
      </c>
      <c s="32">
        <f>ROUND(ROUND(L190,2)*ROUND(G190,3),2)</f>
      </c>
      <c s="36" t="s">
        <v>55</v>
      </c>
      <c>
        <f>(M190*21)/100</f>
      </c>
      <c t="s">
        <v>28</v>
      </c>
    </row>
    <row r="191" spans="1:5" ht="12.75">
      <c r="A191" s="35" t="s">
        <v>56</v>
      </c>
      <c r="E191" s="39" t="s">
        <v>1200</v>
      </c>
    </row>
    <row r="192" spans="1:5" ht="12.75">
      <c r="A192" s="35" t="s">
        <v>57</v>
      </c>
      <c r="E192" s="40" t="s">
        <v>5</v>
      </c>
    </row>
    <row r="193" spans="1:5" ht="25.5">
      <c r="A193" t="s">
        <v>59</v>
      </c>
      <c r="E193" s="39" t="s">
        <v>1201</v>
      </c>
    </row>
    <row r="194" spans="1:16" ht="12.75">
      <c r="A194" t="s">
        <v>50</v>
      </c>
      <c s="34" t="s">
        <v>315</v>
      </c>
      <c s="34" t="s">
        <v>1202</v>
      </c>
      <c s="35" t="s">
        <v>5</v>
      </c>
      <c s="6" t="s">
        <v>1203</v>
      </c>
      <c s="36" t="s">
        <v>226</v>
      </c>
      <c s="37">
        <v>1009.58</v>
      </c>
      <c s="36">
        <v>0</v>
      </c>
      <c s="36">
        <f>ROUND(G194*H194,6)</f>
      </c>
      <c r="L194" s="38">
        <v>0</v>
      </c>
      <c s="32">
        <f>ROUND(ROUND(L194,2)*ROUND(G194,3),2)</f>
      </c>
      <c s="36" t="s">
        <v>55</v>
      </c>
      <c>
        <f>(M194*21)/100</f>
      </c>
      <c t="s">
        <v>28</v>
      </c>
    </row>
    <row r="195" spans="1:5" ht="12.75">
      <c r="A195" s="35" t="s">
        <v>56</v>
      </c>
      <c r="E195" s="39" t="s">
        <v>1203</v>
      </c>
    </row>
    <row r="196" spans="1:5" ht="89.25">
      <c r="A196" s="35" t="s">
        <v>57</v>
      </c>
      <c r="E196" s="42" t="s">
        <v>1204</v>
      </c>
    </row>
    <row r="197" spans="1:5" ht="12.75">
      <c r="A197" t="s">
        <v>59</v>
      </c>
      <c r="E197" s="39" t="s">
        <v>1205</v>
      </c>
    </row>
    <row r="198" spans="1:16" ht="12.75">
      <c r="A198" t="s">
        <v>50</v>
      </c>
      <c s="34" t="s">
        <v>318</v>
      </c>
      <c s="34" t="s">
        <v>1206</v>
      </c>
      <c s="35" t="s">
        <v>5</v>
      </c>
      <c s="6" t="s">
        <v>1207</v>
      </c>
      <c s="36" t="s">
        <v>226</v>
      </c>
      <c s="37">
        <v>290</v>
      </c>
      <c s="36">
        <v>0</v>
      </c>
      <c s="36">
        <f>ROUND(G198*H198,6)</f>
      </c>
      <c r="L198" s="38">
        <v>0</v>
      </c>
      <c s="32">
        <f>ROUND(ROUND(L198,2)*ROUND(G198,3),2)</f>
      </c>
      <c s="36" t="s">
        <v>55</v>
      </c>
      <c>
        <f>(M198*21)/100</f>
      </c>
      <c t="s">
        <v>28</v>
      </c>
    </row>
    <row r="199" spans="1:5" ht="12.75">
      <c r="A199" s="35" t="s">
        <v>56</v>
      </c>
      <c r="E199" s="39" t="s">
        <v>1207</v>
      </c>
    </row>
    <row r="200" spans="1:5" ht="25.5">
      <c r="A200" s="35" t="s">
        <v>57</v>
      </c>
      <c r="E200" s="40" t="s">
        <v>1208</v>
      </c>
    </row>
    <row r="201" spans="1:5" ht="12.75">
      <c r="A201" t="s">
        <v>59</v>
      </c>
      <c r="E201" s="39" t="s">
        <v>5</v>
      </c>
    </row>
    <row r="202" spans="1:16" ht="12.75">
      <c r="A202" t="s">
        <v>50</v>
      </c>
      <c s="34" t="s">
        <v>321</v>
      </c>
      <c s="34" t="s">
        <v>1209</v>
      </c>
      <c s="35" t="s">
        <v>5</v>
      </c>
      <c s="6" t="s">
        <v>1210</v>
      </c>
      <c s="36" t="s">
        <v>226</v>
      </c>
      <c s="37">
        <v>290</v>
      </c>
      <c s="36">
        <v>0</v>
      </c>
      <c s="36">
        <f>ROUND(G202*H202,6)</f>
      </c>
      <c r="L202" s="38">
        <v>0</v>
      </c>
      <c s="32">
        <f>ROUND(ROUND(L202,2)*ROUND(G202,3),2)</f>
      </c>
      <c s="36" t="s">
        <v>55</v>
      </c>
      <c>
        <f>(M202*21)/100</f>
      </c>
      <c t="s">
        <v>28</v>
      </c>
    </row>
    <row r="203" spans="1:5" ht="12.75">
      <c r="A203" s="35" t="s">
        <v>56</v>
      </c>
      <c r="E203" s="39" t="s">
        <v>1210</v>
      </c>
    </row>
    <row r="204" spans="1:5" ht="12.75">
      <c r="A204" s="35" t="s">
        <v>57</v>
      </c>
      <c r="E204" s="40" t="s">
        <v>5</v>
      </c>
    </row>
    <row r="205" spans="1:5" ht="12.75">
      <c r="A205" t="s">
        <v>59</v>
      </c>
      <c r="E205" s="39" t="s">
        <v>5</v>
      </c>
    </row>
    <row r="206" spans="1:16" ht="12.75">
      <c r="A206" t="s">
        <v>50</v>
      </c>
      <c s="34" t="s">
        <v>325</v>
      </c>
      <c s="34" t="s">
        <v>1211</v>
      </c>
      <c s="35" t="s">
        <v>5</v>
      </c>
      <c s="6" t="s">
        <v>1212</v>
      </c>
      <c s="36" t="s">
        <v>226</v>
      </c>
      <c s="37">
        <v>14.4</v>
      </c>
      <c s="36">
        <v>0</v>
      </c>
      <c s="36">
        <f>ROUND(G206*H206,6)</f>
      </c>
      <c r="L206" s="38">
        <v>0</v>
      </c>
      <c s="32">
        <f>ROUND(ROUND(L206,2)*ROUND(G206,3),2)</f>
      </c>
      <c s="36" t="s">
        <v>55</v>
      </c>
      <c>
        <f>(M206*21)/100</f>
      </c>
      <c t="s">
        <v>28</v>
      </c>
    </row>
    <row r="207" spans="1:5" ht="12.75">
      <c r="A207" s="35" t="s">
        <v>56</v>
      </c>
      <c r="E207" s="39" t="s">
        <v>1212</v>
      </c>
    </row>
    <row r="208" spans="1:5" ht="38.25">
      <c r="A208" s="35" t="s">
        <v>57</v>
      </c>
      <c r="E208" s="42" t="s">
        <v>1213</v>
      </c>
    </row>
    <row r="209" spans="1:5" ht="12.75">
      <c r="A209" t="s">
        <v>59</v>
      </c>
      <c r="E209" s="39" t="s">
        <v>1214</v>
      </c>
    </row>
    <row r="210" spans="1:16" ht="12.75">
      <c r="A210" t="s">
        <v>50</v>
      </c>
      <c s="34" t="s">
        <v>329</v>
      </c>
      <c s="34" t="s">
        <v>1215</v>
      </c>
      <c s="35" t="s">
        <v>5</v>
      </c>
      <c s="6" t="s">
        <v>1216</v>
      </c>
      <c s="36" t="s">
        <v>226</v>
      </c>
      <c s="37">
        <v>23.016</v>
      </c>
      <c s="36">
        <v>0</v>
      </c>
      <c s="36">
        <f>ROUND(G210*H210,6)</f>
      </c>
      <c r="L210" s="38">
        <v>0</v>
      </c>
      <c s="32">
        <f>ROUND(ROUND(L210,2)*ROUND(G210,3),2)</f>
      </c>
      <c s="36" t="s">
        <v>55</v>
      </c>
      <c>
        <f>(M210*21)/100</f>
      </c>
      <c t="s">
        <v>28</v>
      </c>
    </row>
    <row r="211" spans="1:5" ht="12.75">
      <c r="A211" s="35" t="s">
        <v>56</v>
      </c>
      <c r="E211" s="39" t="s">
        <v>1216</v>
      </c>
    </row>
    <row r="212" spans="1:5" ht="38.25">
      <c r="A212" s="35" t="s">
        <v>57</v>
      </c>
      <c r="E212" s="42" t="s">
        <v>1217</v>
      </c>
    </row>
    <row r="213" spans="1:5" ht="12.75">
      <c r="A213" t="s">
        <v>59</v>
      </c>
      <c r="E213" s="39" t="s">
        <v>1218</v>
      </c>
    </row>
    <row r="214" spans="1:16" ht="12.75">
      <c r="A214" t="s">
        <v>50</v>
      </c>
      <c s="34" t="s">
        <v>333</v>
      </c>
      <c s="34" t="s">
        <v>1219</v>
      </c>
      <c s="35" t="s">
        <v>5</v>
      </c>
      <c s="6" t="s">
        <v>1220</v>
      </c>
      <c s="36" t="s">
        <v>226</v>
      </c>
      <c s="37">
        <v>10.613</v>
      </c>
      <c s="36">
        <v>0</v>
      </c>
      <c s="36">
        <f>ROUND(G214*H214,6)</f>
      </c>
      <c r="L214" s="38">
        <v>0</v>
      </c>
      <c s="32">
        <f>ROUND(ROUND(L214,2)*ROUND(G214,3),2)</f>
      </c>
      <c s="36" t="s">
        <v>55</v>
      </c>
      <c>
        <f>(M214*21)/100</f>
      </c>
      <c t="s">
        <v>28</v>
      </c>
    </row>
    <row r="215" spans="1:5" ht="12.75">
      <c r="A215" s="35" t="s">
        <v>56</v>
      </c>
      <c r="E215" s="39" t="s">
        <v>1220</v>
      </c>
    </row>
    <row r="216" spans="1:5" ht="38.25">
      <c r="A216" s="35" t="s">
        <v>57</v>
      </c>
      <c r="E216" s="42" t="s">
        <v>1221</v>
      </c>
    </row>
    <row r="217" spans="1:5" ht="12.75">
      <c r="A217" t="s">
        <v>59</v>
      </c>
      <c r="E217" s="39" t="s">
        <v>1222</v>
      </c>
    </row>
    <row r="218" spans="1:16" ht="25.5">
      <c r="A218" t="s">
        <v>50</v>
      </c>
      <c s="34" t="s">
        <v>338</v>
      </c>
      <c s="34" t="s">
        <v>1223</v>
      </c>
      <c s="35" t="s">
        <v>5</v>
      </c>
      <c s="6" t="s">
        <v>1224</v>
      </c>
      <c s="36" t="s">
        <v>226</v>
      </c>
      <c s="37">
        <v>14.4</v>
      </c>
      <c s="36">
        <v>0</v>
      </c>
      <c s="36">
        <f>ROUND(G218*H218,6)</f>
      </c>
      <c r="L218" s="38">
        <v>0</v>
      </c>
      <c s="32">
        <f>ROUND(ROUND(L218,2)*ROUND(G218,3),2)</f>
      </c>
      <c s="36" t="s">
        <v>55</v>
      </c>
      <c>
        <f>(M218*21)/100</f>
      </c>
      <c t="s">
        <v>28</v>
      </c>
    </row>
    <row r="219" spans="1:5" ht="25.5">
      <c r="A219" s="35" t="s">
        <v>56</v>
      </c>
      <c r="E219" s="39" t="s">
        <v>1224</v>
      </c>
    </row>
    <row r="220" spans="1:5" ht="12.75">
      <c r="A220" s="35" t="s">
        <v>57</v>
      </c>
      <c r="E220" s="40" t="s">
        <v>5</v>
      </c>
    </row>
    <row r="221" spans="1:5" ht="25.5">
      <c r="A221" t="s">
        <v>59</v>
      </c>
      <c r="E221" s="39" t="s">
        <v>1225</v>
      </c>
    </row>
    <row r="222" spans="1:16" ht="25.5">
      <c r="A222" t="s">
        <v>50</v>
      </c>
      <c s="34" t="s">
        <v>342</v>
      </c>
      <c s="34" t="s">
        <v>1226</v>
      </c>
      <c s="35" t="s">
        <v>5</v>
      </c>
      <c s="6" t="s">
        <v>1227</v>
      </c>
      <c s="36" t="s">
        <v>99</v>
      </c>
      <c s="37">
        <v>6.11</v>
      </c>
      <c s="36">
        <v>0.000174</v>
      </c>
      <c s="36">
        <f>ROUND(G222*H222,6)</f>
      </c>
      <c r="L222" s="38">
        <v>0</v>
      </c>
      <c s="32">
        <f>ROUND(ROUND(L222,2)*ROUND(G222,3),2)</f>
      </c>
      <c s="36" t="s">
        <v>55</v>
      </c>
      <c>
        <f>(M222*21)/100</f>
      </c>
      <c t="s">
        <v>28</v>
      </c>
    </row>
    <row r="223" spans="1:5" ht="25.5">
      <c r="A223" s="35" t="s">
        <v>56</v>
      </c>
      <c r="E223" s="39" t="s">
        <v>1227</v>
      </c>
    </row>
    <row r="224" spans="1:5" ht="25.5">
      <c r="A224" s="35" t="s">
        <v>57</v>
      </c>
      <c r="E224" s="40" t="s">
        <v>1228</v>
      </c>
    </row>
    <row r="225" spans="1:5" ht="357">
      <c r="A225" t="s">
        <v>59</v>
      </c>
      <c r="E225" s="39" t="s">
        <v>1229</v>
      </c>
    </row>
    <row r="226" spans="1:16" ht="38.25">
      <c r="A226" t="s">
        <v>50</v>
      </c>
      <c s="34" t="s">
        <v>346</v>
      </c>
      <c s="34" t="s">
        <v>1230</v>
      </c>
      <c s="35" t="s">
        <v>5</v>
      </c>
      <c s="6" t="s">
        <v>1231</v>
      </c>
      <c s="36" t="s">
        <v>226</v>
      </c>
      <c s="37">
        <v>1384.5</v>
      </c>
      <c s="36">
        <v>0</v>
      </c>
      <c s="36">
        <f>ROUND(G226*H226,6)</f>
      </c>
      <c r="L226" s="38">
        <v>0</v>
      </c>
      <c s="32">
        <f>ROUND(ROUND(L226,2)*ROUND(G226,3),2)</f>
      </c>
      <c s="36" t="s">
        <v>841</v>
      </c>
      <c>
        <f>(M226*21)/100</f>
      </c>
      <c t="s">
        <v>28</v>
      </c>
    </row>
    <row r="227" spans="1:5" ht="51">
      <c r="A227" s="35" t="s">
        <v>56</v>
      </c>
      <c r="E227" s="39" t="s">
        <v>1232</v>
      </c>
    </row>
    <row r="228" spans="1:5" ht="63.75">
      <c r="A228" s="35" t="s">
        <v>57</v>
      </c>
      <c r="E228" s="42" t="s">
        <v>1233</v>
      </c>
    </row>
    <row r="229" spans="1:5" ht="38.25">
      <c r="A229" t="s">
        <v>59</v>
      </c>
      <c r="E229" s="39" t="s">
        <v>1234</v>
      </c>
    </row>
    <row r="230" spans="1:16" ht="12.75">
      <c r="A230" t="s">
        <v>50</v>
      </c>
      <c s="34" t="s">
        <v>350</v>
      </c>
      <c s="34" t="s">
        <v>1235</v>
      </c>
      <c s="35" t="s">
        <v>5</v>
      </c>
      <c s="6" t="s">
        <v>1236</v>
      </c>
      <c s="36" t="s">
        <v>226</v>
      </c>
      <c s="37">
        <v>192.192</v>
      </c>
      <c s="36">
        <v>0</v>
      </c>
      <c s="36">
        <f>ROUND(G230*H230,6)</f>
      </c>
      <c r="L230" s="38">
        <v>0</v>
      </c>
      <c s="32">
        <f>ROUND(ROUND(L230,2)*ROUND(G230,3),2)</f>
      </c>
      <c s="36" t="s">
        <v>55</v>
      </c>
      <c>
        <f>(M230*21)/100</f>
      </c>
      <c t="s">
        <v>28</v>
      </c>
    </row>
    <row r="231" spans="1:5" ht="12.75">
      <c r="A231" s="35" t="s">
        <v>56</v>
      </c>
      <c r="E231" s="39" t="s">
        <v>1236</v>
      </c>
    </row>
    <row r="232" spans="1:5" ht="38.25">
      <c r="A232" s="35" t="s">
        <v>57</v>
      </c>
      <c r="E232" s="42" t="s">
        <v>1237</v>
      </c>
    </row>
    <row r="233" spans="1:5" ht="12.75">
      <c r="A233" t="s">
        <v>59</v>
      </c>
      <c r="E233" s="39" t="s">
        <v>5</v>
      </c>
    </row>
    <row r="234" spans="1:16" ht="12.75">
      <c r="A234" t="s">
        <v>50</v>
      </c>
      <c s="34" t="s">
        <v>353</v>
      </c>
      <c s="34" t="s">
        <v>1238</v>
      </c>
      <c s="35" t="s">
        <v>5</v>
      </c>
      <c s="6" t="s">
        <v>1239</v>
      </c>
      <c s="36" t="s">
        <v>99</v>
      </c>
      <c s="37">
        <v>180</v>
      </c>
      <c s="36">
        <v>0</v>
      </c>
      <c s="36">
        <f>ROUND(G234*H234,6)</f>
      </c>
      <c r="L234" s="38">
        <v>0</v>
      </c>
      <c s="32">
        <f>ROUND(ROUND(L234,2)*ROUND(G234,3),2)</f>
      </c>
      <c s="36" t="s">
        <v>55</v>
      </c>
      <c>
        <f>(M234*21)/100</f>
      </c>
      <c t="s">
        <v>28</v>
      </c>
    </row>
    <row r="235" spans="1:5" ht="12.75">
      <c r="A235" s="35" t="s">
        <v>56</v>
      </c>
      <c r="E235" s="39" t="s">
        <v>1239</v>
      </c>
    </row>
    <row r="236" spans="1:5" ht="12.75">
      <c r="A236" s="35" t="s">
        <v>57</v>
      </c>
      <c r="E236" s="40" t="s">
        <v>5</v>
      </c>
    </row>
    <row r="237" spans="1:5" ht="12.75">
      <c r="A237" t="s">
        <v>59</v>
      </c>
      <c r="E237" s="39" t="s">
        <v>5</v>
      </c>
    </row>
    <row r="238" spans="1:16" ht="12.75">
      <c r="A238" t="s">
        <v>50</v>
      </c>
      <c s="34" t="s">
        <v>356</v>
      </c>
      <c s="34" t="s">
        <v>1240</v>
      </c>
      <c s="35" t="s">
        <v>5</v>
      </c>
      <c s="6" t="s">
        <v>1241</v>
      </c>
      <c s="36" t="s">
        <v>99</v>
      </c>
      <c s="37">
        <v>56.35</v>
      </c>
      <c s="36">
        <v>0</v>
      </c>
      <c s="36">
        <f>ROUND(G238*H238,6)</f>
      </c>
      <c r="L238" s="38">
        <v>0</v>
      </c>
      <c s="32">
        <f>ROUND(ROUND(L238,2)*ROUND(G238,3),2)</f>
      </c>
      <c s="36" t="s">
        <v>55</v>
      </c>
      <c>
        <f>(M238*21)/100</f>
      </c>
      <c t="s">
        <v>28</v>
      </c>
    </row>
    <row r="239" spans="1:5" ht="12.75">
      <c r="A239" s="35" t="s">
        <v>56</v>
      </c>
      <c r="E239" s="39" t="s">
        <v>1241</v>
      </c>
    </row>
    <row r="240" spans="1:5" ht="12.75">
      <c r="A240" s="35" t="s">
        <v>57</v>
      </c>
      <c r="E240" s="40" t="s">
        <v>5</v>
      </c>
    </row>
    <row r="241" spans="1:5" ht="12.75">
      <c r="A241" t="s">
        <v>59</v>
      </c>
      <c r="E241" s="39" t="s">
        <v>5</v>
      </c>
    </row>
    <row r="242" spans="1:16" ht="12.75">
      <c r="A242" t="s">
        <v>50</v>
      </c>
      <c s="34" t="s">
        <v>359</v>
      </c>
      <c s="34" t="s">
        <v>1242</v>
      </c>
      <c s="35" t="s">
        <v>5</v>
      </c>
      <c s="6" t="s">
        <v>1243</v>
      </c>
      <c s="36" t="s">
        <v>70</v>
      </c>
      <c s="37">
        <v>101.449</v>
      </c>
      <c s="36">
        <v>0</v>
      </c>
      <c s="36">
        <f>ROUND(G242*H242,6)</f>
      </c>
      <c r="L242" s="38">
        <v>0</v>
      </c>
      <c s="32">
        <f>ROUND(ROUND(L242,2)*ROUND(G242,3),2)</f>
      </c>
      <c s="36" t="s">
        <v>55</v>
      </c>
      <c>
        <f>(M242*21)/100</f>
      </c>
      <c t="s">
        <v>28</v>
      </c>
    </row>
    <row r="243" spans="1:5" ht="12.75">
      <c r="A243" s="35" t="s">
        <v>56</v>
      </c>
      <c r="E243" s="39" t="s">
        <v>1243</v>
      </c>
    </row>
    <row r="244" spans="1:5" ht="63.75">
      <c r="A244" s="35" t="s">
        <v>57</v>
      </c>
      <c r="E244" s="42" t="s">
        <v>1244</v>
      </c>
    </row>
    <row r="245" spans="1:5" ht="12.75">
      <c r="A245" t="s">
        <v>59</v>
      </c>
      <c r="E245" s="39" t="s">
        <v>5</v>
      </c>
    </row>
    <row r="246" spans="1:16" ht="12.75">
      <c r="A246" t="s">
        <v>50</v>
      </c>
      <c s="34" t="s">
        <v>363</v>
      </c>
      <c s="34" t="s">
        <v>1245</v>
      </c>
      <c s="35" t="s">
        <v>5</v>
      </c>
      <c s="6" t="s">
        <v>1246</v>
      </c>
      <c s="36" t="s">
        <v>70</v>
      </c>
      <c s="37">
        <v>73.129</v>
      </c>
      <c s="36">
        <v>0</v>
      </c>
      <c s="36">
        <f>ROUND(G246*H246,6)</f>
      </c>
      <c r="L246" s="38">
        <v>0</v>
      </c>
      <c s="32">
        <f>ROUND(ROUND(L246,2)*ROUND(G246,3),2)</f>
      </c>
      <c s="36" t="s">
        <v>55</v>
      </c>
      <c>
        <f>(M246*21)/100</f>
      </c>
      <c t="s">
        <v>28</v>
      </c>
    </row>
    <row r="247" spans="1:5" ht="12.75">
      <c r="A247" s="35" t="s">
        <v>56</v>
      </c>
      <c r="E247" s="39" t="s">
        <v>1246</v>
      </c>
    </row>
    <row r="248" spans="1:5" ht="140.25">
      <c r="A248" s="35" t="s">
        <v>57</v>
      </c>
      <c r="E248" s="42" t="s">
        <v>1247</v>
      </c>
    </row>
    <row r="249" spans="1:5" ht="12.75">
      <c r="A249" t="s">
        <v>59</v>
      </c>
      <c r="E249" s="39" t="s">
        <v>5</v>
      </c>
    </row>
    <row r="250" spans="1:16" ht="25.5">
      <c r="A250" t="s">
        <v>50</v>
      </c>
      <c s="34" t="s">
        <v>366</v>
      </c>
      <c s="34" t="s">
        <v>1248</v>
      </c>
      <c s="35" t="s">
        <v>5</v>
      </c>
      <c s="6" t="s">
        <v>1249</v>
      </c>
      <c s="36" t="s">
        <v>226</v>
      </c>
      <c s="37">
        <v>9.825</v>
      </c>
      <c s="36">
        <v>0.584426</v>
      </c>
      <c s="36">
        <f>ROUND(G250*H250,6)</f>
      </c>
      <c r="L250" s="38">
        <v>0</v>
      </c>
      <c s="32">
        <f>ROUND(ROUND(L250,2)*ROUND(G250,3),2)</f>
      </c>
      <c s="36" t="s">
        <v>55</v>
      </c>
      <c>
        <f>(M250*21)/100</f>
      </c>
      <c t="s">
        <v>28</v>
      </c>
    </row>
    <row r="251" spans="1:5" ht="25.5">
      <c r="A251" s="35" t="s">
        <v>56</v>
      </c>
      <c r="E251" s="39" t="s">
        <v>1249</v>
      </c>
    </row>
    <row r="252" spans="1:5" ht="25.5">
      <c r="A252" s="35" t="s">
        <v>57</v>
      </c>
      <c r="E252" s="40" t="s">
        <v>1250</v>
      </c>
    </row>
    <row r="253" spans="1:5" ht="76.5">
      <c r="A253" t="s">
        <v>59</v>
      </c>
      <c r="E253" s="39" t="s">
        <v>1251</v>
      </c>
    </row>
    <row r="254" spans="1:16" ht="25.5">
      <c r="A254" t="s">
        <v>50</v>
      </c>
      <c s="34" t="s">
        <v>369</v>
      </c>
      <c s="34" t="s">
        <v>1252</v>
      </c>
      <c s="35" t="s">
        <v>5</v>
      </c>
      <c s="6" t="s">
        <v>1253</v>
      </c>
      <c s="36" t="s">
        <v>70</v>
      </c>
      <c s="37">
        <v>7.425</v>
      </c>
      <c s="36">
        <v>0</v>
      </c>
      <c s="36">
        <f>ROUND(G254*H254,6)</f>
      </c>
      <c r="L254" s="38">
        <v>0</v>
      </c>
      <c s="32">
        <f>ROUND(ROUND(L254,2)*ROUND(G254,3),2)</f>
      </c>
      <c s="36" t="s">
        <v>55</v>
      </c>
      <c>
        <f>(M254*21)/100</f>
      </c>
      <c t="s">
        <v>28</v>
      </c>
    </row>
    <row r="255" spans="1:5" ht="38.25">
      <c r="A255" s="35" t="s">
        <v>56</v>
      </c>
      <c r="E255" s="39" t="s">
        <v>1254</v>
      </c>
    </row>
    <row r="256" spans="1:5" ht="38.25">
      <c r="A256" s="35" t="s">
        <v>57</v>
      </c>
      <c r="E256" s="42" t="s">
        <v>1255</v>
      </c>
    </row>
    <row r="257" spans="1:5" ht="51">
      <c r="A257" t="s">
        <v>59</v>
      </c>
      <c r="E257" s="39" t="s">
        <v>1256</v>
      </c>
    </row>
    <row r="258" spans="1:16" ht="38.25">
      <c r="A258" t="s">
        <v>50</v>
      </c>
      <c s="34" t="s">
        <v>372</v>
      </c>
      <c s="34" t="s">
        <v>1044</v>
      </c>
      <c s="35" t="s">
        <v>5</v>
      </c>
      <c s="6" t="s">
        <v>1045</v>
      </c>
      <c s="36" t="s">
        <v>226</v>
      </c>
      <c s="37">
        <v>16.5</v>
      </c>
      <c s="36">
        <v>0</v>
      </c>
      <c s="36">
        <f>ROUND(G258*H258,6)</f>
      </c>
      <c r="L258" s="38">
        <v>0</v>
      </c>
      <c s="32">
        <f>ROUND(ROUND(L258,2)*ROUND(G258,3),2)</f>
      </c>
      <c s="36" t="s">
        <v>841</v>
      </c>
      <c>
        <f>(M258*21)/100</f>
      </c>
      <c t="s">
        <v>28</v>
      </c>
    </row>
    <row r="259" spans="1:5" ht="38.25">
      <c r="A259" s="35" t="s">
        <v>56</v>
      </c>
      <c r="E259" s="39" t="s">
        <v>1046</v>
      </c>
    </row>
    <row r="260" spans="1:5" ht="38.25">
      <c r="A260" s="35" t="s">
        <v>57</v>
      </c>
      <c r="E260" s="42" t="s">
        <v>1257</v>
      </c>
    </row>
    <row r="261" spans="1:5" ht="25.5">
      <c r="A261" t="s">
        <v>59</v>
      </c>
      <c r="E261" s="39" t="s">
        <v>1047</v>
      </c>
    </row>
    <row r="262" spans="1:16" ht="25.5">
      <c r="A262" t="s">
        <v>50</v>
      </c>
      <c s="34" t="s">
        <v>375</v>
      </c>
      <c s="34" t="s">
        <v>1258</v>
      </c>
      <c s="35" t="s">
        <v>5</v>
      </c>
      <c s="6" t="s">
        <v>1259</v>
      </c>
      <c s="36" t="s">
        <v>99</v>
      </c>
      <c s="37">
        <v>12</v>
      </c>
      <c s="36">
        <v>0.0002</v>
      </c>
      <c s="36">
        <f>ROUND(G262*H262,6)</f>
      </c>
      <c r="L262" s="38">
        <v>0</v>
      </c>
      <c s="32">
        <f>ROUND(ROUND(L262,2)*ROUND(G262,3),2)</f>
      </c>
      <c s="36" t="s">
        <v>55</v>
      </c>
      <c>
        <f>(M262*21)/100</f>
      </c>
      <c t="s">
        <v>28</v>
      </c>
    </row>
    <row r="263" spans="1:5" ht="25.5">
      <c r="A263" s="35" t="s">
        <v>56</v>
      </c>
      <c r="E263" s="39" t="s">
        <v>1259</v>
      </c>
    </row>
    <row r="264" spans="1:5" ht="12.75">
      <c r="A264" s="35" t="s">
        <v>57</v>
      </c>
      <c r="E264" s="40" t="s">
        <v>5</v>
      </c>
    </row>
    <row r="265" spans="1:5" ht="38.25">
      <c r="A265" t="s">
        <v>59</v>
      </c>
      <c r="E265" s="39" t="s">
        <v>1260</v>
      </c>
    </row>
    <row r="266" spans="1:16" ht="25.5">
      <c r="A266" t="s">
        <v>50</v>
      </c>
      <c s="34" t="s">
        <v>378</v>
      </c>
      <c s="34" t="s">
        <v>1261</v>
      </c>
      <c s="35" t="s">
        <v>5</v>
      </c>
      <c s="6" t="s">
        <v>1262</v>
      </c>
      <c s="36" t="s">
        <v>99</v>
      </c>
      <c s="37">
        <v>12</v>
      </c>
      <c s="36">
        <v>0</v>
      </c>
      <c s="36">
        <f>ROUND(G266*H266,6)</f>
      </c>
      <c r="L266" s="38">
        <v>0</v>
      </c>
      <c s="32">
        <f>ROUND(ROUND(L266,2)*ROUND(G266,3),2)</f>
      </c>
      <c s="36" t="s">
        <v>55</v>
      </c>
      <c>
        <f>(M266*21)/100</f>
      </c>
      <c t="s">
        <v>28</v>
      </c>
    </row>
    <row r="267" spans="1:5" ht="25.5">
      <c r="A267" s="35" t="s">
        <v>56</v>
      </c>
      <c r="E267" s="39" t="s">
        <v>1262</v>
      </c>
    </row>
    <row r="268" spans="1:5" ht="12.75">
      <c r="A268" s="35" t="s">
        <v>57</v>
      </c>
      <c r="E268" s="40" t="s">
        <v>5</v>
      </c>
    </row>
    <row r="269" spans="1:5" ht="38.25">
      <c r="A269" t="s">
        <v>59</v>
      </c>
      <c r="E269" s="39" t="s">
        <v>1263</v>
      </c>
    </row>
    <row r="270" spans="1:16" ht="25.5">
      <c r="A270" t="s">
        <v>50</v>
      </c>
      <c s="34" t="s">
        <v>381</v>
      </c>
      <c s="34" t="s">
        <v>1264</v>
      </c>
      <c s="35" t="s">
        <v>5</v>
      </c>
      <c s="6" t="s">
        <v>1265</v>
      </c>
      <c s="36" t="s">
        <v>70</v>
      </c>
      <c s="37">
        <v>2.556</v>
      </c>
      <c s="36">
        <v>0</v>
      </c>
      <c s="36">
        <f>ROUND(G270*H270,6)</f>
      </c>
      <c r="L270" s="38">
        <v>0</v>
      </c>
      <c s="32">
        <f>ROUND(ROUND(L270,2)*ROUND(G270,3),2)</f>
      </c>
      <c s="36" t="s">
        <v>55</v>
      </c>
      <c>
        <f>(M270*21)/100</f>
      </c>
      <c t="s">
        <v>28</v>
      </c>
    </row>
    <row r="271" spans="1:5" ht="25.5">
      <c r="A271" s="35" t="s">
        <v>56</v>
      </c>
      <c r="E271" s="39" t="s">
        <v>1265</v>
      </c>
    </row>
    <row r="272" spans="1:5" ht="63.75">
      <c r="A272" s="35" t="s">
        <v>57</v>
      </c>
      <c r="E272" s="42" t="s">
        <v>1266</v>
      </c>
    </row>
    <row r="273" spans="1:5" ht="25.5">
      <c r="A273" t="s">
        <v>59</v>
      </c>
      <c r="E273" s="39" t="s">
        <v>1267</v>
      </c>
    </row>
    <row r="274" spans="1:16" ht="25.5">
      <c r="A274" t="s">
        <v>50</v>
      </c>
      <c s="34" t="s">
        <v>384</v>
      </c>
      <c s="34" t="s">
        <v>1268</v>
      </c>
      <c s="35" t="s">
        <v>5</v>
      </c>
      <c s="6" t="s">
        <v>1269</v>
      </c>
      <c s="36" t="s">
        <v>99</v>
      </c>
      <c s="37">
        <v>6</v>
      </c>
      <c s="36">
        <v>0</v>
      </c>
      <c s="36">
        <f>ROUND(G274*H274,6)</f>
      </c>
      <c r="L274" s="38">
        <v>0</v>
      </c>
      <c s="32">
        <f>ROUND(ROUND(L274,2)*ROUND(G274,3),2)</f>
      </c>
      <c s="36" t="s">
        <v>55</v>
      </c>
      <c>
        <f>(M274*21)/100</f>
      </c>
      <c t="s">
        <v>28</v>
      </c>
    </row>
    <row r="275" spans="1:5" ht="25.5">
      <c r="A275" s="35" t="s">
        <v>56</v>
      </c>
      <c r="E275" s="39" t="s">
        <v>1269</v>
      </c>
    </row>
    <row r="276" spans="1:5" ht="38.25">
      <c r="A276" s="35" t="s">
        <v>57</v>
      </c>
      <c r="E276" s="42" t="s">
        <v>1270</v>
      </c>
    </row>
    <row r="277" spans="1:5" ht="38.25">
      <c r="A277" t="s">
        <v>59</v>
      </c>
      <c r="E277" s="39" t="s">
        <v>1271</v>
      </c>
    </row>
    <row r="278" spans="1:16" ht="25.5">
      <c r="A278" t="s">
        <v>50</v>
      </c>
      <c s="34" t="s">
        <v>385</v>
      </c>
      <c s="34" t="s">
        <v>1272</v>
      </c>
      <c s="35" t="s">
        <v>5</v>
      </c>
      <c s="6" t="s">
        <v>1249</v>
      </c>
      <c s="36" t="s">
        <v>226</v>
      </c>
      <c s="37">
        <v>8.52</v>
      </c>
      <c s="36">
        <v>0.584426</v>
      </c>
      <c s="36">
        <f>ROUND(G278*H278,6)</f>
      </c>
      <c r="L278" s="38">
        <v>0</v>
      </c>
      <c s="32">
        <f>ROUND(ROUND(L278,2)*ROUND(G278,3),2)</f>
      </c>
      <c s="36" t="s">
        <v>55</v>
      </c>
      <c>
        <f>(M278*21)/100</f>
      </c>
      <c t="s">
        <v>28</v>
      </c>
    </row>
    <row r="279" spans="1:5" ht="25.5">
      <c r="A279" s="35" t="s">
        <v>56</v>
      </c>
      <c r="E279" s="39" t="s">
        <v>1249</v>
      </c>
    </row>
    <row r="280" spans="1:5" ht="76.5">
      <c r="A280" s="35" t="s">
        <v>57</v>
      </c>
      <c r="E280" s="42" t="s">
        <v>1273</v>
      </c>
    </row>
    <row r="281" spans="1:5" ht="63.75">
      <c r="A281" t="s">
        <v>59</v>
      </c>
      <c r="E281" s="39" t="s">
        <v>1274</v>
      </c>
    </row>
    <row r="282" spans="1:16" ht="12.75">
      <c r="A282" t="s">
        <v>50</v>
      </c>
      <c s="34" t="s">
        <v>389</v>
      </c>
      <c s="34" t="s">
        <v>1275</v>
      </c>
      <c s="35" t="s">
        <v>5</v>
      </c>
      <c s="6" t="s">
        <v>1276</v>
      </c>
      <c s="36" t="s">
        <v>99</v>
      </c>
      <c s="37">
        <v>10.5</v>
      </c>
      <c s="36">
        <v>2E-05</v>
      </c>
      <c s="36">
        <f>ROUND(G282*H282,6)</f>
      </c>
      <c r="L282" s="38">
        <v>0</v>
      </c>
      <c s="32">
        <f>ROUND(ROUND(L282,2)*ROUND(G282,3),2)</f>
      </c>
      <c s="36" t="s">
        <v>55</v>
      </c>
      <c>
        <f>(M282*21)/100</f>
      </c>
      <c t="s">
        <v>28</v>
      </c>
    </row>
    <row r="283" spans="1:5" ht="12.75">
      <c r="A283" s="35" t="s">
        <v>56</v>
      </c>
      <c r="E283" s="39" t="s">
        <v>1276</v>
      </c>
    </row>
    <row r="284" spans="1:5" ht="25.5">
      <c r="A284" s="35" t="s">
        <v>57</v>
      </c>
      <c r="E284" s="40" t="s">
        <v>1277</v>
      </c>
    </row>
    <row r="285" spans="1:5" ht="38.25">
      <c r="A285" t="s">
        <v>59</v>
      </c>
      <c r="E285" s="39" t="s">
        <v>1278</v>
      </c>
    </row>
    <row r="286" spans="1:16" ht="25.5">
      <c r="A286" t="s">
        <v>50</v>
      </c>
      <c s="34" t="s">
        <v>393</v>
      </c>
      <c s="34" t="s">
        <v>1279</v>
      </c>
      <c s="35" t="s">
        <v>5</v>
      </c>
      <c s="6" t="s">
        <v>1280</v>
      </c>
      <c s="36" t="s">
        <v>99</v>
      </c>
      <c s="37">
        <v>28</v>
      </c>
      <c s="36">
        <v>0.003224</v>
      </c>
      <c s="36">
        <f>ROUND(G286*H286,6)</f>
      </c>
      <c r="L286" s="38">
        <v>0</v>
      </c>
      <c s="32">
        <f>ROUND(ROUND(L286,2)*ROUND(G286,3),2)</f>
      </c>
      <c s="36" t="s">
        <v>55</v>
      </c>
      <c>
        <f>(M286*21)/100</f>
      </c>
      <c t="s">
        <v>28</v>
      </c>
    </row>
    <row r="287" spans="1:5" ht="25.5">
      <c r="A287" s="35" t="s">
        <v>56</v>
      </c>
      <c r="E287" s="39" t="s">
        <v>1280</v>
      </c>
    </row>
    <row r="288" spans="1:5" ht="25.5">
      <c r="A288" s="35" t="s">
        <v>57</v>
      </c>
      <c r="E288" s="40" t="s">
        <v>1281</v>
      </c>
    </row>
    <row r="289" spans="1:5" ht="102">
      <c r="A289" t="s">
        <v>59</v>
      </c>
      <c r="E289" s="39" t="s">
        <v>1282</v>
      </c>
    </row>
    <row r="290" spans="1:16" ht="12.75">
      <c r="A290" t="s">
        <v>50</v>
      </c>
      <c s="34" t="s">
        <v>397</v>
      </c>
      <c s="34" t="s">
        <v>1283</v>
      </c>
      <c s="35" t="s">
        <v>5</v>
      </c>
      <c s="6" t="s">
        <v>1284</v>
      </c>
      <c s="36" t="s">
        <v>90</v>
      </c>
      <c s="37">
        <v>226</v>
      </c>
      <c s="36">
        <v>0</v>
      </c>
      <c s="36">
        <f>ROUND(G290*H290,6)</f>
      </c>
      <c r="L290" s="38">
        <v>0</v>
      </c>
      <c s="32">
        <f>ROUND(ROUND(L290,2)*ROUND(G290,3),2)</f>
      </c>
      <c s="36" t="s">
        <v>55</v>
      </c>
      <c>
        <f>(M290*21)/100</f>
      </c>
      <c t="s">
        <v>28</v>
      </c>
    </row>
    <row r="291" spans="1:5" ht="12.75">
      <c r="A291" s="35" t="s">
        <v>56</v>
      </c>
      <c r="E291" s="39" t="s">
        <v>1284</v>
      </c>
    </row>
    <row r="292" spans="1:5" ht="12.75">
      <c r="A292" s="35" t="s">
        <v>57</v>
      </c>
      <c r="E292" s="40" t="s">
        <v>5</v>
      </c>
    </row>
    <row r="293" spans="1:5" ht="25.5">
      <c r="A293" t="s">
        <v>59</v>
      </c>
      <c r="E293" s="39" t="s">
        <v>1285</v>
      </c>
    </row>
    <row r="294" spans="1:16" ht="25.5">
      <c r="A294" t="s">
        <v>50</v>
      </c>
      <c s="34" t="s">
        <v>400</v>
      </c>
      <c s="34" t="s">
        <v>1286</v>
      </c>
      <c s="35" t="s">
        <v>5</v>
      </c>
      <c s="6" t="s">
        <v>1287</v>
      </c>
      <c s="36" t="s">
        <v>226</v>
      </c>
      <c s="37">
        <v>19.466</v>
      </c>
      <c s="36">
        <v>7E-05</v>
      </c>
      <c s="36">
        <f>ROUND(G294*H294,6)</f>
      </c>
      <c r="L294" s="38">
        <v>0</v>
      </c>
      <c s="32">
        <f>ROUND(ROUND(L294,2)*ROUND(G294,3),2)</f>
      </c>
      <c s="36" t="s">
        <v>55</v>
      </c>
      <c>
        <f>(M294*21)/100</f>
      </c>
      <c t="s">
        <v>28</v>
      </c>
    </row>
    <row r="295" spans="1:5" ht="25.5">
      <c r="A295" s="35" t="s">
        <v>56</v>
      </c>
      <c r="E295" s="39" t="s">
        <v>1287</v>
      </c>
    </row>
    <row r="296" spans="1:5" ht="38.25">
      <c r="A296" s="35" t="s">
        <v>57</v>
      </c>
      <c r="E296" s="42" t="s">
        <v>1288</v>
      </c>
    </row>
    <row r="297" spans="1:5" ht="12.75">
      <c r="A297" t="s">
        <v>59</v>
      </c>
      <c r="E297" s="39" t="s">
        <v>5</v>
      </c>
    </row>
    <row r="298" spans="1:16" ht="25.5">
      <c r="A298" t="s">
        <v>50</v>
      </c>
      <c s="34" t="s">
        <v>404</v>
      </c>
      <c s="34" t="s">
        <v>1289</v>
      </c>
      <c s="35" t="s">
        <v>5</v>
      </c>
      <c s="6" t="s">
        <v>1290</v>
      </c>
      <c s="36" t="s">
        <v>226</v>
      </c>
      <c s="37">
        <v>19.466</v>
      </c>
      <c s="36">
        <v>8E-05</v>
      </c>
      <c s="36">
        <f>ROUND(G298*H298,6)</f>
      </c>
      <c r="L298" s="38">
        <v>0</v>
      </c>
      <c s="32">
        <f>ROUND(ROUND(L298,2)*ROUND(G298,3),2)</f>
      </c>
      <c s="36" t="s">
        <v>55</v>
      </c>
      <c>
        <f>(M298*21)/100</f>
      </c>
      <c t="s">
        <v>28</v>
      </c>
    </row>
    <row r="299" spans="1:5" ht="25.5">
      <c r="A299" s="35" t="s">
        <v>56</v>
      </c>
      <c r="E299" s="39" t="s">
        <v>1290</v>
      </c>
    </row>
    <row r="300" spans="1:5" ht="12.75">
      <c r="A300" s="35" t="s">
        <v>57</v>
      </c>
      <c r="E300" s="40" t="s">
        <v>5</v>
      </c>
    </row>
    <row r="301" spans="1:5" ht="12.75">
      <c r="A301" t="s">
        <v>59</v>
      </c>
      <c r="E301" s="39" t="s">
        <v>5</v>
      </c>
    </row>
    <row r="302" spans="1:16" ht="12.75">
      <c r="A302" t="s">
        <v>50</v>
      </c>
      <c s="34" t="s">
        <v>408</v>
      </c>
      <c s="34" t="s">
        <v>1291</v>
      </c>
      <c s="35" t="s">
        <v>5</v>
      </c>
      <c s="6" t="s">
        <v>1292</v>
      </c>
      <c s="36" t="s">
        <v>226</v>
      </c>
      <c s="37">
        <v>19.466</v>
      </c>
      <c s="36">
        <v>0.000144</v>
      </c>
      <c s="36">
        <f>ROUND(G302*H302,6)</f>
      </c>
      <c r="L302" s="38">
        <v>0</v>
      </c>
      <c s="32">
        <f>ROUND(ROUND(L302,2)*ROUND(G302,3),2)</f>
      </c>
      <c s="36" t="s">
        <v>55</v>
      </c>
      <c>
        <f>(M302*21)/100</f>
      </c>
      <c t="s">
        <v>28</v>
      </c>
    </row>
    <row r="303" spans="1:5" ht="12.75">
      <c r="A303" s="35" t="s">
        <v>56</v>
      </c>
      <c r="E303" s="39" t="s">
        <v>1292</v>
      </c>
    </row>
    <row r="304" spans="1:5" ht="12.75">
      <c r="A304" s="35" t="s">
        <v>57</v>
      </c>
      <c r="E304" s="40" t="s">
        <v>5</v>
      </c>
    </row>
    <row r="305" spans="1:5" ht="12.75">
      <c r="A305" t="s">
        <v>59</v>
      </c>
      <c r="E305" s="39" t="s">
        <v>1293</v>
      </c>
    </row>
    <row r="306" spans="1:16" ht="12.75">
      <c r="A306" t="s">
        <v>50</v>
      </c>
      <c s="34" t="s">
        <v>411</v>
      </c>
      <c s="34" t="s">
        <v>1294</v>
      </c>
      <c s="35" t="s">
        <v>5</v>
      </c>
      <c s="6" t="s">
        <v>1295</v>
      </c>
      <c s="36" t="s">
        <v>226</v>
      </c>
      <c s="37">
        <v>19.466</v>
      </c>
      <c s="36">
        <v>0.000123</v>
      </c>
      <c s="36">
        <f>ROUND(G306*H306,6)</f>
      </c>
      <c r="L306" s="38">
        <v>0</v>
      </c>
      <c s="32">
        <f>ROUND(ROUND(L306,2)*ROUND(G306,3),2)</f>
      </c>
      <c s="36" t="s">
        <v>55</v>
      </c>
      <c>
        <f>(M306*21)/100</f>
      </c>
      <c t="s">
        <v>28</v>
      </c>
    </row>
    <row r="307" spans="1:5" ht="12.75">
      <c r="A307" s="35" t="s">
        <v>56</v>
      </c>
      <c r="E307" s="39" t="s">
        <v>1295</v>
      </c>
    </row>
    <row r="308" spans="1:5" ht="12.75">
      <c r="A308" s="35" t="s">
        <v>57</v>
      </c>
      <c r="E308" s="40" t="s">
        <v>5</v>
      </c>
    </row>
    <row r="309" spans="1:5" ht="12.75">
      <c r="A309" t="s">
        <v>59</v>
      </c>
      <c r="E309" s="39" t="s">
        <v>1296</v>
      </c>
    </row>
    <row r="310" spans="1:13" ht="12.75">
      <c r="A310" t="s">
        <v>47</v>
      </c>
      <c r="C310" s="31" t="s">
        <v>945</v>
      </c>
      <c r="E310" s="33" t="s">
        <v>796</v>
      </c>
      <c r="J310" s="32">
        <f>0</f>
      </c>
      <c s="32">
        <f>0</f>
      </c>
      <c s="32">
        <f>0+L311+L315+L319+L323+L327+L331+L335</f>
      </c>
      <c s="32">
        <f>0+M311+M315+M319+M323+M327+M331+M335</f>
      </c>
    </row>
    <row r="311" spans="1:16" ht="38.25">
      <c r="A311" t="s">
        <v>50</v>
      </c>
      <c s="34" t="s">
        <v>414</v>
      </c>
      <c s="34" t="s">
        <v>956</v>
      </c>
      <c s="35" t="s">
        <v>5</v>
      </c>
      <c s="6" t="s">
        <v>957</v>
      </c>
      <c s="36" t="s">
        <v>54</v>
      </c>
      <c s="37">
        <v>3966.462</v>
      </c>
      <c s="36">
        <v>0</v>
      </c>
      <c s="36">
        <f>ROUND(G311*H311,6)</f>
      </c>
      <c r="L311" s="38">
        <v>0</v>
      </c>
      <c s="32">
        <f>ROUND(ROUND(L311,2)*ROUND(G311,3),2)</f>
      </c>
      <c s="36" t="s">
        <v>841</v>
      </c>
      <c>
        <f>(M311*21)/100</f>
      </c>
      <c t="s">
        <v>28</v>
      </c>
    </row>
    <row r="312" spans="1:5" ht="51">
      <c r="A312" s="35" t="s">
        <v>56</v>
      </c>
      <c r="E312" s="39" t="s">
        <v>958</v>
      </c>
    </row>
    <row r="313" spans="1:5" ht="153">
      <c r="A313" s="35" t="s">
        <v>57</v>
      </c>
      <c r="E313" s="42" t="s">
        <v>1297</v>
      </c>
    </row>
    <row r="314" spans="1:5" ht="38.25">
      <c r="A314" t="s">
        <v>59</v>
      </c>
      <c r="E314" s="39" t="s">
        <v>960</v>
      </c>
    </row>
    <row r="315" spans="1:16" ht="25.5">
      <c r="A315" t="s">
        <v>50</v>
      </c>
      <c s="34" t="s">
        <v>416</v>
      </c>
      <c s="34" t="s">
        <v>1057</v>
      </c>
      <c s="35" t="s">
        <v>5</v>
      </c>
      <c s="6" t="s">
        <v>962</v>
      </c>
      <c s="36" t="s">
        <v>54</v>
      </c>
      <c s="37">
        <v>597.63</v>
      </c>
      <c s="36">
        <v>0</v>
      </c>
      <c s="36">
        <f>ROUND(G315*H315,6)</f>
      </c>
      <c r="L315" s="38">
        <v>0</v>
      </c>
      <c s="32">
        <f>ROUND(ROUND(L315,2)*ROUND(G315,3),2)</f>
      </c>
      <c s="36" t="s">
        <v>841</v>
      </c>
      <c>
        <f>(M315*21)/100</f>
      </c>
      <c t="s">
        <v>28</v>
      </c>
    </row>
    <row r="316" spans="1:5" ht="76.5">
      <c r="A316" s="35" t="s">
        <v>56</v>
      </c>
      <c r="E316" s="39" t="s">
        <v>1058</v>
      </c>
    </row>
    <row r="317" spans="1:5" ht="89.25">
      <c r="A317" s="35" t="s">
        <v>57</v>
      </c>
      <c r="E317" s="42" t="s">
        <v>1298</v>
      </c>
    </row>
    <row r="318" spans="1:5" ht="51">
      <c r="A318" t="s">
        <v>59</v>
      </c>
      <c r="E318" s="39" t="s">
        <v>950</v>
      </c>
    </row>
    <row r="319" spans="1:16" ht="25.5">
      <c r="A319" t="s">
        <v>50</v>
      </c>
      <c s="34" t="s">
        <v>422</v>
      </c>
      <c s="34" t="s">
        <v>961</v>
      </c>
      <c s="35" t="s">
        <v>5</v>
      </c>
      <c s="6" t="s">
        <v>962</v>
      </c>
      <c s="36" t="s">
        <v>54</v>
      </c>
      <c s="37">
        <v>1619.784</v>
      </c>
      <c s="36">
        <v>0</v>
      </c>
      <c s="36">
        <f>ROUND(G319*H319,6)</f>
      </c>
      <c r="L319" s="38">
        <v>0</v>
      </c>
      <c s="32">
        <f>ROUND(ROUND(L319,2)*ROUND(G319,3),2)</f>
      </c>
      <c s="36" t="s">
        <v>841</v>
      </c>
      <c>
        <f>(M319*21)/100</f>
      </c>
      <c t="s">
        <v>28</v>
      </c>
    </row>
    <row r="320" spans="1:5" ht="76.5">
      <c r="A320" s="35" t="s">
        <v>56</v>
      </c>
      <c r="E320" s="39" t="s">
        <v>963</v>
      </c>
    </row>
    <row r="321" spans="1:5" ht="76.5">
      <c r="A321" s="35" t="s">
        <v>57</v>
      </c>
      <c r="E321" s="42" t="s">
        <v>1299</v>
      </c>
    </row>
    <row r="322" spans="1:5" ht="51">
      <c r="A322" t="s">
        <v>59</v>
      </c>
      <c r="E322" s="39" t="s">
        <v>950</v>
      </c>
    </row>
    <row r="323" spans="1:16" ht="25.5">
      <c r="A323" t="s">
        <v>50</v>
      </c>
      <c s="34" t="s">
        <v>427</v>
      </c>
      <c s="34" t="s">
        <v>1300</v>
      </c>
      <c s="35" t="s">
        <v>5</v>
      </c>
      <c s="6" t="s">
        <v>947</v>
      </c>
      <c s="36" t="s">
        <v>54</v>
      </c>
      <c s="37">
        <v>43.682</v>
      </c>
      <c s="36">
        <v>0</v>
      </c>
      <c s="36">
        <f>ROUND(G323*H323,6)</f>
      </c>
      <c r="L323" s="38">
        <v>0</v>
      </c>
      <c s="32">
        <f>ROUND(ROUND(L323,2)*ROUND(G323,3),2)</f>
      </c>
      <c s="36" t="s">
        <v>841</v>
      </c>
      <c>
        <f>(M323*21)/100</f>
      </c>
      <c t="s">
        <v>28</v>
      </c>
    </row>
    <row r="324" spans="1:5" ht="89.25">
      <c r="A324" s="35" t="s">
        <v>56</v>
      </c>
      <c r="E324" s="39" t="s">
        <v>1301</v>
      </c>
    </row>
    <row r="325" spans="1:5" ht="89.25">
      <c r="A325" s="35" t="s">
        <v>57</v>
      </c>
      <c r="E325" s="42" t="s">
        <v>1302</v>
      </c>
    </row>
    <row r="326" spans="1:5" ht="51">
      <c r="A326" t="s">
        <v>59</v>
      </c>
      <c r="E326" s="39" t="s">
        <v>950</v>
      </c>
    </row>
    <row r="327" spans="1:16" ht="25.5">
      <c r="A327" t="s">
        <v>50</v>
      </c>
      <c s="34" t="s">
        <v>432</v>
      </c>
      <c s="34" t="s">
        <v>946</v>
      </c>
      <c s="35" t="s">
        <v>5</v>
      </c>
      <c s="6" t="s">
        <v>947</v>
      </c>
      <c s="36" t="s">
        <v>54</v>
      </c>
      <c s="37">
        <v>164.24</v>
      </c>
      <c s="36">
        <v>0</v>
      </c>
      <c s="36">
        <f>ROUND(G327*H327,6)</f>
      </c>
      <c r="L327" s="38">
        <v>0</v>
      </c>
      <c s="32">
        <f>ROUND(ROUND(L327,2)*ROUND(G327,3),2)</f>
      </c>
      <c s="36" t="s">
        <v>841</v>
      </c>
      <c>
        <f>(M327*21)/100</f>
      </c>
      <c t="s">
        <v>28</v>
      </c>
    </row>
    <row r="328" spans="1:5" ht="89.25">
      <c r="A328" s="35" t="s">
        <v>56</v>
      </c>
      <c r="E328" s="39" t="s">
        <v>1303</v>
      </c>
    </row>
    <row r="329" spans="1:5" ht="89.25">
      <c r="A329" s="35" t="s">
        <v>57</v>
      </c>
      <c r="E329" s="42" t="s">
        <v>1304</v>
      </c>
    </row>
    <row r="330" spans="1:5" ht="51">
      <c r="A330" t="s">
        <v>59</v>
      </c>
      <c r="E330" s="39" t="s">
        <v>950</v>
      </c>
    </row>
    <row r="331" spans="1:16" ht="38.25">
      <c r="A331" t="s">
        <v>50</v>
      </c>
      <c s="34" t="s">
        <v>690</v>
      </c>
      <c s="34" t="s">
        <v>748</v>
      </c>
      <c s="35" t="s">
        <v>749</v>
      </c>
      <c s="6" t="s">
        <v>750</v>
      </c>
      <c s="36" t="s">
        <v>54</v>
      </c>
      <c s="37">
        <v>2833.294</v>
      </c>
      <c s="36">
        <v>0</v>
      </c>
      <c s="36">
        <f>ROUND(G331*H331,6)</f>
      </c>
      <c r="L331" s="38">
        <v>0</v>
      </c>
      <c s="32">
        <f>ROUND(ROUND(L331,2)*ROUND(G331,3),2)</f>
      </c>
      <c s="36" t="s">
        <v>55</v>
      </c>
      <c>
        <f>(M331*21)/100</f>
      </c>
      <c t="s">
        <v>28</v>
      </c>
    </row>
    <row r="332" spans="1:5" ht="38.25">
      <c r="A332" s="35" t="s">
        <v>56</v>
      </c>
      <c r="E332" s="39" t="s">
        <v>751</v>
      </c>
    </row>
    <row r="333" spans="1:5" ht="12.75">
      <c r="A333" s="35" t="s">
        <v>57</v>
      </c>
      <c r="E333" s="40" t="s">
        <v>5</v>
      </c>
    </row>
    <row r="334" spans="1:5" ht="25.5">
      <c r="A334" t="s">
        <v>59</v>
      </c>
      <c r="E334" s="39" t="s">
        <v>426</v>
      </c>
    </row>
    <row r="335" spans="1:16" ht="38.25">
      <c r="A335" t="s">
        <v>50</v>
      </c>
      <c s="34" t="s">
        <v>693</v>
      </c>
      <c s="34" t="s">
        <v>765</v>
      </c>
      <c s="35" t="s">
        <v>766</v>
      </c>
      <c s="6" t="s">
        <v>767</v>
      </c>
      <c s="36" t="s">
        <v>54</v>
      </c>
      <c s="37">
        <v>28.38</v>
      </c>
      <c s="36">
        <v>0</v>
      </c>
      <c s="36">
        <f>ROUND(G335*H335,6)</f>
      </c>
      <c r="L335" s="38">
        <v>0</v>
      </c>
      <c s="32">
        <f>ROUND(ROUND(L335,2)*ROUND(G335,3),2)</f>
      </c>
      <c s="36" t="s">
        <v>55</v>
      </c>
      <c>
        <f>(M335*21)/100</f>
      </c>
      <c t="s">
        <v>28</v>
      </c>
    </row>
    <row r="336" spans="1:5" ht="38.25">
      <c r="A336" s="35" t="s">
        <v>56</v>
      </c>
      <c r="E336" s="39" t="s">
        <v>767</v>
      </c>
    </row>
    <row r="337" spans="1:5" ht="25.5">
      <c r="A337" s="35" t="s">
        <v>57</v>
      </c>
      <c r="E337" s="40" t="s">
        <v>1305</v>
      </c>
    </row>
    <row r="338" spans="1:5" ht="25.5">
      <c r="A338" t="s">
        <v>59</v>
      </c>
      <c r="E338"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1308</v>
      </c>
      <c r="E8" s="30" t="s">
        <v>1307</v>
      </c>
      <c r="J8" s="29">
        <f>0+J9+J70</f>
      </c>
      <c s="29">
        <f>0+K9+K70</f>
      </c>
      <c s="29">
        <f>0+L9+L70</f>
      </c>
      <c s="29">
        <f>0+M9+M70</f>
      </c>
    </row>
    <row r="9" spans="1:13" ht="12.75">
      <c r="A9" t="s">
        <v>47</v>
      </c>
      <c r="C9" s="31" t="s">
        <v>81</v>
      </c>
      <c r="E9" s="33" t="s">
        <v>838</v>
      </c>
      <c r="J9" s="32">
        <f>0</f>
      </c>
      <c s="32">
        <f>0</f>
      </c>
      <c s="32">
        <f>0+L10+L14+L18+L22+L26+L30+L34+L38+L42+L46+L50+L54+L58+L62+L66</f>
      </c>
      <c s="32">
        <f>0+M10+M14+M18+M22+M26+M30+M34+M38+M42+M46+M50+M54+M58+M62+M66</f>
      </c>
    </row>
    <row r="10" spans="1:16" ht="12.75">
      <c r="A10" t="s">
        <v>50</v>
      </c>
      <c s="34" t="s">
        <v>48</v>
      </c>
      <c s="34" t="s">
        <v>1309</v>
      </c>
      <c s="35" t="s">
        <v>5</v>
      </c>
      <c s="6" t="s">
        <v>1310</v>
      </c>
      <c s="36" t="s">
        <v>99</v>
      </c>
      <c s="37">
        <v>7.2</v>
      </c>
      <c s="36">
        <v>0</v>
      </c>
      <c s="36">
        <f>ROUND(G10*H10,6)</f>
      </c>
      <c r="L10" s="38">
        <v>0</v>
      </c>
      <c s="32">
        <f>ROUND(ROUND(L10,2)*ROUND(G10,3),2)</f>
      </c>
      <c s="36" t="s">
        <v>841</v>
      </c>
      <c>
        <f>(M10*21)/100</f>
      </c>
      <c t="s">
        <v>28</v>
      </c>
    </row>
    <row r="11" spans="1:5" ht="12.75">
      <c r="A11" s="35" t="s">
        <v>56</v>
      </c>
      <c r="E11" s="39" t="s">
        <v>1310</v>
      </c>
    </row>
    <row r="12" spans="1:5" ht="63.75">
      <c r="A12" s="35" t="s">
        <v>57</v>
      </c>
      <c r="E12" s="42" t="s">
        <v>1311</v>
      </c>
    </row>
    <row r="13" spans="1:5" ht="12.75">
      <c r="A13" t="s">
        <v>59</v>
      </c>
      <c r="E13" s="39" t="s">
        <v>5</v>
      </c>
    </row>
    <row r="14" spans="1:16" ht="12.75">
      <c r="A14" t="s">
        <v>50</v>
      </c>
      <c s="34" t="s">
        <v>28</v>
      </c>
      <c s="34" t="s">
        <v>1083</v>
      </c>
      <c s="35" t="s">
        <v>5</v>
      </c>
      <c s="6" t="s">
        <v>1084</v>
      </c>
      <c s="36" t="s">
        <v>90</v>
      </c>
      <c s="37">
        <v>82</v>
      </c>
      <c s="36">
        <v>0.059</v>
      </c>
      <c s="36">
        <f>ROUND(G14*H14,6)</f>
      </c>
      <c r="L14" s="38">
        <v>0</v>
      </c>
      <c s="32">
        <f>ROUND(ROUND(L14,2)*ROUND(G14,3),2)</f>
      </c>
      <c s="36" t="s">
        <v>841</v>
      </c>
      <c>
        <f>(M14*21)/100</f>
      </c>
      <c t="s">
        <v>28</v>
      </c>
    </row>
    <row r="15" spans="1:5" ht="12.75">
      <c r="A15" s="35" t="s">
        <v>56</v>
      </c>
      <c r="E15" s="39" t="s">
        <v>1084</v>
      </c>
    </row>
    <row r="16" spans="1:5" ht="12.75">
      <c r="A16" s="35" t="s">
        <v>57</v>
      </c>
      <c r="E16" s="40" t="s">
        <v>5</v>
      </c>
    </row>
    <row r="17" spans="1:5" ht="12.75">
      <c r="A17" t="s">
        <v>59</v>
      </c>
      <c r="E17" s="39" t="s">
        <v>5</v>
      </c>
    </row>
    <row r="18" spans="1:16" ht="12.75">
      <c r="A18" t="s">
        <v>50</v>
      </c>
      <c s="34" t="s">
        <v>26</v>
      </c>
      <c s="34" t="s">
        <v>1078</v>
      </c>
      <c s="35" t="s">
        <v>5</v>
      </c>
      <c s="6" t="s">
        <v>1079</v>
      </c>
      <c s="36" t="s">
        <v>226</v>
      </c>
      <c s="37">
        <v>80</v>
      </c>
      <c s="36">
        <v>0</v>
      </c>
      <c s="36">
        <f>ROUND(G18*H18,6)</f>
      </c>
      <c r="L18" s="38">
        <v>0</v>
      </c>
      <c s="32">
        <f>ROUND(ROUND(L18,2)*ROUND(G18,3),2)</f>
      </c>
      <c s="36" t="s">
        <v>55</v>
      </c>
      <c>
        <f>(M18*21)/100</f>
      </c>
      <c t="s">
        <v>28</v>
      </c>
    </row>
    <row r="19" spans="1:5" ht="12.75">
      <c r="A19" s="35" t="s">
        <v>56</v>
      </c>
      <c r="E19" s="39" t="s">
        <v>1079</v>
      </c>
    </row>
    <row r="20" spans="1:5" ht="12.75">
      <c r="A20" s="35" t="s">
        <v>57</v>
      </c>
      <c r="E20" s="40" t="s">
        <v>5</v>
      </c>
    </row>
    <row r="21" spans="1:5" ht="25.5">
      <c r="A21" t="s">
        <v>59</v>
      </c>
      <c r="E21" s="39" t="s">
        <v>1312</v>
      </c>
    </row>
    <row r="22" spans="1:16" ht="12.75">
      <c r="A22" t="s">
        <v>50</v>
      </c>
      <c s="34" t="s">
        <v>75</v>
      </c>
      <c s="34" t="s">
        <v>850</v>
      </c>
      <c s="35" t="s">
        <v>5</v>
      </c>
      <c s="6" t="s">
        <v>851</v>
      </c>
      <c s="36" t="s">
        <v>54</v>
      </c>
      <c s="37">
        <v>0.386</v>
      </c>
      <c s="36">
        <v>1</v>
      </c>
      <c s="36">
        <f>ROUND(G22*H22,6)</f>
      </c>
      <c r="L22" s="38">
        <v>0</v>
      </c>
      <c s="32">
        <f>ROUND(ROUND(L22,2)*ROUND(G22,3),2)</f>
      </c>
      <c s="36" t="s">
        <v>841</v>
      </c>
      <c>
        <f>(M22*21)/100</f>
      </c>
      <c t="s">
        <v>28</v>
      </c>
    </row>
    <row r="23" spans="1:5" ht="12.75">
      <c r="A23" s="35" t="s">
        <v>56</v>
      </c>
      <c r="E23" s="39" t="s">
        <v>851</v>
      </c>
    </row>
    <row r="24" spans="1:5" ht="38.25">
      <c r="A24" s="35" t="s">
        <v>57</v>
      </c>
      <c r="E24" s="42" t="s">
        <v>1313</v>
      </c>
    </row>
    <row r="25" spans="1:5" ht="12.75">
      <c r="A25" t="s">
        <v>59</v>
      </c>
      <c r="E25" s="39" t="s">
        <v>5</v>
      </c>
    </row>
    <row r="26" spans="1:16" ht="12.75">
      <c r="A26" t="s">
        <v>50</v>
      </c>
      <c s="34" t="s">
        <v>81</v>
      </c>
      <c s="34" t="s">
        <v>990</v>
      </c>
      <c s="35" t="s">
        <v>5</v>
      </c>
      <c s="6" t="s">
        <v>991</v>
      </c>
      <c s="36" t="s">
        <v>54</v>
      </c>
      <c s="37">
        <v>20.116</v>
      </c>
      <c s="36">
        <v>1</v>
      </c>
      <c s="36">
        <f>ROUND(G26*H26,6)</f>
      </c>
      <c r="L26" s="38">
        <v>0</v>
      </c>
      <c s="32">
        <f>ROUND(ROUND(L26,2)*ROUND(G26,3),2)</f>
      </c>
      <c s="36" t="s">
        <v>841</v>
      </c>
      <c>
        <f>(M26*21)/100</f>
      </c>
      <c t="s">
        <v>28</v>
      </c>
    </row>
    <row r="27" spans="1:5" ht="12.75">
      <c r="A27" s="35" t="s">
        <v>56</v>
      </c>
      <c r="E27" s="39" t="s">
        <v>991</v>
      </c>
    </row>
    <row r="28" spans="1:5" ht="63.75">
      <c r="A28" s="35" t="s">
        <v>57</v>
      </c>
      <c r="E28" s="42" t="s">
        <v>1314</v>
      </c>
    </row>
    <row r="29" spans="1:5" ht="12.75">
      <c r="A29" t="s">
        <v>59</v>
      </c>
      <c r="E29" s="39" t="s">
        <v>5</v>
      </c>
    </row>
    <row r="30" spans="1:16" ht="12.75">
      <c r="A30" t="s">
        <v>50</v>
      </c>
      <c s="34" t="s">
        <v>27</v>
      </c>
      <c s="34" t="s">
        <v>1005</v>
      </c>
      <c s="35" t="s">
        <v>5</v>
      </c>
      <c s="6" t="s">
        <v>1006</v>
      </c>
      <c s="36" t="s">
        <v>70</v>
      </c>
      <c s="37">
        <v>7.12</v>
      </c>
      <c s="36">
        <v>2.429</v>
      </c>
      <c s="36">
        <f>ROUND(G30*H30,6)</f>
      </c>
      <c r="L30" s="38">
        <v>0</v>
      </c>
      <c s="32">
        <f>ROUND(ROUND(L30,2)*ROUND(G30,3),2)</f>
      </c>
      <c s="36" t="s">
        <v>841</v>
      </c>
      <c>
        <f>(M30*21)/100</f>
      </c>
      <c t="s">
        <v>28</v>
      </c>
    </row>
    <row r="31" spans="1:5" ht="12.75">
      <c r="A31" s="35" t="s">
        <v>56</v>
      </c>
      <c r="E31" s="39" t="s">
        <v>1006</v>
      </c>
    </row>
    <row r="32" spans="1:5" ht="38.25">
      <c r="A32" s="35" t="s">
        <v>57</v>
      </c>
      <c r="E32" s="40" t="s">
        <v>1315</v>
      </c>
    </row>
    <row r="33" spans="1:5" ht="12.75">
      <c r="A33" t="s">
        <v>59</v>
      </c>
      <c r="E33" s="39" t="s">
        <v>5</v>
      </c>
    </row>
    <row r="34" spans="1:16" ht="12.75">
      <c r="A34" t="s">
        <v>50</v>
      </c>
      <c s="34" t="s">
        <v>87</v>
      </c>
      <c s="34" t="s">
        <v>1097</v>
      </c>
      <c s="35" t="s">
        <v>5</v>
      </c>
      <c s="6" t="s">
        <v>1316</v>
      </c>
      <c s="36" t="s">
        <v>70</v>
      </c>
      <c s="37">
        <v>0.576</v>
      </c>
      <c s="36">
        <v>2.234</v>
      </c>
      <c s="36">
        <f>ROUND(G34*H34,6)</f>
      </c>
      <c r="L34" s="38">
        <v>0</v>
      </c>
      <c s="32">
        <f>ROUND(ROUND(L34,2)*ROUND(G34,3),2)</f>
      </c>
      <c s="36" t="s">
        <v>841</v>
      </c>
      <c>
        <f>(M34*21)/100</f>
      </c>
      <c t="s">
        <v>28</v>
      </c>
    </row>
    <row r="35" spans="1:5" ht="12.75">
      <c r="A35" s="35" t="s">
        <v>56</v>
      </c>
      <c r="E35" s="39" t="s">
        <v>1316</v>
      </c>
    </row>
    <row r="36" spans="1:5" ht="25.5">
      <c r="A36" s="35" t="s">
        <v>57</v>
      </c>
      <c r="E36" s="40" t="s">
        <v>1317</v>
      </c>
    </row>
    <row r="37" spans="1:5" ht="12.75">
      <c r="A37" t="s">
        <v>59</v>
      </c>
      <c r="E37" s="39" t="s">
        <v>5</v>
      </c>
    </row>
    <row r="38" spans="1:16" ht="12.75">
      <c r="A38" t="s">
        <v>50</v>
      </c>
      <c s="34" t="s">
        <v>92</v>
      </c>
      <c s="34" t="s">
        <v>1318</v>
      </c>
      <c s="35" t="s">
        <v>5</v>
      </c>
      <c s="6" t="s">
        <v>1319</v>
      </c>
      <c s="36" t="s">
        <v>90</v>
      </c>
      <c s="37">
        <v>65</v>
      </c>
      <c s="36">
        <v>0</v>
      </c>
      <c s="36">
        <f>ROUND(G38*H38,6)</f>
      </c>
      <c r="L38" s="38">
        <v>0</v>
      </c>
      <c s="32">
        <f>ROUND(ROUND(L38,2)*ROUND(G38,3),2)</f>
      </c>
      <c s="36" t="s">
        <v>55</v>
      </c>
      <c>
        <f>(M38*21)/100</f>
      </c>
      <c t="s">
        <v>28</v>
      </c>
    </row>
    <row r="39" spans="1:5" ht="12.75">
      <c r="A39" s="35" t="s">
        <v>56</v>
      </c>
      <c r="E39" s="39" t="s">
        <v>1319</v>
      </c>
    </row>
    <row r="40" spans="1:5" ht="12.75">
      <c r="A40" s="35" t="s">
        <v>57</v>
      </c>
      <c r="E40" s="40" t="s">
        <v>5</v>
      </c>
    </row>
    <row r="41" spans="1:5" ht="12.75">
      <c r="A41" t="s">
        <v>59</v>
      </c>
      <c r="E41" s="39" t="s">
        <v>5</v>
      </c>
    </row>
    <row r="42" spans="1:16" ht="25.5">
      <c r="A42" t="s">
        <v>50</v>
      </c>
      <c s="34" t="s">
        <v>96</v>
      </c>
      <c s="34" t="s">
        <v>1320</v>
      </c>
      <c s="35" t="s">
        <v>5</v>
      </c>
      <c s="6" t="s">
        <v>1321</v>
      </c>
      <c s="36" t="s">
        <v>99</v>
      </c>
      <c s="37">
        <v>7.2</v>
      </c>
      <c s="36">
        <v>0</v>
      </c>
      <c s="36">
        <f>ROUND(G42*H42,6)</f>
      </c>
      <c r="L42" s="38">
        <v>0</v>
      </c>
      <c s="32">
        <f>ROUND(ROUND(L42,2)*ROUND(G42,3),2)</f>
      </c>
      <c s="36" t="s">
        <v>841</v>
      </c>
      <c>
        <f>(M42*21)/100</f>
      </c>
      <c t="s">
        <v>28</v>
      </c>
    </row>
    <row r="43" spans="1:5" ht="38.25">
      <c r="A43" s="35" t="s">
        <v>56</v>
      </c>
      <c r="E43" s="39" t="s">
        <v>1322</v>
      </c>
    </row>
    <row r="44" spans="1:5" ht="25.5">
      <c r="A44" s="35" t="s">
        <v>57</v>
      </c>
      <c r="E44" s="40" t="s">
        <v>1323</v>
      </c>
    </row>
    <row r="45" spans="1:5" ht="25.5">
      <c r="A45" t="s">
        <v>59</v>
      </c>
      <c r="E45" s="39" t="s">
        <v>1324</v>
      </c>
    </row>
    <row r="46" spans="1:16" ht="38.25">
      <c r="A46" t="s">
        <v>50</v>
      </c>
      <c s="34" t="s">
        <v>101</v>
      </c>
      <c s="34" t="s">
        <v>1181</v>
      </c>
      <c s="35" t="s">
        <v>5</v>
      </c>
      <c s="6" t="s">
        <v>1182</v>
      </c>
      <c s="36" t="s">
        <v>226</v>
      </c>
      <c s="37">
        <v>75.75</v>
      </c>
      <c s="36">
        <v>0</v>
      </c>
      <c s="36">
        <f>ROUND(G46*H46,6)</f>
      </c>
      <c r="L46" s="38">
        <v>0</v>
      </c>
      <c s="32">
        <f>ROUND(ROUND(L46,2)*ROUND(G46,3),2)</f>
      </c>
      <c s="36" t="s">
        <v>841</v>
      </c>
      <c>
        <f>(M46*21)/100</f>
      </c>
      <c t="s">
        <v>28</v>
      </c>
    </row>
    <row r="47" spans="1:5" ht="38.25">
      <c r="A47" s="35" t="s">
        <v>56</v>
      </c>
      <c r="E47" s="39" t="s">
        <v>1183</v>
      </c>
    </row>
    <row r="48" spans="1:5" ht="25.5">
      <c r="A48" s="35" t="s">
        <v>57</v>
      </c>
      <c r="E48" s="40" t="s">
        <v>1325</v>
      </c>
    </row>
    <row r="49" spans="1:5" ht="25.5">
      <c r="A49" t="s">
        <v>59</v>
      </c>
      <c r="E49" s="39" t="s">
        <v>1185</v>
      </c>
    </row>
    <row r="50" spans="1:16" ht="38.25">
      <c r="A50" t="s">
        <v>50</v>
      </c>
      <c s="34" t="s">
        <v>105</v>
      </c>
      <c s="34" t="s">
        <v>1189</v>
      </c>
      <c s="35" t="s">
        <v>5</v>
      </c>
      <c s="6" t="s">
        <v>1190</v>
      </c>
      <c s="36" t="s">
        <v>99</v>
      </c>
      <c s="37">
        <v>81.744</v>
      </c>
      <c s="36">
        <v>0</v>
      </c>
      <c s="36">
        <f>ROUND(G50*H50,6)</f>
      </c>
      <c r="L50" s="38">
        <v>0</v>
      </c>
      <c s="32">
        <f>ROUND(ROUND(L50,2)*ROUND(G50,3),2)</f>
      </c>
      <c s="36" t="s">
        <v>841</v>
      </c>
      <c>
        <f>(M50*21)/100</f>
      </c>
      <c t="s">
        <v>28</v>
      </c>
    </row>
    <row r="51" spans="1:5" ht="38.25">
      <c r="A51" s="35" t="s">
        <v>56</v>
      </c>
      <c r="E51" s="39" t="s">
        <v>1191</v>
      </c>
    </row>
    <row r="52" spans="1:5" ht="51">
      <c r="A52" s="35" t="s">
        <v>57</v>
      </c>
      <c r="E52" s="40" t="s">
        <v>1326</v>
      </c>
    </row>
    <row r="53" spans="1:5" ht="25.5">
      <c r="A53" t="s">
        <v>59</v>
      </c>
      <c r="E53" s="39" t="s">
        <v>1185</v>
      </c>
    </row>
    <row r="54" spans="1:16" ht="25.5">
      <c r="A54" t="s">
        <v>50</v>
      </c>
      <c s="34" t="s">
        <v>109</v>
      </c>
      <c s="34" t="s">
        <v>1327</v>
      </c>
      <c s="35" t="s">
        <v>5</v>
      </c>
      <c s="6" t="s">
        <v>1328</v>
      </c>
      <c s="36" t="s">
        <v>99</v>
      </c>
      <c s="37">
        <v>11.3</v>
      </c>
      <c s="36">
        <v>0</v>
      </c>
      <c s="36">
        <f>ROUND(G54*H54,6)</f>
      </c>
      <c r="L54" s="38">
        <v>0</v>
      </c>
      <c s="32">
        <f>ROUND(ROUND(L54,2)*ROUND(G54,3),2)</f>
      </c>
      <c s="36" t="s">
        <v>55</v>
      </c>
      <c>
        <f>(M54*21)/100</f>
      </c>
      <c t="s">
        <v>28</v>
      </c>
    </row>
    <row r="55" spans="1:5" ht="25.5">
      <c r="A55" s="35" t="s">
        <v>56</v>
      </c>
      <c r="E55" s="39" t="s">
        <v>1328</v>
      </c>
    </row>
    <row r="56" spans="1:5" ht="12.75">
      <c r="A56" s="35" t="s">
        <v>57</v>
      </c>
      <c r="E56" s="40" t="s">
        <v>5</v>
      </c>
    </row>
    <row r="57" spans="1:5" ht="12.75">
      <c r="A57" t="s">
        <v>59</v>
      </c>
      <c r="E57" s="39" t="s">
        <v>5</v>
      </c>
    </row>
    <row r="58" spans="1:16" ht="38.25">
      <c r="A58" t="s">
        <v>50</v>
      </c>
      <c s="34" t="s">
        <v>115</v>
      </c>
      <c s="34" t="s">
        <v>1230</v>
      </c>
      <c s="35" t="s">
        <v>5</v>
      </c>
      <c s="6" t="s">
        <v>1231</v>
      </c>
      <c s="36" t="s">
        <v>226</v>
      </c>
      <c s="37">
        <v>75.75</v>
      </c>
      <c s="36">
        <v>0</v>
      </c>
      <c s="36">
        <f>ROUND(G58*H58,6)</f>
      </c>
      <c r="L58" s="38">
        <v>0</v>
      </c>
      <c s="32">
        <f>ROUND(ROUND(L58,2)*ROUND(G58,3),2)</f>
      </c>
      <c s="36" t="s">
        <v>841</v>
      </c>
      <c>
        <f>(M58*21)/100</f>
      </c>
      <c t="s">
        <v>28</v>
      </c>
    </row>
    <row r="59" spans="1:5" ht="51">
      <c r="A59" s="35" t="s">
        <v>56</v>
      </c>
      <c r="E59" s="39" t="s">
        <v>1232</v>
      </c>
    </row>
    <row r="60" spans="1:5" ht="12.75">
      <c r="A60" s="35" t="s">
        <v>57</v>
      </c>
      <c r="E60" s="40" t="s">
        <v>5</v>
      </c>
    </row>
    <row r="61" spans="1:5" ht="38.25">
      <c r="A61" t="s">
        <v>59</v>
      </c>
      <c r="E61" s="39" t="s">
        <v>1234</v>
      </c>
    </row>
    <row r="62" spans="1:16" ht="25.5">
      <c r="A62" t="s">
        <v>50</v>
      </c>
      <c s="34" t="s">
        <v>214</v>
      </c>
      <c s="34" t="s">
        <v>1034</v>
      </c>
      <c s="35" t="s">
        <v>5</v>
      </c>
      <c s="6" t="s">
        <v>1035</v>
      </c>
      <c s="36" t="s">
        <v>70</v>
      </c>
      <c s="37">
        <v>7.75</v>
      </c>
      <c s="36">
        <v>0</v>
      </c>
      <c s="36">
        <f>ROUND(G62*H62,6)</f>
      </c>
      <c r="L62" s="38">
        <v>0</v>
      </c>
      <c s="32">
        <f>ROUND(ROUND(L62,2)*ROUND(G62,3),2)</f>
      </c>
      <c s="36" t="s">
        <v>841</v>
      </c>
      <c>
        <f>(M62*21)/100</f>
      </c>
      <c t="s">
        <v>28</v>
      </c>
    </row>
    <row r="63" spans="1:5" ht="38.25">
      <c r="A63" s="35" t="s">
        <v>56</v>
      </c>
      <c r="E63" s="39" t="s">
        <v>1036</v>
      </c>
    </row>
    <row r="64" spans="1:5" ht="12.75">
      <c r="A64" s="35" t="s">
        <v>57</v>
      </c>
      <c r="E64" s="40" t="s">
        <v>5</v>
      </c>
    </row>
    <row r="65" spans="1:5" ht="25.5">
      <c r="A65" t="s">
        <v>59</v>
      </c>
      <c r="E65" s="39" t="s">
        <v>1038</v>
      </c>
    </row>
    <row r="66" spans="1:16" ht="38.25">
      <c r="A66" t="s">
        <v>50</v>
      </c>
      <c s="34" t="s">
        <v>120</v>
      </c>
      <c s="34" t="s">
        <v>1039</v>
      </c>
      <c s="35" t="s">
        <v>5</v>
      </c>
      <c s="6" t="s">
        <v>1040</v>
      </c>
      <c s="36" t="s">
        <v>70</v>
      </c>
      <c s="37">
        <v>7.05</v>
      </c>
      <c s="36">
        <v>0</v>
      </c>
      <c s="36">
        <f>ROUND(G66*H66,6)</f>
      </c>
      <c r="L66" s="38">
        <v>0</v>
      </c>
      <c s="32">
        <f>ROUND(ROUND(L66,2)*ROUND(G66,3),2)</f>
      </c>
      <c s="36" t="s">
        <v>841</v>
      </c>
      <c>
        <f>(M66*21)/100</f>
      </c>
      <c t="s">
        <v>28</v>
      </c>
    </row>
    <row r="67" spans="1:5" ht="38.25">
      <c r="A67" s="35" t="s">
        <v>56</v>
      </c>
      <c r="E67" s="39" t="s">
        <v>1041</v>
      </c>
    </row>
    <row r="68" spans="1:5" ht="12.75">
      <c r="A68" s="35" t="s">
        <v>57</v>
      </c>
      <c r="E68" s="40" t="s">
        <v>5</v>
      </c>
    </row>
    <row r="69" spans="1:5" ht="25.5">
      <c r="A69" t="s">
        <v>59</v>
      </c>
      <c r="E69" s="39" t="s">
        <v>1043</v>
      </c>
    </row>
    <row r="70" spans="1:13" ht="12.75">
      <c r="A70" t="s">
        <v>47</v>
      </c>
      <c r="C70" s="31" t="s">
        <v>945</v>
      </c>
      <c r="E70" s="33" t="s">
        <v>796</v>
      </c>
      <c r="J70" s="32">
        <f>0</f>
      </c>
      <c s="32">
        <f>0</f>
      </c>
      <c s="32">
        <f>0+L71+L75+L79+L83+L87</f>
      </c>
      <c s="32">
        <f>0+M71+M75+M79+M83+M87</f>
      </c>
    </row>
    <row r="71" spans="1:16" ht="25.5">
      <c r="A71" t="s">
        <v>50</v>
      </c>
      <c s="34" t="s">
        <v>124</v>
      </c>
      <c s="34" t="s">
        <v>1057</v>
      </c>
      <c s="35" t="s">
        <v>5</v>
      </c>
      <c s="6" t="s">
        <v>962</v>
      </c>
      <c s="36" t="s">
        <v>54</v>
      </c>
      <c s="37">
        <v>18.581</v>
      </c>
      <c s="36">
        <v>0</v>
      </c>
      <c s="36">
        <f>ROUND(G71*H71,6)</f>
      </c>
      <c r="L71" s="38">
        <v>0</v>
      </c>
      <c s="32">
        <f>ROUND(ROUND(L71,2)*ROUND(G71,3),2)</f>
      </c>
      <c s="36" t="s">
        <v>841</v>
      </c>
      <c>
        <f>(M71*21)/100</f>
      </c>
      <c t="s">
        <v>28</v>
      </c>
    </row>
    <row r="72" spans="1:5" ht="76.5">
      <c r="A72" s="35" t="s">
        <v>56</v>
      </c>
      <c r="E72" s="39" t="s">
        <v>1058</v>
      </c>
    </row>
    <row r="73" spans="1:5" ht="38.25">
      <c r="A73" s="35" t="s">
        <v>57</v>
      </c>
      <c r="E73" s="42" t="s">
        <v>1329</v>
      </c>
    </row>
    <row r="74" spans="1:5" ht="51">
      <c r="A74" t="s">
        <v>59</v>
      </c>
      <c r="E74" s="39" t="s">
        <v>950</v>
      </c>
    </row>
    <row r="75" spans="1:16" ht="25.5">
      <c r="A75" t="s">
        <v>50</v>
      </c>
      <c s="34" t="s">
        <v>129</v>
      </c>
      <c s="34" t="s">
        <v>961</v>
      </c>
      <c s="35" t="s">
        <v>5</v>
      </c>
      <c s="6" t="s">
        <v>962</v>
      </c>
      <c s="36" t="s">
        <v>54</v>
      </c>
      <c s="37">
        <v>20.502</v>
      </c>
      <c s="36">
        <v>0</v>
      </c>
      <c s="36">
        <f>ROUND(G75*H75,6)</f>
      </c>
      <c r="L75" s="38">
        <v>0</v>
      </c>
      <c s="32">
        <f>ROUND(ROUND(L75,2)*ROUND(G75,3),2)</f>
      </c>
      <c s="36" t="s">
        <v>841</v>
      </c>
      <c>
        <f>(M75*21)/100</f>
      </c>
      <c t="s">
        <v>28</v>
      </c>
    </row>
    <row r="76" spans="1:5" ht="76.5">
      <c r="A76" s="35" t="s">
        <v>56</v>
      </c>
      <c r="E76" s="39" t="s">
        <v>963</v>
      </c>
    </row>
    <row r="77" spans="1:5" ht="51">
      <c r="A77" s="35" t="s">
        <v>57</v>
      </c>
      <c r="E77" s="42" t="s">
        <v>1330</v>
      </c>
    </row>
    <row r="78" spans="1:5" ht="51">
      <c r="A78" t="s">
        <v>59</v>
      </c>
      <c r="E78" s="39" t="s">
        <v>950</v>
      </c>
    </row>
    <row r="79" spans="1:16" ht="25.5">
      <c r="A79" t="s">
        <v>50</v>
      </c>
      <c s="34" t="s">
        <v>133</v>
      </c>
      <c s="34" t="s">
        <v>1300</v>
      </c>
      <c s="35" t="s">
        <v>5</v>
      </c>
      <c s="6" t="s">
        <v>947</v>
      </c>
      <c s="36" t="s">
        <v>54</v>
      </c>
      <c s="37">
        <v>19.643</v>
      </c>
      <c s="36">
        <v>0</v>
      </c>
      <c s="36">
        <f>ROUND(G79*H79,6)</f>
      </c>
      <c r="L79" s="38">
        <v>0</v>
      </c>
      <c s="32">
        <f>ROUND(ROUND(L79,2)*ROUND(G79,3),2)</f>
      </c>
      <c s="36" t="s">
        <v>841</v>
      </c>
      <c>
        <f>(M79*21)/100</f>
      </c>
      <c t="s">
        <v>28</v>
      </c>
    </row>
    <row r="80" spans="1:5" ht="89.25">
      <c r="A80" s="35" t="s">
        <v>56</v>
      </c>
      <c r="E80" s="39" t="s">
        <v>1301</v>
      </c>
    </row>
    <row r="81" spans="1:5" ht="89.25">
      <c r="A81" s="35" t="s">
        <v>57</v>
      </c>
      <c r="E81" s="42" t="s">
        <v>1331</v>
      </c>
    </row>
    <row r="82" spans="1:5" ht="51">
      <c r="A82" t="s">
        <v>59</v>
      </c>
      <c r="E82" s="39" t="s">
        <v>950</v>
      </c>
    </row>
    <row r="83" spans="1:16" ht="25.5">
      <c r="A83" t="s">
        <v>50</v>
      </c>
      <c s="34" t="s">
        <v>137</v>
      </c>
      <c s="34" t="s">
        <v>1332</v>
      </c>
      <c s="35" t="s">
        <v>5</v>
      </c>
      <c s="6" t="s">
        <v>947</v>
      </c>
      <c s="36" t="s">
        <v>54</v>
      </c>
      <c s="37">
        <v>8</v>
      </c>
      <c s="36">
        <v>0</v>
      </c>
      <c s="36">
        <f>ROUND(G83*H83,6)</f>
      </c>
      <c r="L83" s="38">
        <v>0</v>
      </c>
      <c s="32">
        <f>ROUND(ROUND(L83,2)*ROUND(G83,3),2)</f>
      </c>
      <c s="36" t="s">
        <v>841</v>
      </c>
      <c>
        <f>(M83*21)/100</f>
      </c>
      <c t="s">
        <v>28</v>
      </c>
    </row>
    <row r="84" spans="1:5" ht="89.25">
      <c r="A84" s="35" t="s">
        <v>56</v>
      </c>
      <c r="E84" s="39" t="s">
        <v>1333</v>
      </c>
    </row>
    <row r="85" spans="1:5" ht="12.75">
      <c r="A85" s="35" t="s">
        <v>57</v>
      </c>
      <c r="E85" s="40" t="s">
        <v>5</v>
      </c>
    </row>
    <row r="86" spans="1:5" ht="51">
      <c r="A86" t="s">
        <v>59</v>
      </c>
      <c r="E86" s="39" t="s">
        <v>950</v>
      </c>
    </row>
    <row r="87" spans="1:16" ht="25.5">
      <c r="A87" t="s">
        <v>50</v>
      </c>
      <c s="34" t="s">
        <v>141</v>
      </c>
      <c s="34" t="s">
        <v>51</v>
      </c>
      <c s="35" t="s">
        <v>52</v>
      </c>
      <c s="6" t="s">
        <v>53</v>
      </c>
      <c s="36" t="s">
        <v>54</v>
      </c>
      <c s="37">
        <v>22.824</v>
      </c>
      <c s="36">
        <v>0</v>
      </c>
      <c s="36">
        <f>ROUND(G87*H87,6)</f>
      </c>
      <c r="L87" s="38">
        <v>0</v>
      </c>
      <c s="32">
        <f>ROUND(ROUND(L87,2)*ROUND(G87,3),2)</f>
      </c>
      <c s="36" t="s">
        <v>55</v>
      </c>
      <c>
        <f>(M87*21)/100</f>
      </c>
      <c t="s">
        <v>28</v>
      </c>
    </row>
    <row r="88" spans="1:5" ht="25.5">
      <c r="A88" s="35" t="s">
        <v>56</v>
      </c>
      <c r="E88" s="39" t="s">
        <v>53</v>
      </c>
    </row>
    <row r="89" spans="1:5" ht="38.25">
      <c r="A89" s="35" t="s">
        <v>57</v>
      </c>
      <c r="E89" s="42" t="s">
        <v>1334</v>
      </c>
    </row>
    <row r="90" spans="1:5" ht="76.5">
      <c r="A90" t="s">
        <v>59</v>
      </c>
      <c r="E90" s="39" t="s">
        <v>1335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COUNTIFS(L8:L227,"=0",A8:A227,"P")+COUNTIFS(L8:L227,"",A8:A227,"P")+SUM(Q8:Q227)</f>
      </c>
    </row>
    <row r="8" spans="1:13" ht="12.75">
      <c r="A8" t="s">
        <v>45</v>
      </c>
      <c r="C8" s="28" t="s">
        <v>1338</v>
      </c>
      <c r="E8" s="30" t="s">
        <v>1337</v>
      </c>
      <c r="J8" s="29">
        <f>0+J9+J46+J131+J160+J209+J226</f>
      </c>
      <c s="29">
        <f>0+K9+K46+K131+K160+K209+K226</f>
      </c>
      <c s="29">
        <f>0+L9+L46+L131+L160+L209+L226</f>
      </c>
      <c s="29">
        <f>0+M9+M46+M131+M160+M209+M226</f>
      </c>
    </row>
    <row r="9" spans="1:13" ht="12.75">
      <c r="A9" t="s">
        <v>47</v>
      </c>
      <c r="C9" s="31" t="s">
        <v>48</v>
      </c>
      <c r="E9" s="33" t="s">
        <v>49</v>
      </c>
      <c r="J9" s="32">
        <f>0</f>
      </c>
      <c s="32">
        <f>0</f>
      </c>
      <c s="32">
        <f>0+L10+L14+L18+L22+L26+L30+L34+L38+L42</f>
      </c>
      <c s="32">
        <f>0+M10+M14+M18+M22+M26+M30+M34+M38+M42</f>
      </c>
    </row>
    <row r="10" spans="1:16" ht="25.5">
      <c r="A10" t="s">
        <v>50</v>
      </c>
      <c s="34" t="s">
        <v>48</v>
      </c>
      <c s="34" t="s">
        <v>1339</v>
      </c>
      <c s="35" t="s">
        <v>5</v>
      </c>
      <c s="6" t="s">
        <v>1340</v>
      </c>
      <c s="36" t="s">
        <v>70</v>
      </c>
      <c s="37">
        <v>355.2</v>
      </c>
      <c s="36">
        <v>0</v>
      </c>
      <c s="36">
        <f>ROUND(G10*H10,6)</f>
      </c>
      <c r="L10" s="38">
        <v>0</v>
      </c>
      <c s="32">
        <f>ROUND(ROUND(L10,2)*ROUND(G10,3),2)</f>
      </c>
      <c s="36" t="s">
        <v>814</v>
      </c>
      <c>
        <f>(M10*21)/100</f>
      </c>
      <c t="s">
        <v>28</v>
      </c>
    </row>
    <row r="11" spans="1:5" ht="25.5">
      <c r="A11" s="35" t="s">
        <v>56</v>
      </c>
      <c r="E11" s="39" t="s">
        <v>1340</v>
      </c>
    </row>
    <row r="12" spans="1:5" ht="63.75">
      <c r="A12" s="35" t="s">
        <v>57</v>
      </c>
      <c r="E12" s="42" t="s">
        <v>1341</v>
      </c>
    </row>
    <row r="13" spans="1:5" ht="51">
      <c r="A13" t="s">
        <v>59</v>
      </c>
      <c r="E13" s="39" t="s">
        <v>1342</v>
      </c>
    </row>
    <row r="14" spans="1:16" ht="25.5">
      <c r="A14" t="s">
        <v>50</v>
      </c>
      <c s="34" t="s">
        <v>28</v>
      </c>
      <c s="34" t="s">
        <v>1343</v>
      </c>
      <c s="35" t="s">
        <v>5</v>
      </c>
      <c s="6" t="s">
        <v>1344</v>
      </c>
      <c s="36" t="s">
        <v>70</v>
      </c>
      <c s="37">
        <v>476.16</v>
      </c>
      <c s="36">
        <v>0</v>
      </c>
      <c s="36">
        <f>ROUND(G14*H14,6)</f>
      </c>
      <c r="L14" s="38">
        <v>0</v>
      </c>
      <c s="32">
        <f>ROUND(ROUND(L14,2)*ROUND(G14,3),2)</f>
      </c>
      <c s="36" t="s">
        <v>814</v>
      </c>
      <c>
        <f>(M14*21)/100</f>
      </c>
      <c t="s">
        <v>28</v>
      </c>
    </row>
    <row r="15" spans="1:5" ht="25.5">
      <c r="A15" s="35" t="s">
        <v>56</v>
      </c>
      <c r="E15" s="39" t="s">
        <v>1344</v>
      </c>
    </row>
    <row r="16" spans="1:5" ht="38.25">
      <c r="A16" s="35" t="s">
        <v>57</v>
      </c>
      <c r="E16" s="42" t="s">
        <v>1345</v>
      </c>
    </row>
    <row r="17" spans="1:5" ht="25.5">
      <c r="A17" t="s">
        <v>59</v>
      </c>
      <c r="E17" s="39" t="s">
        <v>1346</v>
      </c>
    </row>
    <row r="18" spans="1:16" ht="25.5">
      <c r="A18" t="s">
        <v>50</v>
      </c>
      <c s="34" t="s">
        <v>26</v>
      </c>
      <c s="34" t="s">
        <v>1347</v>
      </c>
      <c s="35" t="s">
        <v>5</v>
      </c>
      <c s="6" t="s">
        <v>1348</v>
      </c>
      <c s="36" t="s">
        <v>99</v>
      </c>
      <c s="37">
        <v>10</v>
      </c>
      <c s="36">
        <v>0.011</v>
      </c>
      <c s="36">
        <f>ROUND(G18*H18,6)</f>
      </c>
      <c r="L18" s="38">
        <v>0</v>
      </c>
      <c s="32">
        <f>ROUND(ROUND(L18,2)*ROUND(G18,3),2)</f>
      </c>
      <c s="36" t="s">
        <v>814</v>
      </c>
      <c>
        <f>(M18*21)/100</f>
      </c>
      <c t="s">
        <v>28</v>
      </c>
    </row>
    <row r="19" spans="1:5" ht="38.25">
      <c r="A19" s="35" t="s">
        <v>56</v>
      </c>
      <c r="E19" s="39" t="s">
        <v>1349</v>
      </c>
    </row>
    <row r="20" spans="1:5" ht="38.25">
      <c r="A20" s="35" t="s">
        <v>57</v>
      </c>
      <c r="E20" s="42" t="s">
        <v>1350</v>
      </c>
    </row>
    <row r="21" spans="1:5" ht="140.25">
      <c r="A21" t="s">
        <v>59</v>
      </c>
      <c r="E21" s="39" t="s">
        <v>1351</v>
      </c>
    </row>
    <row r="22" spans="1:16" ht="25.5">
      <c r="A22" t="s">
        <v>50</v>
      </c>
      <c s="34" t="s">
        <v>75</v>
      </c>
      <c s="34" t="s">
        <v>1352</v>
      </c>
      <c s="35" t="s">
        <v>5</v>
      </c>
      <c s="6" t="s">
        <v>1353</v>
      </c>
      <c s="36" t="s">
        <v>226</v>
      </c>
      <c s="37">
        <v>793.6</v>
      </c>
      <c s="36">
        <v>0.000839</v>
      </c>
      <c s="36">
        <f>ROUND(G22*H22,6)</f>
      </c>
      <c r="L22" s="38">
        <v>0</v>
      </c>
      <c s="32">
        <f>ROUND(ROUND(L22,2)*ROUND(G22,3),2)</f>
      </c>
      <c s="36" t="s">
        <v>814</v>
      </c>
      <c>
        <f>(M22*21)/100</f>
      </c>
      <c t="s">
        <v>28</v>
      </c>
    </row>
    <row r="23" spans="1:5" ht="25.5">
      <c r="A23" s="35" t="s">
        <v>56</v>
      </c>
      <c r="E23" s="39" t="s">
        <v>1353</v>
      </c>
    </row>
    <row r="24" spans="1:5" ht="25.5">
      <c r="A24" s="35" t="s">
        <v>57</v>
      </c>
      <c r="E24" s="40" t="s">
        <v>1354</v>
      </c>
    </row>
    <row r="25" spans="1:5" ht="140.25">
      <c r="A25" t="s">
        <v>59</v>
      </c>
      <c r="E25" s="39" t="s">
        <v>1355</v>
      </c>
    </row>
    <row r="26" spans="1:16" ht="25.5">
      <c r="A26" t="s">
        <v>50</v>
      </c>
      <c s="34" t="s">
        <v>81</v>
      </c>
      <c s="34" t="s">
        <v>1356</v>
      </c>
      <c s="35" t="s">
        <v>5</v>
      </c>
      <c s="6" t="s">
        <v>1357</v>
      </c>
      <c s="36" t="s">
        <v>226</v>
      </c>
      <c s="37">
        <v>793.6</v>
      </c>
      <c s="36">
        <v>0</v>
      </c>
      <c s="36">
        <f>ROUND(G26*H26,6)</f>
      </c>
      <c r="L26" s="38">
        <v>0</v>
      </c>
      <c s="32">
        <f>ROUND(ROUND(L26,2)*ROUND(G26,3),2)</f>
      </c>
      <c s="36" t="s">
        <v>814</v>
      </c>
      <c>
        <f>(M26*21)/100</f>
      </c>
      <c t="s">
        <v>28</v>
      </c>
    </row>
    <row r="27" spans="1:5" ht="25.5">
      <c r="A27" s="35" t="s">
        <v>56</v>
      </c>
      <c r="E27" s="39" t="s">
        <v>1357</v>
      </c>
    </row>
    <row r="28" spans="1:5" ht="12.75">
      <c r="A28" s="35" t="s">
        <v>57</v>
      </c>
      <c r="E28" s="40" t="s">
        <v>5</v>
      </c>
    </row>
    <row r="29" spans="1:5" ht="12.75">
      <c r="A29" t="s">
        <v>59</v>
      </c>
      <c r="E29" s="39" t="s">
        <v>5</v>
      </c>
    </row>
    <row r="30" spans="1:16" ht="25.5">
      <c r="A30" t="s">
        <v>50</v>
      </c>
      <c s="34" t="s">
        <v>27</v>
      </c>
      <c s="34" t="s">
        <v>51</v>
      </c>
      <c s="35" t="s">
        <v>52</v>
      </c>
      <c s="6" t="s">
        <v>53</v>
      </c>
      <c s="36" t="s">
        <v>54</v>
      </c>
      <c s="37">
        <v>755.616</v>
      </c>
      <c s="36">
        <v>0</v>
      </c>
      <c s="36">
        <f>ROUND(G30*H30,6)</f>
      </c>
      <c r="L30" s="38">
        <v>0</v>
      </c>
      <c s="32">
        <f>ROUND(ROUND(L30,2)*ROUND(G30,3),2)</f>
      </c>
      <c s="36" t="s">
        <v>55</v>
      </c>
      <c>
        <f>(M30*21)/100</f>
      </c>
      <c t="s">
        <v>28</v>
      </c>
    </row>
    <row r="31" spans="1:5" ht="25.5">
      <c r="A31" s="35" t="s">
        <v>56</v>
      </c>
      <c r="E31" s="39" t="s">
        <v>53</v>
      </c>
    </row>
    <row r="32" spans="1:5" ht="25.5">
      <c r="A32" s="35" t="s">
        <v>57</v>
      </c>
      <c r="E32" s="40" t="s">
        <v>1358</v>
      </c>
    </row>
    <row r="33" spans="1:5" ht="63.75">
      <c r="A33" t="s">
        <v>59</v>
      </c>
      <c r="E33" s="39" t="s">
        <v>60</v>
      </c>
    </row>
    <row r="34" spans="1:16" ht="25.5">
      <c r="A34" t="s">
        <v>50</v>
      </c>
      <c s="34" t="s">
        <v>87</v>
      </c>
      <c s="34" t="s">
        <v>1359</v>
      </c>
      <c s="35" t="s">
        <v>5</v>
      </c>
      <c s="6" t="s">
        <v>1360</v>
      </c>
      <c s="36" t="s">
        <v>70</v>
      </c>
      <c s="37">
        <v>386.88</v>
      </c>
      <c s="36">
        <v>0</v>
      </c>
      <c s="36">
        <f>ROUND(G34*H34,6)</f>
      </c>
      <c r="L34" s="38">
        <v>0</v>
      </c>
      <c s="32">
        <f>ROUND(ROUND(L34,2)*ROUND(G34,3),2)</f>
      </c>
      <c s="36" t="s">
        <v>814</v>
      </c>
      <c>
        <f>(M34*21)/100</f>
      </c>
      <c t="s">
        <v>28</v>
      </c>
    </row>
    <row r="35" spans="1:5" ht="25.5">
      <c r="A35" s="35" t="s">
        <v>56</v>
      </c>
      <c r="E35" s="39" t="s">
        <v>1360</v>
      </c>
    </row>
    <row r="36" spans="1:5" ht="25.5">
      <c r="A36" s="35" t="s">
        <v>57</v>
      </c>
      <c r="E36" s="40" t="s">
        <v>1361</v>
      </c>
    </row>
    <row r="37" spans="1:5" ht="216.75">
      <c r="A37" t="s">
        <v>59</v>
      </c>
      <c r="E37" s="39" t="s">
        <v>1362</v>
      </c>
    </row>
    <row r="38" spans="1:16" ht="25.5">
      <c r="A38" t="s">
        <v>50</v>
      </c>
      <c s="34" t="s">
        <v>92</v>
      </c>
      <c s="34" t="s">
        <v>1363</v>
      </c>
      <c s="35" t="s">
        <v>5</v>
      </c>
      <c s="6" t="s">
        <v>1364</v>
      </c>
      <c s="36" t="s">
        <v>70</v>
      </c>
      <c s="37">
        <v>89.28</v>
      </c>
      <c s="36">
        <v>0</v>
      </c>
      <c s="36">
        <f>ROUND(G38*H38,6)</f>
      </c>
      <c r="L38" s="38">
        <v>0</v>
      </c>
      <c s="32">
        <f>ROUND(ROUND(L38,2)*ROUND(G38,3),2)</f>
      </c>
      <c s="36" t="s">
        <v>814</v>
      </c>
      <c>
        <f>(M38*21)/100</f>
      </c>
      <c t="s">
        <v>28</v>
      </c>
    </row>
    <row r="39" spans="1:5" ht="38.25">
      <c r="A39" s="35" t="s">
        <v>56</v>
      </c>
      <c r="E39" s="39" t="s">
        <v>1365</v>
      </c>
    </row>
    <row r="40" spans="1:5" ht="25.5">
      <c r="A40" s="35" t="s">
        <v>57</v>
      </c>
      <c r="E40" s="40" t="s">
        <v>1366</v>
      </c>
    </row>
    <row r="41" spans="1:5" ht="102">
      <c r="A41" t="s">
        <v>59</v>
      </c>
      <c r="E41" s="39" t="s">
        <v>1367</v>
      </c>
    </row>
    <row r="42" spans="1:16" ht="12.75">
      <c r="A42" t="s">
        <v>50</v>
      </c>
      <c s="34" t="s">
        <v>96</v>
      </c>
      <c s="34" t="s">
        <v>1368</v>
      </c>
      <c s="35" t="s">
        <v>5</v>
      </c>
      <c s="6" t="s">
        <v>1369</v>
      </c>
      <c s="36" t="s">
        <v>54</v>
      </c>
      <c s="37">
        <v>160.704</v>
      </c>
      <c s="36">
        <v>1</v>
      </c>
      <c s="36">
        <f>ROUND(G42*H42,6)</f>
      </c>
      <c r="L42" s="38">
        <v>0</v>
      </c>
      <c s="32">
        <f>ROUND(ROUND(L42,2)*ROUND(G42,3),2)</f>
      </c>
      <c s="36" t="s">
        <v>814</v>
      </c>
      <c>
        <f>(M42*21)/100</f>
      </c>
      <c t="s">
        <v>28</v>
      </c>
    </row>
    <row r="43" spans="1:5" ht="12.75">
      <c r="A43" s="35" t="s">
        <v>56</v>
      </c>
      <c r="E43" s="39" t="s">
        <v>1369</v>
      </c>
    </row>
    <row r="44" spans="1:5" ht="25.5">
      <c r="A44" s="35" t="s">
        <v>57</v>
      </c>
      <c r="E44" s="40" t="s">
        <v>1370</v>
      </c>
    </row>
    <row r="45" spans="1:5" ht="12.75">
      <c r="A45" t="s">
        <v>59</v>
      </c>
      <c r="E45" s="39" t="s">
        <v>5</v>
      </c>
    </row>
    <row r="46" spans="1:13" ht="12.75">
      <c r="A46" t="s">
        <v>47</v>
      </c>
      <c r="C46" s="31" t="s">
        <v>26</v>
      </c>
      <c r="E46" s="33" t="s">
        <v>1371</v>
      </c>
      <c r="J46" s="32">
        <f>0</f>
      </c>
      <c s="32">
        <f>0</f>
      </c>
      <c s="32">
        <f>0+L47+L51+L55+L59+L63+L67+L71+L75+L79+L83+L87+L91+L95+L99+L103+L107+L111+L115+L119+L123+L127</f>
      </c>
      <c s="32">
        <f>0+M47+M51+M55+M59+M63+M67+M71+M75+M79+M83+M87+M91+M95+M99+M103+M107+M111+M115+M119+M123+M127</f>
      </c>
    </row>
    <row r="47" spans="1:16" ht="25.5">
      <c r="A47" t="s">
        <v>50</v>
      </c>
      <c s="34" t="s">
        <v>101</v>
      </c>
      <c s="34" t="s">
        <v>1372</v>
      </c>
      <c s="35" t="s">
        <v>5</v>
      </c>
      <c s="6" t="s">
        <v>1373</v>
      </c>
      <c s="36" t="s">
        <v>99</v>
      </c>
      <c s="37">
        <v>1</v>
      </c>
      <c s="36">
        <v>3.507165</v>
      </c>
      <c s="36">
        <f>ROUND(G47*H47,6)</f>
      </c>
      <c r="L47" s="38">
        <v>0</v>
      </c>
      <c s="32">
        <f>ROUND(ROUND(L47,2)*ROUND(G47,3),2)</f>
      </c>
      <c s="36" t="s">
        <v>814</v>
      </c>
      <c>
        <f>(M47*21)/100</f>
      </c>
      <c t="s">
        <v>28</v>
      </c>
    </row>
    <row r="48" spans="1:5" ht="25.5">
      <c r="A48" s="35" t="s">
        <v>56</v>
      </c>
      <c r="E48" s="39" t="s">
        <v>1373</v>
      </c>
    </row>
    <row r="49" spans="1:5" ht="38.25">
      <c r="A49" s="35" t="s">
        <v>57</v>
      </c>
      <c r="E49" s="42" t="s">
        <v>1374</v>
      </c>
    </row>
    <row r="50" spans="1:5" ht="38.25">
      <c r="A50" t="s">
        <v>59</v>
      </c>
      <c r="E50" s="39" t="s">
        <v>1375</v>
      </c>
    </row>
    <row r="51" spans="1:16" ht="25.5">
      <c r="A51" t="s">
        <v>50</v>
      </c>
      <c s="34" t="s">
        <v>105</v>
      </c>
      <c s="34" t="s">
        <v>1372</v>
      </c>
      <c s="35" t="s">
        <v>48</v>
      </c>
      <c s="6" t="s">
        <v>1373</v>
      </c>
      <c s="36" t="s">
        <v>99</v>
      </c>
      <c s="37">
        <v>1.2</v>
      </c>
      <c s="36">
        <v>3.507165</v>
      </c>
      <c s="36">
        <f>ROUND(G51*H51,6)</f>
      </c>
      <c r="L51" s="38">
        <v>0</v>
      </c>
      <c s="32">
        <f>ROUND(ROUND(L51,2)*ROUND(G51,3),2)</f>
      </c>
      <c s="36" t="s">
        <v>814</v>
      </c>
      <c>
        <f>(M51*21)/100</f>
      </c>
      <c t="s">
        <v>28</v>
      </c>
    </row>
    <row r="52" spans="1:5" ht="25.5">
      <c r="A52" s="35" t="s">
        <v>56</v>
      </c>
      <c r="E52" s="39" t="s">
        <v>1373</v>
      </c>
    </row>
    <row r="53" spans="1:5" ht="38.25">
      <c r="A53" s="35" t="s">
        <v>57</v>
      </c>
      <c r="E53" s="42" t="s">
        <v>1376</v>
      </c>
    </row>
    <row r="54" spans="1:5" ht="38.25">
      <c r="A54" t="s">
        <v>59</v>
      </c>
      <c r="E54" s="39" t="s">
        <v>1375</v>
      </c>
    </row>
    <row r="55" spans="1:16" ht="25.5">
      <c r="A55" t="s">
        <v>50</v>
      </c>
      <c s="34" t="s">
        <v>109</v>
      </c>
      <c s="34" t="s">
        <v>1372</v>
      </c>
      <c s="35" t="s">
        <v>28</v>
      </c>
      <c s="6" t="s">
        <v>1373</v>
      </c>
      <c s="36" t="s">
        <v>99</v>
      </c>
      <c s="37">
        <v>1.4</v>
      </c>
      <c s="36">
        <v>3.507165</v>
      </c>
      <c s="36">
        <f>ROUND(G55*H55,6)</f>
      </c>
      <c r="L55" s="38">
        <v>0</v>
      </c>
      <c s="32">
        <f>ROUND(ROUND(L55,2)*ROUND(G55,3),2)</f>
      </c>
      <c s="36" t="s">
        <v>814</v>
      </c>
      <c>
        <f>(M55*21)/100</f>
      </c>
      <c t="s">
        <v>28</v>
      </c>
    </row>
    <row r="56" spans="1:5" ht="25.5">
      <c r="A56" s="35" t="s">
        <v>56</v>
      </c>
      <c r="E56" s="39" t="s">
        <v>1373</v>
      </c>
    </row>
    <row r="57" spans="1:5" ht="38.25">
      <c r="A57" s="35" t="s">
        <v>57</v>
      </c>
      <c r="E57" s="42" t="s">
        <v>1377</v>
      </c>
    </row>
    <row r="58" spans="1:5" ht="38.25">
      <c r="A58" t="s">
        <v>59</v>
      </c>
      <c r="E58" s="39" t="s">
        <v>1375</v>
      </c>
    </row>
    <row r="59" spans="1:16" ht="25.5">
      <c r="A59" t="s">
        <v>50</v>
      </c>
      <c s="34" t="s">
        <v>115</v>
      </c>
      <c s="34" t="s">
        <v>1372</v>
      </c>
      <c s="35" t="s">
        <v>26</v>
      </c>
      <c s="6" t="s">
        <v>1373</v>
      </c>
      <c s="36" t="s">
        <v>99</v>
      </c>
      <c s="37">
        <v>1.8</v>
      </c>
      <c s="36">
        <v>3.507165</v>
      </c>
      <c s="36">
        <f>ROUND(G59*H59,6)</f>
      </c>
      <c r="L59" s="38">
        <v>0</v>
      </c>
      <c s="32">
        <f>ROUND(ROUND(L59,2)*ROUND(G59,3),2)</f>
      </c>
      <c s="36" t="s">
        <v>814</v>
      </c>
      <c>
        <f>(M59*21)/100</f>
      </c>
      <c t="s">
        <v>28</v>
      </c>
    </row>
    <row r="60" spans="1:5" ht="25.5">
      <c r="A60" s="35" t="s">
        <v>56</v>
      </c>
      <c r="E60" s="39" t="s">
        <v>1373</v>
      </c>
    </row>
    <row r="61" spans="1:5" ht="38.25">
      <c r="A61" s="35" t="s">
        <v>57</v>
      </c>
      <c r="E61" s="42" t="s">
        <v>1378</v>
      </c>
    </row>
    <row r="62" spans="1:5" ht="38.25">
      <c r="A62" t="s">
        <v>59</v>
      </c>
      <c r="E62" s="39" t="s">
        <v>1375</v>
      </c>
    </row>
    <row r="63" spans="1:16" ht="25.5">
      <c r="A63" t="s">
        <v>50</v>
      </c>
      <c s="34" t="s">
        <v>214</v>
      </c>
      <c s="34" t="s">
        <v>1372</v>
      </c>
      <c s="35" t="s">
        <v>75</v>
      </c>
      <c s="6" t="s">
        <v>1373</v>
      </c>
      <c s="36" t="s">
        <v>99</v>
      </c>
      <c s="37">
        <v>2</v>
      </c>
      <c s="36">
        <v>3.507165</v>
      </c>
      <c s="36">
        <f>ROUND(G63*H63,6)</f>
      </c>
      <c r="L63" s="38">
        <v>0</v>
      </c>
      <c s="32">
        <f>ROUND(ROUND(L63,2)*ROUND(G63,3),2)</f>
      </c>
      <c s="36" t="s">
        <v>814</v>
      </c>
      <c>
        <f>(M63*21)/100</f>
      </c>
      <c t="s">
        <v>28</v>
      </c>
    </row>
    <row r="64" spans="1:5" ht="25.5">
      <c r="A64" s="35" t="s">
        <v>56</v>
      </c>
      <c r="E64" s="39" t="s">
        <v>1373</v>
      </c>
    </row>
    <row r="65" spans="1:5" ht="38.25">
      <c r="A65" s="35" t="s">
        <v>57</v>
      </c>
      <c r="E65" s="42" t="s">
        <v>1379</v>
      </c>
    </row>
    <row r="66" spans="1:5" ht="38.25">
      <c r="A66" t="s">
        <v>59</v>
      </c>
      <c r="E66" s="39" t="s">
        <v>1375</v>
      </c>
    </row>
    <row r="67" spans="1:16" ht="25.5">
      <c r="A67" t="s">
        <v>50</v>
      </c>
      <c s="34" t="s">
        <v>120</v>
      </c>
      <c s="34" t="s">
        <v>1372</v>
      </c>
      <c s="35" t="s">
        <v>81</v>
      </c>
      <c s="6" t="s">
        <v>1373</v>
      </c>
      <c s="36" t="s">
        <v>99</v>
      </c>
      <c s="37">
        <v>2.1</v>
      </c>
      <c s="36">
        <v>3.507165</v>
      </c>
      <c s="36">
        <f>ROUND(G67*H67,6)</f>
      </c>
      <c r="L67" s="38">
        <v>0</v>
      </c>
      <c s="32">
        <f>ROUND(ROUND(L67,2)*ROUND(G67,3),2)</f>
      </c>
      <c s="36" t="s">
        <v>814</v>
      </c>
      <c>
        <f>(M67*21)/100</f>
      </c>
      <c t="s">
        <v>28</v>
      </c>
    </row>
    <row r="68" spans="1:5" ht="25.5">
      <c r="A68" s="35" t="s">
        <v>56</v>
      </c>
      <c r="E68" s="39" t="s">
        <v>1373</v>
      </c>
    </row>
    <row r="69" spans="1:5" ht="38.25">
      <c r="A69" s="35" t="s">
        <v>57</v>
      </c>
      <c r="E69" s="42" t="s">
        <v>1380</v>
      </c>
    </row>
    <row r="70" spans="1:5" ht="38.25">
      <c r="A70" t="s">
        <v>59</v>
      </c>
      <c r="E70" s="39" t="s">
        <v>1375</v>
      </c>
    </row>
    <row r="71" spans="1:16" ht="25.5">
      <c r="A71" t="s">
        <v>50</v>
      </c>
      <c s="34" t="s">
        <v>124</v>
      </c>
      <c s="34" t="s">
        <v>1372</v>
      </c>
      <c s="35" t="s">
        <v>27</v>
      </c>
      <c s="6" t="s">
        <v>1373</v>
      </c>
      <c s="36" t="s">
        <v>99</v>
      </c>
      <c s="37">
        <v>2.5</v>
      </c>
      <c s="36">
        <v>3.507165</v>
      </c>
      <c s="36">
        <f>ROUND(G71*H71,6)</f>
      </c>
      <c r="L71" s="38">
        <v>0</v>
      </c>
      <c s="32">
        <f>ROUND(ROUND(L71,2)*ROUND(G71,3),2)</f>
      </c>
      <c s="36" t="s">
        <v>814</v>
      </c>
      <c>
        <f>(M71*21)/100</f>
      </c>
      <c t="s">
        <v>28</v>
      </c>
    </row>
    <row r="72" spans="1:5" ht="25.5">
      <c r="A72" s="35" t="s">
        <v>56</v>
      </c>
      <c r="E72" s="39" t="s">
        <v>1373</v>
      </c>
    </row>
    <row r="73" spans="1:5" ht="38.25">
      <c r="A73" s="35" t="s">
        <v>57</v>
      </c>
      <c r="E73" s="42" t="s">
        <v>1381</v>
      </c>
    </row>
    <row r="74" spans="1:5" ht="38.25">
      <c r="A74" t="s">
        <v>59</v>
      </c>
      <c r="E74" s="39" t="s">
        <v>1375</v>
      </c>
    </row>
    <row r="75" spans="1:16" ht="25.5">
      <c r="A75" t="s">
        <v>50</v>
      </c>
      <c s="34" t="s">
        <v>129</v>
      </c>
      <c s="34" t="s">
        <v>1372</v>
      </c>
      <c s="35" t="s">
        <v>87</v>
      </c>
      <c s="6" t="s">
        <v>1373</v>
      </c>
      <c s="36" t="s">
        <v>99</v>
      </c>
      <c s="37">
        <v>1</v>
      </c>
      <c s="36">
        <v>3.507165</v>
      </c>
      <c s="36">
        <f>ROUND(G75*H75,6)</f>
      </c>
      <c r="L75" s="38">
        <v>0</v>
      </c>
      <c s="32">
        <f>ROUND(ROUND(L75,2)*ROUND(G75,3),2)</f>
      </c>
      <c s="36" t="s">
        <v>814</v>
      </c>
      <c>
        <f>(M75*21)/100</f>
      </c>
      <c t="s">
        <v>28</v>
      </c>
    </row>
    <row r="76" spans="1:5" ht="25.5">
      <c r="A76" s="35" t="s">
        <v>56</v>
      </c>
      <c r="E76" s="39" t="s">
        <v>1373</v>
      </c>
    </row>
    <row r="77" spans="1:5" ht="38.25">
      <c r="A77" s="35" t="s">
        <v>57</v>
      </c>
      <c r="E77" s="42" t="s">
        <v>1382</v>
      </c>
    </row>
    <row r="78" spans="1:5" ht="38.25">
      <c r="A78" t="s">
        <v>59</v>
      </c>
      <c r="E78" s="39" t="s">
        <v>1375</v>
      </c>
    </row>
    <row r="79" spans="1:16" ht="25.5">
      <c r="A79" t="s">
        <v>50</v>
      </c>
      <c s="34" t="s">
        <v>133</v>
      </c>
      <c s="34" t="s">
        <v>1372</v>
      </c>
      <c s="35" t="s">
        <v>92</v>
      </c>
      <c s="6" t="s">
        <v>1373</v>
      </c>
      <c s="36" t="s">
        <v>99</v>
      </c>
      <c s="37">
        <v>1.2</v>
      </c>
      <c s="36">
        <v>3.507165</v>
      </c>
      <c s="36">
        <f>ROUND(G79*H79,6)</f>
      </c>
      <c r="L79" s="38">
        <v>0</v>
      </c>
      <c s="32">
        <f>ROUND(ROUND(L79,2)*ROUND(G79,3),2)</f>
      </c>
      <c s="36" t="s">
        <v>814</v>
      </c>
      <c>
        <f>(M79*21)/100</f>
      </c>
      <c t="s">
        <v>28</v>
      </c>
    </row>
    <row r="80" spans="1:5" ht="25.5">
      <c r="A80" s="35" t="s">
        <v>56</v>
      </c>
      <c r="E80" s="39" t="s">
        <v>1373</v>
      </c>
    </row>
    <row r="81" spans="1:5" ht="38.25">
      <c r="A81" s="35" t="s">
        <v>57</v>
      </c>
      <c r="E81" s="42" t="s">
        <v>1383</v>
      </c>
    </row>
    <row r="82" spans="1:5" ht="38.25">
      <c r="A82" t="s">
        <v>59</v>
      </c>
      <c r="E82" s="39" t="s">
        <v>1375</v>
      </c>
    </row>
    <row r="83" spans="1:16" ht="25.5">
      <c r="A83" t="s">
        <v>50</v>
      </c>
      <c s="34" t="s">
        <v>137</v>
      </c>
      <c s="34" t="s">
        <v>1372</v>
      </c>
      <c s="35" t="s">
        <v>96</v>
      </c>
      <c s="6" t="s">
        <v>1373</v>
      </c>
      <c s="36" t="s">
        <v>99</v>
      </c>
      <c s="37">
        <v>1.6</v>
      </c>
      <c s="36">
        <v>3.507165</v>
      </c>
      <c s="36">
        <f>ROUND(G83*H83,6)</f>
      </c>
      <c r="L83" s="38">
        <v>0</v>
      </c>
      <c s="32">
        <f>ROUND(ROUND(L83,2)*ROUND(G83,3),2)</f>
      </c>
      <c s="36" t="s">
        <v>814</v>
      </c>
      <c>
        <f>(M83*21)/100</f>
      </c>
      <c t="s">
        <v>28</v>
      </c>
    </row>
    <row r="84" spans="1:5" ht="25.5">
      <c r="A84" s="35" t="s">
        <v>56</v>
      </c>
      <c r="E84" s="39" t="s">
        <v>1373</v>
      </c>
    </row>
    <row r="85" spans="1:5" ht="38.25">
      <c r="A85" s="35" t="s">
        <v>57</v>
      </c>
      <c r="E85" s="42" t="s">
        <v>1384</v>
      </c>
    </row>
    <row r="86" spans="1:5" ht="38.25">
      <c r="A86" t="s">
        <v>59</v>
      </c>
      <c r="E86" s="39" t="s">
        <v>1375</v>
      </c>
    </row>
    <row r="87" spans="1:16" ht="25.5">
      <c r="A87" t="s">
        <v>50</v>
      </c>
      <c s="34" t="s">
        <v>141</v>
      </c>
      <c s="34" t="s">
        <v>1372</v>
      </c>
      <c s="35" t="s">
        <v>101</v>
      </c>
      <c s="6" t="s">
        <v>1373</v>
      </c>
      <c s="36" t="s">
        <v>99</v>
      </c>
      <c s="37">
        <v>2</v>
      </c>
      <c s="36">
        <v>3.507165</v>
      </c>
      <c s="36">
        <f>ROUND(G87*H87,6)</f>
      </c>
      <c r="L87" s="38">
        <v>0</v>
      </c>
      <c s="32">
        <f>ROUND(ROUND(L87,2)*ROUND(G87,3),2)</f>
      </c>
      <c s="36" t="s">
        <v>814</v>
      </c>
      <c>
        <f>(M87*21)/100</f>
      </c>
      <c t="s">
        <v>28</v>
      </c>
    </row>
    <row r="88" spans="1:5" ht="25.5">
      <c r="A88" s="35" t="s">
        <v>56</v>
      </c>
      <c r="E88" s="39" t="s">
        <v>1373</v>
      </c>
    </row>
    <row r="89" spans="1:5" ht="38.25">
      <c r="A89" s="35" t="s">
        <v>57</v>
      </c>
      <c r="E89" s="42" t="s">
        <v>1385</v>
      </c>
    </row>
    <row r="90" spans="1:5" ht="38.25">
      <c r="A90" t="s">
        <v>59</v>
      </c>
      <c r="E90" s="39" t="s">
        <v>1375</v>
      </c>
    </row>
    <row r="91" spans="1:16" ht="25.5">
      <c r="A91" t="s">
        <v>50</v>
      </c>
      <c s="34" t="s">
        <v>145</v>
      </c>
      <c s="34" t="s">
        <v>1372</v>
      </c>
      <c s="35" t="s">
        <v>105</v>
      </c>
      <c s="6" t="s">
        <v>1373</v>
      </c>
      <c s="36" t="s">
        <v>99</v>
      </c>
      <c s="37">
        <v>3.3</v>
      </c>
      <c s="36">
        <v>3.507165</v>
      </c>
      <c s="36">
        <f>ROUND(G91*H91,6)</f>
      </c>
      <c r="L91" s="38">
        <v>0</v>
      </c>
      <c s="32">
        <f>ROUND(ROUND(L91,2)*ROUND(G91,3),2)</f>
      </c>
      <c s="36" t="s">
        <v>814</v>
      </c>
      <c>
        <f>(M91*21)/100</f>
      </c>
      <c t="s">
        <v>28</v>
      </c>
    </row>
    <row r="92" spans="1:5" ht="25.5">
      <c r="A92" s="35" t="s">
        <v>56</v>
      </c>
      <c r="E92" s="39" t="s">
        <v>1373</v>
      </c>
    </row>
    <row r="93" spans="1:5" ht="38.25">
      <c r="A93" s="35" t="s">
        <v>57</v>
      </c>
      <c r="E93" s="42" t="s">
        <v>1386</v>
      </c>
    </row>
    <row r="94" spans="1:5" ht="38.25">
      <c r="A94" t="s">
        <v>59</v>
      </c>
      <c r="E94" s="39" t="s">
        <v>1375</v>
      </c>
    </row>
    <row r="95" spans="1:16" ht="25.5">
      <c r="A95" t="s">
        <v>50</v>
      </c>
      <c s="34" t="s">
        <v>149</v>
      </c>
      <c s="34" t="s">
        <v>1387</v>
      </c>
      <c s="35" t="s">
        <v>5</v>
      </c>
      <c s="6" t="s">
        <v>1388</v>
      </c>
      <c s="36" t="s">
        <v>99</v>
      </c>
      <c s="37">
        <v>2.6</v>
      </c>
      <c s="36">
        <v>6.181316</v>
      </c>
      <c s="36">
        <f>ROUND(G95*H95,6)</f>
      </c>
      <c r="L95" s="38">
        <v>0</v>
      </c>
      <c s="32">
        <f>ROUND(ROUND(L95,2)*ROUND(G95,3),2)</f>
      </c>
      <c s="36" t="s">
        <v>814</v>
      </c>
      <c>
        <f>(M95*21)/100</f>
      </c>
      <c t="s">
        <v>28</v>
      </c>
    </row>
    <row r="96" spans="1:5" ht="25.5">
      <c r="A96" s="35" t="s">
        <v>56</v>
      </c>
      <c r="E96" s="39" t="s">
        <v>1388</v>
      </c>
    </row>
    <row r="97" spans="1:5" ht="38.25">
      <c r="A97" s="35" t="s">
        <v>57</v>
      </c>
      <c r="E97" s="42" t="s">
        <v>1389</v>
      </c>
    </row>
    <row r="98" spans="1:5" ht="38.25">
      <c r="A98" t="s">
        <v>59</v>
      </c>
      <c r="E98" s="39" t="s">
        <v>1375</v>
      </c>
    </row>
    <row r="99" spans="1:16" ht="25.5">
      <c r="A99" t="s">
        <v>50</v>
      </c>
      <c s="34" t="s">
        <v>153</v>
      </c>
      <c s="34" t="s">
        <v>1387</v>
      </c>
      <c s="35" t="s">
        <v>48</v>
      </c>
      <c s="6" t="s">
        <v>1388</v>
      </c>
      <c s="36" t="s">
        <v>99</v>
      </c>
      <c s="37">
        <v>3.2</v>
      </c>
      <c s="36">
        <v>6.181316</v>
      </c>
      <c s="36">
        <f>ROUND(G99*H99,6)</f>
      </c>
      <c r="L99" s="38">
        <v>0</v>
      </c>
      <c s="32">
        <f>ROUND(ROUND(L99,2)*ROUND(G99,3),2)</f>
      </c>
      <c s="36" t="s">
        <v>814</v>
      </c>
      <c>
        <f>(M99*21)/100</f>
      </c>
      <c t="s">
        <v>28</v>
      </c>
    </row>
    <row r="100" spans="1:5" ht="25.5">
      <c r="A100" s="35" t="s">
        <v>56</v>
      </c>
      <c r="E100" s="39" t="s">
        <v>1388</v>
      </c>
    </row>
    <row r="101" spans="1:5" ht="38.25">
      <c r="A101" s="35" t="s">
        <v>57</v>
      </c>
      <c r="E101" s="42" t="s">
        <v>1390</v>
      </c>
    </row>
    <row r="102" spans="1:5" ht="38.25">
      <c r="A102" t="s">
        <v>59</v>
      </c>
      <c r="E102" s="39" t="s">
        <v>1375</v>
      </c>
    </row>
    <row r="103" spans="1:16" ht="25.5">
      <c r="A103" t="s">
        <v>50</v>
      </c>
      <c s="34" t="s">
        <v>241</v>
      </c>
      <c s="34" t="s">
        <v>1387</v>
      </c>
      <c s="35" t="s">
        <v>28</v>
      </c>
      <c s="6" t="s">
        <v>1388</v>
      </c>
      <c s="36" t="s">
        <v>99</v>
      </c>
      <c s="37">
        <v>2.4</v>
      </c>
      <c s="36">
        <v>6.181316</v>
      </c>
      <c s="36">
        <f>ROUND(G103*H103,6)</f>
      </c>
      <c r="L103" s="38">
        <v>0</v>
      </c>
      <c s="32">
        <f>ROUND(ROUND(L103,2)*ROUND(G103,3),2)</f>
      </c>
      <c s="36" t="s">
        <v>814</v>
      </c>
      <c>
        <f>(M103*21)/100</f>
      </c>
      <c t="s">
        <v>28</v>
      </c>
    </row>
    <row r="104" spans="1:5" ht="25.5">
      <c r="A104" s="35" t="s">
        <v>56</v>
      </c>
      <c r="E104" s="39" t="s">
        <v>1388</v>
      </c>
    </row>
    <row r="105" spans="1:5" ht="38.25">
      <c r="A105" s="35" t="s">
        <v>57</v>
      </c>
      <c r="E105" s="42" t="s">
        <v>1391</v>
      </c>
    </row>
    <row r="106" spans="1:5" ht="38.25">
      <c r="A106" t="s">
        <v>59</v>
      </c>
      <c r="E106" s="39" t="s">
        <v>1375</v>
      </c>
    </row>
    <row r="107" spans="1:16" ht="25.5">
      <c r="A107" t="s">
        <v>50</v>
      </c>
      <c s="34" t="s">
        <v>157</v>
      </c>
      <c s="34" t="s">
        <v>1387</v>
      </c>
      <c s="35" t="s">
        <v>26</v>
      </c>
      <c s="6" t="s">
        <v>1388</v>
      </c>
      <c s="36" t="s">
        <v>99</v>
      </c>
      <c s="37">
        <v>2.8</v>
      </c>
      <c s="36">
        <v>6.181316</v>
      </c>
      <c s="36">
        <f>ROUND(G107*H107,6)</f>
      </c>
      <c r="L107" s="38">
        <v>0</v>
      </c>
      <c s="32">
        <f>ROUND(ROUND(L107,2)*ROUND(G107,3),2)</f>
      </c>
      <c s="36" t="s">
        <v>814</v>
      </c>
      <c>
        <f>(M107*21)/100</f>
      </c>
      <c t="s">
        <v>28</v>
      </c>
    </row>
    <row r="108" spans="1:5" ht="25.5">
      <c r="A108" s="35" t="s">
        <v>56</v>
      </c>
      <c r="E108" s="39" t="s">
        <v>1388</v>
      </c>
    </row>
    <row r="109" spans="1:5" ht="38.25">
      <c r="A109" s="35" t="s">
        <v>57</v>
      </c>
      <c r="E109" s="42" t="s">
        <v>1392</v>
      </c>
    </row>
    <row r="110" spans="1:5" ht="38.25">
      <c r="A110" t="s">
        <v>59</v>
      </c>
      <c r="E110" s="39" t="s">
        <v>1375</v>
      </c>
    </row>
    <row r="111" spans="1:16" ht="25.5">
      <c r="A111" t="s">
        <v>50</v>
      </c>
      <c s="34" t="s">
        <v>161</v>
      </c>
      <c s="34" t="s">
        <v>1393</v>
      </c>
      <c s="35" t="s">
        <v>5</v>
      </c>
      <c s="6" t="s">
        <v>1394</v>
      </c>
      <c s="36" t="s">
        <v>70</v>
      </c>
      <c s="37">
        <v>53</v>
      </c>
      <c s="36">
        <v>2.536024</v>
      </c>
      <c s="36">
        <f>ROUND(G111*H111,6)</f>
      </c>
      <c r="L111" s="38">
        <v>0</v>
      </c>
      <c s="32">
        <f>ROUND(ROUND(L111,2)*ROUND(G111,3),2)</f>
      </c>
      <c s="36" t="s">
        <v>814</v>
      </c>
      <c>
        <f>(M111*21)/100</f>
      </c>
      <c t="s">
        <v>28</v>
      </c>
    </row>
    <row r="112" spans="1:5" ht="38.25">
      <c r="A112" s="35" t="s">
        <v>56</v>
      </c>
      <c r="E112" s="39" t="s">
        <v>1395</v>
      </c>
    </row>
    <row r="113" spans="1:5" ht="63.75">
      <c r="A113" s="35" t="s">
        <v>57</v>
      </c>
      <c r="E113" s="42" t="s">
        <v>1396</v>
      </c>
    </row>
    <row r="114" spans="1:5" ht="38.25">
      <c r="A114" t="s">
        <v>59</v>
      </c>
      <c r="E114" s="39" t="s">
        <v>1397</v>
      </c>
    </row>
    <row r="115" spans="1:16" ht="25.5">
      <c r="A115" t="s">
        <v>50</v>
      </c>
      <c s="34" t="s">
        <v>165</v>
      </c>
      <c s="34" t="s">
        <v>1398</v>
      </c>
      <c s="35" t="s">
        <v>5</v>
      </c>
      <c s="6" t="s">
        <v>1399</v>
      </c>
      <c s="36" t="s">
        <v>226</v>
      </c>
      <c s="37">
        <v>234</v>
      </c>
      <c s="36">
        <v>0.002467</v>
      </c>
      <c s="36">
        <f>ROUND(G115*H115,6)</f>
      </c>
      <c r="L115" s="38">
        <v>0</v>
      </c>
      <c s="32">
        <f>ROUND(ROUND(L115,2)*ROUND(G115,3),2)</f>
      </c>
      <c s="36" t="s">
        <v>814</v>
      </c>
      <c>
        <f>(M115*21)/100</f>
      </c>
      <c t="s">
        <v>28</v>
      </c>
    </row>
    <row r="116" spans="1:5" ht="25.5">
      <c r="A116" s="35" t="s">
        <v>56</v>
      </c>
      <c r="E116" s="39" t="s">
        <v>1399</v>
      </c>
    </row>
    <row r="117" spans="1:5" ht="63.75">
      <c r="A117" s="35" t="s">
        <v>57</v>
      </c>
      <c r="E117" s="42" t="s">
        <v>1400</v>
      </c>
    </row>
    <row r="118" spans="1:5" ht="51">
      <c r="A118" t="s">
        <v>59</v>
      </c>
      <c r="E118" s="39" t="s">
        <v>1401</v>
      </c>
    </row>
    <row r="119" spans="1:16" ht="25.5">
      <c r="A119" t="s">
        <v>50</v>
      </c>
      <c s="34" t="s">
        <v>169</v>
      </c>
      <c s="34" t="s">
        <v>1402</v>
      </c>
      <c s="35" t="s">
        <v>5</v>
      </c>
      <c s="6" t="s">
        <v>1403</v>
      </c>
      <c s="36" t="s">
        <v>226</v>
      </c>
      <c s="37">
        <v>234</v>
      </c>
      <c s="36">
        <v>0</v>
      </c>
      <c s="36">
        <f>ROUND(G119*H119,6)</f>
      </c>
      <c r="L119" s="38">
        <v>0</v>
      </c>
      <c s="32">
        <f>ROUND(ROUND(L119,2)*ROUND(G119,3),2)</f>
      </c>
      <c s="36" t="s">
        <v>814</v>
      </c>
      <c>
        <f>(M119*21)/100</f>
      </c>
      <c t="s">
        <v>28</v>
      </c>
    </row>
    <row r="120" spans="1:5" ht="38.25">
      <c r="A120" s="35" t="s">
        <v>56</v>
      </c>
      <c r="E120" s="39" t="s">
        <v>1404</v>
      </c>
    </row>
    <row r="121" spans="1:5" ht="12.75">
      <c r="A121" s="35" t="s">
        <v>57</v>
      </c>
      <c r="E121" s="40" t="s">
        <v>5</v>
      </c>
    </row>
    <row r="122" spans="1:5" ht="51">
      <c r="A122" t="s">
        <v>59</v>
      </c>
      <c r="E122" s="39" t="s">
        <v>1401</v>
      </c>
    </row>
    <row r="123" spans="1:16" ht="25.5">
      <c r="A123" t="s">
        <v>50</v>
      </c>
      <c s="34" t="s">
        <v>251</v>
      </c>
      <c s="34" t="s">
        <v>1405</v>
      </c>
      <c s="35" t="s">
        <v>5</v>
      </c>
      <c s="6" t="s">
        <v>1406</v>
      </c>
      <c s="36" t="s">
        <v>54</v>
      </c>
      <c s="37">
        <v>7.95</v>
      </c>
      <c s="36">
        <v>1.109069</v>
      </c>
      <c s="36">
        <f>ROUND(G123*H123,6)</f>
      </c>
      <c r="L123" s="38">
        <v>0</v>
      </c>
      <c s="32">
        <f>ROUND(ROUND(L123,2)*ROUND(G123,3),2)</f>
      </c>
      <c s="36" t="s">
        <v>814</v>
      </c>
      <c>
        <f>(M123*21)/100</f>
      </c>
      <c t="s">
        <v>28</v>
      </c>
    </row>
    <row r="124" spans="1:5" ht="25.5">
      <c r="A124" s="35" t="s">
        <v>56</v>
      </c>
      <c r="E124" s="39" t="s">
        <v>1406</v>
      </c>
    </row>
    <row r="125" spans="1:5" ht="63.75">
      <c r="A125" s="35" t="s">
        <v>57</v>
      </c>
      <c r="E125" s="42" t="s">
        <v>1407</v>
      </c>
    </row>
    <row r="126" spans="1:5" ht="12.75">
      <c r="A126" t="s">
        <v>59</v>
      </c>
      <c r="E126" s="39" t="s">
        <v>5</v>
      </c>
    </row>
    <row r="127" spans="1:16" ht="25.5">
      <c r="A127" t="s">
        <v>50</v>
      </c>
      <c s="34" t="s">
        <v>256</v>
      </c>
      <c s="34" t="s">
        <v>1408</v>
      </c>
      <c s="35" t="s">
        <v>5</v>
      </c>
      <c s="6" t="s">
        <v>1409</v>
      </c>
      <c s="36" t="s">
        <v>533</v>
      </c>
      <c s="37">
        <v>1</v>
      </c>
      <c s="36">
        <v>0</v>
      </c>
      <c s="36">
        <f>ROUND(G127*H127,6)</f>
      </c>
      <c r="L127" s="38">
        <v>0</v>
      </c>
      <c s="32">
        <f>ROUND(ROUND(L127,2)*ROUND(G127,3),2)</f>
      </c>
      <c s="36" t="s">
        <v>55</v>
      </c>
      <c>
        <f>(M127*21)/100</f>
      </c>
      <c t="s">
        <v>28</v>
      </c>
    </row>
    <row r="128" spans="1:5" ht="25.5">
      <c r="A128" s="35" t="s">
        <v>56</v>
      </c>
      <c r="E128" s="39" t="s">
        <v>1409</v>
      </c>
    </row>
    <row r="129" spans="1:5" ht="12.75">
      <c r="A129" s="35" t="s">
        <v>57</v>
      </c>
      <c r="E129" s="40" t="s">
        <v>5</v>
      </c>
    </row>
    <row r="130" spans="1:5" ht="12.75">
      <c r="A130" t="s">
        <v>59</v>
      </c>
      <c r="E130" s="39" t="s">
        <v>5</v>
      </c>
    </row>
    <row r="131" spans="1:13" ht="12.75">
      <c r="A131" t="s">
        <v>47</v>
      </c>
      <c r="C131" s="31" t="s">
        <v>1410</v>
      </c>
      <c r="E131" s="33" t="s">
        <v>1411</v>
      </c>
      <c r="J131" s="32">
        <f>0</f>
      </c>
      <c s="32">
        <f>0</f>
      </c>
      <c s="32">
        <f>0+L132+L136+L140+L144+L148+L152+L156</f>
      </c>
      <c s="32">
        <f>0+M132+M136+M140+M144+M148+M152+M156</f>
      </c>
    </row>
    <row r="132" spans="1:16" ht="12.75">
      <c r="A132" t="s">
        <v>50</v>
      </c>
      <c s="34" t="s">
        <v>173</v>
      </c>
      <c s="34" t="s">
        <v>1412</v>
      </c>
      <c s="35" t="s">
        <v>5</v>
      </c>
      <c s="6" t="s">
        <v>1413</v>
      </c>
      <c s="36" t="s">
        <v>99</v>
      </c>
      <c s="37">
        <v>55</v>
      </c>
      <c s="36">
        <v>0.001676</v>
      </c>
      <c s="36">
        <f>ROUND(G132*H132,6)</f>
      </c>
      <c r="L132" s="38">
        <v>0</v>
      </c>
      <c s="32">
        <f>ROUND(ROUND(L132,2)*ROUND(G132,3),2)</f>
      </c>
      <c s="36" t="s">
        <v>814</v>
      </c>
      <c>
        <f>(M132*21)/100</f>
      </c>
      <c t="s">
        <v>28</v>
      </c>
    </row>
    <row r="133" spans="1:5" ht="12.75">
      <c r="A133" s="35" t="s">
        <v>56</v>
      </c>
      <c r="E133" s="39" t="s">
        <v>1413</v>
      </c>
    </row>
    <row r="134" spans="1:5" ht="12.75">
      <c r="A134" s="35" t="s">
        <v>57</v>
      </c>
      <c r="E134" s="40" t="s">
        <v>5</v>
      </c>
    </row>
    <row r="135" spans="1:5" ht="12.75">
      <c r="A135" t="s">
        <v>59</v>
      </c>
      <c r="E135" s="39" t="s">
        <v>1414</v>
      </c>
    </row>
    <row r="136" spans="1:16" ht="12.75">
      <c r="A136" t="s">
        <v>50</v>
      </c>
      <c s="34" t="s">
        <v>175</v>
      </c>
      <c s="34" t="s">
        <v>1415</v>
      </c>
      <c s="35" t="s">
        <v>5</v>
      </c>
      <c s="6" t="s">
        <v>1416</v>
      </c>
      <c s="36" t="s">
        <v>99</v>
      </c>
      <c s="37">
        <v>25</v>
      </c>
      <c s="36">
        <v>0.001906</v>
      </c>
      <c s="36">
        <f>ROUND(G136*H136,6)</f>
      </c>
      <c r="L136" s="38">
        <v>0</v>
      </c>
      <c s="32">
        <f>ROUND(ROUND(L136,2)*ROUND(G136,3),2)</f>
      </c>
      <c s="36" t="s">
        <v>814</v>
      </c>
      <c>
        <f>(M136*21)/100</f>
      </c>
      <c t="s">
        <v>28</v>
      </c>
    </row>
    <row r="137" spans="1:5" ht="12.75">
      <c r="A137" s="35" t="s">
        <v>56</v>
      </c>
      <c r="E137" s="39" t="s">
        <v>1416</v>
      </c>
    </row>
    <row r="138" spans="1:5" ht="12.75">
      <c r="A138" s="35" t="s">
        <v>57</v>
      </c>
      <c r="E138" s="40" t="s">
        <v>5</v>
      </c>
    </row>
    <row r="139" spans="1:5" ht="12.75">
      <c r="A139" t="s">
        <v>59</v>
      </c>
      <c r="E139" s="39" t="s">
        <v>1414</v>
      </c>
    </row>
    <row r="140" spans="1:16" ht="12.75">
      <c r="A140" t="s">
        <v>50</v>
      </c>
      <c s="34" t="s">
        <v>177</v>
      </c>
      <c s="34" t="s">
        <v>1417</v>
      </c>
      <c s="35" t="s">
        <v>5</v>
      </c>
      <c s="6" t="s">
        <v>1418</v>
      </c>
      <c s="36" t="s">
        <v>99</v>
      </c>
      <c s="37">
        <v>3</v>
      </c>
      <c s="36">
        <v>0.003077</v>
      </c>
      <c s="36">
        <f>ROUND(G140*H140,6)</f>
      </c>
      <c r="L140" s="38">
        <v>0</v>
      </c>
      <c s="32">
        <f>ROUND(ROUND(L140,2)*ROUND(G140,3),2)</f>
      </c>
      <c s="36" t="s">
        <v>814</v>
      </c>
      <c>
        <f>(M140*21)/100</f>
      </c>
      <c t="s">
        <v>28</v>
      </c>
    </row>
    <row r="141" spans="1:5" ht="12.75">
      <c r="A141" s="35" t="s">
        <v>56</v>
      </c>
      <c r="E141" s="39" t="s">
        <v>1418</v>
      </c>
    </row>
    <row r="142" spans="1:5" ht="12.75">
      <c r="A142" s="35" t="s">
        <v>57</v>
      </c>
      <c r="E142" s="40" t="s">
        <v>5</v>
      </c>
    </row>
    <row r="143" spans="1:5" ht="12.75">
      <c r="A143" t="s">
        <v>59</v>
      </c>
      <c r="E143" s="39" t="s">
        <v>1414</v>
      </c>
    </row>
    <row r="144" spans="1:16" ht="25.5">
      <c r="A144" t="s">
        <v>50</v>
      </c>
      <c s="34" t="s">
        <v>267</v>
      </c>
      <c s="34" t="s">
        <v>1419</v>
      </c>
      <c s="35" t="s">
        <v>5</v>
      </c>
      <c s="6" t="s">
        <v>1420</v>
      </c>
      <c s="36" t="s">
        <v>90</v>
      </c>
      <c s="37">
        <v>10</v>
      </c>
      <c s="36">
        <v>0.01024</v>
      </c>
      <c s="36">
        <f>ROUND(G144*H144,6)</f>
      </c>
      <c r="L144" s="38">
        <v>0</v>
      </c>
      <c s="32">
        <f>ROUND(ROUND(L144,2)*ROUND(G144,3),2)</f>
      </c>
      <c s="36" t="s">
        <v>814</v>
      </c>
      <c>
        <f>(M144*21)/100</f>
      </c>
      <c t="s">
        <v>28</v>
      </c>
    </row>
    <row r="145" spans="1:5" ht="25.5">
      <c r="A145" s="35" t="s">
        <v>56</v>
      </c>
      <c r="E145" s="39" t="s">
        <v>1420</v>
      </c>
    </row>
    <row r="146" spans="1:5" ht="12.75">
      <c r="A146" s="35" t="s">
        <v>57</v>
      </c>
      <c r="E146" s="40" t="s">
        <v>5</v>
      </c>
    </row>
    <row r="147" spans="1:5" ht="12.75">
      <c r="A147" t="s">
        <v>59</v>
      </c>
      <c r="E147" s="39" t="s">
        <v>5</v>
      </c>
    </row>
    <row r="148" spans="1:16" ht="12.75">
      <c r="A148" t="s">
        <v>50</v>
      </c>
      <c s="34" t="s">
        <v>270</v>
      </c>
      <c s="34" t="s">
        <v>1421</v>
      </c>
      <c s="35" t="s">
        <v>5</v>
      </c>
      <c s="6" t="s">
        <v>1422</v>
      </c>
      <c s="36" t="s">
        <v>90</v>
      </c>
      <c s="37">
        <v>14</v>
      </c>
      <c s="36">
        <v>0.02652</v>
      </c>
      <c s="36">
        <f>ROUND(G148*H148,6)</f>
      </c>
      <c r="L148" s="38">
        <v>0</v>
      </c>
      <c s="32">
        <f>ROUND(ROUND(L148,2)*ROUND(G148,3),2)</f>
      </c>
      <c s="36" t="s">
        <v>814</v>
      </c>
      <c>
        <f>(M148*21)/100</f>
      </c>
      <c t="s">
        <v>28</v>
      </c>
    </row>
    <row r="149" spans="1:5" ht="12.75">
      <c r="A149" s="35" t="s">
        <v>56</v>
      </c>
      <c r="E149" s="39" t="s">
        <v>1422</v>
      </c>
    </row>
    <row r="150" spans="1:5" ht="12.75">
      <c r="A150" s="35" t="s">
        <v>57</v>
      </c>
      <c r="E150" s="40" t="s">
        <v>5</v>
      </c>
    </row>
    <row r="151" spans="1:5" ht="12.75">
      <c r="A151" t="s">
        <v>59</v>
      </c>
      <c r="E151" s="39" t="s">
        <v>5</v>
      </c>
    </row>
    <row r="152" spans="1:16" ht="12.75">
      <c r="A152" t="s">
        <v>50</v>
      </c>
      <c s="34" t="s">
        <v>274</v>
      </c>
      <c s="34" t="s">
        <v>1423</v>
      </c>
      <c s="35" t="s">
        <v>5</v>
      </c>
      <c s="6" t="s">
        <v>1424</v>
      </c>
      <c s="36" t="s">
        <v>90</v>
      </c>
      <c s="37">
        <v>2</v>
      </c>
      <c s="36">
        <v>0.030896</v>
      </c>
      <c s="36">
        <f>ROUND(G152*H152,6)</f>
      </c>
      <c r="L152" s="38">
        <v>0</v>
      </c>
      <c s="32">
        <f>ROUND(ROUND(L152,2)*ROUND(G152,3),2)</f>
      </c>
      <c s="36" t="s">
        <v>814</v>
      </c>
      <c>
        <f>(M152*21)/100</f>
      </c>
      <c t="s">
        <v>28</v>
      </c>
    </row>
    <row r="153" spans="1:5" ht="12.75">
      <c r="A153" s="35" t="s">
        <v>56</v>
      </c>
      <c r="E153" s="39" t="s">
        <v>1424</v>
      </c>
    </row>
    <row r="154" spans="1:5" ht="12.75">
      <c r="A154" s="35" t="s">
        <v>57</v>
      </c>
      <c r="E154" s="40" t="s">
        <v>5</v>
      </c>
    </row>
    <row r="155" spans="1:5" ht="12.75">
      <c r="A155" t="s">
        <v>59</v>
      </c>
      <c r="E155" s="39" t="s">
        <v>5</v>
      </c>
    </row>
    <row r="156" spans="1:16" ht="12.75">
      <c r="A156" t="s">
        <v>50</v>
      </c>
      <c s="34" t="s">
        <v>277</v>
      </c>
      <c s="34" t="s">
        <v>1425</v>
      </c>
      <c s="35" t="s">
        <v>5</v>
      </c>
      <c s="6" t="s">
        <v>1426</v>
      </c>
      <c s="36" t="s">
        <v>90</v>
      </c>
      <c s="37">
        <v>19</v>
      </c>
      <c s="36">
        <v>0.069572</v>
      </c>
      <c s="36">
        <f>ROUND(G156*H156,6)</f>
      </c>
      <c r="L156" s="38">
        <v>0</v>
      </c>
      <c s="32">
        <f>ROUND(ROUND(L156,2)*ROUND(G156,3),2)</f>
      </c>
      <c s="36" t="s">
        <v>814</v>
      </c>
      <c>
        <f>(M156*21)/100</f>
      </c>
      <c t="s">
        <v>28</v>
      </c>
    </row>
    <row r="157" spans="1:5" ht="12.75">
      <c r="A157" s="35" t="s">
        <v>56</v>
      </c>
      <c r="E157" s="39" t="s">
        <v>1426</v>
      </c>
    </row>
    <row r="158" spans="1:5" ht="12.75">
      <c r="A158" s="35" t="s">
        <v>57</v>
      </c>
      <c r="E158" s="40" t="s">
        <v>5</v>
      </c>
    </row>
    <row r="159" spans="1:5" ht="12.75">
      <c r="A159" t="s">
        <v>59</v>
      </c>
      <c r="E159" s="39" t="s">
        <v>5</v>
      </c>
    </row>
    <row r="160" spans="1:13" ht="12.75">
      <c r="A160" t="s">
        <v>47</v>
      </c>
      <c r="C160" s="31" t="s">
        <v>92</v>
      </c>
      <c r="E160" s="33" t="s">
        <v>1427</v>
      </c>
      <c r="J160" s="32">
        <f>0</f>
      </c>
      <c s="32">
        <f>0</f>
      </c>
      <c s="32">
        <f>0+L161+L165+L169+L173+L177+L181+L185+L189+L193+L197+L201+L205</f>
      </c>
      <c s="32">
        <f>0+M161+M165+M169+M173+M177+M181+M185+M189+M193+M197+M201+M205</f>
      </c>
    </row>
    <row r="161" spans="1:16" ht="25.5">
      <c r="A161" t="s">
        <v>50</v>
      </c>
      <c s="34" t="s">
        <v>281</v>
      </c>
      <c s="34" t="s">
        <v>1428</v>
      </c>
      <c s="35" t="s">
        <v>5</v>
      </c>
      <c s="6" t="s">
        <v>1429</v>
      </c>
      <c s="36" t="s">
        <v>99</v>
      </c>
      <c s="37">
        <v>131</v>
      </c>
      <c s="36">
        <v>0.002479</v>
      </c>
      <c s="36">
        <f>ROUND(G161*H161,6)</f>
      </c>
      <c r="L161" s="38">
        <v>0</v>
      </c>
      <c s="32">
        <f>ROUND(ROUND(L161,2)*ROUND(G161,3),2)</f>
      </c>
      <c s="36" t="s">
        <v>814</v>
      </c>
      <c>
        <f>(M161*21)/100</f>
      </c>
      <c t="s">
        <v>28</v>
      </c>
    </row>
    <row r="162" spans="1:5" ht="25.5">
      <c r="A162" s="35" t="s">
        <v>56</v>
      </c>
      <c r="E162" s="39" t="s">
        <v>1429</v>
      </c>
    </row>
    <row r="163" spans="1:5" ht="12.75">
      <c r="A163" s="35" t="s">
        <v>57</v>
      </c>
      <c r="E163" s="40" t="s">
        <v>5</v>
      </c>
    </row>
    <row r="164" spans="1:5" ht="102">
      <c r="A164" t="s">
        <v>59</v>
      </c>
      <c r="E164" s="39" t="s">
        <v>1430</v>
      </c>
    </row>
    <row r="165" spans="1:16" ht="25.5">
      <c r="A165" t="s">
        <v>50</v>
      </c>
      <c s="34" t="s">
        <v>285</v>
      </c>
      <c s="34" t="s">
        <v>1431</v>
      </c>
      <c s="35" t="s">
        <v>5</v>
      </c>
      <c s="6" t="s">
        <v>1432</v>
      </c>
      <c s="36" t="s">
        <v>99</v>
      </c>
      <c s="37">
        <v>60</v>
      </c>
      <c s="36">
        <v>0.003935</v>
      </c>
      <c s="36">
        <f>ROUND(G165*H165,6)</f>
      </c>
      <c r="L165" s="38">
        <v>0</v>
      </c>
      <c s="32">
        <f>ROUND(ROUND(L165,2)*ROUND(G165,3),2)</f>
      </c>
      <c s="36" t="s">
        <v>814</v>
      </c>
      <c>
        <f>(M165*21)/100</f>
      </c>
      <c t="s">
        <v>28</v>
      </c>
    </row>
    <row r="166" spans="1:5" ht="25.5">
      <c r="A166" s="35" t="s">
        <v>56</v>
      </c>
      <c r="E166" s="39" t="s">
        <v>1432</v>
      </c>
    </row>
    <row r="167" spans="1:5" ht="12.75">
      <c r="A167" s="35" t="s">
        <v>57</v>
      </c>
      <c r="E167" s="40" t="s">
        <v>5</v>
      </c>
    </row>
    <row r="168" spans="1:5" ht="102">
      <c r="A168" t="s">
        <v>59</v>
      </c>
      <c r="E168" s="39" t="s">
        <v>1430</v>
      </c>
    </row>
    <row r="169" spans="1:16" ht="25.5">
      <c r="A169" t="s">
        <v>50</v>
      </c>
      <c s="34" t="s">
        <v>289</v>
      </c>
      <c s="34" t="s">
        <v>1433</v>
      </c>
      <c s="35" t="s">
        <v>5</v>
      </c>
      <c s="6" t="s">
        <v>1434</v>
      </c>
      <c s="36" t="s">
        <v>99</v>
      </c>
      <c s="37">
        <v>107</v>
      </c>
      <c s="36">
        <v>0.010205</v>
      </c>
      <c s="36">
        <f>ROUND(G169*H169,6)</f>
      </c>
      <c r="L169" s="38">
        <v>0</v>
      </c>
      <c s="32">
        <f>ROUND(ROUND(L169,2)*ROUND(G169,3),2)</f>
      </c>
      <c s="36" t="s">
        <v>814</v>
      </c>
      <c>
        <f>(M169*21)/100</f>
      </c>
      <c t="s">
        <v>28</v>
      </c>
    </row>
    <row r="170" spans="1:5" ht="25.5">
      <c r="A170" s="35" t="s">
        <v>56</v>
      </c>
      <c r="E170" s="39" t="s">
        <v>1434</v>
      </c>
    </row>
    <row r="171" spans="1:5" ht="12.75">
      <c r="A171" s="35" t="s">
        <v>57</v>
      </c>
      <c r="E171" s="40" t="s">
        <v>5</v>
      </c>
    </row>
    <row r="172" spans="1:5" ht="102">
      <c r="A172" t="s">
        <v>59</v>
      </c>
      <c r="E172" s="39" t="s">
        <v>1430</v>
      </c>
    </row>
    <row r="173" spans="1:16" ht="25.5">
      <c r="A173" t="s">
        <v>50</v>
      </c>
      <c s="34" t="s">
        <v>294</v>
      </c>
      <c s="34" t="s">
        <v>1435</v>
      </c>
      <c s="35" t="s">
        <v>5</v>
      </c>
      <c s="6" t="s">
        <v>1436</v>
      </c>
      <c s="36" t="s">
        <v>99</v>
      </c>
      <c s="37">
        <v>151</v>
      </c>
      <c s="36">
        <v>0.016412</v>
      </c>
      <c s="36">
        <f>ROUND(G173*H173,6)</f>
      </c>
      <c r="L173" s="38">
        <v>0</v>
      </c>
      <c s="32">
        <f>ROUND(ROUND(L173,2)*ROUND(G173,3),2)</f>
      </c>
      <c s="36" t="s">
        <v>814</v>
      </c>
      <c>
        <f>(M173*21)/100</f>
      </c>
      <c t="s">
        <v>28</v>
      </c>
    </row>
    <row r="174" spans="1:5" ht="25.5">
      <c r="A174" s="35" t="s">
        <v>56</v>
      </c>
      <c r="E174" s="39" t="s">
        <v>1436</v>
      </c>
    </row>
    <row r="175" spans="1:5" ht="12.75">
      <c r="A175" s="35" t="s">
        <v>57</v>
      </c>
      <c r="E175" s="40" t="s">
        <v>5</v>
      </c>
    </row>
    <row r="176" spans="1:5" ht="102">
      <c r="A176" t="s">
        <v>59</v>
      </c>
      <c r="E176" s="39" t="s">
        <v>1430</v>
      </c>
    </row>
    <row r="177" spans="1:16" ht="25.5">
      <c r="A177" t="s">
        <v>50</v>
      </c>
      <c s="34" t="s">
        <v>298</v>
      </c>
      <c s="34" t="s">
        <v>1437</v>
      </c>
      <c s="35" t="s">
        <v>5</v>
      </c>
      <c s="6" t="s">
        <v>1438</v>
      </c>
      <c s="36" t="s">
        <v>99</v>
      </c>
      <c s="37">
        <v>8</v>
      </c>
      <c s="36">
        <v>0.016423</v>
      </c>
      <c s="36">
        <f>ROUND(G177*H177,6)</f>
      </c>
      <c r="L177" s="38">
        <v>0</v>
      </c>
      <c s="32">
        <f>ROUND(ROUND(L177,2)*ROUND(G177,3),2)</f>
      </c>
      <c s="36" t="s">
        <v>814</v>
      </c>
      <c>
        <f>(M177*21)/100</f>
      </c>
      <c t="s">
        <v>28</v>
      </c>
    </row>
    <row r="178" spans="1:5" ht="25.5">
      <c r="A178" s="35" t="s">
        <v>56</v>
      </c>
      <c r="E178" s="39" t="s">
        <v>1438</v>
      </c>
    </row>
    <row r="179" spans="1:5" ht="12.75">
      <c r="A179" s="35" t="s">
        <v>57</v>
      </c>
      <c r="E179" s="40" t="s">
        <v>5</v>
      </c>
    </row>
    <row r="180" spans="1:5" ht="102">
      <c r="A180" t="s">
        <v>59</v>
      </c>
      <c r="E180" s="39" t="s">
        <v>1430</v>
      </c>
    </row>
    <row r="181" spans="1:16" ht="25.5">
      <c r="A181" t="s">
        <v>50</v>
      </c>
      <c s="34" t="s">
        <v>302</v>
      </c>
      <c s="34" t="s">
        <v>1439</v>
      </c>
      <c s="35" t="s">
        <v>5</v>
      </c>
      <c s="6" t="s">
        <v>1440</v>
      </c>
      <c s="36" t="s">
        <v>99</v>
      </c>
      <c s="37">
        <v>39</v>
      </c>
      <c s="36">
        <v>0.049451</v>
      </c>
      <c s="36">
        <f>ROUND(G181*H181,6)</f>
      </c>
      <c r="L181" s="38">
        <v>0</v>
      </c>
      <c s="32">
        <f>ROUND(ROUND(L181,2)*ROUND(G181,3),2)</f>
      </c>
      <c s="36" t="s">
        <v>814</v>
      </c>
      <c>
        <f>(M181*21)/100</f>
      </c>
      <c t="s">
        <v>28</v>
      </c>
    </row>
    <row r="182" spans="1:5" ht="25.5">
      <c r="A182" s="35" t="s">
        <v>56</v>
      </c>
      <c r="E182" s="39" t="s">
        <v>1440</v>
      </c>
    </row>
    <row r="183" spans="1:5" ht="12.75">
      <c r="A183" s="35" t="s">
        <v>57</v>
      </c>
      <c r="E183" s="40" t="s">
        <v>5</v>
      </c>
    </row>
    <row r="184" spans="1:5" ht="102">
      <c r="A184" t="s">
        <v>59</v>
      </c>
      <c r="E184" s="39" t="s">
        <v>1430</v>
      </c>
    </row>
    <row r="185" spans="1:16" ht="25.5">
      <c r="A185" t="s">
        <v>50</v>
      </c>
      <c s="34" t="s">
        <v>305</v>
      </c>
      <c s="34" t="s">
        <v>1441</v>
      </c>
      <c s="35" t="s">
        <v>5</v>
      </c>
      <c s="6" t="s">
        <v>1442</v>
      </c>
      <c s="36" t="s">
        <v>90</v>
      </c>
      <c s="37">
        <v>2</v>
      </c>
      <c s="36">
        <v>0</v>
      </c>
      <c s="36">
        <f>ROUND(G185*H185,6)</f>
      </c>
      <c r="L185" s="38">
        <v>0</v>
      </c>
      <c s="32">
        <f>ROUND(ROUND(L185,2)*ROUND(G185,3),2)</f>
      </c>
      <c s="36" t="s">
        <v>55</v>
      </c>
      <c>
        <f>(M185*21)/100</f>
      </c>
      <c t="s">
        <v>28</v>
      </c>
    </row>
    <row r="186" spans="1:5" ht="25.5">
      <c r="A186" s="35" t="s">
        <v>56</v>
      </c>
      <c r="E186" s="39" t="s">
        <v>1442</v>
      </c>
    </row>
    <row r="187" spans="1:5" ht="12.75">
      <c r="A187" s="35" t="s">
        <v>57</v>
      </c>
      <c r="E187" s="40" t="s">
        <v>5</v>
      </c>
    </row>
    <row r="188" spans="1:5" ht="12.75">
      <c r="A188" t="s">
        <v>59</v>
      </c>
      <c r="E188" s="39" t="s">
        <v>5</v>
      </c>
    </row>
    <row r="189" spans="1:16" ht="12.75">
      <c r="A189" t="s">
        <v>50</v>
      </c>
      <c s="34" t="s">
        <v>308</v>
      </c>
      <c s="34" t="s">
        <v>1443</v>
      </c>
      <c s="35" t="s">
        <v>5</v>
      </c>
      <c s="6" t="s">
        <v>1444</v>
      </c>
      <c s="36" t="s">
        <v>533</v>
      </c>
      <c s="37">
        <v>2</v>
      </c>
      <c s="36">
        <v>0</v>
      </c>
      <c s="36">
        <f>ROUND(G189*H189,6)</f>
      </c>
      <c r="L189" s="38">
        <v>0</v>
      </c>
      <c s="32">
        <f>ROUND(ROUND(L189,2)*ROUND(G189,3),2)</f>
      </c>
      <c s="36" t="s">
        <v>55</v>
      </c>
      <c>
        <f>(M189*21)/100</f>
      </c>
      <c t="s">
        <v>28</v>
      </c>
    </row>
    <row r="190" spans="1:5" ht="12.75">
      <c r="A190" s="35" t="s">
        <v>56</v>
      </c>
      <c r="E190" s="39" t="s">
        <v>1444</v>
      </c>
    </row>
    <row r="191" spans="1:5" ht="12.75">
      <c r="A191" s="35" t="s">
        <v>57</v>
      </c>
      <c r="E191" s="40" t="s">
        <v>5</v>
      </c>
    </row>
    <row r="192" spans="1:5" ht="12.75">
      <c r="A192" t="s">
        <v>59</v>
      </c>
      <c r="E192" s="39" t="s">
        <v>5</v>
      </c>
    </row>
    <row r="193" spans="1:16" ht="12.75">
      <c r="A193" t="s">
        <v>50</v>
      </c>
      <c s="34" t="s">
        <v>311</v>
      </c>
      <c s="34" t="s">
        <v>1445</v>
      </c>
      <c s="35" t="s">
        <v>5</v>
      </c>
      <c s="6" t="s">
        <v>1446</v>
      </c>
      <c s="36" t="s">
        <v>533</v>
      </c>
      <c s="37">
        <v>2</v>
      </c>
      <c s="36">
        <v>0</v>
      </c>
      <c s="36">
        <f>ROUND(G193*H193,6)</f>
      </c>
      <c r="L193" s="38">
        <v>0</v>
      </c>
      <c s="32">
        <f>ROUND(ROUND(L193,2)*ROUND(G193,3),2)</f>
      </c>
      <c s="36" t="s">
        <v>55</v>
      </c>
      <c>
        <f>(M193*21)/100</f>
      </c>
      <c t="s">
        <v>28</v>
      </c>
    </row>
    <row r="194" spans="1:5" ht="12.75">
      <c r="A194" s="35" t="s">
        <v>56</v>
      </c>
      <c r="E194" s="39" t="s">
        <v>1446</v>
      </c>
    </row>
    <row r="195" spans="1:5" ht="12.75">
      <c r="A195" s="35" t="s">
        <v>57</v>
      </c>
      <c r="E195" s="40" t="s">
        <v>5</v>
      </c>
    </row>
    <row r="196" spans="1:5" ht="12.75">
      <c r="A196" t="s">
        <v>59</v>
      </c>
      <c r="E196" s="39" t="s">
        <v>5</v>
      </c>
    </row>
    <row r="197" spans="1:16" ht="12.75">
      <c r="A197" t="s">
        <v>50</v>
      </c>
      <c s="34" t="s">
        <v>315</v>
      </c>
      <c s="34" t="s">
        <v>1447</v>
      </c>
      <c s="35" t="s">
        <v>5</v>
      </c>
      <c s="6" t="s">
        <v>1448</v>
      </c>
      <c s="36" t="s">
        <v>533</v>
      </c>
      <c s="37">
        <v>2</v>
      </c>
      <c s="36">
        <v>0</v>
      </c>
      <c s="36">
        <f>ROUND(G197*H197,6)</f>
      </c>
      <c r="L197" s="38">
        <v>0</v>
      </c>
      <c s="32">
        <f>ROUND(ROUND(L197,2)*ROUND(G197,3),2)</f>
      </c>
      <c s="36" t="s">
        <v>55</v>
      </c>
      <c>
        <f>(M197*21)/100</f>
      </c>
      <c t="s">
        <v>28</v>
      </c>
    </row>
    <row r="198" spans="1:5" ht="12.75">
      <c r="A198" s="35" t="s">
        <v>56</v>
      </c>
      <c r="E198" s="39" t="s">
        <v>1448</v>
      </c>
    </row>
    <row r="199" spans="1:5" ht="12.75">
      <c r="A199" s="35" t="s">
        <v>57</v>
      </c>
      <c r="E199" s="40" t="s">
        <v>5</v>
      </c>
    </row>
    <row r="200" spans="1:5" ht="12.75">
      <c r="A200" t="s">
        <v>59</v>
      </c>
      <c r="E200" s="39" t="s">
        <v>5</v>
      </c>
    </row>
    <row r="201" spans="1:16" ht="12.75">
      <c r="A201" t="s">
        <v>50</v>
      </c>
      <c s="34" t="s">
        <v>318</v>
      </c>
      <c s="34" t="s">
        <v>1449</v>
      </c>
      <c s="35" t="s">
        <v>5</v>
      </c>
      <c s="6" t="s">
        <v>1450</v>
      </c>
      <c s="36" t="s">
        <v>533</v>
      </c>
      <c s="37">
        <v>2</v>
      </c>
      <c s="36">
        <v>0</v>
      </c>
      <c s="36">
        <f>ROUND(G201*H201,6)</f>
      </c>
      <c r="L201" s="38">
        <v>0</v>
      </c>
      <c s="32">
        <f>ROUND(ROUND(L201,2)*ROUND(G201,3),2)</f>
      </c>
      <c s="36" t="s">
        <v>55</v>
      </c>
      <c>
        <f>(M201*21)/100</f>
      </c>
      <c t="s">
        <v>28</v>
      </c>
    </row>
    <row r="202" spans="1:5" ht="12.75">
      <c r="A202" s="35" t="s">
        <v>56</v>
      </c>
      <c r="E202" s="39" t="s">
        <v>1450</v>
      </c>
    </row>
    <row r="203" spans="1:5" ht="12.75">
      <c r="A203" s="35" t="s">
        <v>57</v>
      </c>
      <c r="E203" s="40" t="s">
        <v>5</v>
      </c>
    </row>
    <row r="204" spans="1:5" ht="12.75">
      <c r="A204" t="s">
        <v>59</v>
      </c>
      <c r="E204" s="39" t="s">
        <v>5</v>
      </c>
    </row>
    <row r="205" spans="1:16" ht="12.75">
      <c r="A205" t="s">
        <v>50</v>
      </c>
      <c s="34" t="s">
        <v>321</v>
      </c>
      <c s="34" t="s">
        <v>1451</v>
      </c>
      <c s="35" t="s">
        <v>5</v>
      </c>
      <c s="6" t="s">
        <v>1452</v>
      </c>
      <c s="36" t="s">
        <v>533</v>
      </c>
      <c s="37">
        <v>2</v>
      </c>
      <c s="36">
        <v>0</v>
      </c>
      <c s="36">
        <f>ROUND(G205*H205,6)</f>
      </c>
      <c r="L205" s="38">
        <v>0</v>
      </c>
      <c s="32">
        <f>ROUND(ROUND(L205,2)*ROUND(G205,3),2)</f>
      </c>
      <c s="36" t="s">
        <v>55</v>
      </c>
      <c>
        <f>(M205*21)/100</f>
      </c>
      <c t="s">
        <v>28</v>
      </c>
    </row>
    <row r="206" spans="1:5" ht="12.75">
      <c r="A206" s="35" t="s">
        <v>56</v>
      </c>
      <c r="E206" s="39" t="s">
        <v>1452</v>
      </c>
    </row>
    <row r="207" spans="1:5" ht="12.75">
      <c r="A207" s="35" t="s">
        <v>57</v>
      </c>
      <c r="E207" s="40" t="s">
        <v>5</v>
      </c>
    </row>
    <row r="208" spans="1:5" ht="12.75">
      <c r="A208" t="s">
        <v>59</v>
      </c>
      <c r="E208" s="39" t="s">
        <v>5</v>
      </c>
    </row>
    <row r="209" spans="1:13" ht="12.75">
      <c r="A209" t="s">
        <v>47</v>
      </c>
      <c r="C209" s="31" t="s">
        <v>96</v>
      </c>
      <c r="E209" s="33" t="s">
        <v>1453</v>
      </c>
      <c r="J209" s="32">
        <f>0</f>
      </c>
      <c s="32">
        <f>0</f>
      </c>
      <c s="32">
        <f>0+L210+L214+L218+L222</f>
      </c>
      <c s="32">
        <f>0+M210+M214+M218+M222</f>
      </c>
    </row>
    <row r="210" spans="1:16" ht="25.5">
      <c r="A210" t="s">
        <v>50</v>
      </c>
      <c s="34" t="s">
        <v>325</v>
      </c>
      <c s="34" t="s">
        <v>1454</v>
      </c>
      <c s="35" t="s">
        <v>5</v>
      </c>
      <c s="6" t="s">
        <v>1455</v>
      </c>
      <c s="36" t="s">
        <v>90</v>
      </c>
      <c s="37">
        <v>19</v>
      </c>
      <c s="36">
        <v>0.006882</v>
      </c>
      <c s="36">
        <f>ROUND(G210*H210,6)</f>
      </c>
      <c r="L210" s="38">
        <v>0</v>
      </c>
      <c s="32">
        <f>ROUND(ROUND(L210,2)*ROUND(G210,3),2)</f>
      </c>
      <c s="36" t="s">
        <v>814</v>
      </c>
      <c>
        <f>(M210*21)/100</f>
      </c>
      <c t="s">
        <v>28</v>
      </c>
    </row>
    <row r="211" spans="1:5" ht="25.5">
      <c r="A211" s="35" t="s">
        <v>56</v>
      </c>
      <c r="E211" s="39" t="s">
        <v>1455</v>
      </c>
    </row>
    <row r="212" spans="1:5" ht="12.75">
      <c r="A212" s="35" t="s">
        <v>57</v>
      </c>
      <c r="E212" s="40" t="s">
        <v>5</v>
      </c>
    </row>
    <row r="213" spans="1:5" ht="12.75">
      <c r="A213" t="s">
        <v>59</v>
      </c>
      <c r="E213" s="39" t="s">
        <v>5</v>
      </c>
    </row>
    <row r="214" spans="1:16" ht="12.75">
      <c r="A214" t="s">
        <v>50</v>
      </c>
      <c s="34" t="s">
        <v>329</v>
      </c>
      <c s="34" t="s">
        <v>1456</v>
      </c>
      <c s="35" t="s">
        <v>5</v>
      </c>
      <c s="6" t="s">
        <v>1457</v>
      </c>
      <c s="36" t="s">
        <v>90</v>
      </c>
      <c s="37">
        <v>19</v>
      </c>
      <c s="36">
        <v>0.046</v>
      </c>
      <c s="36">
        <f>ROUND(G214*H214,6)</f>
      </c>
      <c r="L214" s="38">
        <v>0</v>
      </c>
      <c s="32">
        <f>ROUND(ROUND(L214,2)*ROUND(G214,3),2)</f>
      </c>
      <c s="36" t="s">
        <v>814</v>
      </c>
      <c>
        <f>(M214*21)/100</f>
      </c>
      <c t="s">
        <v>28</v>
      </c>
    </row>
    <row r="215" spans="1:5" ht="12.75">
      <c r="A215" s="35" t="s">
        <v>56</v>
      </c>
      <c r="E215" s="39" t="s">
        <v>1457</v>
      </c>
    </row>
    <row r="216" spans="1:5" ht="12.75">
      <c r="A216" s="35" t="s">
        <v>57</v>
      </c>
      <c r="E216" s="40" t="s">
        <v>5</v>
      </c>
    </row>
    <row r="217" spans="1:5" ht="12.75">
      <c r="A217" t="s">
        <v>59</v>
      </c>
      <c r="E217" s="39" t="s">
        <v>5</v>
      </c>
    </row>
    <row r="218" spans="1:16" ht="12.75">
      <c r="A218" t="s">
        <v>50</v>
      </c>
      <c s="34" t="s">
        <v>333</v>
      </c>
      <c s="34" t="s">
        <v>1458</v>
      </c>
      <c s="35" t="s">
        <v>5</v>
      </c>
      <c s="6" t="s">
        <v>1459</v>
      </c>
      <c s="36" t="s">
        <v>90</v>
      </c>
      <c s="37">
        <v>95</v>
      </c>
      <c s="36">
        <v>0.001812</v>
      </c>
      <c s="36">
        <f>ROUND(G218*H218,6)</f>
      </c>
      <c r="L218" s="38">
        <v>0</v>
      </c>
      <c s="32">
        <f>ROUND(ROUND(L218,2)*ROUND(G218,3),2)</f>
      </c>
      <c s="36" t="s">
        <v>814</v>
      </c>
      <c>
        <f>(M218*21)/100</f>
      </c>
      <c t="s">
        <v>28</v>
      </c>
    </row>
    <row r="219" spans="1:5" ht="12.75">
      <c r="A219" s="35" t="s">
        <v>56</v>
      </c>
      <c r="E219" s="39" t="s">
        <v>1459</v>
      </c>
    </row>
    <row r="220" spans="1:5" ht="25.5">
      <c r="A220" s="35" t="s">
        <v>57</v>
      </c>
      <c r="E220" s="40" t="s">
        <v>1460</v>
      </c>
    </row>
    <row r="221" spans="1:5" ht="12.75">
      <c r="A221" t="s">
        <v>59</v>
      </c>
      <c r="E221" s="39" t="s">
        <v>5</v>
      </c>
    </row>
    <row r="222" spans="1:16" ht="12.75">
      <c r="A222" t="s">
        <v>50</v>
      </c>
      <c s="34" t="s">
        <v>338</v>
      </c>
      <c s="34" t="s">
        <v>1461</v>
      </c>
      <c s="35" t="s">
        <v>5</v>
      </c>
      <c s="6" t="s">
        <v>1462</v>
      </c>
      <c s="36" t="s">
        <v>90</v>
      </c>
      <c s="37">
        <v>95</v>
      </c>
      <c s="36">
        <v>0.00116</v>
      </c>
      <c s="36">
        <f>ROUND(G222*H222,6)</f>
      </c>
      <c r="L222" s="38">
        <v>0</v>
      </c>
      <c s="32">
        <f>ROUND(ROUND(L222,2)*ROUND(G222,3),2)</f>
      </c>
      <c s="36" t="s">
        <v>814</v>
      </c>
      <c>
        <f>(M222*21)/100</f>
      </c>
      <c t="s">
        <v>28</v>
      </c>
    </row>
    <row r="223" spans="1:5" ht="12.75">
      <c r="A223" s="35" t="s">
        <v>56</v>
      </c>
      <c r="E223" s="39" t="s">
        <v>1462</v>
      </c>
    </row>
    <row r="224" spans="1:5" ht="12.75">
      <c r="A224" s="35" t="s">
        <v>57</v>
      </c>
      <c r="E224" s="40" t="s">
        <v>5</v>
      </c>
    </row>
    <row r="225" spans="1:5" ht="12.75">
      <c r="A225" t="s">
        <v>59</v>
      </c>
      <c r="E225" s="39" t="s">
        <v>5</v>
      </c>
    </row>
    <row r="226" spans="1:13" ht="12.75">
      <c r="A226" t="s">
        <v>47</v>
      </c>
      <c r="C226" s="31" t="s">
        <v>1463</v>
      </c>
      <c r="E226" s="33" t="s">
        <v>1464</v>
      </c>
      <c r="J226" s="32">
        <f>0</f>
      </c>
      <c s="32">
        <f>0</f>
      </c>
      <c s="32">
        <f>0+L227</f>
      </c>
      <c s="32">
        <f>0+M227</f>
      </c>
    </row>
    <row r="227" spans="1:16" ht="38.25">
      <c r="A227" t="s">
        <v>50</v>
      </c>
      <c s="34" t="s">
        <v>342</v>
      </c>
      <c s="34" t="s">
        <v>1465</v>
      </c>
      <c s="35" t="s">
        <v>5</v>
      </c>
      <c s="6" t="s">
        <v>1466</v>
      </c>
      <c s="36" t="s">
        <v>54</v>
      </c>
      <c s="37">
        <v>456.435</v>
      </c>
      <c s="36">
        <v>0</v>
      </c>
      <c s="36">
        <f>ROUND(G227*H227,6)</f>
      </c>
      <c r="L227" s="38">
        <v>0</v>
      </c>
      <c s="32">
        <f>ROUND(ROUND(L227,2)*ROUND(G227,3),2)</f>
      </c>
      <c s="36" t="s">
        <v>814</v>
      </c>
      <c>
        <f>(M227*21)/100</f>
      </c>
      <c t="s">
        <v>28</v>
      </c>
    </row>
    <row r="228" spans="1:5" ht="38.25">
      <c r="A228" s="35" t="s">
        <v>56</v>
      </c>
      <c r="E228" s="39" t="s">
        <v>1467</v>
      </c>
    </row>
    <row r="229" spans="1:5" ht="12.75">
      <c r="A229" s="35" t="s">
        <v>57</v>
      </c>
      <c r="E229" s="40" t="s">
        <v>5</v>
      </c>
    </row>
    <row r="230" spans="1:5" ht="25.5">
      <c r="A230" t="s">
        <v>59</v>
      </c>
      <c r="E230" s="39" t="s">
        <v>1468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COUNTIFS(L8:L618,"=0",A8:A618,"P")+COUNTIFS(L8:L618,"",A8:A618,"P")+SUM(Q8:Q618)</f>
      </c>
    </row>
    <row r="8" spans="1:13" ht="12.75">
      <c r="A8" t="s">
        <v>45</v>
      </c>
      <c r="C8" s="28" t="s">
        <v>1471</v>
      </c>
      <c r="E8" s="30" t="s">
        <v>1470</v>
      </c>
      <c r="J8" s="29">
        <f>0+J9+J22+J63+J88+J117+J142+J171+J176+J225+J290+J299+J308+J317+J338+J347+J352+J377+J446+J471+J612+J617</f>
      </c>
      <c s="29">
        <f>0+K9+K22+K63+K88+K117+K142+K171+K176+K225+K290+K299+K308+K317+K338+K347+K352+K377+K446+K471+K612+K617</f>
      </c>
      <c s="29">
        <f>0+L9+L22+L63+L88+L117+L142+L171+L176+L225+L290+L299+L308+L317+L338+L347+L352+L377+L446+L471+L612+L617</f>
      </c>
      <c s="29">
        <f>0+M9+M22+M63+M88+M117+M142+M171+M176+M225+M290+M299+M308+M317+M338+M347+M352+M377+M446+M471+M612+M617</f>
      </c>
    </row>
    <row r="9" spans="1:13" ht="12.75">
      <c r="A9" t="s">
        <v>47</v>
      </c>
      <c r="C9" s="31" t="s">
        <v>48</v>
      </c>
      <c r="E9" s="33" t="s">
        <v>49</v>
      </c>
      <c r="J9" s="32">
        <f>0</f>
      </c>
      <c s="32">
        <f>0</f>
      </c>
      <c s="32">
        <f>0+L10+L14+L18</f>
      </c>
      <c s="32">
        <f>0+M10+M14+M18</f>
      </c>
    </row>
    <row r="10" spans="1:16" ht="25.5">
      <c r="A10" t="s">
        <v>50</v>
      </c>
      <c s="34" t="s">
        <v>48</v>
      </c>
      <c s="34" t="s">
        <v>1472</v>
      </c>
      <c s="35" t="s">
        <v>5</v>
      </c>
      <c s="6" t="s">
        <v>1473</v>
      </c>
      <c s="36" t="s">
        <v>70</v>
      </c>
      <c s="37">
        <v>53.573</v>
      </c>
      <c s="36">
        <v>0</v>
      </c>
      <c s="36">
        <f>ROUND(G10*H10,6)</f>
      </c>
      <c r="L10" s="38">
        <v>0</v>
      </c>
      <c s="32">
        <f>ROUND(ROUND(L10,2)*ROUND(G10,3),2)</f>
      </c>
      <c s="36" t="s">
        <v>814</v>
      </c>
      <c>
        <f>(M10*21)/100</f>
      </c>
      <c t="s">
        <v>28</v>
      </c>
    </row>
    <row r="11" spans="1:5" ht="25.5">
      <c r="A11" s="35" t="s">
        <v>56</v>
      </c>
      <c r="E11" s="39" t="s">
        <v>1473</v>
      </c>
    </row>
    <row r="12" spans="1:5" ht="63.75">
      <c r="A12" s="35" t="s">
        <v>57</v>
      </c>
      <c r="E12" s="40" t="s">
        <v>1474</v>
      </c>
    </row>
    <row r="13" spans="1:5" ht="25.5">
      <c r="A13" t="s">
        <v>59</v>
      </c>
      <c r="E13" s="39" t="s">
        <v>1475</v>
      </c>
    </row>
    <row r="14" spans="1:16" ht="25.5">
      <c r="A14" t="s">
        <v>50</v>
      </c>
      <c s="34" t="s">
        <v>28</v>
      </c>
      <c s="34" t="s">
        <v>1476</v>
      </c>
      <c s="35" t="s">
        <v>5</v>
      </c>
      <c s="6" t="s">
        <v>1477</v>
      </c>
      <c s="36" t="s">
        <v>70</v>
      </c>
      <c s="37">
        <v>1.151</v>
      </c>
      <c s="36">
        <v>0</v>
      </c>
      <c s="36">
        <f>ROUND(G14*H14,6)</f>
      </c>
      <c r="L14" s="38">
        <v>0</v>
      </c>
      <c s="32">
        <f>ROUND(ROUND(L14,2)*ROUND(G14,3),2)</f>
      </c>
      <c s="36" t="s">
        <v>814</v>
      </c>
      <c>
        <f>(M14*21)/100</f>
      </c>
      <c t="s">
        <v>28</v>
      </c>
    </row>
    <row r="15" spans="1:5" ht="25.5">
      <c r="A15" s="35" t="s">
        <v>56</v>
      </c>
      <c r="E15" s="39" t="s">
        <v>1477</v>
      </c>
    </row>
    <row r="16" spans="1:5" ht="25.5">
      <c r="A16" s="35" t="s">
        <v>57</v>
      </c>
      <c r="E16" s="40" t="s">
        <v>1478</v>
      </c>
    </row>
    <row r="17" spans="1:5" ht="51">
      <c r="A17" t="s">
        <v>59</v>
      </c>
      <c r="E17" s="39" t="s">
        <v>1479</v>
      </c>
    </row>
    <row r="18" spans="1:16" ht="25.5">
      <c r="A18" t="s">
        <v>50</v>
      </c>
      <c s="34" t="s">
        <v>26</v>
      </c>
      <c s="34" t="s">
        <v>1480</v>
      </c>
      <c s="35" t="s">
        <v>5</v>
      </c>
      <c s="6" t="s">
        <v>1481</v>
      </c>
      <c s="36" t="s">
        <v>70</v>
      </c>
      <c s="37">
        <v>1.151</v>
      </c>
      <c s="36">
        <v>0</v>
      </c>
      <c s="36">
        <f>ROUND(G18*H18,6)</f>
      </c>
      <c r="L18" s="38">
        <v>0</v>
      </c>
      <c s="32">
        <f>ROUND(ROUND(L18,2)*ROUND(G18,3),2)</f>
      </c>
      <c s="36" t="s">
        <v>814</v>
      </c>
      <c>
        <f>(M18*21)/100</f>
      </c>
      <c t="s">
        <v>28</v>
      </c>
    </row>
    <row r="19" spans="1:5" ht="25.5">
      <c r="A19" s="35" t="s">
        <v>56</v>
      </c>
      <c r="E19" s="39" t="s">
        <v>1481</v>
      </c>
    </row>
    <row r="20" spans="1:5" ht="25.5">
      <c r="A20" s="35" t="s">
        <v>57</v>
      </c>
      <c r="E20" s="40" t="s">
        <v>1478</v>
      </c>
    </row>
    <row r="21" spans="1:5" ht="191.25">
      <c r="A21" t="s">
        <v>59</v>
      </c>
      <c r="E21" s="39" t="s">
        <v>1482</v>
      </c>
    </row>
    <row r="22" spans="1:13" ht="12.75">
      <c r="A22" t="s">
        <v>47</v>
      </c>
      <c r="C22" s="31" t="s">
        <v>28</v>
      </c>
      <c r="E22" s="33" t="s">
        <v>1483</v>
      </c>
      <c r="J22" s="32">
        <f>0</f>
      </c>
      <c s="32">
        <f>0</f>
      </c>
      <c s="32">
        <f>0+L23+L27+L31+L35+L39+L43+L47+L51+L55+L59</f>
      </c>
      <c s="32">
        <f>0+M23+M27+M31+M35+M39+M43+M47+M51+M55+M59</f>
      </c>
    </row>
    <row r="23" spans="1:16" ht="25.5">
      <c r="A23" t="s">
        <v>50</v>
      </c>
      <c s="34" t="s">
        <v>75</v>
      </c>
      <c s="34" t="s">
        <v>1484</v>
      </c>
      <c s="35" t="s">
        <v>5</v>
      </c>
      <c s="6" t="s">
        <v>1485</v>
      </c>
      <c s="36" t="s">
        <v>226</v>
      </c>
      <c s="37">
        <v>511.185</v>
      </c>
      <c s="36">
        <v>0.000138</v>
      </c>
      <c s="36">
        <f>ROUND(G23*H23,6)</f>
      </c>
      <c r="L23" s="38">
        <v>0</v>
      </c>
      <c s="32">
        <f>ROUND(ROUND(L23,2)*ROUND(G23,3),2)</f>
      </c>
      <c s="36" t="s">
        <v>814</v>
      </c>
      <c>
        <f>(M23*21)/100</f>
      </c>
      <c t="s">
        <v>28</v>
      </c>
    </row>
    <row r="24" spans="1:5" ht="25.5">
      <c r="A24" s="35" t="s">
        <v>56</v>
      </c>
      <c r="E24" s="39" t="s">
        <v>1485</v>
      </c>
    </row>
    <row r="25" spans="1:5" ht="51">
      <c r="A25" s="35" t="s">
        <v>57</v>
      </c>
      <c r="E25" s="40" t="s">
        <v>1486</v>
      </c>
    </row>
    <row r="26" spans="1:5" ht="63.75">
      <c r="A26" t="s">
        <v>59</v>
      </c>
      <c r="E26" s="39" t="s">
        <v>1487</v>
      </c>
    </row>
    <row r="27" spans="1:16" ht="12.75">
      <c r="A27" t="s">
        <v>50</v>
      </c>
      <c s="34" t="s">
        <v>81</v>
      </c>
      <c s="34" t="s">
        <v>1488</v>
      </c>
      <c s="35" t="s">
        <v>5</v>
      </c>
      <c s="6" t="s">
        <v>1489</v>
      </c>
      <c s="36" t="s">
        <v>226</v>
      </c>
      <c s="37">
        <v>544.45</v>
      </c>
      <c s="36">
        <v>0.0008</v>
      </c>
      <c s="36">
        <f>ROUND(G27*H27,6)</f>
      </c>
      <c r="L27" s="38">
        <v>0</v>
      </c>
      <c s="32">
        <f>ROUND(ROUND(L27,2)*ROUND(G27,3),2)</f>
      </c>
      <c s="36" t="s">
        <v>814</v>
      </c>
      <c>
        <f>(M27*21)/100</f>
      </c>
      <c t="s">
        <v>28</v>
      </c>
    </row>
    <row r="28" spans="1:5" ht="12.75">
      <c r="A28" s="35" t="s">
        <v>56</v>
      </c>
      <c r="E28" s="39" t="s">
        <v>1489</v>
      </c>
    </row>
    <row r="29" spans="1:5" ht="76.5">
      <c r="A29" s="35" t="s">
        <v>57</v>
      </c>
      <c r="E29" s="40" t="s">
        <v>1490</v>
      </c>
    </row>
    <row r="30" spans="1:5" ht="12.75">
      <c r="A30" t="s">
        <v>59</v>
      </c>
      <c r="E30" s="39" t="s">
        <v>5</v>
      </c>
    </row>
    <row r="31" spans="1:16" ht="12.75">
      <c r="A31" t="s">
        <v>50</v>
      </c>
      <c s="34" t="s">
        <v>27</v>
      </c>
      <c s="34" t="s">
        <v>1491</v>
      </c>
      <c s="35" t="s">
        <v>5</v>
      </c>
      <c s="6" t="s">
        <v>1492</v>
      </c>
      <c s="36" t="s">
        <v>70</v>
      </c>
      <c s="37">
        <v>10.032</v>
      </c>
      <c s="36">
        <v>0</v>
      </c>
      <c s="36">
        <f>ROUND(G31*H31,6)</f>
      </c>
      <c r="L31" s="38">
        <v>0</v>
      </c>
      <c s="32">
        <f>ROUND(ROUND(L31,2)*ROUND(G31,3),2)</f>
      </c>
      <c s="36" t="s">
        <v>55</v>
      </c>
      <c>
        <f>(M31*21)/100</f>
      </c>
      <c t="s">
        <v>28</v>
      </c>
    </row>
    <row r="32" spans="1:5" ht="12.75">
      <c r="A32" s="35" t="s">
        <v>56</v>
      </c>
      <c r="E32" s="39" t="s">
        <v>1492</v>
      </c>
    </row>
    <row r="33" spans="1:5" ht="25.5">
      <c r="A33" s="35" t="s">
        <v>57</v>
      </c>
      <c r="E33" s="40" t="s">
        <v>1493</v>
      </c>
    </row>
    <row r="34" spans="1:5" ht="12.75">
      <c r="A34" t="s">
        <v>59</v>
      </c>
      <c r="E34" s="39" t="s">
        <v>5</v>
      </c>
    </row>
    <row r="35" spans="1:16" ht="12.75">
      <c r="A35" t="s">
        <v>50</v>
      </c>
      <c s="34" t="s">
        <v>87</v>
      </c>
      <c s="34" t="s">
        <v>1494</v>
      </c>
      <c s="35" t="s">
        <v>5</v>
      </c>
      <c s="6" t="s">
        <v>1495</v>
      </c>
      <c s="36" t="s">
        <v>70</v>
      </c>
      <c s="37">
        <v>0.404</v>
      </c>
      <c s="36">
        <v>2.453292</v>
      </c>
      <c s="36">
        <f>ROUND(G35*H35,6)</f>
      </c>
      <c r="L35" s="38">
        <v>0</v>
      </c>
      <c s="32">
        <f>ROUND(ROUND(L35,2)*ROUND(G35,3),2)</f>
      </c>
      <c s="36" t="s">
        <v>814</v>
      </c>
      <c>
        <f>(M35*21)/100</f>
      </c>
      <c t="s">
        <v>28</v>
      </c>
    </row>
    <row r="36" spans="1:5" ht="12.75">
      <c r="A36" s="35" t="s">
        <v>56</v>
      </c>
      <c r="E36" s="39" t="s">
        <v>1495</v>
      </c>
    </row>
    <row r="37" spans="1:5" ht="38.25">
      <c r="A37" s="35" t="s">
        <v>57</v>
      </c>
      <c r="E37" s="42" t="s">
        <v>1496</v>
      </c>
    </row>
    <row r="38" spans="1:5" ht="76.5">
      <c r="A38" t="s">
        <v>59</v>
      </c>
      <c r="E38" s="39" t="s">
        <v>1497</v>
      </c>
    </row>
    <row r="39" spans="1:16" ht="25.5">
      <c r="A39" t="s">
        <v>50</v>
      </c>
      <c s="34" t="s">
        <v>92</v>
      </c>
      <c s="34" t="s">
        <v>1498</v>
      </c>
      <c s="35" t="s">
        <v>5</v>
      </c>
      <c s="6" t="s">
        <v>1499</v>
      </c>
      <c s="36" t="s">
        <v>70</v>
      </c>
      <c s="37">
        <v>2.729</v>
      </c>
      <c s="36">
        <v>2.453292</v>
      </c>
      <c s="36">
        <f>ROUND(G39*H39,6)</f>
      </c>
      <c r="L39" s="38">
        <v>0</v>
      </c>
      <c s="32">
        <f>ROUND(ROUND(L39,2)*ROUND(G39,3),2)</f>
      </c>
      <c s="36" t="s">
        <v>814</v>
      </c>
      <c>
        <f>(M39*21)/100</f>
      </c>
      <c t="s">
        <v>28</v>
      </c>
    </row>
    <row r="40" spans="1:5" ht="25.5">
      <c r="A40" s="35" t="s">
        <v>56</v>
      </c>
      <c r="E40" s="39" t="s">
        <v>1499</v>
      </c>
    </row>
    <row r="41" spans="1:5" ht="89.25">
      <c r="A41" s="35" t="s">
        <v>57</v>
      </c>
      <c r="E41" s="42" t="s">
        <v>1500</v>
      </c>
    </row>
    <row r="42" spans="1:5" ht="127.5">
      <c r="A42" t="s">
        <v>59</v>
      </c>
      <c r="E42" s="39" t="s">
        <v>1501</v>
      </c>
    </row>
    <row r="43" spans="1:16" ht="25.5">
      <c r="A43" t="s">
        <v>50</v>
      </c>
      <c s="34" t="s">
        <v>96</v>
      </c>
      <c s="34" t="s">
        <v>1502</v>
      </c>
      <c s="35" t="s">
        <v>5</v>
      </c>
      <c s="6" t="s">
        <v>1503</v>
      </c>
      <c s="36" t="s">
        <v>70</v>
      </c>
      <c s="37">
        <v>5.086</v>
      </c>
      <c s="36">
        <v>2.453292</v>
      </c>
      <c s="36">
        <f>ROUND(G43*H43,6)</f>
      </c>
      <c r="L43" s="38">
        <v>0</v>
      </c>
      <c s="32">
        <f>ROUND(ROUND(L43,2)*ROUND(G43,3),2)</f>
      </c>
      <c s="36" t="s">
        <v>814</v>
      </c>
      <c>
        <f>(M43*21)/100</f>
      </c>
      <c t="s">
        <v>28</v>
      </c>
    </row>
    <row r="44" spans="1:5" ht="25.5">
      <c r="A44" s="35" t="s">
        <v>56</v>
      </c>
      <c r="E44" s="39" t="s">
        <v>1503</v>
      </c>
    </row>
    <row r="45" spans="1:5" ht="38.25">
      <c r="A45" s="35" t="s">
        <v>57</v>
      </c>
      <c r="E45" s="40" t="s">
        <v>1504</v>
      </c>
    </row>
    <row r="46" spans="1:5" ht="127.5">
      <c r="A46" t="s">
        <v>59</v>
      </c>
      <c r="E46" s="39" t="s">
        <v>1501</v>
      </c>
    </row>
    <row r="47" spans="1:16" ht="12.75">
      <c r="A47" t="s">
        <v>50</v>
      </c>
      <c s="34" t="s">
        <v>101</v>
      </c>
      <c s="34" t="s">
        <v>1505</v>
      </c>
      <c s="35" t="s">
        <v>5</v>
      </c>
      <c s="6" t="s">
        <v>1506</v>
      </c>
      <c s="36" t="s">
        <v>226</v>
      </c>
      <c s="37">
        <v>27.968</v>
      </c>
      <c s="36">
        <v>0.002472</v>
      </c>
      <c s="36">
        <f>ROUND(G47*H47,6)</f>
      </c>
      <c r="L47" s="38">
        <v>0</v>
      </c>
      <c s="32">
        <f>ROUND(ROUND(L47,2)*ROUND(G47,3),2)</f>
      </c>
      <c s="36" t="s">
        <v>814</v>
      </c>
      <c>
        <f>(M47*21)/100</f>
      </c>
      <c t="s">
        <v>28</v>
      </c>
    </row>
    <row r="48" spans="1:5" ht="12.75">
      <c r="A48" s="35" t="s">
        <v>56</v>
      </c>
      <c r="E48" s="39" t="s">
        <v>1506</v>
      </c>
    </row>
    <row r="49" spans="1:5" ht="25.5">
      <c r="A49" s="35" t="s">
        <v>57</v>
      </c>
      <c r="E49" s="40" t="s">
        <v>1507</v>
      </c>
    </row>
    <row r="50" spans="1:5" ht="38.25">
      <c r="A50" t="s">
        <v>59</v>
      </c>
      <c r="E50" s="39" t="s">
        <v>1508</v>
      </c>
    </row>
    <row r="51" spans="1:16" ht="12.75">
      <c r="A51" t="s">
        <v>50</v>
      </c>
      <c s="34" t="s">
        <v>105</v>
      </c>
      <c s="34" t="s">
        <v>1509</v>
      </c>
      <c s="35" t="s">
        <v>5</v>
      </c>
      <c s="6" t="s">
        <v>1510</v>
      </c>
      <c s="36" t="s">
        <v>226</v>
      </c>
      <c s="37">
        <v>27.968</v>
      </c>
      <c s="36">
        <v>0</v>
      </c>
      <c s="36">
        <f>ROUND(G51*H51,6)</f>
      </c>
      <c r="L51" s="38">
        <v>0</v>
      </c>
      <c s="32">
        <f>ROUND(ROUND(L51,2)*ROUND(G51,3),2)</f>
      </c>
      <c s="36" t="s">
        <v>814</v>
      </c>
      <c>
        <f>(M51*21)/100</f>
      </c>
      <c t="s">
        <v>28</v>
      </c>
    </row>
    <row r="52" spans="1:5" ht="12.75">
      <c r="A52" s="35" t="s">
        <v>56</v>
      </c>
      <c r="E52" s="39" t="s">
        <v>1510</v>
      </c>
    </row>
    <row r="53" spans="1:5" ht="12.75">
      <c r="A53" s="35" t="s">
        <v>57</v>
      </c>
      <c r="E53" s="40" t="s">
        <v>5</v>
      </c>
    </row>
    <row r="54" spans="1:5" ht="38.25">
      <c r="A54" t="s">
        <v>59</v>
      </c>
      <c r="E54" s="39" t="s">
        <v>1508</v>
      </c>
    </row>
    <row r="55" spans="1:16" ht="12.75">
      <c r="A55" t="s">
        <v>50</v>
      </c>
      <c s="34" t="s">
        <v>109</v>
      </c>
      <c s="34" t="s">
        <v>1511</v>
      </c>
      <c s="35" t="s">
        <v>5</v>
      </c>
      <c s="6" t="s">
        <v>1512</v>
      </c>
      <c s="36" t="s">
        <v>54</v>
      </c>
      <c s="37">
        <v>0.076</v>
      </c>
      <c s="36">
        <v>1.062773</v>
      </c>
      <c s="36">
        <f>ROUND(G55*H55,6)</f>
      </c>
      <c r="L55" s="38">
        <v>0</v>
      </c>
      <c s="32">
        <f>ROUND(ROUND(L55,2)*ROUND(G55,3),2)</f>
      </c>
      <c s="36" t="s">
        <v>814</v>
      </c>
      <c>
        <f>(M55*21)/100</f>
      </c>
      <c t="s">
        <v>28</v>
      </c>
    </row>
    <row r="56" spans="1:5" ht="12.75">
      <c r="A56" s="35" t="s">
        <v>56</v>
      </c>
      <c r="E56" s="39" t="s">
        <v>1512</v>
      </c>
    </row>
    <row r="57" spans="1:5" ht="25.5">
      <c r="A57" s="35" t="s">
        <v>57</v>
      </c>
      <c r="E57" s="40" t="s">
        <v>1513</v>
      </c>
    </row>
    <row r="58" spans="1:5" ht="25.5">
      <c r="A58" t="s">
        <v>59</v>
      </c>
      <c r="E58" s="39" t="s">
        <v>1514</v>
      </c>
    </row>
    <row r="59" spans="1:16" ht="12.75">
      <c r="A59" t="s">
        <v>50</v>
      </c>
      <c s="34" t="s">
        <v>115</v>
      </c>
      <c s="34" t="s">
        <v>1515</v>
      </c>
      <c s="35" t="s">
        <v>5</v>
      </c>
      <c s="6" t="s">
        <v>1516</v>
      </c>
      <c s="36" t="s">
        <v>70</v>
      </c>
      <c s="37">
        <v>13.579</v>
      </c>
      <c s="36">
        <v>0</v>
      </c>
      <c s="36">
        <f>ROUND(G59*H59,6)</f>
      </c>
      <c r="L59" s="38">
        <v>0</v>
      </c>
      <c s="32">
        <f>ROUND(ROUND(L59,2)*ROUND(G59,3),2)</f>
      </c>
      <c s="36" t="s">
        <v>55</v>
      </c>
      <c>
        <f>(M59*21)/100</f>
      </c>
      <c t="s">
        <v>28</v>
      </c>
    </row>
    <row r="60" spans="1:5" ht="12.75">
      <c r="A60" s="35" t="s">
        <v>56</v>
      </c>
      <c r="E60" s="39" t="s">
        <v>1516</v>
      </c>
    </row>
    <row r="61" spans="1:5" ht="51">
      <c r="A61" s="35" t="s">
        <v>57</v>
      </c>
      <c r="E61" s="40" t="s">
        <v>1517</v>
      </c>
    </row>
    <row r="62" spans="1:5" ht="12.75">
      <c r="A62" t="s">
        <v>59</v>
      </c>
      <c r="E62" s="39" t="s">
        <v>5</v>
      </c>
    </row>
    <row r="63" spans="1:13" ht="12.75">
      <c r="A63" t="s">
        <v>47</v>
      </c>
      <c r="C63" s="31" t="s">
        <v>1518</v>
      </c>
      <c r="E63" s="33" t="s">
        <v>1519</v>
      </c>
      <c r="J63" s="32">
        <f>0</f>
      </c>
      <c s="32">
        <f>0</f>
      </c>
      <c s="32">
        <f>0+L64+L68+L72+L76+L80+L84</f>
      </c>
      <c s="32">
        <f>0+M64+M68+M72+M76+M80+M84</f>
      </c>
    </row>
    <row r="64" spans="1:16" ht="12.75">
      <c r="A64" t="s">
        <v>50</v>
      </c>
      <c s="34" t="s">
        <v>214</v>
      </c>
      <c s="34" t="s">
        <v>1520</v>
      </c>
      <c s="35" t="s">
        <v>5</v>
      </c>
      <c s="6" t="s">
        <v>1521</v>
      </c>
      <c s="36" t="s">
        <v>99</v>
      </c>
      <c s="37">
        <v>26.85</v>
      </c>
      <c s="36">
        <v>0.00069</v>
      </c>
      <c s="36">
        <f>ROUND(G64*H64,6)</f>
      </c>
      <c r="L64" s="38">
        <v>0</v>
      </c>
      <c s="32">
        <f>ROUND(ROUND(L64,2)*ROUND(G64,3),2)</f>
      </c>
      <c s="36" t="s">
        <v>814</v>
      </c>
      <c>
        <f>(M64*21)/100</f>
      </c>
      <c t="s">
        <v>28</v>
      </c>
    </row>
    <row r="65" spans="1:5" ht="12.75">
      <c r="A65" s="35" t="s">
        <v>56</v>
      </c>
      <c r="E65" s="39" t="s">
        <v>1521</v>
      </c>
    </row>
    <row r="66" spans="1:5" ht="25.5">
      <c r="A66" s="35" t="s">
        <v>57</v>
      </c>
      <c r="E66" s="40" t="s">
        <v>1522</v>
      </c>
    </row>
    <row r="67" spans="1:5" ht="12.75">
      <c r="A67" t="s">
        <v>59</v>
      </c>
      <c r="E67" s="39" t="s">
        <v>5</v>
      </c>
    </row>
    <row r="68" spans="1:16" ht="12.75">
      <c r="A68" t="s">
        <v>50</v>
      </c>
      <c s="34" t="s">
        <v>120</v>
      </c>
      <c s="34" t="s">
        <v>1523</v>
      </c>
      <c s="35" t="s">
        <v>5</v>
      </c>
      <c s="6" t="s">
        <v>1524</v>
      </c>
      <c s="36" t="s">
        <v>99</v>
      </c>
      <c s="37">
        <v>4.7</v>
      </c>
      <c s="36">
        <v>0.00128</v>
      </c>
      <c s="36">
        <f>ROUND(G68*H68,6)</f>
      </c>
      <c r="L68" s="38">
        <v>0</v>
      </c>
      <c s="32">
        <f>ROUND(ROUND(L68,2)*ROUND(G68,3),2)</f>
      </c>
      <c s="36" t="s">
        <v>814</v>
      </c>
      <c>
        <f>(M68*21)/100</f>
      </c>
      <c t="s">
        <v>28</v>
      </c>
    </row>
    <row r="69" spans="1:5" ht="12.75">
      <c r="A69" s="35" t="s">
        <v>56</v>
      </c>
      <c r="E69" s="39" t="s">
        <v>1524</v>
      </c>
    </row>
    <row r="70" spans="1:5" ht="25.5">
      <c r="A70" s="35" t="s">
        <v>57</v>
      </c>
      <c r="E70" s="40" t="s">
        <v>1525</v>
      </c>
    </row>
    <row r="71" spans="1:5" ht="12.75">
      <c r="A71" t="s">
        <v>59</v>
      </c>
      <c r="E71" s="39" t="s">
        <v>5</v>
      </c>
    </row>
    <row r="72" spans="1:16" ht="12.75">
      <c r="A72" t="s">
        <v>50</v>
      </c>
      <c s="34" t="s">
        <v>124</v>
      </c>
      <c s="34" t="s">
        <v>1526</v>
      </c>
      <c s="35" t="s">
        <v>5</v>
      </c>
      <c s="6" t="s">
        <v>1527</v>
      </c>
      <c s="36" t="s">
        <v>99</v>
      </c>
      <c s="37">
        <v>2.7</v>
      </c>
      <c s="36">
        <v>0.00639</v>
      </c>
      <c s="36">
        <f>ROUND(G72*H72,6)</f>
      </c>
      <c r="L72" s="38">
        <v>0</v>
      </c>
      <c s="32">
        <f>ROUND(ROUND(L72,2)*ROUND(G72,3),2)</f>
      </c>
      <c s="36" t="s">
        <v>814</v>
      </c>
      <c>
        <f>(M72*21)/100</f>
      </c>
      <c t="s">
        <v>28</v>
      </c>
    </row>
    <row r="73" spans="1:5" ht="12.75">
      <c r="A73" s="35" t="s">
        <v>56</v>
      </c>
      <c r="E73" s="39" t="s">
        <v>1527</v>
      </c>
    </row>
    <row r="74" spans="1:5" ht="25.5">
      <c r="A74" s="35" t="s">
        <v>57</v>
      </c>
      <c r="E74" s="40" t="s">
        <v>1528</v>
      </c>
    </row>
    <row r="75" spans="1:5" ht="12.75">
      <c r="A75" t="s">
        <v>59</v>
      </c>
      <c r="E75" s="39" t="s">
        <v>5</v>
      </c>
    </row>
    <row r="76" spans="1:16" ht="12.75">
      <c r="A76" t="s">
        <v>50</v>
      </c>
      <c s="34" t="s">
        <v>129</v>
      </c>
      <c s="34" t="s">
        <v>1529</v>
      </c>
      <c s="35" t="s">
        <v>5</v>
      </c>
      <c s="6" t="s">
        <v>1530</v>
      </c>
      <c s="36" t="s">
        <v>99</v>
      </c>
      <c s="37">
        <v>0.9</v>
      </c>
      <c s="36">
        <v>0.0149</v>
      </c>
      <c s="36">
        <f>ROUND(G76*H76,6)</f>
      </c>
      <c r="L76" s="38">
        <v>0</v>
      </c>
      <c s="32">
        <f>ROUND(ROUND(L76,2)*ROUND(G76,3),2)</f>
      </c>
      <c s="36" t="s">
        <v>814</v>
      </c>
      <c>
        <f>(M76*21)/100</f>
      </c>
      <c t="s">
        <v>28</v>
      </c>
    </row>
    <row r="77" spans="1:5" ht="12.75">
      <c r="A77" s="35" t="s">
        <v>56</v>
      </c>
      <c r="E77" s="39" t="s">
        <v>1530</v>
      </c>
    </row>
    <row r="78" spans="1:5" ht="12.75">
      <c r="A78" s="35" t="s">
        <v>57</v>
      </c>
      <c r="E78" s="40" t="s">
        <v>5</v>
      </c>
    </row>
    <row r="79" spans="1:5" ht="12.75">
      <c r="A79" t="s">
        <v>59</v>
      </c>
      <c r="E79" s="39" t="s">
        <v>5</v>
      </c>
    </row>
    <row r="80" spans="1:16" ht="12.75">
      <c r="A80" t="s">
        <v>50</v>
      </c>
      <c s="34" t="s">
        <v>133</v>
      </c>
      <c s="34" t="s">
        <v>1531</v>
      </c>
      <c s="35" t="s">
        <v>5</v>
      </c>
      <c s="6" t="s">
        <v>1532</v>
      </c>
      <c s="36" t="s">
        <v>99</v>
      </c>
      <c s="37">
        <v>1.2</v>
      </c>
      <c s="36">
        <v>0.0039</v>
      </c>
      <c s="36">
        <f>ROUND(G80*H80,6)</f>
      </c>
      <c r="L80" s="38">
        <v>0</v>
      </c>
      <c s="32">
        <f>ROUND(ROUND(L80,2)*ROUND(G80,3),2)</f>
      </c>
      <c s="36" t="s">
        <v>814</v>
      </c>
      <c>
        <f>(M80*21)/100</f>
      </c>
      <c t="s">
        <v>28</v>
      </c>
    </row>
    <row r="81" spans="1:5" ht="12.75">
      <c r="A81" s="35" t="s">
        <v>56</v>
      </c>
      <c r="E81" s="39" t="s">
        <v>1532</v>
      </c>
    </row>
    <row r="82" spans="1:5" ht="12.75">
      <c r="A82" s="35" t="s">
        <v>57</v>
      </c>
      <c r="E82" s="40" t="s">
        <v>5</v>
      </c>
    </row>
    <row r="83" spans="1:5" ht="12.75">
      <c r="A83" t="s">
        <v>59</v>
      </c>
      <c r="E83" s="39" t="s">
        <v>5</v>
      </c>
    </row>
    <row r="84" spans="1:16" ht="12.75">
      <c r="A84" t="s">
        <v>50</v>
      </c>
      <c s="34" t="s">
        <v>137</v>
      </c>
      <c s="34" t="s">
        <v>1533</v>
      </c>
      <c s="35" t="s">
        <v>5</v>
      </c>
      <c s="6" t="s">
        <v>1534</v>
      </c>
      <c s="36" t="s">
        <v>99</v>
      </c>
      <c s="37">
        <v>9.3</v>
      </c>
      <c s="36">
        <v>0</v>
      </c>
      <c s="36">
        <f>ROUND(G84*H84,6)</f>
      </c>
      <c r="L84" s="38">
        <v>0</v>
      </c>
      <c s="32">
        <f>ROUND(ROUND(L84,2)*ROUND(G84,3),2)</f>
      </c>
      <c s="36" t="s">
        <v>55</v>
      </c>
      <c>
        <f>(M84*21)/100</f>
      </c>
      <c t="s">
        <v>28</v>
      </c>
    </row>
    <row r="85" spans="1:5" ht="12.75">
      <c r="A85" s="35" t="s">
        <v>56</v>
      </c>
      <c r="E85" s="39" t="s">
        <v>1534</v>
      </c>
    </row>
    <row r="86" spans="1:5" ht="25.5">
      <c r="A86" s="35" t="s">
        <v>57</v>
      </c>
      <c r="E86" s="40" t="s">
        <v>1535</v>
      </c>
    </row>
    <row r="87" spans="1:5" ht="12.75">
      <c r="A87" t="s">
        <v>59</v>
      </c>
      <c r="E87" s="39" t="s">
        <v>5</v>
      </c>
    </row>
    <row r="88" spans="1:13" ht="12.75">
      <c r="A88" t="s">
        <v>47</v>
      </c>
      <c r="C88" s="31" t="s">
        <v>26</v>
      </c>
      <c r="E88" s="33" t="s">
        <v>1371</v>
      </c>
      <c r="J88" s="32">
        <f>0</f>
      </c>
      <c s="32">
        <f>0</f>
      </c>
      <c s="32">
        <f>0+L89+L93+L97+L101+L105+L109+L113</f>
      </c>
      <c s="32">
        <f>0+M89+M93+M97+M101+M105+M109+M113</f>
      </c>
    </row>
    <row r="89" spans="1:16" ht="25.5">
      <c r="A89" t="s">
        <v>50</v>
      </c>
      <c s="34" t="s">
        <v>141</v>
      </c>
      <c s="34" t="s">
        <v>1536</v>
      </c>
      <c s="35" t="s">
        <v>5</v>
      </c>
      <c s="6" t="s">
        <v>1537</v>
      </c>
      <c s="36" t="s">
        <v>70</v>
      </c>
      <c s="37">
        <v>0.918</v>
      </c>
      <c s="36">
        <v>2.453292</v>
      </c>
      <c s="36">
        <f>ROUND(G89*H89,6)</f>
      </c>
      <c r="L89" s="38">
        <v>0</v>
      </c>
      <c s="32">
        <f>ROUND(ROUND(L89,2)*ROUND(G89,3),2)</f>
      </c>
      <c s="36" t="s">
        <v>814</v>
      </c>
      <c>
        <f>(M89*21)/100</f>
      </c>
      <c t="s">
        <v>28</v>
      </c>
    </row>
    <row r="90" spans="1:5" ht="25.5">
      <c r="A90" s="35" t="s">
        <v>56</v>
      </c>
      <c r="E90" s="39" t="s">
        <v>1537</v>
      </c>
    </row>
    <row r="91" spans="1:5" ht="38.25">
      <c r="A91" s="35" t="s">
        <v>57</v>
      </c>
      <c r="E91" s="40" t="s">
        <v>1538</v>
      </c>
    </row>
    <row r="92" spans="1:5" ht="127.5">
      <c r="A92" t="s">
        <v>59</v>
      </c>
      <c r="E92" s="39" t="s">
        <v>1539</v>
      </c>
    </row>
    <row r="93" spans="1:16" ht="12.75">
      <c r="A93" t="s">
        <v>50</v>
      </c>
      <c s="34" t="s">
        <v>145</v>
      </c>
      <c s="34" t="s">
        <v>1540</v>
      </c>
      <c s="35" t="s">
        <v>5</v>
      </c>
      <c s="6" t="s">
        <v>1541</v>
      </c>
      <c s="36" t="s">
        <v>54</v>
      </c>
      <c s="37">
        <v>3.664</v>
      </c>
      <c s="36">
        <v>1</v>
      </c>
      <c s="36">
        <f>ROUND(G93*H93,6)</f>
      </c>
      <c r="L93" s="38">
        <v>0</v>
      </c>
      <c s="32">
        <f>ROUND(ROUND(L93,2)*ROUND(G93,3),2)</f>
      </c>
      <c s="36" t="s">
        <v>814</v>
      </c>
      <c>
        <f>(M93*21)/100</f>
      </c>
      <c t="s">
        <v>28</v>
      </c>
    </row>
    <row r="94" spans="1:5" ht="12.75">
      <c r="A94" s="35" t="s">
        <v>56</v>
      </c>
      <c r="E94" s="39" t="s">
        <v>1541</v>
      </c>
    </row>
    <row r="95" spans="1:5" ht="76.5">
      <c r="A95" s="35" t="s">
        <v>57</v>
      </c>
      <c r="E95" s="40" t="s">
        <v>1542</v>
      </c>
    </row>
    <row r="96" spans="1:5" ht="12.75">
      <c r="A96" t="s">
        <v>59</v>
      </c>
      <c r="E96" s="39" t="s">
        <v>1543</v>
      </c>
    </row>
    <row r="97" spans="1:16" ht="12.75">
      <c r="A97" t="s">
        <v>50</v>
      </c>
      <c s="34" t="s">
        <v>149</v>
      </c>
      <c s="34" t="s">
        <v>1544</v>
      </c>
      <c s="35" t="s">
        <v>5</v>
      </c>
      <c s="6" t="s">
        <v>1545</v>
      </c>
      <c s="36" t="s">
        <v>70</v>
      </c>
      <c s="37">
        <v>15.235</v>
      </c>
      <c s="36">
        <v>2.234</v>
      </c>
      <c s="36">
        <f>ROUND(G97*H97,6)</f>
      </c>
      <c r="L97" s="38">
        <v>0</v>
      </c>
      <c s="32">
        <f>ROUND(ROUND(L97,2)*ROUND(G97,3),2)</f>
      </c>
      <c s="36" t="s">
        <v>814</v>
      </c>
      <c>
        <f>(M97*21)/100</f>
      </c>
      <c t="s">
        <v>28</v>
      </c>
    </row>
    <row r="98" spans="1:5" ht="12.75">
      <c r="A98" s="35" t="s">
        <v>56</v>
      </c>
      <c r="E98" s="39" t="s">
        <v>1545</v>
      </c>
    </row>
    <row r="99" spans="1:5" ht="63.75">
      <c r="A99" s="35" t="s">
        <v>57</v>
      </c>
      <c r="E99" s="40" t="s">
        <v>1546</v>
      </c>
    </row>
    <row r="100" spans="1:5" ht="12.75">
      <c r="A100" t="s">
        <v>59</v>
      </c>
      <c r="E100" s="39" t="s">
        <v>5</v>
      </c>
    </row>
    <row r="101" spans="1:16" ht="12.75">
      <c r="A101" t="s">
        <v>50</v>
      </c>
      <c s="34" t="s">
        <v>153</v>
      </c>
      <c s="34" t="s">
        <v>1547</v>
      </c>
      <c s="35" t="s">
        <v>5</v>
      </c>
      <c s="6" t="s">
        <v>1548</v>
      </c>
      <c s="36" t="s">
        <v>54</v>
      </c>
      <c s="37">
        <v>0.22</v>
      </c>
      <c s="36">
        <v>0</v>
      </c>
      <c s="36">
        <f>ROUND(G101*H101,6)</f>
      </c>
      <c r="L101" s="38">
        <v>0</v>
      </c>
      <c s="32">
        <f>ROUND(ROUND(L101,2)*ROUND(G101,3),2)</f>
      </c>
      <c s="36" t="s">
        <v>55</v>
      </c>
      <c>
        <f>(M101*21)/100</f>
      </c>
      <c t="s">
        <v>28</v>
      </c>
    </row>
    <row r="102" spans="1:5" ht="12.75">
      <c r="A102" s="35" t="s">
        <v>56</v>
      </c>
      <c r="E102" s="39" t="s">
        <v>1548</v>
      </c>
    </row>
    <row r="103" spans="1:5" ht="25.5">
      <c r="A103" s="35" t="s">
        <v>57</v>
      </c>
      <c r="E103" s="40" t="s">
        <v>1549</v>
      </c>
    </row>
    <row r="104" spans="1:5" ht="25.5">
      <c r="A104" t="s">
        <v>59</v>
      </c>
      <c r="E104" s="39" t="s">
        <v>1550</v>
      </c>
    </row>
    <row r="105" spans="1:16" ht="25.5">
      <c r="A105" t="s">
        <v>50</v>
      </c>
      <c s="34" t="s">
        <v>241</v>
      </c>
      <c s="34" t="s">
        <v>1551</v>
      </c>
      <c s="35" t="s">
        <v>5</v>
      </c>
      <c s="6" t="s">
        <v>1552</v>
      </c>
      <c s="36" t="s">
        <v>70</v>
      </c>
      <c s="37">
        <v>0.192</v>
      </c>
      <c s="36">
        <v>1.7909</v>
      </c>
      <c s="36">
        <f>ROUND(G105*H105,6)</f>
      </c>
      <c r="L105" s="38">
        <v>0</v>
      </c>
      <c s="32">
        <f>ROUND(ROUND(L105,2)*ROUND(G105,3),2)</f>
      </c>
      <c s="36" t="s">
        <v>814</v>
      </c>
      <c>
        <f>(M105*21)/100</f>
      </c>
      <c t="s">
        <v>28</v>
      </c>
    </row>
    <row r="106" spans="1:5" ht="25.5">
      <c r="A106" s="35" t="s">
        <v>56</v>
      </c>
      <c r="E106" s="39" t="s">
        <v>1552</v>
      </c>
    </row>
    <row r="107" spans="1:5" ht="25.5">
      <c r="A107" s="35" t="s">
        <v>57</v>
      </c>
      <c r="E107" s="40" t="s">
        <v>1553</v>
      </c>
    </row>
    <row r="108" spans="1:5" ht="38.25">
      <c r="A108" t="s">
        <v>59</v>
      </c>
      <c r="E108" s="39" t="s">
        <v>1554</v>
      </c>
    </row>
    <row r="109" spans="1:16" ht="38.25">
      <c r="A109" t="s">
        <v>50</v>
      </c>
      <c s="34" t="s">
        <v>157</v>
      </c>
      <c s="34" t="s">
        <v>1555</v>
      </c>
      <c s="35" t="s">
        <v>5</v>
      </c>
      <c s="6" t="s">
        <v>1556</v>
      </c>
      <c s="36" t="s">
        <v>226</v>
      </c>
      <c s="37">
        <v>13.896</v>
      </c>
      <c s="36">
        <v>0.14605</v>
      </c>
      <c s="36">
        <f>ROUND(G109*H109,6)</f>
      </c>
      <c r="L109" s="38">
        <v>0</v>
      </c>
      <c s="32">
        <f>ROUND(ROUND(L109,2)*ROUND(G109,3),2)</f>
      </c>
      <c s="36" t="s">
        <v>814</v>
      </c>
      <c>
        <f>(M109*21)/100</f>
      </c>
      <c t="s">
        <v>28</v>
      </c>
    </row>
    <row r="110" spans="1:5" ht="38.25">
      <c r="A110" s="35" t="s">
        <v>56</v>
      </c>
      <c r="E110" s="39" t="s">
        <v>1557</v>
      </c>
    </row>
    <row r="111" spans="1:5" ht="25.5">
      <c r="A111" s="35" t="s">
        <v>57</v>
      </c>
      <c r="E111" s="40" t="s">
        <v>1558</v>
      </c>
    </row>
    <row r="112" spans="1:5" ht="89.25">
      <c r="A112" t="s">
        <v>59</v>
      </c>
      <c r="E112" s="39" t="s">
        <v>1559</v>
      </c>
    </row>
    <row r="113" spans="1:16" ht="25.5">
      <c r="A113" t="s">
        <v>50</v>
      </c>
      <c s="34" t="s">
        <v>161</v>
      </c>
      <c s="34" t="s">
        <v>1560</v>
      </c>
      <c s="35" t="s">
        <v>5</v>
      </c>
      <c s="6" t="s">
        <v>1561</v>
      </c>
      <c s="36" t="s">
        <v>226</v>
      </c>
      <c s="37">
        <v>0.485</v>
      </c>
      <c s="36">
        <v>0.007847</v>
      </c>
      <c s="36">
        <f>ROUND(G113*H113,6)</f>
      </c>
      <c r="L113" s="38">
        <v>0</v>
      </c>
      <c s="32">
        <f>ROUND(ROUND(L113,2)*ROUND(G113,3),2)</f>
      </c>
      <c s="36" t="s">
        <v>814</v>
      </c>
      <c>
        <f>(M113*21)/100</f>
      </c>
      <c t="s">
        <v>28</v>
      </c>
    </row>
    <row r="114" spans="1:5" ht="25.5">
      <c r="A114" s="35" t="s">
        <v>56</v>
      </c>
      <c r="E114" s="39" t="s">
        <v>1561</v>
      </c>
    </row>
    <row r="115" spans="1:5" ht="25.5">
      <c r="A115" s="35" t="s">
        <v>57</v>
      </c>
      <c r="E115" s="40" t="s">
        <v>1562</v>
      </c>
    </row>
    <row r="116" spans="1:5" ht="51">
      <c r="A116" t="s">
        <v>59</v>
      </c>
      <c r="E116" s="39" t="s">
        <v>1563</v>
      </c>
    </row>
    <row r="117" spans="1:13" ht="12.75">
      <c r="A117" t="s">
        <v>47</v>
      </c>
      <c r="C117" s="31" t="s">
        <v>75</v>
      </c>
      <c r="E117" s="33" t="s">
        <v>1564</v>
      </c>
      <c r="J117" s="32">
        <f>0</f>
      </c>
      <c s="32">
        <f>0</f>
      </c>
      <c s="32">
        <f>0+L118+L122+L126+L130+L134+L138</f>
      </c>
      <c s="32">
        <f>0+M118+M122+M126+M130+M134+M138</f>
      </c>
    </row>
    <row r="118" spans="1:16" ht="12.75">
      <c r="A118" t="s">
        <v>50</v>
      </c>
      <c s="34" t="s">
        <v>165</v>
      </c>
      <c s="34" t="s">
        <v>1565</v>
      </c>
      <c s="35" t="s">
        <v>5</v>
      </c>
      <c s="6" t="s">
        <v>1566</v>
      </c>
      <c s="36" t="s">
        <v>70</v>
      </c>
      <c s="37">
        <v>1.5</v>
      </c>
      <c s="36">
        <v>0</v>
      </c>
      <c s="36">
        <f>ROUND(G118*H118,6)</f>
      </c>
      <c r="L118" s="38">
        <v>0</v>
      </c>
      <c s="32">
        <f>ROUND(ROUND(L118,2)*ROUND(G118,3),2)</f>
      </c>
      <c s="36" t="s">
        <v>55</v>
      </c>
      <c>
        <f>(M118*21)/100</f>
      </c>
      <c t="s">
        <v>28</v>
      </c>
    </row>
    <row r="119" spans="1:5" ht="12.75">
      <c r="A119" s="35" t="s">
        <v>56</v>
      </c>
      <c r="E119" s="39" t="s">
        <v>1566</v>
      </c>
    </row>
    <row r="120" spans="1:5" ht="12.75">
      <c r="A120" s="35" t="s">
        <v>57</v>
      </c>
      <c r="E120" s="40" t="s">
        <v>5</v>
      </c>
    </row>
    <row r="121" spans="1:5" ht="12.75">
      <c r="A121" t="s">
        <v>59</v>
      </c>
      <c r="E121" s="39" t="s">
        <v>5</v>
      </c>
    </row>
    <row r="122" spans="1:16" ht="12.75">
      <c r="A122" t="s">
        <v>50</v>
      </c>
      <c s="34" t="s">
        <v>169</v>
      </c>
      <c s="34" t="s">
        <v>1567</v>
      </c>
      <c s="35" t="s">
        <v>5</v>
      </c>
      <c s="6" t="s">
        <v>1568</v>
      </c>
      <c s="36" t="s">
        <v>70</v>
      </c>
      <c s="37">
        <v>1.5</v>
      </c>
      <c s="36">
        <v>0</v>
      </c>
      <c s="36">
        <f>ROUND(G122*H122,6)</f>
      </c>
      <c r="L122" s="38">
        <v>0</v>
      </c>
      <c s="32">
        <f>ROUND(ROUND(L122,2)*ROUND(G122,3),2)</f>
      </c>
      <c s="36" t="s">
        <v>55</v>
      </c>
      <c>
        <f>(M122*21)/100</f>
      </c>
      <c t="s">
        <v>28</v>
      </c>
    </row>
    <row r="123" spans="1:5" ht="12.75">
      <c r="A123" s="35" t="s">
        <v>56</v>
      </c>
      <c r="E123" s="39" t="s">
        <v>1568</v>
      </c>
    </row>
    <row r="124" spans="1:5" ht="12.75">
      <c r="A124" s="35" t="s">
        <v>57</v>
      </c>
      <c r="E124" s="40" t="s">
        <v>5</v>
      </c>
    </row>
    <row r="125" spans="1:5" ht="12.75">
      <c r="A125" t="s">
        <v>59</v>
      </c>
      <c r="E125" s="39" t="s">
        <v>5</v>
      </c>
    </row>
    <row r="126" spans="1:16" ht="25.5">
      <c r="A126" t="s">
        <v>50</v>
      </c>
      <c s="34" t="s">
        <v>251</v>
      </c>
      <c s="34" t="s">
        <v>1569</v>
      </c>
      <c s="35" t="s">
        <v>5</v>
      </c>
      <c s="6" t="s">
        <v>1570</v>
      </c>
      <c s="36" t="s">
        <v>70</v>
      </c>
      <c s="37">
        <v>5.942</v>
      </c>
      <c s="36">
        <v>2.45343</v>
      </c>
      <c s="36">
        <f>ROUND(G126*H126,6)</f>
      </c>
      <c r="L126" s="38">
        <v>0</v>
      </c>
      <c s="32">
        <f>ROUND(ROUND(L126,2)*ROUND(G126,3),2)</f>
      </c>
      <c s="36" t="s">
        <v>814</v>
      </c>
      <c>
        <f>(M126*21)/100</f>
      </c>
      <c t="s">
        <v>28</v>
      </c>
    </row>
    <row r="127" spans="1:5" ht="25.5">
      <c r="A127" s="35" t="s">
        <v>56</v>
      </c>
      <c r="E127" s="39" t="s">
        <v>1570</v>
      </c>
    </row>
    <row r="128" spans="1:5" ht="89.25">
      <c r="A128" s="35" t="s">
        <v>57</v>
      </c>
      <c r="E128" s="40" t="s">
        <v>1571</v>
      </c>
    </row>
    <row r="129" spans="1:5" ht="38.25">
      <c r="A129" t="s">
        <v>59</v>
      </c>
      <c r="E129" s="39" t="s">
        <v>1572</v>
      </c>
    </row>
    <row r="130" spans="1:16" ht="25.5">
      <c r="A130" t="s">
        <v>50</v>
      </c>
      <c s="34" t="s">
        <v>256</v>
      </c>
      <c s="34" t="s">
        <v>1573</v>
      </c>
      <c s="35" t="s">
        <v>5</v>
      </c>
      <c s="6" t="s">
        <v>1574</v>
      </c>
      <c s="36" t="s">
        <v>226</v>
      </c>
      <c s="37">
        <v>0.686</v>
      </c>
      <c s="36">
        <v>0.003681</v>
      </c>
      <c s="36">
        <f>ROUND(G130*H130,6)</f>
      </c>
      <c r="L130" s="38">
        <v>0</v>
      </c>
      <c s="32">
        <f>ROUND(ROUND(L130,2)*ROUND(G130,3),2)</f>
      </c>
      <c s="36" t="s">
        <v>814</v>
      </c>
      <c>
        <f>(M130*21)/100</f>
      </c>
      <c t="s">
        <v>28</v>
      </c>
    </row>
    <row r="131" spans="1:5" ht="25.5">
      <c r="A131" s="35" t="s">
        <v>56</v>
      </c>
      <c r="E131" s="39" t="s">
        <v>1574</v>
      </c>
    </row>
    <row r="132" spans="1:5" ht="25.5">
      <c r="A132" s="35" t="s">
        <v>57</v>
      </c>
      <c r="E132" s="40" t="s">
        <v>1575</v>
      </c>
    </row>
    <row r="133" spans="1:5" ht="409.5">
      <c r="A133" t="s">
        <v>59</v>
      </c>
      <c r="E133" s="39" t="s">
        <v>1576</v>
      </c>
    </row>
    <row r="134" spans="1:16" ht="12.75">
      <c r="A134" t="s">
        <v>50</v>
      </c>
      <c s="34" t="s">
        <v>173</v>
      </c>
      <c s="34" t="s">
        <v>1577</v>
      </c>
      <c s="35" t="s">
        <v>5</v>
      </c>
      <c s="6" t="s">
        <v>1578</v>
      </c>
      <c s="36" t="s">
        <v>226</v>
      </c>
      <c s="37">
        <v>0.686</v>
      </c>
      <c s="36">
        <v>0.0341</v>
      </c>
      <c s="36">
        <f>ROUND(G134*H134,6)</f>
      </c>
      <c r="L134" s="38">
        <v>0</v>
      </c>
      <c s="32">
        <f>ROUND(ROUND(L134,2)*ROUND(G134,3),2)</f>
      </c>
      <c s="36" t="s">
        <v>55</v>
      </c>
      <c>
        <f>(M134*21)/100</f>
      </c>
      <c t="s">
        <v>28</v>
      </c>
    </row>
    <row r="135" spans="1:5" ht="12.75">
      <c r="A135" s="35" t="s">
        <v>56</v>
      </c>
      <c r="E135" s="39" t="s">
        <v>1578</v>
      </c>
    </row>
    <row r="136" spans="1:5" ht="12.75">
      <c r="A136" s="35" t="s">
        <v>57</v>
      </c>
      <c r="E136" s="40" t="s">
        <v>5</v>
      </c>
    </row>
    <row r="137" spans="1:5" ht="12.75">
      <c r="A137" t="s">
        <v>59</v>
      </c>
      <c r="E137" s="39" t="s">
        <v>5</v>
      </c>
    </row>
    <row r="138" spans="1:16" ht="25.5">
      <c r="A138" t="s">
        <v>50</v>
      </c>
      <c s="34" t="s">
        <v>175</v>
      </c>
      <c s="34" t="s">
        <v>1579</v>
      </c>
      <c s="35" t="s">
        <v>5</v>
      </c>
      <c s="6" t="s">
        <v>1580</v>
      </c>
      <c s="36" t="s">
        <v>70</v>
      </c>
      <c s="37">
        <v>11.749</v>
      </c>
      <c s="36">
        <v>1.89077</v>
      </c>
      <c s="36">
        <f>ROUND(G138*H138,6)</f>
      </c>
      <c r="L138" s="38">
        <v>0</v>
      </c>
      <c s="32">
        <f>ROUND(ROUND(L138,2)*ROUND(G138,3),2)</f>
      </c>
      <c s="36" t="s">
        <v>814</v>
      </c>
      <c>
        <f>(M138*21)/100</f>
      </c>
      <c t="s">
        <v>28</v>
      </c>
    </row>
    <row r="139" spans="1:5" ht="25.5">
      <c r="A139" s="35" t="s">
        <v>56</v>
      </c>
      <c r="E139" s="39" t="s">
        <v>1580</v>
      </c>
    </row>
    <row r="140" spans="1:5" ht="38.25">
      <c r="A140" s="35" t="s">
        <v>57</v>
      </c>
      <c r="E140" s="40" t="s">
        <v>1581</v>
      </c>
    </row>
    <row r="141" spans="1:5" ht="38.25">
      <c r="A141" t="s">
        <v>59</v>
      </c>
      <c r="E141" s="39" t="s">
        <v>1582</v>
      </c>
    </row>
    <row r="142" spans="1:13" ht="12.75">
      <c r="A142" t="s">
        <v>47</v>
      </c>
      <c r="C142" s="31" t="s">
        <v>1583</v>
      </c>
      <c r="E142" s="33" t="s">
        <v>1584</v>
      </c>
      <c r="J142" s="32">
        <f>0</f>
      </c>
      <c s="32">
        <f>0</f>
      </c>
      <c s="32">
        <f>0+L143+L147+L151+L155+L159+L163+L167</f>
      </c>
      <c s="32">
        <f>0+M143+M147+M151+M155+M159+M163+M167</f>
      </c>
    </row>
    <row r="143" spans="1:16" ht="25.5">
      <c r="A143" t="s">
        <v>50</v>
      </c>
      <c s="34" t="s">
        <v>177</v>
      </c>
      <c s="34" t="s">
        <v>1585</v>
      </c>
      <c s="35" t="s">
        <v>5</v>
      </c>
      <c s="6" t="s">
        <v>1586</v>
      </c>
      <c s="36" t="s">
        <v>90</v>
      </c>
      <c s="37">
        <v>9</v>
      </c>
      <c s="36">
        <v>0</v>
      </c>
      <c s="36">
        <f>ROUND(G143*H143,6)</f>
      </c>
      <c r="L143" s="38">
        <v>0</v>
      </c>
      <c s="32">
        <f>ROUND(ROUND(L143,2)*ROUND(G143,3),2)</f>
      </c>
      <c s="36" t="s">
        <v>55</v>
      </c>
      <c>
        <f>(M143*21)/100</f>
      </c>
      <c t="s">
        <v>28</v>
      </c>
    </row>
    <row r="144" spans="1:5" ht="25.5">
      <c r="A144" s="35" t="s">
        <v>56</v>
      </c>
      <c r="E144" s="39" t="s">
        <v>1586</v>
      </c>
    </row>
    <row r="145" spans="1:5" ht="12.75">
      <c r="A145" s="35" t="s">
        <v>57</v>
      </c>
      <c r="E145" s="40" t="s">
        <v>5</v>
      </c>
    </row>
    <row r="146" spans="1:5" ht="12.75">
      <c r="A146" t="s">
        <v>59</v>
      </c>
      <c r="E146" s="39" t="s">
        <v>5</v>
      </c>
    </row>
    <row r="147" spans="1:16" ht="25.5">
      <c r="A147" t="s">
        <v>50</v>
      </c>
      <c s="34" t="s">
        <v>267</v>
      </c>
      <c s="34" t="s">
        <v>1587</v>
      </c>
      <c s="35" t="s">
        <v>5</v>
      </c>
      <c s="6" t="s">
        <v>1588</v>
      </c>
      <c s="36" t="s">
        <v>90</v>
      </c>
      <c s="37">
        <v>1</v>
      </c>
      <c s="36">
        <v>0</v>
      </c>
      <c s="36">
        <f>ROUND(G147*H147,6)</f>
      </c>
      <c r="L147" s="38">
        <v>0</v>
      </c>
      <c s="32">
        <f>ROUND(ROUND(L147,2)*ROUND(G147,3),2)</f>
      </c>
      <c s="36" t="s">
        <v>55</v>
      </c>
      <c>
        <f>(M147*21)/100</f>
      </c>
      <c t="s">
        <v>28</v>
      </c>
    </row>
    <row r="148" spans="1:5" ht="63.75">
      <c r="A148" s="35" t="s">
        <v>56</v>
      </c>
      <c r="E148" s="39" t="s">
        <v>1589</v>
      </c>
    </row>
    <row r="149" spans="1:5" ht="12.75">
      <c r="A149" s="35" t="s">
        <v>57</v>
      </c>
      <c r="E149" s="40" t="s">
        <v>5</v>
      </c>
    </row>
    <row r="150" spans="1:5" ht="12.75">
      <c r="A150" t="s">
        <v>59</v>
      </c>
      <c r="E150" s="39" t="s">
        <v>5</v>
      </c>
    </row>
    <row r="151" spans="1:16" ht="25.5">
      <c r="A151" t="s">
        <v>50</v>
      </c>
      <c s="34" t="s">
        <v>270</v>
      </c>
      <c s="34" t="s">
        <v>1590</v>
      </c>
      <c s="35" t="s">
        <v>5</v>
      </c>
      <c s="6" t="s">
        <v>1591</v>
      </c>
      <c s="36" t="s">
        <v>99</v>
      </c>
      <c s="37">
        <v>26.85</v>
      </c>
      <c s="36">
        <v>0.18</v>
      </c>
      <c s="36">
        <f>ROUND(G151*H151,6)</f>
      </c>
      <c r="L151" s="38">
        <v>0</v>
      </c>
      <c s="32">
        <f>ROUND(ROUND(L151,2)*ROUND(G151,3),2)</f>
      </c>
      <c s="36" t="s">
        <v>814</v>
      </c>
      <c>
        <f>(M151*21)/100</f>
      </c>
      <c t="s">
        <v>28</v>
      </c>
    </row>
    <row r="152" spans="1:5" ht="25.5">
      <c r="A152" s="35" t="s">
        <v>56</v>
      </c>
      <c r="E152" s="39" t="s">
        <v>1591</v>
      </c>
    </row>
    <row r="153" spans="1:5" ht="12.75">
      <c r="A153" s="35" t="s">
        <v>57</v>
      </c>
      <c r="E153" s="40" t="s">
        <v>5</v>
      </c>
    </row>
    <row r="154" spans="1:5" ht="25.5">
      <c r="A154" t="s">
        <v>59</v>
      </c>
      <c r="E154" s="39" t="s">
        <v>1592</v>
      </c>
    </row>
    <row r="155" spans="1:16" ht="25.5">
      <c r="A155" t="s">
        <v>50</v>
      </c>
      <c s="34" t="s">
        <v>274</v>
      </c>
      <c s="34" t="s">
        <v>1593</v>
      </c>
      <c s="35" t="s">
        <v>5</v>
      </c>
      <c s="6" t="s">
        <v>1594</v>
      </c>
      <c s="36" t="s">
        <v>99</v>
      </c>
      <c s="37">
        <v>4.7</v>
      </c>
      <c s="36">
        <v>0.216</v>
      </c>
      <c s="36">
        <f>ROUND(G155*H155,6)</f>
      </c>
      <c r="L155" s="38">
        <v>0</v>
      </c>
      <c s="32">
        <f>ROUND(ROUND(L155,2)*ROUND(G155,3),2)</f>
      </c>
      <c s="36" t="s">
        <v>814</v>
      </c>
      <c>
        <f>(M155*21)/100</f>
      </c>
      <c t="s">
        <v>28</v>
      </c>
    </row>
    <row r="156" spans="1:5" ht="25.5">
      <c r="A156" s="35" t="s">
        <v>56</v>
      </c>
      <c r="E156" s="39" t="s">
        <v>1594</v>
      </c>
    </row>
    <row r="157" spans="1:5" ht="12.75">
      <c r="A157" s="35" t="s">
        <v>57</v>
      </c>
      <c r="E157" s="40" t="s">
        <v>5</v>
      </c>
    </row>
    <row r="158" spans="1:5" ht="25.5">
      <c r="A158" t="s">
        <v>59</v>
      </c>
      <c r="E158" s="39" t="s">
        <v>1592</v>
      </c>
    </row>
    <row r="159" spans="1:16" ht="25.5">
      <c r="A159" t="s">
        <v>50</v>
      </c>
      <c s="34" t="s">
        <v>277</v>
      </c>
      <c s="34" t="s">
        <v>1595</v>
      </c>
      <c s="35" t="s">
        <v>5</v>
      </c>
      <c s="6" t="s">
        <v>1596</v>
      </c>
      <c s="36" t="s">
        <v>99</v>
      </c>
      <c s="37">
        <v>9.3</v>
      </c>
      <c s="36">
        <v>0</v>
      </c>
      <c s="36">
        <f>ROUND(G159*H159,6)</f>
      </c>
      <c r="L159" s="38">
        <v>0</v>
      </c>
      <c s="32">
        <f>ROUND(ROUND(L159,2)*ROUND(G159,3),2)</f>
      </c>
      <c s="36" t="s">
        <v>55</v>
      </c>
      <c>
        <f>(M159*21)/100</f>
      </c>
      <c t="s">
        <v>28</v>
      </c>
    </row>
    <row r="160" spans="1:5" ht="38.25">
      <c r="A160" s="35" t="s">
        <v>56</v>
      </c>
      <c r="E160" s="39" t="s">
        <v>1597</v>
      </c>
    </row>
    <row r="161" spans="1:5" ht="12.75">
      <c r="A161" s="35" t="s">
        <v>57</v>
      </c>
      <c r="E161" s="40" t="s">
        <v>5</v>
      </c>
    </row>
    <row r="162" spans="1:5" ht="12.75">
      <c r="A162" t="s">
        <v>59</v>
      </c>
      <c r="E162" s="39" t="s">
        <v>5</v>
      </c>
    </row>
    <row r="163" spans="1:16" ht="12.75">
      <c r="A163" t="s">
        <v>50</v>
      </c>
      <c s="34" t="s">
        <v>281</v>
      </c>
      <c s="34" t="s">
        <v>1598</v>
      </c>
      <c s="35" t="s">
        <v>5</v>
      </c>
      <c s="6" t="s">
        <v>1599</v>
      </c>
      <c s="36" t="s">
        <v>99</v>
      </c>
      <c s="37">
        <v>201.75</v>
      </c>
      <c s="36">
        <v>0</v>
      </c>
      <c s="36">
        <f>ROUND(G163*H163,6)</f>
      </c>
      <c r="L163" s="38">
        <v>0</v>
      </c>
      <c s="32">
        <f>ROUND(ROUND(L163,2)*ROUND(G163,3),2)</f>
      </c>
      <c s="36" t="s">
        <v>55</v>
      </c>
      <c>
        <f>(M163*21)/100</f>
      </c>
      <c t="s">
        <v>28</v>
      </c>
    </row>
    <row r="164" spans="1:5" ht="12.75">
      <c r="A164" s="35" t="s">
        <v>56</v>
      </c>
      <c r="E164" s="39" t="s">
        <v>1599</v>
      </c>
    </row>
    <row r="165" spans="1:5" ht="12.75">
      <c r="A165" s="35" t="s">
        <v>57</v>
      </c>
      <c r="E165" s="40" t="s">
        <v>5</v>
      </c>
    </row>
    <row r="166" spans="1:5" ht="12.75">
      <c r="A166" t="s">
        <v>59</v>
      </c>
      <c r="E166" s="39" t="s">
        <v>5</v>
      </c>
    </row>
    <row r="167" spans="1:16" ht="25.5">
      <c r="A167" t="s">
        <v>50</v>
      </c>
      <c s="34" t="s">
        <v>285</v>
      </c>
      <c s="34" t="s">
        <v>1600</v>
      </c>
      <c s="35" t="s">
        <v>5</v>
      </c>
      <c s="6" t="s">
        <v>1601</v>
      </c>
      <c s="36" t="s">
        <v>90</v>
      </c>
      <c s="37">
        <v>1</v>
      </c>
      <c s="36">
        <v>0</v>
      </c>
      <c s="36">
        <f>ROUND(G167*H167,6)</f>
      </c>
      <c r="L167" s="38">
        <v>0</v>
      </c>
      <c s="32">
        <f>ROUND(ROUND(L167,2)*ROUND(G167,3),2)</f>
      </c>
      <c s="36" t="s">
        <v>55</v>
      </c>
      <c>
        <f>(M167*21)/100</f>
      </c>
      <c t="s">
        <v>28</v>
      </c>
    </row>
    <row r="168" spans="1:5" ht="25.5">
      <c r="A168" s="35" t="s">
        <v>56</v>
      </c>
      <c r="E168" s="39" t="s">
        <v>1601</v>
      </c>
    </row>
    <row r="169" spans="1:5" ht="12.75">
      <c r="A169" s="35" t="s">
        <v>57</v>
      </c>
      <c r="E169" s="40" t="s">
        <v>5</v>
      </c>
    </row>
    <row r="170" spans="1:5" ht="12.75">
      <c r="A170" t="s">
        <v>59</v>
      </c>
      <c r="E170" s="39" t="s">
        <v>1602</v>
      </c>
    </row>
    <row r="171" spans="1:13" ht="12.75">
      <c r="A171" t="s">
        <v>47</v>
      </c>
      <c r="C171" s="31" t="s">
        <v>81</v>
      </c>
      <c r="E171" s="33" t="s">
        <v>838</v>
      </c>
      <c r="J171" s="32">
        <f>0</f>
      </c>
      <c s="32">
        <f>0</f>
      </c>
      <c s="32">
        <f>0+L172</f>
      </c>
      <c s="32">
        <f>0+M172</f>
      </c>
    </row>
    <row r="172" spans="1:16" ht="25.5">
      <c r="A172" t="s">
        <v>50</v>
      </c>
      <c s="34" t="s">
        <v>289</v>
      </c>
      <c s="34" t="s">
        <v>1603</v>
      </c>
      <c s="35" t="s">
        <v>5</v>
      </c>
      <c s="6" t="s">
        <v>1604</v>
      </c>
      <c s="36" t="s">
        <v>226</v>
      </c>
      <c s="37">
        <v>60.855</v>
      </c>
      <c s="36">
        <v>0.23</v>
      </c>
      <c s="36">
        <f>ROUND(G172*H172,6)</f>
      </c>
      <c r="L172" s="38">
        <v>0</v>
      </c>
      <c s="32">
        <f>ROUND(ROUND(L172,2)*ROUND(G172,3),2)</f>
      </c>
      <c s="36" t="s">
        <v>814</v>
      </c>
      <c>
        <f>(M172*21)/100</f>
      </c>
      <c t="s">
        <v>28</v>
      </c>
    </row>
    <row r="173" spans="1:5" ht="25.5">
      <c r="A173" s="35" t="s">
        <v>56</v>
      </c>
      <c r="E173" s="39" t="s">
        <v>1604</v>
      </c>
    </row>
    <row r="174" spans="1:5" ht="38.25">
      <c r="A174" s="35" t="s">
        <v>57</v>
      </c>
      <c r="E174" s="40" t="s">
        <v>1605</v>
      </c>
    </row>
    <row r="175" spans="1:5" ht="12.75">
      <c r="A175" t="s">
        <v>59</v>
      </c>
      <c r="E175" s="39" t="s">
        <v>5</v>
      </c>
    </row>
    <row r="176" spans="1:13" ht="12.75">
      <c r="A176" t="s">
        <v>47</v>
      </c>
      <c r="C176" s="31" t="s">
        <v>27</v>
      </c>
      <c r="E176" s="33" t="s">
        <v>1606</v>
      </c>
      <c r="J176" s="32">
        <f>0</f>
      </c>
      <c s="32">
        <f>0</f>
      </c>
      <c s="32">
        <f>0+L177+L181+L185+L189+L193+L197+L201+L205+L209+L213+L217+L221</f>
      </c>
      <c s="32">
        <f>0+M177+M181+M185+M189+M193+M197+M201+M205+M209+M213+M217+M221</f>
      </c>
    </row>
    <row r="177" spans="1:16" ht="25.5">
      <c r="A177" t="s">
        <v>50</v>
      </c>
      <c s="34" t="s">
        <v>294</v>
      </c>
      <c s="34" t="s">
        <v>1607</v>
      </c>
      <c s="35" t="s">
        <v>5</v>
      </c>
      <c s="6" t="s">
        <v>1608</v>
      </c>
      <c s="36" t="s">
        <v>226</v>
      </c>
      <c s="37">
        <v>2.846</v>
      </c>
      <c s="36">
        <v>0.0231</v>
      </c>
      <c s="36">
        <f>ROUND(G177*H177,6)</f>
      </c>
      <c r="L177" s="38">
        <v>0</v>
      </c>
      <c s="32">
        <f>ROUND(ROUND(L177,2)*ROUND(G177,3),2)</f>
      </c>
      <c s="36" t="s">
        <v>814</v>
      </c>
      <c>
        <f>(M177*21)/100</f>
      </c>
      <c t="s">
        <v>28</v>
      </c>
    </row>
    <row r="178" spans="1:5" ht="25.5">
      <c r="A178" s="35" t="s">
        <v>56</v>
      </c>
      <c r="E178" s="39" t="s">
        <v>1608</v>
      </c>
    </row>
    <row r="179" spans="1:5" ht="25.5">
      <c r="A179" s="35" t="s">
        <v>57</v>
      </c>
      <c r="E179" s="40" t="s">
        <v>1609</v>
      </c>
    </row>
    <row r="180" spans="1:5" ht="38.25">
      <c r="A180" t="s">
        <v>59</v>
      </c>
      <c r="E180" s="39" t="s">
        <v>1610</v>
      </c>
    </row>
    <row r="181" spans="1:16" ht="25.5">
      <c r="A181" t="s">
        <v>50</v>
      </c>
      <c s="34" t="s">
        <v>298</v>
      </c>
      <c s="34" t="s">
        <v>1611</v>
      </c>
      <c s="35" t="s">
        <v>5</v>
      </c>
      <c s="6" t="s">
        <v>1612</v>
      </c>
      <c s="36" t="s">
        <v>226</v>
      </c>
      <c s="37">
        <v>6.939</v>
      </c>
      <c s="36">
        <v>0.0231</v>
      </c>
      <c s="36">
        <f>ROUND(G181*H181,6)</f>
      </c>
      <c r="L181" s="38">
        <v>0</v>
      </c>
      <c s="32">
        <f>ROUND(ROUND(L181,2)*ROUND(G181,3),2)</f>
      </c>
      <c s="36" t="s">
        <v>814</v>
      </c>
      <c>
        <f>(M181*21)/100</f>
      </c>
      <c t="s">
        <v>28</v>
      </c>
    </row>
    <row r="182" spans="1:5" ht="25.5">
      <c r="A182" s="35" t="s">
        <v>56</v>
      </c>
      <c r="E182" s="39" t="s">
        <v>1612</v>
      </c>
    </row>
    <row r="183" spans="1:5" ht="51">
      <c r="A183" s="35" t="s">
        <v>57</v>
      </c>
      <c r="E183" s="40" t="s">
        <v>1613</v>
      </c>
    </row>
    <row r="184" spans="1:5" ht="38.25">
      <c r="A184" t="s">
        <v>59</v>
      </c>
      <c r="E184" s="39" t="s">
        <v>1610</v>
      </c>
    </row>
    <row r="185" spans="1:16" ht="25.5">
      <c r="A185" t="s">
        <v>50</v>
      </c>
      <c s="34" t="s">
        <v>302</v>
      </c>
      <c s="34" t="s">
        <v>1614</v>
      </c>
      <c s="35" t="s">
        <v>5</v>
      </c>
      <c s="6" t="s">
        <v>1615</v>
      </c>
      <c s="36" t="s">
        <v>226</v>
      </c>
      <c s="37">
        <v>16.348</v>
      </c>
      <c s="36">
        <v>0.0315</v>
      </c>
      <c s="36">
        <f>ROUND(G185*H185,6)</f>
      </c>
      <c r="L185" s="38">
        <v>0</v>
      </c>
      <c s="32">
        <f>ROUND(ROUND(L185,2)*ROUND(G185,3),2)</f>
      </c>
      <c s="36" t="s">
        <v>814</v>
      </c>
      <c>
        <f>(M185*21)/100</f>
      </c>
      <c t="s">
        <v>28</v>
      </c>
    </row>
    <row r="186" spans="1:5" ht="25.5">
      <c r="A186" s="35" t="s">
        <v>56</v>
      </c>
      <c r="E186" s="39" t="s">
        <v>1615</v>
      </c>
    </row>
    <row r="187" spans="1:5" ht="38.25">
      <c r="A187" s="35" t="s">
        <v>57</v>
      </c>
      <c r="E187" s="42" t="s">
        <v>1616</v>
      </c>
    </row>
    <row r="188" spans="1:5" ht="38.25">
      <c r="A188" t="s">
        <v>59</v>
      </c>
      <c r="E188" s="39" t="s">
        <v>1610</v>
      </c>
    </row>
    <row r="189" spans="1:16" ht="12.75">
      <c r="A189" t="s">
        <v>50</v>
      </c>
      <c s="34" t="s">
        <v>305</v>
      </c>
      <c s="34" t="s">
        <v>1617</v>
      </c>
      <c s="35" t="s">
        <v>5</v>
      </c>
      <c s="6" t="s">
        <v>1618</v>
      </c>
      <c s="36" t="s">
        <v>70</v>
      </c>
      <c s="37">
        <v>0.574</v>
      </c>
      <c s="36">
        <v>2.234</v>
      </c>
      <c s="36">
        <f>ROUND(G189*H189,6)</f>
      </c>
      <c r="L189" s="38">
        <v>0</v>
      </c>
      <c s="32">
        <f>ROUND(ROUND(L189,2)*ROUND(G189,3),2)</f>
      </c>
      <c s="36" t="s">
        <v>814</v>
      </c>
      <c>
        <f>(M189*21)/100</f>
      </c>
      <c t="s">
        <v>28</v>
      </c>
    </row>
    <row r="190" spans="1:5" ht="12.75">
      <c r="A190" s="35" t="s">
        <v>56</v>
      </c>
      <c r="E190" s="39" t="s">
        <v>1618</v>
      </c>
    </row>
    <row r="191" spans="1:5" ht="38.25">
      <c r="A191" s="35" t="s">
        <v>57</v>
      </c>
      <c r="E191" s="42" t="s">
        <v>1619</v>
      </c>
    </row>
    <row r="192" spans="1:5" ht="12.75">
      <c r="A192" t="s">
        <v>59</v>
      </c>
      <c r="E192" s="39" t="s">
        <v>5</v>
      </c>
    </row>
    <row r="193" spans="1:16" ht="25.5">
      <c r="A193" t="s">
        <v>50</v>
      </c>
      <c s="34" t="s">
        <v>308</v>
      </c>
      <c s="34" t="s">
        <v>1620</v>
      </c>
      <c s="35" t="s">
        <v>5</v>
      </c>
      <c s="6" t="s">
        <v>1621</v>
      </c>
      <c s="36" t="s">
        <v>226</v>
      </c>
      <c s="37">
        <v>10.5</v>
      </c>
      <c s="36">
        <v>0.000263</v>
      </c>
      <c s="36">
        <f>ROUND(G193*H193,6)</f>
      </c>
      <c r="L193" s="38">
        <v>0</v>
      </c>
      <c s="32">
        <f>ROUND(ROUND(L193,2)*ROUND(G193,3),2)</f>
      </c>
      <c s="36" t="s">
        <v>814</v>
      </c>
      <c>
        <f>(M193*21)/100</f>
      </c>
      <c t="s">
        <v>28</v>
      </c>
    </row>
    <row r="194" spans="1:5" ht="25.5">
      <c r="A194" s="35" t="s">
        <v>56</v>
      </c>
      <c r="E194" s="39" t="s">
        <v>1621</v>
      </c>
    </row>
    <row r="195" spans="1:5" ht="12.75">
      <c r="A195" s="35" t="s">
        <v>57</v>
      </c>
      <c r="E195" s="40" t="s">
        <v>5</v>
      </c>
    </row>
    <row r="196" spans="1:5" ht="12.75">
      <c r="A196" t="s">
        <v>59</v>
      </c>
      <c r="E196" s="39" t="s">
        <v>5</v>
      </c>
    </row>
    <row r="197" spans="1:16" ht="25.5">
      <c r="A197" t="s">
        <v>50</v>
      </c>
      <c s="34" t="s">
        <v>311</v>
      </c>
      <c s="34" t="s">
        <v>1622</v>
      </c>
      <c s="35" t="s">
        <v>5</v>
      </c>
      <c s="6" t="s">
        <v>1623</v>
      </c>
      <c s="36" t="s">
        <v>70</v>
      </c>
      <c s="37">
        <v>16.15</v>
      </c>
      <c s="36">
        <v>2.45329</v>
      </c>
      <c s="36">
        <f>ROUND(G197*H197,6)</f>
      </c>
      <c r="L197" s="38">
        <v>0</v>
      </c>
      <c s="32">
        <f>ROUND(ROUND(L197,2)*ROUND(G197,3),2)</f>
      </c>
      <c s="36" t="s">
        <v>814</v>
      </c>
      <c>
        <f>(M197*21)/100</f>
      </c>
      <c t="s">
        <v>28</v>
      </c>
    </row>
    <row r="198" spans="1:5" ht="25.5">
      <c r="A198" s="35" t="s">
        <v>56</v>
      </c>
      <c r="E198" s="39" t="s">
        <v>1623</v>
      </c>
    </row>
    <row r="199" spans="1:5" ht="38.25">
      <c r="A199" s="35" t="s">
        <v>57</v>
      </c>
      <c r="E199" s="42" t="s">
        <v>1624</v>
      </c>
    </row>
    <row r="200" spans="1:5" ht="178.5">
      <c r="A200" t="s">
        <v>59</v>
      </c>
      <c r="E200" s="39" t="s">
        <v>1625</v>
      </c>
    </row>
    <row r="201" spans="1:16" ht="12.75">
      <c r="A201" t="s">
        <v>50</v>
      </c>
      <c s="34" t="s">
        <v>315</v>
      </c>
      <c s="34" t="s">
        <v>1626</v>
      </c>
      <c s="35" t="s">
        <v>5</v>
      </c>
      <c s="6" t="s">
        <v>1627</v>
      </c>
      <c s="36" t="s">
        <v>99</v>
      </c>
      <c s="37">
        <v>37.276</v>
      </c>
      <c s="36">
        <v>0.000205</v>
      </c>
      <c s="36">
        <f>ROUND(G201*H201,6)</f>
      </c>
      <c r="L201" s="38">
        <v>0</v>
      </c>
      <c s="32">
        <f>ROUND(ROUND(L201,2)*ROUND(G201,3),2)</f>
      </c>
      <c s="36" t="s">
        <v>814</v>
      </c>
      <c>
        <f>(M201*21)/100</f>
      </c>
      <c t="s">
        <v>28</v>
      </c>
    </row>
    <row r="202" spans="1:5" ht="12.75">
      <c r="A202" s="35" t="s">
        <v>56</v>
      </c>
      <c r="E202" s="39" t="s">
        <v>1627</v>
      </c>
    </row>
    <row r="203" spans="1:5" ht="38.25">
      <c r="A203" s="35" t="s">
        <v>57</v>
      </c>
      <c r="E203" s="40" t="s">
        <v>1628</v>
      </c>
    </row>
    <row r="204" spans="1:5" ht="38.25">
      <c r="A204" t="s">
        <v>59</v>
      </c>
      <c r="E204" s="39" t="s">
        <v>1629</v>
      </c>
    </row>
    <row r="205" spans="1:16" ht="12.75">
      <c r="A205" t="s">
        <v>50</v>
      </c>
      <c s="34" t="s">
        <v>318</v>
      </c>
      <c s="34" t="s">
        <v>1630</v>
      </c>
      <c s="35" t="s">
        <v>5</v>
      </c>
      <c s="6" t="s">
        <v>1631</v>
      </c>
      <c s="36" t="s">
        <v>90</v>
      </c>
      <c s="37">
        <v>6</v>
      </c>
      <c s="36">
        <v>0</v>
      </c>
      <c s="36">
        <f>ROUND(G205*H205,6)</f>
      </c>
      <c r="L205" s="38">
        <v>0</v>
      </c>
      <c s="32">
        <f>ROUND(ROUND(L205,2)*ROUND(G205,3),2)</f>
      </c>
      <c s="36" t="s">
        <v>55</v>
      </c>
      <c>
        <f>(M205*21)/100</f>
      </c>
      <c t="s">
        <v>28</v>
      </c>
    </row>
    <row r="206" spans="1:5" ht="12.75">
      <c r="A206" s="35" t="s">
        <v>56</v>
      </c>
      <c r="E206" s="39" t="s">
        <v>1631</v>
      </c>
    </row>
    <row r="207" spans="1:5" ht="38.25">
      <c r="A207" s="35" t="s">
        <v>57</v>
      </c>
      <c r="E207" s="40" t="s">
        <v>1632</v>
      </c>
    </row>
    <row r="208" spans="1:5" ht="12.75">
      <c r="A208" t="s">
        <v>59</v>
      </c>
      <c r="E208" s="39" t="s">
        <v>5</v>
      </c>
    </row>
    <row r="209" spans="1:16" ht="25.5">
      <c r="A209" t="s">
        <v>50</v>
      </c>
      <c s="34" t="s">
        <v>321</v>
      </c>
      <c s="34" t="s">
        <v>1633</v>
      </c>
      <c s="35" t="s">
        <v>5</v>
      </c>
      <c s="6" t="s">
        <v>1634</v>
      </c>
      <c s="36" t="s">
        <v>90</v>
      </c>
      <c s="37">
        <v>3</v>
      </c>
      <c s="36">
        <v>0.678512</v>
      </c>
      <c s="36">
        <f>ROUND(G209*H209,6)</f>
      </c>
      <c r="L209" s="38">
        <v>0</v>
      </c>
      <c s="32">
        <f>ROUND(ROUND(L209,2)*ROUND(G209,3),2)</f>
      </c>
      <c s="36" t="s">
        <v>814</v>
      </c>
      <c>
        <f>(M209*21)/100</f>
      </c>
      <c t="s">
        <v>28</v>
      </c>
    </row>
    <row r="210" spans="1:5" ht="25.5">
      <c r="A210" s="35" t="s">
        <v>56</v>
      </c>
      <c r="E210" s="39" t="s">
        <v>1634</v>
      </c>
    </row>
    <row r="211" spans="1:5" ht="12.75">
      <c r="A211" s="35" t="s">
        <v>57</v>
      </c>
      <c r="E211" s="40" t="s">
        <v>5</v>
      </c>
    </row>
    <row r="212" spans="1:5" ht="25.5">
      <c r="A212" t="s">
        <v>59</v>
      </c>
      <c r="E212" s="39" t="s">
        <v>1635</v>
      </c>
    </row>
    <row r="213" spans="1:16" ht="12.75">
      <c r="A213" t="s">
        <v>50</v>
      </c>
      <c s="34" t="s">
        <v>325</v>
      </c>
      <c s="34" t="s">
        <v>1636</v>
      </c>
      <c s="35" t="s">
        <v>5</v>
      </c>
      <c s="6" t="s">
        <v>1637</v>
      </c>
      <c s="36" t="s">
        <v>70</v>
      </c>
      <c s="37">
        <v>0.738</v>
      </c>
      <c s="36">
        <v>2.429</v>
      </c>
      <c s="36">
        <f>ROUND(G213*H213,6)</f>
      </c>
      <c r="L213" s="38">
        <v>0</v>
      </c>
      <c s="32">
        <f>ROUND(ROUND(L213,2)*ROUND(G213,3),2)</f>
      </c>
      <c s="36" t="s">
        <v>814</v>
      </c>
      <c>
        <f>(M213*21)/100</f>
      </c>
      <c t="s">
        <v>28</v>
      </c>
    </row>
    <row r="214" spans="1:5" ht="12.75">
      <c r="A214" s="35" t="s">
        <v>56</v>
      </c>
      <c r="E214" s="39" t="s">
        <v>1637</v>
      </c>
    </row>
    <row r="215" spans="1:5" ht="25.5">
      <c r="A215" s="35" t="s">
        <v>57</v>
      </c>
      <c r="E215" s="40" t="s">
        <v>1638</v>
      </c>
    </row>
    <row r="216" spans="1:5" ht="12.75">
      <c r="A216" t="s">
        <v>59</v>
      </c>
      <c r="E216" s="39" t="s">
        <v>5</v>
      </c>
    </row>
    <row r="217" spans="1:16" ht="25.5">
      <c r="A217" t="s">
        <v>50</v>
      </c>
      <c s="34" t="s">
        <v>329</v>
      </c>
      <c s="34" t="s">
        <v>1639</v>
      </c>
      <c s="35" t="s">
        <v>5</v>
      </c>
      <c s="6" t="s">
        <v>1634</v>
      </c>
      <c s="36" t="s">
        <v>90</v>
      </c>
      <c s="37">
        <v>2</v>
      </c>
      <c s="36">
        <v>0.678512</v>
      </c>
      <c s="36">
        <f>ROUND(G217*H217,6)</f>
      </c>
      <c r="L217" s="38">
        <v>0</v>
      </c>
      <c s="32">
        <f>ROUND(ROUND(L217,2)*ROUND(G217,3),2)</f>
      </c>
      <c s="36" t="s">
        <v>814</v>
      </c>
      <c>
        <f>(M217*21)/100</f>
      </c>
      <c t="s">
        <v>28</v>
      </c>
    </row>
    <row r="218" spans="1:5" ht="25.5">
      <c r="A218" s="35" t="s">
        <v>56</v>
      </c>
      <c r="E218" s="39" t="s">
        <v>1634</v>
      </c>
    </row>
    <row r="219" spans="1:5" ht="12.75">
      <c r="A219" s="35" t="s">
        <v>57</v>
      </c>
      <c r="E219" s="40" t="s">
        <v>5</v>
      </c>
    </row>
    <row r="220" spans="1:5" ht="25.5">
      <c r="A220" t="s">
        <v>59</v>
      </c>
      <c r="E220" s="39" t="s">
        <v>1635</v>
      </c>
    </row>
    <row r="221" spans="1:16" ht="12.75">
      <c r="A221" t="s">
        <v>50</v>
      </c>
      <c s="34" t="s">
        <v>333</v>
      </c>
      <c s="34" t="s">
        <v>1640</v>
      </c>
      <c s="35" t="s">
        <v>5</v>
      </c>
      <c s="6" t="s">
        <v>1641</v>
      </c>
      <c s="36" t="s">
        <v>90</v>
      </c>
      <c s="37">
        <v>1</v>
      </c>
      <c s="36">
        <v>0</v>
      </c>
      <c s="36">
        <f>ROUND(G221*H221,6)</f>
      </c>
      <c r="L221" s="38">
        <v>0</v>
      </c>
      <c s="32">
        <f>ROUND(ROUND(L221,2)*ROUND(G221,3),2)</f>
      </c>
      <c s="36" t="s">
        <v>55</v>
      </c>
      <c>
        <f>(M221*21)/100</f>
      </c>
      <c t="s">
        <v>28</v>
      </c>
    </row>
    <row r="222" spans="1:5" ht="12.75">
      <c r="A222" s="35" t="s">
        <v>56</v>
      </c>
      <c r="E222" s="39" t="s">
        <v>1641</v>
      </c>
    </row>
    <row r="223" spans="1:5" ht="12.75">
      <c r="A223" s="35" t="s">
        <v>57</v>
      </c>
      <c r="E223" s="40" t="s">
        <v>5</v>
      </c>
    </row>
    <row r="224" spans="1:5" ht="12.75">
      <c r="A224" t="s">
        <v>59</v>
      </c>
      <c r="E224" s="39" t="s">
        <v>5</v>
      </c>
    </row>
    <row r="225" spans="1:13" ht="12.75">
      <c r="A225" t="s">
        <v>47</v>
      </c>
      <c r="C225" s="31" t="s">
        <v>1642</v>
      </c>
      <c r="E225" s="33" t="s">
        <v>1643</v>
      </c>
      <c r="J225" s="32">
        <f>0</f>
      </c>
      <c s="32">
        <f>0</f>
      </c>
      <c s="32">
        <f>0+L226+L230+L234+L238+L242+L246+L250+L254+L258+L262+L266+L270+L274+L278+L282+L286</f>
      </c>
      <c s="32">
        <f>0+M226+M230+M234+M238+M242+M246+M250+M254+M258+M262+M266+M270+M274+M278+M282+M286</f>
      </c>
    </row>
    <row r="226" spans="1:16" ht="25.5">
      <c r="A226" t="s">
        <v>50</v>
      </c>
      <c s="34" t="s">
        <v>338</v>
      </c>
      <c s="34" t="s">
        <v>1644</v>
      </c>
      <c s="35" t="s">
        <v>5</v>
      </c>
      <c s="6" t="s">
        <v>1645</v>
      </c>
      <c s="36" t="s">
        <v>226</v>
      </c>
      <c s="37">
        <v>173.466</v>
      </c>
      <c s="36">
        <v>0</v>
      </c>
      <c s="36">
        <f>ROUND(G226*H226,6)</f>
      </c>
      <c r="L226" s="38">
        <v>0</v>
      </c>
      <c s="32">
        <f>ROUND(ROUND(L226,2)*ROUND(G226,3),2)</f>
      </c>
      <c s="36" t="s">
        <v>814</v>
      </c>
      <c>
        <f>(M226*21)/100</f>
      </c>
      <c t="s">
        <v>28</v>
      </c>
    </row>
    <row r="227" spans="1:5" ht="25.5">
      <c r="A227" s="35" t="s">
        <v>56</v>
      </c>
      <c r="E227" s="39" t="s">
        <v>1645</v>
      </c>
    </row>
    <row r="228" spans="1:5" ht="25.5">
      <c r="A228" s="35" t="s">
        <v>57</v>
      </c>
      <c r="E228" s="40" t="s">
        <v>1646</v>
      </c>
    </row>
    <row r="229" spans="1:5" ht="25.5">
      <c r="A229" t="s">
        <v>59</v>
      </c>
      <c r="E229" s="39" t="s">
        <v>1647</v>
      </c>
    </row>
    <row r="230" spans="1:16" ht="12.75">
      <c r="A230" t="s">
        <v>50</v>
      </c>
      <c s="34" t="s">
        <v>342</v>
      </c>
      <c s="34" t="s">
        <v>1648</v>
      </c>
      <c s="35" t="s">
        <v>5</v>
      </c>
      <c s="6" t="s">
        <v>1649</v>
      </c>
      <c s="36" t="s">
        <v>54</v>
      </c>
      <c s="37">
        <v>0.198</v>
      </c>
      <c s="36">
        <v>1</v>
      </c>
      <c s="36">
        <f>ROUND(G230*H230,6)</f>
      </c>
      <c r="L230" s="38">
        <v>0</v>
      </c>
      <c s="32">
        <f>ROUND(ROUND(L230,2)*ROUND(G230,3),2)</f>
      </c>
      <c s="36" t="s">
        <v>814</v>
      </c>
      <c>
        <f>(M230*21)/100</f>
      </c>
      <c t="s">
        <v>28</v>
      </c>
    </row>
    <row r="231" spans="1:5" ht="12.75">
      <c r="A231" s="35" t="s">
        <v>56</v>
      </c>
      <c r="E231" s="39" t="s">
        <v>1649</v>
      </c>
    </row>
    <row r="232" spans="1:5" ht="38.25">
      <c r="A232" s="35" t="s">
        <v>57</v>
      </c>
      <c r="E232" s="40" t="s">
        <v>1650</v>
      </c>
    </row>
    <row r="233" spans="1:5" ht="12.75">
      <c r="A233" t="s">
        <v>59</v>
      </c>
      <c r="E233" s="39" t="s">
        <v>1651</v>
      </c>
    </row>
    <row r="234" spans="1:16" ht="25.5">
      <c r="A234" t="s">
        <v>50</v>
      </c>
      <c s="34" t="s">
        <v>346</v>
      </c>
      <c s="34" t="s">
        <v>1652</v>
      </c>
      <c s="35" t="s">
        <v>5</v>
      </c>
      <c s="6" t="s">
        <v>1653</v>
      </c>
      <c s="36" t="s">
        <v>226</v>
      </c>
      <c s="37">
        <v>226.618</v>
      </c>
      <c s="36">
        <v>0</v>
      </c>
      <c s="36">
        <f>ROUND(G234*H234,6)</f>
      </c>
      <c r="L234" s="38">
        <v>0</v>
      </c>
      <c s="32">
        <f>ROUND(ROUND(L234,2)*ROUND(G234,3),2)</f>
      </c>
      <c s="36" t="s">
        <v>814</v>
      </c>
      <c>
        <f>(M234*21)/100</f>
      </c>
      <c t="s">
        <v>28</v>
      </c>
    </row>
    <row r="235" spans="1:5" ht="25.5">
      <c r="A235" s="35" t="s">
        <v>56</v>
      </c>
      <c r="E235" s="39" t="s">
        <v>1653</v>
      </c>
    </row>
    <row r="236" spans="1:5" ht="38.25">
      <c r="A236" s="35" t="s">
        <v>57</v>
      </c>
      <c r="E236" s="40" t="s">
        <v>1654</v>
      </c>
    </row>
    <row r="237" spans="1:5" ht="25.5">
      <c r="A237" t="s">
        <v>59</v>
      </c>
      <c r="E237" s="39" t="s">
        <v>1647</v>
      </c>
    </row>
    <row r="238" spans="1:16" ht="25.5">
      <c r="A238" t="s">
        <v>50</v>
      </c>
      <c s="34" t="s">
        <v>350</v>
      </c>
      <c s="34" t="s">
        <v>1655</v>
      </c>
      <c s="35" t="s">
        <v>5</v>
      </c>
      <c s="6" t="s">
        <v>1656</v>
      </c>
      <c s="36" t="s">
        <v>226</v>
      </c>
      <c s="37">
        <v>322.319</v>
      </c>
      <c s="36">
        <v>0</v>
      </c>
      <c s="36">
        <f>ROUND(G238*H238,6)</f>
      </c>
      <c r="L238" s="38">
        <v>0</v>
      </c>
      <c s="32">
        <f>ROUND(ROUND(L238,2)*ROUND(G238,3),2)</f>
      </c>
      <c s="36" t="s">
        <v>814</v>
      </c>
      <c>
        <f>(M238*21)/100</f>
      </c>
      <c t="s">
        <v>28</v>
      </c>
    </row>
    <row r="239" spans="1:5" ht="25.5">
      <c r="A239" s="35" t="s">
        <v>56</v>
      </c>
      <c r="E239" s="39" t="s">
        <v>1656</v>
      </c>
    </row>
    <row r="240" spans="1:5" ht="38.25">
      <c r="A240" s="35" t="s">
        <v>57</v>
      </c>
      <c r="E240" s="40" t="s">
        <v>1657</v>
      </c>
    </row>
    <row r="241" spans="1:5" ht="25.5">
      <c r="A241" t="s">
        <v>59</v>
      </c>
      <c r="E241" s="39" t="s">
        <v>1647</v>
      </c>
    </row>
    <row r="242" spans="1:16" ht="25.5">
      <c r="A242" t="s">
        <v>50</v>
      </c>
      <c s="34" t="s">
        <v>353</v>
      </c>
      <c s="34" t="s">
        <v>1658</v>
      </c>
      <c s="35" t="s">
        <v>5</v>
      </c>
      <c s="6" t="s">
        <v>1659</v>
      </c>
      <c s="36" t="s">
        <v>226</v>
      </c>
      <c s="37">
        <v>120.45</v>
      </c>
      <c s="36">
        <v>0</v>
      </c>
      <c s="36">
        <f>ROUND(G242*H242,6)</f>
      </c>
      <c r="L242" s="38">
        <v>0</v>
      </c>
      <c s="32">
        <f>ROUND(ROUND(L242,2)*ROUND(G242,3),2)</f>
      </c>
      <c s="36" t="s">
        <v>814</v>
      </c>
      <c>
        <f>(M242*21)/100</f>
      </c>
      <c t="s">
        <v>28</v>
      </c>
    </row>
    <row r="243" spans="1:5" ht="25.5">
      <c r="A243" s="35" t="s">
        <v>56</v>
      </c>
      <c r="E243" s="39" t="s">
        <v>1659</v>
      </c>
    </row>
    <row r="244" spans="1:5" ht="25.5">
      <c r="A244" s="35" t="s">
        <v>57</v>
      </c>
      <c r="E244" s="40" t="s">
        <v>1660</v>
      </c>
    </row>
    <row r="245" spans="1:5" ht="25.5">
      <c r="A245" t="s">
        <v>59</v>
      </c>
      <c r="E245" s="39" t="s">
        <v>1647</v>
      </c>
    </row>
    <row r="246" spans="1:16" ht="25.5">
      <c r="A246" t="s">
        <v>50</v>
      </c>
      <c s="34" t="s">
        <v>356</v>
      </c>
      <c s="34" t="s">
        <v>1661</v>
      </c>
      <c s="35" t="s">
        <v>5</v>
      </c>
      <c s="6" t="s">
        <v>1662</v>
      </c>
      <c s="36" t="s">
        <v>226</v>
      </c>
      <c s="37">
        <v>59.633</v>
      </c>
      <c s="36">
        <v>0.000398</v>
      </c>
      <c s="36">
        <f>ROUND(G246*H246,6)</f>
      </c>
      <c r="L246" s="38">
        <v>0</v>
      </c>
      <c s="32">
        <f>ROUND(ROUND(L246,2)*ROUND(G246,3),2)</f>
      </c>
      <c s="36" t="s">
        <v>814</v>
      </c>
      <c>
        <f>(M246*21)/100</f>
      </c>
      <c t="s">
        <v>28</v>
      </c>
    </row>
    <row r="247" spans="1:5" ht="25.5">
      <c r="A247" s="35" t="s">
        <v>56</v>
      </c>
      <c r="E247" s="39" t="s">
        <v>1662</v>
      </c>
    </row>
    <row r="248" spans="1:5" ht="76.5">
      <c r="A248" s="35" t="s">
        <v>57</v>
      </c>
      <c r="E248" s="40" t="s">
        <v>1663</v>
      </c>
    </row>
    <row r="249" spans="1:5" ht="25.5">
      <c r="A249" t="s">
        <v>59</v>
      </c>
      <c r="E249" s="39" t="s">
        <v>1664</v>
      </c>
    </row>
    <row r="250" spans="1:16" ht="25.5">
      <c r="A250" t="s">
        <v>50</v>
      </c>
      <c s="34" t="s">
        <v>359</v>
      </c>
      <c s="34" t="s">
        <v>1665</v>
      </c>
      <c s="35" t="s">
        <v>5</v>
      </c>
      <c s="6" t="s">
        <v>1666</v>
      </c>
      <c s="36" t="s">
        <v>226</v>
      </c>
      <c s="37">
        <v>125.172</v>
      </c>
      <c s="36">
        <v>0.000398</v>
      </c>
      <c s="36">
        <f>ROUND(G250*H250,6)</f>
      </c>
      <c r="L250" s="38">
        <v>0</v>
      </c>
      <c s="32">
        <f>ROUND(ROUND(L250,2)*ROUND(G250,3),2)</f>
      </c>
      <c s="36" t="s">
        <v>814</v>
      </c>
      <c>
        <f>(M250*21)/100</f>
      </c>
      <c t="s">
        <v>28</v>
      </c>
    </row>
    <row r="251" spans="1:5" ht="25.5">
      <c r="A251" s="35" t="s">
        <v>56</v>
      </c>
      <c r="E251" s="39" t="s">
        <v>1666</v>
      </c>
    </row>
    <row r="252" spans="1:5" ht="63.75">
      <c r="A252" s="35" t="s">
        <v>57</v>
      </c>
      <c r="E252" s="40" t="s">
        <v>1667</v>
      </c>
    </row>
    <row r="253" spans="1:5" ht="25.5">
      <c r="A253" t="s">
        <v>59</v>
      </c>
      <c r="E253" s="39" t="s">
        <v>1664</v>
      </c>
    </row>
    <row r="254" spans="1:16" ht="25.5">
      <c r="A254" t="s">
        <v>50</v>
      </c>
      <c s="34" t="s">
        <v>363</v>
      </c>
      <c s="34" t="s">
        <v>1668</v>
      </c>
      <c s="35" t="s">
        <v>5</v>
      </c>
      <c s="6" t="s">
        <v>1669</v>
      </c>
      <c s="36" t="s">
        <v>226</v>
      </c>
      <c s="37">
        <v>220.926</v>
      </c>
      <c s="36">
        <v>0.0044</v>
      </c>
      <c s="36">
        <f>ROUND(G254*H254,6)</f>
      </c>
      <c r="L254" s="38">
        <v>0</v>
      </c>
      <c s="32">
        <f>ROUND(ROUND(L254,2)*ROUND(G254,3),2)</f>
      </c>
      <c s="36" t="s">
        <v>814</v>
      </c>
      <c>
        <f>(M254*21)/100</f>
      </c>
      <c t="s">
        <v>28</v>
      </c>
    </row>
    <row r="255" spans="1:5" ht="25.5">
      <c r="A255" s="35" t="s">
        <v>56</v>
      </c>
      <c r="E255" s="39" t="s">
        <v>1669</v>
      </c>
    </row>
    <row r="256" spans="1:5" ht="153">
      <c r="A256" s="35" t="s">
        <v>57</v>
      </c>
      <c r="E256" s="40" t="s">
        <v>1670</v>
      </c>
    </row>
    <row r="257" spans="1:5" ht="12.75">
      <c r="A257" t="s">
        <v>59</v>
      </c>
      <c r="E257" s="39" t="s">
        <v>5</v>
      </c>
    </row>
    <row r="258" spans="1:16" ht="12.75">
      <c r="A258" t="s">
        <v>50</v>
      </c>
      <c s="34" t="s">
        <v>366</v>
      </c>
      <c s="34" t="s">
        <v>1671</v>
      </c>
      <c s="35" t="s">
        <v>5</v>
      </c>
      <c s="6" t="s">
        <v>1672</v>
      </c>
      <c s="36" t="s">
        <v>226</v>
      </c>
      <c s="37">
        <v>8.5</v>
      </c>
      <c s="36">
        <v>0</v>
      </c>
      <c s="36">
        <f>ROUND(G258*H258,6)</f>
      </c>
      <c r="L258" s="38">
        <v>0</v>
      </c>
      <c s="32">
        <f>ROUND(ROUND(L258,2)*ROUND(G258,3),2)</f>
      </c>
      <c s="36" t="s">
        <v>55</v>
      </c>
      <c>
        <f>(M258*21)/100</f>
      </c>
      <c t="s">
        <v>28</v>
      </c>
    </row>
    <row r="259" spans="1:5" ht="12.75">
      <c r="A259" s="35" t="s">
        <v>56</v>
      </c>
      <c r="E259" s="39" t="s">
        <v>1672</v>
      </c>
    </row>
    <row r="260" spans="1:5" ht="38.25">
      <c r="A260" s="35" t="s">
        <v>57</v>
      </c>
      <c r="E260" s="40" t="s">
        <v>1673</v>
      </c>
    </row>
    <row r="261" spans="1:5" ht="12.75">
      <c r="A261" t="s">
        <v>59</v>
      </c>
      <c r="E261" s="39" t="s">
        <v>5</v>
      </c>
    </row>
    <row r="262" spans="1:16" ht="38.25">
      <c r="A262" t="s">
        <v>50</v>
      </c>
      <c s="34" t="s">
        <v>369</v>
      </c>
      <c s="34" t="s">
        <v>1674</v>
      </c>
      <c s="35" t="s">
        <v>5</v>
      </c>
      <c s="6" t="s">
        <v>1675</v>
      </c>
      <c s="36" t="s">
        <v>90</v>
      </c>
      <c s="37">
        <v>3</v>
      </c>
      <c s="36">
        <v>0.0001</v>
      </c>
      <c s="36">
        <f>ROUND(G262*H262,6)</f>
      </c>
      <c r="L262" s="38">
        <v>0</v>
      </c>
      <c s="32">
        <f>ROUND(ROUND(L262,2)*ROUND(G262,3),2)</f>
      </c>
      <c s="36" t="s">
        <v>814</v>
      </c>
      <c>
        <f>(M262*21)/100</f>
      </c>
      <c t="s">
        <v>28</v>
      </c>
    </row>
    <row r="263" spans="1:5" ht="38.25">
      <c r="A263" s="35" t="s">
        <v>56</v>
      </c>
      <c r="E263" s="39" t="s">
        <v>1675</v>
      </c>
    </row>
    <row r="264" spans="1:5" ht="12.75">
      <c r="A264" s="35" t="s">
        <v>57</v>
      </c>
      <c r="E264" s="40" t="s">
        <v>5</v>
      </c>
    </row>
    <row r="265" spans="1:5" ht="165.75">
      <c r="A265" t="s">
        <v>59</v>
      </c>
      <c r="E265" s="39" t="s">
        <v>1676</v>
      </c>
    </row>
    <row r="266" spans="1:16" ht="12.75">
      <c r="A266" t="s">
        <v>50</v>
      </c>
      <c s="34" t="s">
        <v>372</v>
      </c>
      <c s="34" t="s">
        <v>1677</v>
      </c>
      <c s="35" t="s">
        <v>5</v>
      </c>
      <c s="6" t="s">
        <v>1678</v>
      </c>
      <c s="36" t="s">
        <v>226</v>
      </c>
      <c s="37">
        <v>0.8</v>
      </c>
      <c s="36">
        <v>0.0021</v>
      </c>
      <c s="36">
        <f>ROUND(G266*H266,6)</f>
      </c>
      <c r="L266" s="38">
        <v>0</v>
      </c>
      <c s="32">
        <f>ROUND(ROUND(L266,2)*ROUND(G266,3),2)</f>
      </c>
      <c s="36" t="s">
        <v>814</v>
      </c>
      <c>
        <f>(M266*21)/100</f>
      </c>
      <c t="s">
        <v>28</v>
      </c>
    </row>
    <row r="267" spans="1:5" ht="12.75">
      <c r="A267" s="35" t="s">
        <v>56</v>
      </c>
      <c r="E267" s="39" t="s">
        <v>1678</v>
      </c>
    </row>
    <row r="268" spans="1:5" ht="12.75">
      <c r="A268" s="35" t="s">
        <v>57</v>
      </c>
      <c r="E268" s="40" t="s">
        <v>5</v>
      </c>
    </row>
    <row r="269" spans="1:5" ht="12.75">
      <c r="A269" t="s">
        <v>59</v>
      </c>
      <c r="E269" s="39" t="s">
        <v>5</v>
      </c>
    </row>
    <row r="270" spans="1:16" ht="25.5">
      <c r="A270" t="s">
        <v>50</v>
      </c>
      <c s="34" t="s">
        <v>375</v>
      </c>
      <c s="34" t="s">
        <v>1679</v>
      </c>
      <c s="35" t="s">
        <v>5</v>
      </c>
      <c s="6" t="s">
        <v>1680</v>
      </c>
      <c s="36" t="s">
        <v>226</v>
      </c>
      <c s="37">
        <v>39</v>
      </c>
      <c s="36">
        <v>0.0048</v>
      </c>
      <c s="36">
        <f>ROUND(G270*H270,6)</f>
      </c>
      <c r="L270" s="38">
        <v>0</v>
      </c>
      <c s="32">
        <f>ROUND(ROUND(L270,2)*ROUND(G270,3),2)</f>
      </c>
      <c s="36" t="s">
        <v>814</v>
      </c>
      <c>
        <f>(M270*21)/100</f>
      </c>
      <c t="s">
        <v>28</v>
      </c>
    </row>
    <row r="271" spans="1:5" ht="25.5">
      <c r="A271" s="35" t="s">
        <v>56</v>
      </c>
      <c r="E271" s="39" t="s">
        <v>1680</v>
      </c>
    </row>
    <row r="272" spans="1:5" ht="25.5">
      <c r="A272" s="35" t="s">
        <v>57</v>
      </c>
      <c r="E272" s="40" t="s">
        <v>1681</v>
      </c>
    </row>
    <row r="273" spans="1:5" ht="12.75">
      <c r="A273" t="s">
        <v>59</v>
      </c>
      <c r="E273" s="39" t="s">
        <v>5</v>
      </c>
    </row>
    <row r="274" spans="1:16" ht="25.5">
      <c r="A274" t="s">
        <v>50</v>
      </c>
      <c s="34" t="s">
        <v>378</v>
      </c>
      <c s="34" t="s">
        <v>1682</v>
      </c>
      <c s="35" t="s">
        <v>5</v>
      </c>
      <c s="6" t="s">
        <v>1683</v>
      </c>
      <c s="36" t="s">
        <v>90</v>
      </c>
      <c s="37">
        <v>39</v>
      </c>
      <c s="36">
        <v>0.000299</v>
      </c>
      <c s="36">
        <f>ROUND(G274*H274,6)</f>
      </c>
      <c r="L274" s="38">
        <v>0</v>
      </c>
      <c s="32">
        <f>ROUND(ROUND(L274,2)*ROUND(G274,3),2)</f>
      </c>
      <c s="36" t="s">
        <v>814</v>
      </c>
      <c>
        <f>(M274*21)/100</f>
      </c>
      <c t="s">
        <v>28</v>
      </c>
    </row>
    <row r="275" spans="1:5" ht="25.5">
      <c r="A275" s="35" t="s">
        <v>56</v>
      </c>
      <c r="E275" s="39" t="s">
        <v>1683</v>
      </c>
    </row>
    <row r="276" spans="1:5" ht="12.75">
      <c r="A276" s="35" t="s">
        <v>57</v>
      </c>
      <c r="E276" s="40" t="s">
        <v>5</v>
      </c>
    </row>
    <row r="277" spans="1:5" ht="12.75">
      <c r="A277" t="s">
        <v>59</v>
      </c>
      <c r="E277" s="39" t="s">
        <v>5</v>
      </c>
    </row>
    <row r="278" spans="1:16" ht="12.75">
      <c r="A278" t="s">
        <v>50</v>
      </c>
      <c s="34" t="s">
        <v>381</v>
      </c>
      <c s="34" t="s">
        <v>1684</v>
      </c>
      <c s="35" t="s">
        <v>5</v>
      </c>
      <c s="6" t="s">
        <v>1685</v>
      </c>
      <c s="36" t="s">
        <v>54</v>
      </c>
      <c s="37">
        <v>0.111</v>
      </c>
      <c s="36">
        <v>1</v>
      </c>
      <c s="36">
        <f>ROUND(G278*H278,6)</f>
      </c>
      <c r="L278" s="38">
        <v>0</v>
      </c>
      <c s="32">
        <f>ROUND(ROUND(L278,2)*ROUND(G278,3),2)</f>
      </c>
      <c s="36" t="s">
        <v>814</v>
      </c>
      <c>
        <f>(M278*21)/100</f>
      </c>
      <c t="s">
        <v>28</v>
      </c>
    </row>
    <row r="279" spans="1:5" ht="12.75">
      <c r="A279" s="35" t="s">
        <v>56</v>
      </c>
      <c r="E279" s="39" t="s">
        <v>1685</v>
      </c>
    </row>
    <row r="280" spans="1:5" ht="25.5">
      <c r="A280" s="35" t="s">
        <v>57</v>
      </c>
      <c r="E280" s="40" t="s">
        <v>1686</v>
      </c>
    </row>
    <row r="281" spans="1:5" ht="12.75">
      <c r="A281" t="s">
        <v>59</v>
      </c>
      <c r="E281" s="39" t="s">
        <v>5</v>
      </c>
    </row>
    <row r="282" spans="1:16" ht="12.75">
      <c r="A282" t="s">
        <v>50</v>
      </c>
      <c s="34" t="s">
        <v>384</v>
      </c>
      <c s="34" t="s">
        <v>1687</v>
      </c>
      <c s="35" t="s">
        <v>5</v>
      </c>
      <c s="6" t="s">
        <v>1688</v>
      </c>
      <c s="36" t="s">
        <v>90</v>
      </c>
      <c s="37">
        <v>13</v>
      </c>
      <c s="36">
        <v>4E-05</v>
      </c>
      <c s="36">
        <f>ROUND(G282*H282,6)</f>
      </c>
      <c r="L282" s="38">
        <v>0</v>
      </c>
      <c s="32">
        <f>ROUND(ROUND(L282,2)*ROUND(G282,3),2)</f>
      </c>
      <c s="36" t="s">
        <v>814</v>
      </c>
      <c>
        <f>(M282*21)/100</f>
      </c>
      <c t="s">
        <v>28</v>
      </c>
    </row>
    <row r="283" spans="1:5" ht="12.75">
      <c r="A283" s="35" t="s">
        <v>56</v>
      </c>
      <c r="E283" s="39" t="s">
        <v>1688</v>
      </c>
    </row>
    <row r="284" spans="1:5" ht="12.75">
      <c r="A284" s="35" t="s">
        <v>57</v>
      </c>
      <c r="E284" s="40" t="s">
        <v>5</v>
      </c>
    </row>
    <row r="285" spans="1:5" ht="12.75">
      <c r="A285" t="s">
        <v>59</v>
      </c>
      <c r="E285" s="39" t="s">
        <v>5</v>
      </c>
    </row>
    <row r="286" spans="1:16" ht="12.75">
      <c r="A286" t="s">
        <v>50</v>
      </c>
      <c s="34" t="s">
        <v>385</v>
      </c>
      <c s="34" t="s">
        <v>1689</v>
      </c>
      <c s="35" t="s">
        <v>5</v>
      </c>
      <c s="6" t="s">
        <v>1690</v>
      </c>
      <c s="36" t="s">
        <v>90</v>
      </c>
      <c s="37">
        <v>117</v>
      </c>
      <c s="36">
        <v>0</v>
      </c>
      <c s="36">
        <f>ROUND(G286*H286,6)</f>
      </c>
      <c r="L286" s="38">
        <v>0</v>
      </c>
      <c s="32">
        <f>ROUND(ROUND(L286,2)*ROUND(G286,3),2)</f>
      </c>
      <c s="36" t="s">
        <v>55</v>
      </c>
      <c>
        <f>(M286*21)/100</f>
      </c>
      <c t="s">
        <v>28</v>
      </c>
    </row>
    <row r="287" spans="1:5" ht="12.75">
      <c r="A287" s="35" t="s">
        <v>56</v>
      </c>
      <c r="E287" s="39" t="s">
        <v>1690</v>
      </c>
    </row>
    <row r="288" spans="1:5" ht="12.75">
      <c r="A288" s="35" t="s">
        <v>57</v>
      </c>
      <c r="E288" s="40" t="s">
        <v>5</v>
      </c>
    </row>
    <row r="289" spans="1:5" ht="12.75">
      <c r="A289" t="s">
        <v>59</v>
      </c>
      <c r="E289" s="39" t="s">
        <v>5</v>
      </c>
    </row>
    <row r="290" spans="1:13" ht="12.75">
      <c r="A290" t="s">
        <v>47</v>
      </c>
      <c r="C290" s="31" t="s">
        <v>1691</v>
      </c>
      <c r="E290" s="33" t="s">
        <v>1692</v>
      </c>
      <c r="J290" s="32">
        <f>0</f>
      </c>
      <c s="32">
        <f>0</f>
      </c>
      <c s="32">
        <f>0+L291+L295</f>
      </c>
      <c s="32">
        <f>0+M291+M295</f>
      </c>
    </row>
    <row r="291" spans="1:16" ht="25.5">
      <c r="A291" t="s">
        <v>50</v>
      </c>
      <c s="34" t="s">
        <v>389</v>
      </c>
      <c s="34" t="s">
        <v>1693</v>
      </c>
      <c s="35" t="s">
        <v>5</v>
      </c>
      <c s="6" t="s">
        <v>1694</v>
      </c>
      <c s="36" t="s">
        <v>226</v>
      </c>
      <c s="37">
        <v>15.578</v>
      </c>
      <c s="36">
        <v>0.02403</v>
      </c>
      <c s="36">
        <f>ROUND(G291*H291,6)</f>
      </c>
      <c r="L291" s="38">
        <v>0</v>
      </c>
      <c s="32">
        <f>ROUND(ROUND(L291,2)*ROUND(G291,3),2)</f>
      </c>
      <c s="36" t="s">
        <v>814</v>
      </c>
      <c>
        <f>(M291*21)/100</f>
      </c>
      <c t="s">
        <v>28</v>
      </c>
    </row>
    <row r="292" spans="1:5" ht="25.5">
      <c r="A292" s="35" t="s">
        <v>56</v>
      </c>
      <c r="E292" s="39" t="s">
        <v>1694</v>
      </c>
    </row>
    <row r="293" spans="1:5" ht="38.25">
      <c r="A293" s="35" t="s">
        <v>57</v>
      </c>
      <c r="E293" s="40" t="s">
        <v>1695</v>
      </c>
    </row>
    <row r="294" spans="1:5" ht="12.75">
      <c r="A294" t="s">
        <v>59</v>
      </c>
      <c r="E294" s="39" t="s">
        <v>5</v>
      </c>
    </row>
    <row r="295" spans="1:16" ht="12.75">
      <c r="A295" t="s">
        <v>50</v>
      </c>
      <c s="34" t="s">
        <v>393</v>
      </c>
      <c s="34" t="s">
        <v>1696</v>
      </c>
      <c s="35" t="s">
        <v>5</v>
      </c>
      <c s="6" t="s">
        <v>1697</v>
      </c>
      <c s="36" t="s">
        <v>583</v>
      </c>
      <c s="37">
        <v>15.578</v>
      </c>
      <c s="36">
        <v>0.001</v>
      </c>
      <c s="36">
        <f>ROUND(G295*H295,6)</f>
      </c>
      <c r="L295" s="38">
        <v>0</v>
      </c>
      <c s="32">
        <f>ROUND(ROUND(L295,2)*ROUND(G295,3),2)</f>
      </c>
      <c s="36" t="s">
        <v>814</v>
      </c>
      <c>
        <f>(M295*21)/100</f>
      </c>
      <c t="s">
        <v>28</v>
      </c>
    </row>
    <row r="296" spans="1:5" ht="12.75">
      <c r="A296" s="35" t="s">
        <v>56</v>
      </c>
      <c r="E296" s="39" t="s">
        <v>1697</v>
      </c>
    </row>
    <row r="297" spans="1:5" ht="12.75">
      <c r="A297" s="35" t="s">
        <v>57</v>
      </c>
      <c r="E297" s="40" t="s">
        <v>5</v>
      </c>
    </row>
    <row r="298" spans="1:5" ht="12.75">
      <c r="A298" t="s">
        <v>59</v>
      </c>
      <c r="E298" s="39" t="s">
        <v>1698</v>
      </c>
    </row>
    <row r="299" spans="1:13" ht="12.75">
      <c r="A299" t="s">
        <v>47</v>
      </c>
      <c r="C299" s="31" t="s">
        <v>1699</v>
      </c>
      <c r="E299" s="33" t="s">
        <v>1700</v>
      </c>
      <c r="J299" s="32">
        <f>0</f>
      </c>
      <c s="32">
        <f>0</f>
      </c>
      <c s="32">
        <f>0+L300+L304</f>
      </c>
      <c s="32">
        <f>0+M300+M304</f>
      </c>
    </row>
    <row r="300" spans="1:16" ht="25.5">
      <c r="A300" t="s">
        <v>50</v>
      </c>
      <c s="34" t="s">
        <v>397</v>
      </c>
      <c s="34" t="s">
        <v>1701</v>
      </c>
      <c s="35" t="s">
        <v>5</v>
      </c>
      <c s="6" t="s">
        <v>1702</v>
      </c>
      <c s="36" t="s">
        <v>99</v>
      </c>
      <c s="37">
        <v>4</v>
      </c>
      <c s="36">
        <v>0</v>
      </c>
      <c s="36">
        <f>ROUND(G300*H300,6)</f>
      </c>
      <c r="L300" s="38">
        <v>0</v>
      </c>
      <c s="32">
        <f>ROUND(ROUND(L300,2)*ROUND(G300,3),2)</f>
      </c>
      <c s="36" t="s">
        <v>814</v>
      </c>
      <c>
        <f>(M300*21)/100</f>
      </c>
      <c t="s">
        <v>28</v>
      </c>
    </row>
    <row r="301" spans="1:5" ht="25.5">
      <c r="A301" s="35" t="s">
        <v>56</v>
      </c>
      <c r="E301" s="39" t="s">
        <v>1702</v>
      </c>
    </row>
    <row r="302" spans="1:5" ht="12.75">
      <c r="A302" s="35" t="s">
        <v>57</v>
      </c>
      <c r="E302" s="40" t="s">
        <v>5</v>
      </c>
    </row>
    <row r="303" spans="1:5" ht="12.75">
      <c r="A303" t="s">
        <v>59</v>
      </c>
      <c r="E303" s="39" t="s">
        <v>5</v>
      </c>
    </row>
    <row r="304" spans="1:16" ht="25.5">
      <c r="A304" t="s">
        <v>50</v>
      </c>
      <c s="34" t="s">
        <v>400</v>
      </c>
      <c s="34" t="s">
        <v>1703</v>
      </c>
      <c s="35" t="s">
        <v>5</v>
      </c>
      <c s="6" t="s">
        <v>1704</v>
      </c>
      <c s="36" t="s">
        <v>99</v>
      </c>
      <c s="37">
        <v>4</v>
      </c>
      <c s="36">
        <v>0</v>
      </c>
      <c s="36">
        <f>ROUND(G304*H304,6)</f>
      </c>
      <c r="L304" s="38">
        <v>0</v>
      </c>
      <c s="32">
        <f>ROUND(ROUND(L304,2)*ROUND(G304,3),2)</f>
      </c>
      <c s="36" t="s">
        <v>55</v>
      </c>
      <c>
        <f>(M304*21)/100</f>
      </c>
      <c t="s">
        <v>28</v>
      </c>
    </row>
    <row r="305" spans="1:5" ht="25.5">
      <c r="A305" s="35" t="s">
        <v>56</v>
      </c>
      <c r="E305" s="39" t="s">
        <v>1704</v>
      </c>
    </row>
    <row r="306" spans="1:5" ht="12.75">
      <c r="A306" s="35" t="s">
        <v>57</v>
      </c>
      <c r="E306" s="40" t="s">
        <v>5</v>
      </c>
    </row>
    <row r="307" spans="1:5" ht="12.75">
      <c r="A307" t="s">
        <v>59</v>
      </c>
      <c r="E307" s="39" t="s">
        <v>5</v>
      </c>
    </row>
    <row r="308" spans="1:13" ht="12.75">
      <c r="A308" t="s">
        <v>47</v>
      </c>
      <c r="C308" s="31" t="s">
        <v>1705</v>
      </c>
      <c r="E308" s="33" t="s">
        <v>1706</v>
      </c>
      <c r="J308" s="32">
        <f>0</f>
      </c>
      <c s="32">
        <f>0</f>
      </c>
      <c s="32">
        <f>0+L309+L313</f>
      </c>
      <c s="32">
        <f>0+M309+M313</f>
      </c>
    </row>
    <row r="309" spans="1:16" ht="12.75">
      <c r="A309" t="s">
        <v>50</v>
      </c>
      <c s="34" t="s">
        <v>404</v>
      </c>
      <c s="34" t="s">
        <v>1707</v>
      </c>
      <c s="35" t="s">
        <v>5</v>
      </c>
      <c s="6" t="s">
        <v>1708</v>
      </c>
      <c s="36" t="s">
        <v>583</v>
      </c>
      <c s="37">
        <v>188.86</v>
      </c>
      <c s="36">
        <v>4.7E-05</v>
      </c>
      <c s="36">
        <f>ROUND(G309*H309,6)</f>
      </c>
      <c r="L309" s="38">
        <v>0</v>
      </c>
      <c s="32">
        <f>ROUND(ROUND(L309,2)*ROUND(G309,3),2)</f>
      </c>
      <c s="36" t="s">
        <v>814</v>
      </c>
      <c>
        <f>(M309*21)/100</f>
      </c>
      <c t="s">
        <v>28</v>
      </c>
    </row>
    <row r="310" spans="1:5" ht="12.75">
      <c r="A310" s="35" t="s">
        <v>56</v>
      </c>
      <c r="E310" s="39" t="s">
        <v>1708</v>
      </c>
    </row>
    <row r="311" spans="1:5" ht="38.25">
      <c r="A311" s="35" t="s">
        <v>57</v>
      </c>
      <c r="E311" s="42" t="s">
        <v>1709</v>
      </c>
    </row>
    <row r="312" spans="1:5" ht="38.25">
      <c r="A312" t="s">
        <v>59</v>
      </c>
      <c r="E312" s="39" t="s">
        <v>1710</v>
      </c>
    </row>
    <row r="313" spans="1:16" ht="12.75">
      <c r="A313" t="s">
        <v>50</v>
      </c>
      <c s="34" t="s">
        <v>408</v>
      </c>
      <c s="34" t="s">
        <v>1684</v>
      </c>
      <c s="35" t="s">
        <v>5</v>
      </c>
      <c s="6" t="s">
        <v>1685</v>
      </c>
      <c s="36" t="s">
        <v>54</v>
      </c>
      <c s="37">
        <v>0.188</v>
      </c>
      <c s="36">
        <v>1</v>
      </c>
      <c s="36">
        <f>ROUND(G313*H313,6)</f>
      </c>
      <c r="L313" s="38">
        <v>0</v>
      </c>
      <c s="32">
        <f>ROUND(ROUND(L313,2)*ROUND(G313,3),2)</f>
      </c>
      <c s="36" t="s">
        <v>814</v>
      </c>
      <c>
        <f>(M313*21)/100</f>
      </c>
      <c t="s">
        <v>28</v>
      </c>
    </row>
    <row r="314" spans="1:5" ht="12.75">
      <c r="A314" s="35" t="s">
        <v>56</v>
      </c>
      <c r="E314" s="39" t="s">
        <v>1685</v>
      </c>
    </row>
    <row r="315" spans="1:5" ht="12.75">
      <c r="A315" s="35" t="s">
        <v>57</v>
      </c>
      <c r="E315" s="40" t="s">
        <v>5</v>
      </c>
    </row>
    <row r="316" spans="1:5" ht="12.75">
      <c r="A316" t="s">
        <v>59</v>
      </c>
      <c r="E316" s="39" t="s">
        <v>5</v>
      </c>
    </row>
    <row r="317" spans="1:13" ht="12.75">
      <c r="A317" t="s">
        <v>47</v>
      </c>
      <c r="C317" s="31" t="s">
        <v>1711</v>
      </c>
      <c r="E317" s="33" t="s">
        <v>1712</v>
      </c>
      <c r="J317" s="32">
        <f>0</f>
      </c>
      <c s="32">
        <f>0</f>
      </c>
      <c s="32">
        <f>0+L318+L322+L326+L330+L334</f>
      </c>
      <c s="32">
        <f>0+M318+M322+M326+M330+M334</f>
      </c>
    </row>
    <row r="318" spans="1:16" ht="12.75">
      <c r="A318" t="s">
        <v>50</v>
      </c>
      <c s="34" t="s">
        <v>411</v>
      </c>
      <c s="34" t="s">
        <v>1713</v>
      </c>
      <c s="35" t="s">
        <v>5</v>
      </c>
      <c s="6" t="s">
        <v>1714</v>
      </c>
      <c s="36" t="s">
        <v>226</v>
      </c>
      <c s="37">
        <v>6.138</v>
      </c>
      <c s="36">
        <v>0</v>
      </c>
      <c s="36">
        <f>ROUND(G318*H318,6)</f>
      </c>
      <c r="L318" s="38">
        <v>0</v>
      </c>
      <c s="32">
        <f>ROUND(ROUND(L318,2)*ROUND(G318,3),2)</f>
      </c>
      <c s="36" t="s">
        <v>814</v>
      </c>
      <c>
        <f>(M318*21)/100</f>
      </c>
      <c t="s">
        <v>28</v>
      </c>
    </row>
    <row r="319" spans="1:5" ht="12.75">
      <c r="A319" s="35" t="s">
        <v>56</v>
      </c>
      <c r="E319" s="39" t="s">
        <v>1714</v>
      </c>
    </row>
    <row r="320" spans="1:5" ht="12.75">
      <c r="A320" s="35" t="s">
        <v>57</v>
      </c>
      <c r="E320" s="40" t="s">
        <v>5</v>
      </c>
    </row>
    <row r="321" spans="1:5" ht="51">
      <c r="A321" t="s">
        <v>59</v>
      </c>
      <c r="E321" s="39" t="s">
        <v>1715</v>
      </c>
    </row>
    <row r="322" spans="1:16" ht="12.75">
      <c r="A322" t="s">
        <v>50</v>
      </c>
      <c s="34" t="s">
        <v>414</v>
      </c>
      <c s="34" t="s">
        <v>1716</v>
      </c>
      <c s="35" t="s">
        <v>5</v>
      </c>
      <c s="6" t="s">
        <v>1717</v>
      </c>
      <c s="36" t="s">
        <v>226</v>
      </c>
      <c s="37">
        <v>6.138</v>
      </c>
      <c s="36">
        <v>0.0003</v>
      </c>
      <c s="36">
        <f>ROUND(G322*H322,6)</f>
      </c>
      <c r="L322" s="38">
        <v>0</v>
      </c>
      <c s="32">
        <f>ROUND(ROUND(L322,2)*ROUND(G322,3),2)</f>
      </c>
      <c s="36" t="s">
        <v>814</v>
      </c>
      <c>
        <f>(M322*21)/100</f>
      </c>
      <c t="s">
        <v>28</v>
      </c>
    </row>
    <row r="323" spans="1:5" ht="12.75">
      <c r="A323" s="35" t="s">
        <v>56</v>
      </c>
      <c r="E323" s="39" t="s">
        <v>1717</v>
      </c>
    </row>
    <row r="324" spans="1:5" ht="12.75">
      <c r="A324" s="35" t="s">
        <v>57</v>
      </c>
      <c r="E324" s="40" t="s">
        <v>5</v>
      </c>
    </row>
    <row r="325" spans="1:5" ht="51">
      <c r="A325" t="s">
        <v>59</v>
      </c>
      <c r="E325" s="39" t="s">
        <v>1715</v>
      </c>
    </row>
    <row r="326" spans="1:16" ht="25.5">
      <c r="A326" t="s">
        <v>50</v>
      </c>
      <c s="34" t="s">
        <v>416</v>
      </c>
      <c s="34" t="s">
        <v>1718</v>
      </c>
      <c s="35" t="s">
        <v>5</v>
      </c>
      <c s="6" t="s">
        <v>1719</v>
      </c>
      <c s="36" t="s">
        <v>226</v>
      </c>
      <c s="37">
        <v>6.138</v>
      </c>
      <c s="36">
        <v>0.004545</v>
      </c>
      <c s="36">
        <f>ROUND(G326*H326,6)</f>
      </c>
      <c r="L326" s="38">
        <v>0</v>
      </c>
      <c s="32">
        <f>ROUND(ROUND(L326,2)*ROUND(G326,3),2)</f>
      </c>
      <c s="36" t="s">
        <v>814</v>
      </c>
      <c>
        <f>(M326*21)/100</f>
      </c>
      <c t="s">
        <v>28</v>
      </c>
    </row>
    <row r="327" spans="1:5" ht="25.5">
      <c r="A327" s="35" t="s">
        <v>56</v>
      </c>
      <c r="E327" s="39" t="s">
        <v>1719</v>
      </c>
    </row>
    <row r="328" spans="1:5" ht="12.75">
      <c r="A328" s="35" t="s">
        <v>57</v>
      </c>
      <c r="E328" s="40" t="s">
        <v>5</v>
      </c>
    </row>
    <row r="329" spans="1:5" ht="51">
      <c r="A329" t="s">
        <v>59</v>
      </c>
      <c r="E329" s="39" t="s">
        <v>1715</v>
      </c>
    </row>
    <row r="330" spans="1:16" ht="25.5">
      <c r="A330" t="s">
        <v>50</v>
      </c>
      <c s="34" t="s">
        <v>422</v>
      </c>
      <c s="34" t="s">
        <v>1720</v>
      </c>
      <c s="35" t="s">
        <v>5</v>
      </c>
      <c s="6" t="s">
        <v>1721</v>
      </c>
      <c s="36" t="s">
        <v>226</v>
      </c>
      <c s="37">
        <v>1.458</v>
      </c>
      <c s="36">
        <v>0.009</v>
      </c>
      <c s="36">
        <f>ROUND(G330*H330,6)</f>
      </c>
      <c r="L330" s="38">
        <v>0</v>
      </c>
      <c s="32">
        <f>ROUND(ROUND(L330,2)*ROUND(G330,3),2)</f>
      </c>
      <c s="36" t="s">
        <v>814</v>
      </c>
      <c>
        <f>(M330*21)/100</f>
      </c>
      <c t="s">
        <v>28</v>
      </c>
    </row>
    <row r="331" spans="1:5" ht="25.5">
      <c r="A331" s="35" t="s">
        <v>56</v>
      </c>
      <c r="E331" s="39" t="s">
        <v>1721</v>
      </c>
    </row>
    <row r="332" spans="1:5" ht="38.25">
      <c r="A332" s="35" t="s">
        <v>57</v>
      </c>
      <c r="E332" s="42" t="s">
        <v>1722</v>
      </c>
    </row>
    <row r="333" spans="1:5" ht="12.75">
      <c r="A333" t="s">
        <v>59</v>
      </c>
      <c r="E333" s="39" t="s">
        <v>1723</v>
      </c>
    </row>
    <row r="334" spans="1:16" ht="25.5">
      <c r="A334" t="s">
        <v>50</v>
      </c>
      <c s="34" t="s">
        <v>427</v>
      </c>
      <c s="34" t="s">
        <v>1724</v>
      </c>
      <c s="35" t="s">
        <v>5</v>
      </c>
      <c s="6" t="s">
        <v>1725</v>
      </c>
      <c s="36" t="s">
        <v>226</v>
      </c>
      <c s="37">
        <v>1.677</v>
      </c>
      <c s="36">
        <v>0.023</v>
      </c>
      <c s="36">
        <f>ROUND(G334*H334,6)</f>
      </c>
      <c r="L334" s="38">
        <v>0</v>
      </c>
      <c s="32">
        <f>ROUND(ROUND(L334,2)*ROUND(G334,3),2)</f>
      </c>
      <c s="36" t="s">
        <v>814</v>
      </c>
      <c>
        <f>(M334*21)/100</f>
      </c>
      <c t="s">
        <v>28</v>
      </c>
    </row>
    <row r="335" spans="1:5" ht="25.5">
      <c r="A335" s="35" t="s">
        <v>56</v>
      </c>
      <c r="E335" s="39" t="s">
        <v>1725</v>
      </c>
    </row>
    <row r="336" spans="1:5" ht="25.5">
      <c r="A336" s="35" t="s">
        <v>57</v>
      </c>
      <c r="E336" s="40" t="s">
        <v>1726</v>
      </c>
    </row>
    <row r="337" spans="1:5" ht="12.75">
      <c r="A337" t="s">
        <v>59</v>
      </c>
      <c r="E337" s="39" t="s">
        <v>5</v>
      </c>
    </row>
    <row r="338" spans="1:13" ht="12.75">
      <c r="A338" t="s">
        <v>47</v>
      </c>
      <c r="C338" s="31" t="s">
        <v>1727</v>
      </c>
      <c r="E338" s="33" t="s">
        <v>1728</v>
      </c>
      <c r="J338" s="32">
        <f>0</f>
      </c>
      <c s="32">
        <f>0</f>
      </c>
      <c s="32">
        <f>0+L339+L343</f>
      </c>
      <c s="32">
        <f>0+M339+M343</f>
      </c>
    </row>
    <row r="339" spans="1:16" ht="25.5">
      <c r="A339" t="s">
        <v>50</v>
      </c>
      <c s="34" t="s">
        <v>432</v>
      </c>
      <c s="34" t="s">
        <v>1729</v>
      </c>
      <c s="35" t="s">
        <v>5</v>
      </c>
      <c s="6" t="s">
        <v>1730</v>
      </c>
      <c s="36" t="s">
        <v>226</v>
      </c>
      <c s="37">
        <v>4.68</v>
      </c>
      <c s="36">
        <v>0.0004</v>
      </c>
      <c s="36">
        <f>ROUND(G339*H339,6)</f>
      </c>
      <c r="L339" s="38">
        <v>0</v>
      </c>
      <c s="32">
        <f>ROUND(ROUND(L339,2)*ROUND(G339,3),2)</f>
      </c>
      <c s="36" t="s">
        <v>814</v>
      </c>
      <c>
        <f>(M339*21)/100</f>
      </c>
      <c t="s">
        <v>28</v>
      </c>
    </row>
    <row r="340" spans="1:5" ht="25.5">
      <c r="A340" s="35" t="s">
        <v>56</v>
      </c>
      <c r="E340" s="39" t="s">
        <v>1730</v>
      </c>
    </row>
    <row r="341" spans="1:5" ht="38.25">
      <c r="A341" s="35" t="s">
        <v>57</v>
      </c>
      <c r="E341" s="42" t="s">
        <v>1731</v>
      </c>
    </row>
    <row r="342" spans="1:5" ht="12.75">
      <c r="A342" t="s">
        <v>59</v>
      </c>
      <c r="E342" s="39" t="s">
        <v>5</v>
      </c>
    </row>
    <row r="343" spans="1:16" ht="12.75">
      <c r="A343" t="s">
        <v>50</v>
      </c>
      <c s="34" t="s">
        <v>690</v>
      </c>
      <c s="34" t="s">
        <v>1732</v>
      </c>
      <c s="35" t="s">
        <v>5</v>
      </c>
      <c s="6" t="s">
        <v>1733</v>
      </c>
      <c s="36" t="s">
        <v>226</v>
      </c>
      <c s="37">
        <v>5.148</v>
      </c>
      <c s="36">
        <v>0.0026</v>
      </c>
      <c s="36">
        <f>ROUND(G343*H343,6)</f>
      </c>
      <c r="L343" s="38">
        <v>0</v>
      </c>
      <c s="32">
        <f>ROUND(ROUND(L343,2)*ROUND(G343,3),2)</f>
      </c>
      <c s="36" t="s">
        <v>814</v>
      </c>
      <c>
        <f>(M343*21)/100</f>
      </c>
      <c t="s">
        <v>28</v>
      </c>
    </row>
    <row r="344" spans="1:5" ht="12.75">
      <c r="A344" s="35" t="s">
        <v>56</v>
      </c>
      <c r="E344" s="39" t="s">
        <v>1733</v>
      </c>
    </row>
    <row r="345" spans="1:5" ht="25.5">
      <c r="A345" s="35" t="s">
        <v>57</v>
      </c>
      <c r="E345" s="40" t="s">
        <v>1734</v>
      </c>
    </row>
    <row r="346" spans="1:5" ht="12.75">
      <c r="A346" t="s">
        <v>59</v>
      </c>
      <c r="E346" s="39" t="s">
        <v>5</v>
      </c>
    </row>
    <row r="347" spans="1:13" ht="12.75">
      <c r="A347" t="s">
        <v>47</v>
      </c>
      <c r="C347" s="31" t="s">
        <v>1735</v>
      </c>
      <c r="E347" s="33" t="s">
        <v>1736</v>
      </c>
      <c r="J347" s="32">
        <f>0</f>
      </c>
      <c s="32">
        <f>0</f>
      </c>
      <c s="32">
        <f>0+L348</f>
      </c>
      <c s="32">
        <f>0+M348</f>
      </c>
    </row>
    <row r="348" spans="1:16" ht="12.75">
      <c r="A348" t="s">
        <v>50</v>
      </c>
      <c s="34" t="s">
        <v>693</v>
      </c>
      <c s="34" t="s">
        <v>1737</v>
      </c>
      <c s="35" t="s">
        <v>5</v>
      </c>
      <c s="6" t="s">
        <v>1738</v>
      </c>
      <c s="36" t="s">
        <v>90</v>
      </c>
      <c s="37">
        <v>13</v>
      </c>
      <c s="36">
        <v>0.00017</v>
      </c>
      <c s="36">
        <f>ROUND(G348*H348,6)</f>
      </c>
      <c r="L348" s="38">
        <v>0</v>
      </c>
      <c s="32">
        <f>ROUND(ROUND(L348,2)*ROUND(G348,3),2)</f>
      </c>
      <c s="36" t="s">
        <v>814</v>
      </c>
      <c>
        <f>(M348*21)/100</f>
      </c>
      <c t="s">
        <v>28</v>
      </c>
    </row>
    <row r="349" spans="1:5" ht="12.75">
      <c r="A349" s="35" t="s">
        <v>56</v>
      </c>
      <c r="E349" s="39" t="s">
        <v>1738</v>
      </c>
    </row>
    <row r="350" spans="1:5" ht="12.75">
      <c r="A350" s="35" t="s">
        <v>57</v>
      </c>
      <c r="E350" s="40" t="s">
        <v>5</v>
      </c>
    </row>
    <row r="351" spans="1:5" ht="51">
      <c r="A351" t="s">
        <v>59</v>
      </c>
      <c r="E351" s="39" t="s">
        <v>1739</v>
      </c>
    </row>
    <row r="352" spans="1:13" ht="12.75">
      <c r="A352" t="s">
        <v>47</v>
      </c>
      <c r="C352" s="31" t="s">
        <v>1740</v>
      </c>
      <c r="E352" s="33" t="s">
        <v>1741</v>
      </c>
      <c r="J352" s="32">
        <f>0</f>
      </c>
      <c s="32">
        <f>0</f>
      </c>
      <c s="32">
        <f>0+L353+L357+L361+L365+L369+L373</f>
      </c>
      <c s="32">
        <f>0+M353+M357+M361+M365+M369+M373</f>
      </c>
    </row>
    <row r="353" spans="1:16" ht="12.75">
      <c r="A353" t="s">
        <v>50</v>
      </c>
      <c s="34" t="s">
        <v>696</v>
      </c>
      <c s="34" t="s">
        <v>1742</v>
      </c>
      <c s="35" t="s">
        <v>5</v>
      </c>
      <c s="6" t="s">
        <v>1743</v>
      </c>
      <c s="36" t="s">
        <v>226</v>
      </c>
      <c s="37">
        <v>1.458</v>
      </c>
      <c s="36">
        <v>0</v>
      </c>
      <c s="36">
        <f>ROUND(G353*H353,6)</f>
      </c>
      <c r="L353" s="38">
        <v>0</v>
      </c>
      <c s="32">
        <f>ROUND(ROUND(L353,2)*ROUND(G353,3),2)</f>
      </c>
      <c s="36" t="s">
        <v>55</v>
      </c>
      <c>
        <f>(M353*21)/100</f>
      </c>
      <c t="s">
        <v>28</v>
      </c>
    </row>
    <row r="354" spans="1:5" ht="12.75">
      <c r="A354" s="35" t="s">
        <v>56</v>
      </c>
      <c r="E354" s="39" t="s">
        <v>1743</v>
      </c>
    </row>
    <row r="355" spans="1:5" ht="25.5">
      <c r="A355" s="35" t="s">
        <v>57</v>
      </c>
      <c r="E355" s="40" t="s">
        <v>1744</v>
      </c>
    </row>
    <row r="356" spans="1:5" ht="12.75">
      <c r="A356" t="s">
        <v>59</v>
      </c>
      <c r="E356" s="39" t="s">
        <v>5</v>
      </c>
    </row>
    <row r="357" spans="1:16" ht="12.75">
      <c r="A357" t="s">
        <v>50</v>
      </c>
      <c s="34" t="s">
        <v>699</v>
      </c>
      <c s="34" t="s">
        <v>1745</v>
      </c>
      <c s="35" t="s">
        <v>5</v>
      </c>
      <c s="6" t="s">
        <v>1743</v>
      </c>
      <c s="36" t="s">
        <v>226</v>
      </c>
      <c s="37">
        <v>1.458</v>
      </c>
      <c s="36">
        <v>0</v>
      </c>
      <c s="36">
        <f>ROUND(G357*H357,6)</f>
      </c>
      <c r="L357" s="38">
        <v>0</v>
      </c>
      <c s="32">
        <f>ROUND(ROUND(L357,2)*ROUND(G357,3),2)</f>
      </c>
      <c s="36" t="s">
        <v>55</v>
      </c>
      <c>
        <f>(M357*21)/100</f>
      </c>
      <c t="s">
        <v>28</v>
      </c>
    </row>
    <row r="358" spans="1:5" ht="12.75">
      <c r="A358" s="35" t="s">
        <v>56</v>
      </c>
      <c r="E358" s="39" t="s">
        <v>1743</v>
      </c>
    </row>
    <row r="359" spans="1:5" ht="25.5">
      <c r="A359" s="35" t="s">
        <v>57</v>
      </c>
      <c r="E359" s="40" t="s">
        <v>1744</v>
      </c>
    </row>
    <row r="360" spans="1:5" ht="12.75">
      <c r="A360" t="s">
        <v>59</v>
      </c>
      <c r="E360" s="39" t="s">
        <v>5</v>
      </c>
    </row>
    <row r="361" spans="1:16" ht="12.75">
      <c r="A361" t="s">
        <v>50</v>
      </c>
      <c s="34" t="s">
        <v>702</v>
      </c>
      <c s="34" t="s">
        <v>1746</v>
      </c>
      <c s="35" t="s">
        <v>5</v>
      </c>
      <c s="6" t="s">
        <v>1747</v>
      </c>
      <c s="36" t="s">
        <v>226</v>
      </c>
      <c s="37">
        <v>13.47</v>
      </c>
      <c s="36">
        <v>0.00016</v>
      </c>
      <c s="36">
        <f>ROUND(G361*H361,6)</f>
      </c>
      <c r="L361" s="38">
        <v>0</v>
      </c>
      <c s="32">
        <f>ROUND(ROUND(L361,2)*ROUND(G361,3),2)</f>
      </c>
      <c s="36" t="s">
        <v>814</v>
      </c>
      <c>
        <f>(M361*21)/100</f>
      </c>
      <c t="s">
        <v>28</v>
      </c>
    </row>
    <row r="362" spans="1:5" ht="12.75">
      <c r="A362" s="35" t="s">
        <v>56</v>
      </c>
      <c r="E362" s="39" t="s">
        <v>1747</v>
      </c>
    </row>
    <row r="363" spans="1:5" ht="38.25">
      <c r="A363" s="35" t="s">
        <v>57</v>
      </c>
      <c r="E363" s="40" t="s">
        <v>1748</v>
      </c>
    </row>
    <row r="364" spans="1:5" ht="12.75">
      <c r="A364" t="s">
        <v>59</v>
      </c>
      <c r="E364" s="39" t="s">
        <v>5</v>
      </c>
    </row>
    <row r="365" spans="1:16" ht="12.75">
      <c r="A365" t="s">
        <v>50</v>
      </c>
      <c s="34" t="s">
        <v>705</v>
      </c>
      <c s="34" t="s">
        <v>1749</v>
      </c>
      <c s="35" t="s">
        <v>5</v>
      </c>
      <c s="6" t="s">
        <v>1750</v>
      </c>
      <c s="36" t="s">
        <v>226</v>
      </c>
      <c s="37">
        <v>13.47</v>
      </c>
      <c s="36">
        <v>0.000167</v>
      </c>
      <c s="36">
        <f>ROUND(G365*H365,6)</f>
      </c>
      <c r="L365" s="38">
        <v>0</v>
      </c>
      <c s="32">
        <f>ROUND(ROUND(L365,2)*ROUND(G365,3),2)</f>
      </c>
      <c s="36" t="s">
        <v>814</v>
      </c>
      <c>
        <f>(M365*21)/100</f>
      </c>
      <c t="s">
        <v>28</v>
      </c>
    </row>
    <row r="366" spans="1:5" ht="12.75">
      <c r="A366" s="35" t="s">
        <v>56</v>
      </c>
      <c r="E366" s="39" t="s">
        <v>1750</v>
      </c>
    </row>
    <row r="367" spans="1:5" ht="25.5">
      <c r="A367" s="35" t="s">
        <v>57</v>
      </c>
      <c r="E367" s="40" t="s">
        <v>1751</v>
      </c>
    </row>
    <row r="368" spans="1:5" ht="12.75">
      <c r="A368" t="s">
        <v>59</v>
      </c>
      <c r="E368" s="39" t="s">
        <v>5</v>
      </c>
    </row>
    <row r="369" spans="1:16" ht="12.75">
      <c r="A369" t="s">
        <v>50</v>
      </c>
      <c s="34" t="s">
        <v>708</v>
      </c>
      <c s="34" t="s">
        <v>1752</v>
      </c>
      <c s="35" t="s">
        <v>5</v>
      </c>
      <c s="6" t="s">
        <v>1753</v>
      </c>
      <c s="36" t="s">
        <v>226</v>
      </c>
      <c s="37">
        <v>13.47</v>
      </c>
      <c s="36">
        <v>0.000167</v>
      </c>
      <c s="36">
        <f>ROUND(G369*H369,6)</f>
      </c>
      <c r="L369" s="38">
        <v>0</v>
      </c>
      <c s="32">
        <f>ROUND(ROUND(L369,2)*ROUND(G369,3),2)</f>
      </c>
      <c s="36" t="s">
        <v>814</v>
      </c>
      <c>
        <f>(M369*21)/100</f>
      </c>
      <c t="s">
        <v>28</v>
      </c>
    </row>
    <row r="370" spans="1:5" ht="12.75">
      <c r="A370" s="35" t="s">
        <v>56</v>
      </c>
      <c r="E370" s="39" t="s">
        <v>1753</v>
      </c>
    </row>
    <row r="371" spans="1:5" ht="25.5">
      <c r="A371" s="35" t="s">
        <v>57</v>
      </c>
      <c r="E371" s="40" t="s">
        <v>1751</v>
      </c>
    </row>
    <row r="372" spans="1:5" ht="12.75">
      <c r="A372" t="s">
        <v>59</v>
      </c>
      <c r="E372" s="39" t="s">
        <v>5</v>
      </c>
    </row>
    <row r="373" spans="1:16" ht="12.75">
      <c r="A373" t="s">
        <v>50</v>
      </c>
      <c s="34" t="s">
        <v>711</v>
      </c>
      <c s="34" t="s">
        <v>1754</v>
      </c>
      <c s="35" t="s">
        <v>5</v>
      </c>
      <c s="6" t="s">
        <v>1755</v>
      </c>
      <c s="36" t="s">
        <v>226</v>
      </c>
      <c s="37">
        <v>4.4</v>
      </c>
      <c s="36">
        <v>0</v>
      </c>
      <c s="36">
        <f>ROUND(G373*H373,6)</f>
      </c>
      <c r="L373" s="38">
        <v>0</v>
      </c>
      <c s="32">
        <f>ROUND(ROUND(L373,2)*ROUND(G373,3),2)</f>
      </c>
      <c s="36" t="s">
        <v>55</v>
      </c>
      <c>
        <f>(M373*21)/100</f>
      </c>
      <c t="s">
        <v>28</v>
      </c>
    </row>
    <row r="374" spans="1:5" ht="12.75">
      <c r="A374" s="35" t="s">
        <v>56</v>
      </c>
      <c r="E374" s="39" t="s">
        <v>1755</v>
      </c>
    </row>
    <row r="375" spans="1:5" ht="25.5">
      <c r="A375" s="35" t="s">
        <v>57</v>
      </c>
      <c r="E375" s="40" t="s">
        <v>1756</v>
      </c>
    </row>
    <row r="376" spans="1:5" ht="12.75">
      <c r="A376" t="s">
        <v>59</v>
      </c>
      <c r="E376" s="39" t="s">
        <v>5</v>
      </c>
    </row>
    <row r="377" spans="1:13" ht="12.75">
      <c r="A377" t="s">
        <v>47</v>
      </c>
      <c r="C377" s="31" t="s">
        <v>1757</v>
      </c>
      <c r="E377" s="33" t="s">
        <v>1758</v>
      </c>
      <c r="J377" s="32">
        <f>0</f>
      </c>
      <c s="32">
        <f>0</f>
      </c>
      <c s="32">
        <f>0+L378+L382+L386+L390+L394+L398+L402+L406+L410+L414+L418+L422+L426+L430+L434+L438+L442</f>
      </c>
      <c s="32">
        <f>0+M378+M382+M386+M390+M394+M398+M402+M406+M410+M414+M418+M422+M426+M430+M434+M438+M442</f>
      </c>
    </row>
    <row r="378" spans="1:16" ht="25.5">
      <c r="A378" t="s">
        <v>50</v>
      </c>
      <c s="34" t="s">
        <v>713</v>
      </c>
      <c s="34" t="s">
        <v>1759</v>
      </c>
      <c s="35" t="s">
        <v>5</v>
      </c>
      <c s="6" t="s">
        <v>1760</v>
      </c>
      <c s="36" t="s">
        <v>226</v>
      </c>
      <c s="37">
        <v>20.789</v>
      </c>
      <c s="36">
        <v>0</v>
      </c>
      <c s="36">
        <f>ROUND(G378*H378,6)</f>
      </c>
      <c r="L378" s="38">
        <v>0</v>
      </c>
      <c s="32">
        <f>ROUND(ROUND(L378,2)*ROUND(G378,3),2)</f>
      </c>
      <c s="36" t="s">
        <v>814</v>
      </c>
      <c>
        <f>(M378*21)/100</f>
      </c>
      <c t="s">
        <v>28</v>
      </c>
    </row>
    <row r="379" spans="1:5" ht="25.5">
      <c r="A379" s="35" t="s">
        <v>56</v>
      </c>
      <c r="E379" s="39" t="s">
        <v>1760</v>
      </c>
    </row>
    <row r="380" spans="1:5" ht="63.75">
      <c r="A380" s="35" t="s">
        <v>57</v>
      </c>
      <c r="E380" s="40" t="s">
        <v>1761</v>
      </c>
    </row>
    <row r="381" spans="1:5" ht="51">
      <c r="A381" t="s">
        <v>59</v>
      </c>
      <c r="E381" s="39" t="s">
        <v>1762</v>
      </c>
    </row>
    <row r="382" spans="1:16" ht="25.5">
      <c r="A382" t="s">
        <v>50</v>
      </c>
      <c s="34" t="s">
        <v>714</v>
      </c>
      <c s="34" t="s">
        <v>1763</v>
      </c>
      <c s="35" t="s">
        <v>5</v>
      </c>
      <c s="6" t="s">
        <v>1764</v>
      </c>
      <c s="36" t="s">
        <v>226</v>
      </c>
      <c s="37">
        <v>35.178</v>
      </c>
      <c s="36">
        <v>0.000919</v>
      </c>
      <c s="36">
        <f>ROUND(G382*H382,6)</f>
      </c>
      <c r="L382" s="38">
        <v>0</v>
      </c>
      <c s="32">
        <f>ROUND(ROUND(L382,2)*ROUND(G382,3),2)</f>
      </c>
      <c s="36" t="s">
        <v>814</v>
      </c>
      <c>
        <f>(M382*21)/100</f>
      </c>
      <c t="s">
        <v>28</v>
      </c>
    </row>
    <row r="383" spans="1:5" ht="25.5">
      <c r="A383" s="35" t="s">
        <v>56</v>
      </c>
      <c r="E383" s="39" t="s">
        <v>1764</v>
      </c>
    </row>
    <row r="384" spans="1:5" ht="89.25">
      <c r="A384" s="35" t="s">
        <v>57</v>
      </c>
      <c r="E384" s="40" t="s">
        <v>1765</v>
      </c>
    </row>
    <row r="385" spans="1:5" ht="12.75">
      <c r="A385" t="s">
        <v>59</v>
      </c>
      <c r="E385" s="39" t="s">
        <v>5</v>
      </c>
    </row>
    <row r="386" spans="1:16" ht="25.5">
      <c r="A386" t="s">
        <v>50</v>
      </c>
      <c s="34" t="s">
        <v>715</v>
      </c>
      <c s="34" t="s">
        <v>1766</v>
      </c>
      <c s="35" t="s">
        <v>5</v>
      </c>
      <c s="6" t="s">
        <v>1767</v>
      </c>
      <c s="36" t="s">
        <v>226</v>
      </c>
      <c s="37">
        <v>35.178</v>
      </c>
      <c s="36">
        <v>0.00053</v>
      </c>
      <c s="36">
        <f>ROUND(G386*H386,6)</f>
      </c>
      <c r="L386" s="38">
        <v>0</v>
      </c>
      <c s="32">
        <f>ROUND(ROUND(L386,2)*ROUND(G386,3),2)</f>
      </c>
      <c s="36" t="s">
        <v>814</v>
      </c>
      <c>
        <f>(M386*21)/100</f>
      </c>
      <c t="s">
        <v>28</v>
      </c>
    </row>
    <row r="387" spans="1:5" ht="25.5">
      <c r="A387" s="35" t="s">
        <v>56</v>
      </c>
      <c r="E387" s="39" t="s">
        <v>1767</v>
      </c>
    </row>
    <row r="388" spans="1:5" ht="89.25">
      <c r="A388" s="35" t="s">
        <v>57</v>
      </c>
      <c r="E388" s="40" t="s">
        <v>1768</v>
      </c>
    </row>
    <row r="389" spans="1:5" ht="12.75">
      <c r="A389" t="s">
        <v>59</v>
      </c>
      <c r="E389" s="39" t="s">
        <v>5</v>
      </c>
    </row>
    <row r="390" spans="1:16" ht="25.5">
      <c r="A390" t="s">
        <v>50</v>
      </c>
      <c s="34" t="s">
        <v>1769</v>
      </c>
      <c s="34" t="s">
        <v>1770</v>
      </c>
      <c s="35" t="s">
        <v>5</v>
      </c>
      <c s="6" t="s">
        <v>1771</v>
      </c>
      <c s="36" t="s">
        <v>226</v>
      </c>
      <c s="37">
        <v>35.178</v>
      </c>
      <c s="36">
        <v>0.000455</v>
      </c>
      <c s="36">
        <f>ROUND(G390*H390,6)</f>
      </c>
      <c r="L390" s="38">
        <v>0</v>
      </c>
      <c s="32">
        <f>ROUND(ROUND(L390,2)*ROUND(G390,3),2)</f>
      </c>
      <c s="36" t="s">
        <v>814</v>
      </c>
      <c>
        <f>(M390*21)/100</f>
      </c>
      <c t="s">
        <v>28</v>
      </c>
    </row>
    <row r="391" spans="1:5" ht="25.5">
      <c r="A391" s="35" t="s">
        <v>56</v>
      </c>
      <c r="E391" s="39" t="s">
        <v>1771</v>
      </c>
    </row>
    <row r="392" spans="1:5" ht="89.25">
      <c r="A392" s="35" t="s">
        <v>57</v>
      </c>
      <c r="E392" s="40" t="s">
        <v>1772</v>
      </c>
    </row>
    <row r="393" spans="1:5" ht="12.75">
      <c r="A393" t="s">
        <v>59</v>
      </c>
      <c r="E393" s="39" t="s">
        <v>5</v>
      </c>
    </row>
    <row r="394" spans="1:16" ht="12.75">
      <c r="A394" t="s">
        <v>50</v>
      </c>
      <c s="34" t="s">
        <v>1773</v>
      </c>
      <c s="34" t="s">
        <v>1774</v>
      </c>
      <c s="35" t="s">
        <v>5</v>
      </c>
      <c s="6" t="s">
        <v>1775</v>
      </c>
      <c s="36" t="s">
        <v>99</v>
      </c>
      <c s="37">
        <v>20.8</v>
      </c>
      <c s="36">
        <v>0</v>
      </c>
      <c s="36">
        <f>ROUND(G394*H394,6)</f>
      </c>
      <c r="L394" s="38">
        <v>0</v>
      </c>
      <c s="32">
        <f>ROUND(ROUND(L394,2)*ROUND(G394,3),2)</f>
      </c>
      <c s="36" t="s">
        <v>55</v>
      </c>
      <c>
        <f>(M394*21)/100</f>
      </c>
      <c t="s">
        <v>28</v>
      </c>
    </row>
    <row r="395" spans="1:5" ht="12.75">
      <c r="A395" s="35" t="s">
        <v>56</v>
      </c>
      <c r="E395" s="39" t="s">
        <v>1775</v>
      </c>
    </row>
    <row r="396" spans="1:5" ht="12.75">
      <c r="A396" s="35" t="s">
        <v>57</v>
      </c>
      <c r="E396" s="40" t="s">
        <v>5</v>
      </c>
    </row>
    <row r="397" spans="1:5" ht="12.75">
      <c r="A397" t="s">
        <v>59</v>
      </c>
      <c r="E397" s="39" t="s">
        <v>5</v>
      </c>
    </row>
    <row r="398" spans="1:16" ht="12.75">
      <c r="A398" t="s">
        <v>50</v>
      </c>
      <c s="34" t="s">
        <v>1776</v>
      </c>
      <c s="34" t="s">
        <v>1777</v>
      </c>
      <c s="35" t="s">
        <v>5</v>
      </c>
      <c s="6" t="s">
        <v>1778</v>
      </c>
      <c s="36" t="s">
        <v>99</v>
      </c>
      <c s="37">
        <v>20.8</v>
      </c>
      <c s="36">
        <v>0</v>
      </c>
      <c s="36">
        <f>ROUND(G398*H398,6)</f>
      </c>
      <c r="L398" s="38">
        <v>0</v>
      </c>
      <c s="32">
        <f>ROUND(ROUND(L398,2)*ROUND(G398,3),2)</f>
      </c>
      <c s="36" t="s">
        <v>55</v>
      </c>
      <c>
        <f>(M398*21)/100</f>
      </c>
      <c t="s">
        <v>28</v>
      </c>
    </row>
    <row r="399" spans="1:5" ht="12.75">
      <c r="A399" s="35" t="s">
        <v>56</v>
      </c>
      <c r="E399" s="39" t="s">
        <v>1778</v>
      </c>
    </row>
    <row r="400" spans="1:5" ht="12.75">
      <c r="A400" s="35" t="s">
        <v>57</v>
      </c>
      <c r="E400" s="40" t="s">
        <v>5</v>
      </c>
    </row>
    <row r="401" spans="1:5" ht="12.75">
      <c r="A401" t="s">
        <v>59</v>
      </c>
      <c r="E401" s="39" t="s">
        <v>5</v>
      </c>
    </row>
    <row r="402" spans="1:16" ht="12.75">
      <c r="A402" t="s">
        <v>50</v>
      </c>
      <c s="34" t="s">
        <v>1779</v>
      </c>
      <c s="34" t="s">
        <v>1780</v>
      </c>
      <c s="35" t="s">
        <v>5</v>
      </c>
      <c s="6" t="s">
        <v>1781</v>
      </c>
      <c s="36" t="s">
        <v>90</v>
      </c>
      <c s="37">
        <v>42</v>
      </c>
      <c s="36">
        <v>0</v>
      </c>
      <c s="36">
        <f>ROUND(G402*H402,6)</f>
      </c>
      <c r="L402" s="38">
        <v>0</v>
      </c>
      <c s="32">
        <f>ROUND(ROUND(L402,2)*ROUND(G402,3),2)</f>
      </c>
      <c s="36" t="s">
        <v>55</v>
      </c>
      <c>
        <f>(M402*21)/100</f>
      </c>
      <c t="s">
        <v>28</v>
      </c>
    </row>
    <row r="403" spans="1:5" ht="12.75">
      <c r="A403" s="35" t="s">
        <v>56</v>
      </c>
      <c r="E403" s="39" t="s">
        <v>1781</v>
      </c>
    </row>
    <row r="404" spans="1:5" ht="12.75">
      <c r="A404" s="35" t="s">
        <v>57</v>
      </c>
      <c r="E404" s="40" t="s">
        <v>5</v>
      </c>
    </row>
    <row r="405" spans="1:5" ht="12.75">
      <c r="A405" t="s">
        <v>59</v>
      </c>
      <c r="E405" s="39" t="s">
        <v>5</v>
      </c>
    </row>
    <row r="406" spans="1:16" ht="12.75">
      <c r="A406" t="s">
        <v>50</v>
      </c>
      <c s="34" t="s">
        <v>1782</v>
      </c>
      <c s="34" t="s">
        <v>1783</v>
      </c>
      <c s="35" t="s">
        <v>5</v>
      </c>
      <c s="6" t="s">
        <v>1784</v>
      </c>
      <c s="36" t="s">
        <v>90</v>
      </c>
      <c s="37">
        <v>208</v>
      </c>
      <c s="36">
        <v>0.28</v>
      </c>
      <c s="36">
        <f>ROUND(G406*H406,6)</f>
      </c>
      <c r="L406" s="38">
        <v>0</v>
      </c>
      <c s="32">
        <f>ROUND(ROUND(L406,2)*ROUND(G406,3),2)</f>
      </c>
      <c s="36" t="s">
        <v>814</v>
      </c>
      <c>
        <f>(M406*21)/100</f>
      </c>
      <c t="s">
        <v>28</v>
      </c>
    </row>
    <row r="407" spans="1:5" ht="12.75">
      <c r="A407" s="35" t="s">
        <v>56</v>
      </c>
      <c r="E407" s="39" t="s">
        <v>1784</v>
      </c>
    </row>
    <row r="408" spans="1:5" ht="12.75">
      <c r="A408" s="35" t="s">
        <v>57</v>
      </c>
      <c r="E408" s="40" t="s">
        <v>5</v>
      </c>
    </row>
    <row r="409" spans="1:5" ht="12.75">
      <c r="A409" t="s">
        <v>59</v>
      </c>
      <c r="E409" s="39" t="s">
        <v>5</v>
      </c>
    </row>
    <row r="410" spans="1:16" ht="12.75">
      <c r="A410" t="s">
        <v>50</v>
      </c>
      <c s="34" t="s">
        <v>1785</v>
      </c>
      <c s="34" t="s">
        <v>1786</v>
      </c>
      <c s="35" t="s">
        <v>5</v>
      </c>
      <c s="6" t="s">
        <v>1787</v>
      </c>
      <c s="36" t="s">
        <v>90</v>
      </c>
      <c s="37">
        <v>208</v>
      </c>
      <c s="36">
        <v>0</v>
      </c>
      <c s="36">
        <f>ROUND(G410*H410,6)</f>
      </c>
      <c r="L410" s="38">
        <v>0</v>
      </c>
      <c s="32">
        <f>ROUND(ROUND(L410,2)*ROUND(G410,3),2)</f>
      </c>
      <c s="36" t="s">
        <v>55</v>
      </c>
      <c>
        <f>(M410*21)/100</f>
      </c>
      <c t="s">
        <v>28</v>
      </c>
    </row>
    <row r="411" spans="1:5" ht="12.75">
      <c r="A411" s="35" t="s">
        <v>56</v>
      </c>
      <c r="E411" s="39" t="s">
        <v>1787</v>
      </c>
    </row>
    <row r="412" spans="1:5" ht="12.75">
      <c r="A412" s="35" t="s">
        <v>57</v>
      </c>
      <c r="E412" s="40" t="s">
        <v>5</v>
      </c>
    </row>
    <row r="413" spans="1:5" ht="12.75">
      <c r="A413" t="s">
        <v>59</v>
      </c>
      <c r="E413" s="39" t="s">
        <v>5</v>
      </c>
    </row>
    <row r="414" spans="1:16" ht="12.75">
      <c r="A414" t="s">
        <v>50</v>
      </c>
      <c s="34" t="s">
        <v>1788</v>
      </c>
      <c s="34" t="s">
        <v>1789</v>
      </c>
      <c s="35" t="s">
        <v>5</v>
      </c>
      <c s="6" t="s">
        <v>1790</v>
      </c>
      <c s="36" t="s">
        <v>583</v>
      </c>
      <c s="37">
        <v>21</v>
      </c>
      <c s="36">
        <v>0.001</v>
      </c>
      <c s="36">
        <f>ROUND(G414*H414,6)</f>
      </c>
      <c r="L414" s="38">
        <v>0</v>
      </c>
      <c s="32">
        <f>ROUND(ROUND(L414,2)*ROUND(G414,3),2)</f>
      </c>
      <c s="36" t="s">
        <v>814</v>
      </c>
      <c>
        <f>(M414*21)/100</f>
      </c>
      <c t="s">
        <v>28</v>
      </c>
    </row>
    <row r="415" spans="1:5" ht="12.75">
      <c r="A415" s="35" t="s">
        <v>56</v>
      </c>
      <c r="E415" s="39" t="s">
        <v>1790</v>
      </c>
    </row>
    <row r="416" spans="1:5" ht="12.75">
      <c r="A416" s="35" t="s">
        <v>57</v>
      </c>
      <c r="E416" s="40" t="s">
        <v>5</v>
      </c>
    </row>
    <row r="417" spans="1:5" ht="12.75">
      <c r="A417" t="s">
        <v>59</v>
      </c>
      <c r="E417" s="39" t="s">
        <v>1791</v>
      </c>
    </row>
    <row r="418" spans="1:16" ht="12.75">
      <c r="A418" t="s">
        <v>50</v>
      </c>
      <c s="34" t="s">
        <v>1792</v>
      </c>
      <c s="34" t="s">
        <v>1793</v>
      </c>
      <c s="35" t="s">
        <v>5</v>
      </c>
      <c s="6" t="s">
        <v>1794</v>
      </c>
      <c s="36" t="s">
        <v>583</v>
      </c>
      <c s="37">
        <v>20</v>
      </c>
      <c s="36">
        <v>0.001</v>
      </c>
      <c s="36">
        <f>ROUND(G418*H418,6)</f>
      </c>
      <c r="L418" s="38">
        <v>0</v>
      </c>
      <c s="32">
        <f>ROUND(ROUND(L418,2)*ROUND(G418,3),2)</f>
      </c>
      <c s="36" t="s">
        <v>55</v>
      </c>
      <c>
        <f>(M418*21)/100</f>
      </c>
      <c t="s">
        <v>28</v>
      </c>
    </row>
    <row r="419" spans="1:5" ht="12.75">
      <c r="A419" s="35" t="s">
        <v>56</v>
      </c>
      <c r="E419" s="39" t="s">
        <v>1794</v>
      </c>
    </row>
    <row r="420" spans="1:5" ht="12.75">
      <c r="A420" s="35" t="s">
        <v>57</v>
      </c>
      <c r="E420" s="40" t="s">
        <v>5</v>
      </c>
    </row>
    <row r="421" spans="1:5" ht="12.75">
      <c r="A421" t="s">
        <v>59</v>
      </c>
      <c r="E421" s="39" t="s">
        <v>5</v>
      </c>
    </row>
    <row r="422" spans="1:16" ht="12.75">
      <c r="A422" t="s">
        <v>50</v>
      </c>
      <c s="34" t="s">
        <v>1795</v>
      </c>
      <c s="34" t="s">
        <v>1796</v>
      </c>
      <c s="35" t="s">
        <v>5</v>
      </c>
      <c s="6" t="s">
        <v>1797</v>
      </c>
      <c s="36" t="s">
        <v>70</v>
      </c>
      <c s="37">
        <v>5.224</v>
      </c>
      <c s="36">
        <v>2.429</v>
      </c>
      <c s="36">
        <f>ROUND(G422*H422,6)</f>
      </c>
      <c r="L422" s="38">
        <v>0</v>
      </c>
      <c s="32">
        <f>ROUND(ROUND(L422,2)*ROUND(G422,3),2)</f>
      </c>
      <c s="36" t="s">
        <v>814</v>
      </c>
      <c>
        <f>(M422*21)/100</f>
      </c>
      <c t="s">
        <v>28</v>
      </c>
    </row>
    <row r="423" spans="1:5" ht="12.75">
      <c r="A423" s="35" t="s">
        <v>56</v>
      </c>
      <c r="E423" s="39" t="s">
        <v>1797</v>
      </c>
    </row>
    <row r="424" spans="1:5" ht="51">
      <c r="A424" s="35" t="s">
        <v>57</v>
      </c>
      <c r="E424" s="40" t="s">
        <v>1798</v>
      </c>
    </row>
    <row r="425" spans="1:5" ht="12.75">
      <c r="A425" t="s">
        <v>59</v>
      </c>
      <c r="E425" s="39" t="s">
        <v>5</v>
      </c>
    </row>
    <row r="426" spans="1:16" ht="12.75">
      <c r="A426" t="s">
        <v>50</v>
      </c>
      <c s="34" t="s">
        <v>1799</v>
      </c>
      <c s="34" t="s">
        <v>1800</v>
      </c>
      <c s="35" t="s">
        <v>5</v>
      </c>
      <c s="6" t="s">
        <v>1801</v>
      </c>
      <c s="36" t="s">
        <v>90</v>
      </c>
      <c s="37">
        <v>2</v>
      </c>
      <c s="36">
        <v>0</v>
      </c>
      <c s="36">
        <f>ROUND(G426*H426,6)</f>
      </c>
      <c r="L426" s="38">
        <v>0</v>
      </c>
      <c s="32">
        <f>ROUND(ROUND(L426,2)*ROUND(G426,3),2)</f>
      </c>
      <c s="36" t="s">
        <v>55</v>
      </c>
      <c>
        <f>(M426*21)/100</f>
      </c>
      <c t="s">
        <v>28</v>
      </c>
    </row>
    <row r="427" spans="1:5" ht="12.75">
      <c r="A427" s="35" t="s">
        <v>56</v>
      </c>
      <c r="E427" s="39" t="s">
        <v>1801</v>
      </c>
    </row>
    <row r="428" spans="1:5" ht="12.75">
      <c r="A428" s="35" t="s">
        <v>57</v>
      </c>
      <c r="E428" s="40" t="s">
        <v>5</v>
      </c>
    </row>
    <row r="429" spans="1:5" ht="12.75">
      <c r="A429" t="s">
        <v>59</v>
      </c>
      <c r="E429" s="39" t="s">
        <v>5</v>
      </c>
    </row>
    <row r="430" spans="1:16" ht="12.75">
      <c r="A430" t="s">
        <v>50</v>
      </c>
      <c s="34" t="s">
        <v>1802</v>
      </c>
      <c s="34" t="s">
        <v>1803</v>
      </c>
      <c s="35" t="s">
        <v>5</v>
      </c>
      <c s="6" t="s">
        <v>1804</v>
      </c>
      <c s="36" t="s">
        <v>90</v>
      </c>
      <c s="37">
        <v>2</v>
      </c>
      <c s="36">
        <v>0</v>
      </c>
      <c s="36">
        <f>ROUND(G430*H430,6)</f>
      </c>
      <c r="L430" s="38">
        <v>0</v>
      </c>
      <c s="32">
        <f>ROUND(ROUND(L430,2)*ROUND(G430,3),2)</f>
      </c>
      <c s="36" t="s">
        <v>55</v>
      </c>
      <c>
        <f>(M430*21)/100</f>
      </c>
      <c t="s">
        <v>28</v>
      </c>
    </row>
    <row r="431" spans="1:5" ht="12.75">
      <c r="A431" s="35" t="s">
        <v>56</v>
      </c>
      <c r="E431" s="39" t="s">
        <v>1804</v>
      </c>
    </row>
    <row r="432" spans="1:5" ht="12.75">
      <c r="A432" s="35" t="s">
        <v>57</v>
      </c>
      <c r="E432" s="40" t="s">
        <v>5</v>
      </c>
    </row>
    <row r="433" spans="1:5" ht="12.75">
      <c r="A433" t="s">
        <v>59</v>
      </c>
      <c r="E433" s="39" t="s">
        <v>5</v>
      </c>
    </row>
    <row r="434" spans="1:16" ht="12.75">
      <c r="A434" t="s">
        <v>50</v>
      </c>
      <c s="34" t="s">
        <v>1805</v>
      </c>
      <c s="34" t="s">
        <v>1806</v>
      </c>
      <c s="35" t="s">
        <v>5</v>
      </c>
      <c s="6" t="s">
        <v>1807</v>
      </c>
      <c s="36" t="s">
        <v>90</v>
      </c>
      <c s="37">
        <v>208</v>
      </c>
      <c s="36">
        <v>0.13</v>
      </c>
      <c s="36">
        <f>ROUND(G434*H434,6)</f>
      </c>
      <c r="L434" s="38">
        <v>0</v>
      </c>
      <c s="32">
        <f>ROUND(ROUND(L434,2)*ROUND(G434,3),2)</f>
      </c>
      <c s="36" t="s">
        <v>814</v>
      </c>
      <c>
        <f>(M434*21)/100</f>
      </c>
      <c t="s">
        <v>28</v>
      </c>
    </row>
    <row r="435" spans="1:5" ht="12.75">
      <c r="A435" s="35" t="s">
        <v>56</v>
      </c>
      <c r="E435" s="39" t="s">
        <v>1807</v>
      </c>
    </row>
    <row r="436" spans="1:5" ht="12.75">
      <c r="A436" s="35" t="s">
        <v>57</v>
      </c>
      <c r="E436" s="40" t="s">
        <v>5</v>
      </c>
    </row>
    <row r="437" spans="1:5" ht="12.75">
      <c r="A437" t="s">
        <v>59</v>
      </c>
      <c r="E437" s="39" t="s">
        <v>5</v>
      </c>
    </row>
    <row r="438" spans="1:16" ht="25.5">
      <c r="A438" t="s">
        <v>50</v>
      </c>
      <c s="34" t="s">
        <v>1808</v>
      </c>
      <c s="34" t="s">
        <v>1809</v>
      </c>
      <c s="35" t="s">
        <v>5</v>
      </c>
      <c s="6" t="s">
        <v>1810</v>
      </c>
      <c s="36" t="s">
        <v>90</v>
      </c>
      <c s="37">
        <v>77</v>
      </c>
      <c s="36">
        <v>0</v>
      </c>
      <c s="36">
        <f>ROUND(G438*H438,6)</f>
      </c>
      <c r="L438" s="38">
        <v>0</v>
      </c>
      <c s="32">
        <f>ROUND(ROUND(L438,2)*ROUND(G438,3),2)</f>
      </c>
      <c s="36" t="s">
        <v>55</v>
      </c>
      <c>
        <f>(M438*21)/100</f>
      </c>
      <c t="s">
        <v>28</v>
      </c>
    </row>
    <row r="439" spans="1:5" ht="25.5">
      <c r="A439" s="35" t="s">
        <v>56</v>
      </c>
      <c r="E439" s="39" t="s">
        <v>1810</v>
      </c>
    </row>
    <row r="440" spans="1:5" ht="12.75">
      <c r="A440" s="35" t="s">
        <v>57</v>
      </c>
      <c r="E440" s="40" t="s">
        <v>5</v>
      </c>
    </row>
    <row r="441" spans="1:5" ht="12.75">
      <c r="A441" t="s">
        <v>59</v>
      </c>
      <c r="E441" s="39" t="s">
        <v>5</v>
      </c>
    </row>
    <row r="442" spans="1:16" ht="12.75">
      <c r="A442" t="s">
        <v>50</v>
      </c>
      <c s="34" t="s">
        <v>1811</v>
      </c>
      <c s="34" t="s">
        <v>1812</v>
      </c>
      <c s="35" t="s">
        <v>5</v>
      </c>
      <c s="6" t="s">
        <v>1813</v>
      </c>
      <c s="36" t="s">
        <v>90</v>
      </c>
      <c s="37">
        <v>77</v>
      </c>
      <c s="36">
        <v>0</v>
      </c>
      <c s="36">
        <f>ROUND(G442*H442,6)</f>
      </c>
      <c r="L442" s="38">
        <v>0</v>
      </c>
      <c s="32">
        <f>ROUND(ROUND(L442,2)*ROUND(G442,3),2)</f>
      </c>
      <c s="36" t="s">
        <v>55</v>
      </c>
      <c>
        <f>(M442*21)/100</f>
      </c>
      <c t="s">
        <v>28</v>
      </c>
    </row>
    <row r="443" spans="1:5" ht="12.75">
      <c r="A443" s="35" t="s">
        <v>56</v>
      </c>
      <c r="E443" s="39" t="s">
        <v>1813</v>
      </c>
    </row>
    <row r="444" spans="1:5" ht="12.75">
      <c r="A444" s="35" t="s">
        <v>57</v>
      </c>
      <c r="E444" s="40" t="s">
        <v>5</v>
      </c>
    </row>
    <row r="445" spans="1:5" ht="12.75">
      <c r="A445" t="s">
        <v>59</v>
      </c>
      <c r="E445" s="39" t="s">
        <v>5</v>
      </c>
    </row>
    <row r="446" spans="1:13" ht="12.75">
      <c r="A446" t="s">
        <v>47</v>
      </c>
      <c r="C446" s="31" t="s">
        <v>92</v>
      </c>
      <c r="E446" s="33" t="s">
        <v>1427</v>
      </c>
      <c r="J446" s="32">
        <f>0</f>
      </c>
      <c s="32">
        <f>0</f>
      </c>
      <c s="32">
        <f>0+L447+L451+L455+L459+L463+L467</f>
      </c>
      <c s="32">
        <f>0+M447+M451+M455+M459+M463+M467</f>
      </c>
    </row>
    <row r="447" spans="1:16" ht="12.75">
      <c r="A447" t="s">
        <v>50</v>
      </c>
      <c s="34" t="s">
        <v>1814</v>
      </c>
      <c s="34" t="s">
        <v>1815</v>
      </c>
      <c s="35" t="s">
        <v>5</v>
      </c>
      <c s="6" t="s">
        <v>1816</v>
      </c>
      <c s="36" t="s">
        <v>90</v>
      </c>
      <c s="37">
        <v>15</v>
      </c>
      <c s="36">
        <v>0.217338</v>
      </c>
      <c s="36">
        <f>ROUND(G447*H447,6)</f>
      </c>
      <c r="L447" s="38">
        <v>0</v>
      </c>
      <c s="32">
        <f>ROUND(ROUND(L447,2)*ROUND(G447,3),2)</f>
      </c>
      <c s="36" t="s">
        <v>814</v>
      </c>
      <c>
        <f>(M447*21)/100</f>
      </c>
      <c t="s">
        <v>28</v>
      </c>
    </row>
    <row r="448" spans="1:5" ht="12.75">
      <c r="A448" s="35" t="s">
        <v>56</v>
      </c>
      <c r="E448" s="39" t="s">
        <v>1816</v>
      </c>
    </row>
    <row r="449" spans="1:5" ht="38.25">
      <c r="A449" s="35" t="s">
        <v>57</v>
      </c>
      <c r="E449" s="40" t="s">
        <v>1817</v>
      </c>
    </row>
    <row r="450" spans="1:5" ht="153">
      <c r="A450" t="s">
        <v>59</v>
      </c>
      <c r="E450" s="39" t="s">
        <v>1818</v>
      </c>
    </row>
    <row r="451" spans="1:16" ht="12.75">
      <c r="A451" t="s">
        <v>50</v>
      </c>
      <c s="34" t="s">
        <v>1819</v>
      </c>
      <c s="34" t="s">
        <v>1820</v>
      </c>
      <c s="35" t="s">
        <v>5</v>
      </c>
      <c s="6" t="s">
        <v>1821</v>
      </c>
      <c s="36" t="s">
        <v>90</v>
      </c>
      <c s="37">
        <v>12</v>
      </c>
      <c s="36">
        <v>0.08</v>
      </c>
      <c s="36">
        <f>ROUND(G451*H451,6)</f>
      </c>
      <c r="L451" s="38">
        <v>0</v>
      </c>
      <c s="32">
        <f>ROUND(ROUND(L451,2)*ROUND(G451,3),2)</f>
      </c>
      <c s="36" t="s">
        <v>814</v>
      </c>
      <c>
        <f>(M451*21)/100</f>
      </c>
      <c t="s">
        <v>28</v>
      </c>
    </row>
    <row r="452" spans="1:5" ht="12.75">
      <c r="A452" s="35" t="s">
        <v>56</v>
      </c>
      <c r="E452" s="39" t="s">
        <v>1821</v>
      </c>
    </row>
    <row r="453" spans="1:5" ht="12.75">
      <c r="A453" s="35" t="s">
        <v>57</v>
      </c>
      <c r="E453" s="40" t="s">
        <v>5</v>
      </c>
    </row>
    <row r="454" spans="1:5" ht="12.75">
      <c r="A454" t="s">
        <v>59</v>
      </c>
      <c r="E454" s="39" t="s">
        <v>5</v>
      </c>
    </row>
    <row r="455" spans="1:16" ht="12.75">
      <c r="A455" t="s">
        <v>50</v>
      </c>
      <c s="34" t="s">
        <v>1822</v>
      </c>
      <c s="34" t="s">
        <v>1823</v>
      </c>
      <c s="35" t="s">
        <v>5</v>
      </c>
      <c s="6" t="s">
        <v>1824</v>
      </c>
      <c s="36" t="s">
        <v>90</v>
      </c>
      <c s="37">
        <v>3</v>
      </c>
      <c s="36">
        <v>0</v>
      </c>
      <c s="36">
        <f>ROUND(G455*H455,6)</f>
      </c>
      <c r="L455" s="38">
        <v>0</v>
      </c>
      <c s="32">
        <f>ROUND(ROUND(L455,2)*ROUND(G455,3),2)</f>
      </c>
      <c s="36" t="s">
        <v>55</v>
      </c>
      <c>
        <f>(M455*21)/100</f>
      </c>
      <c t="s">
        <v>28</v>
      </c>
    </row>
    <row r="456" spans="1:5" ht="12.75">
      <c r="A456" s="35" t="s">
        <v>56</v>
      </c>
      <c r="E456" s="39" t="s">
        <v>1824</v>
      </c>
    </row>
    <row r="457" spans="1:5" ht="12.75">
      <c r="A457" s="35" t="s">
        <v>57</v>
      </c>
      <c r="E457" s="40" t="s">
        <v>5</v>
      </c>
    </row>
    <row r="458" spans="1:5" ht="12.75">
      <c r="A458" t="s">
        <v>59</v>
      </c>
      <c r="E458" s="39" t="s">
        <v>1825</v>
      </c>
    </row>
    <row r="459" spans="1:16" ht="25.5">
      <c r="A459" t="s">
        <v>50</v>
      </c>
      <c s="34" t="s">
        <v>1826</v>
      </c>
      <c s="34" t="s">
        <v>1827</v>
      </c>
      <c s="35" t="s">
        <v>5</v>
      </c>
      <c s="6" t="s">
        <v>1828</v>
      </c>
      <c s="36" t="s">
        <v>90</v>
      </c>
      <c s="37">
        <v>3</v>
      </c>
      <c s="36">
        <v>0</v>
      </c>
      <c s="36">
        <f>ROUND(G459*H459,6)</f>
      </c>
      <c r="L459" s="38">
        <v>0</v>
      </c>
      <c s="32">
        <f>ROUND(ROUND(L459,2)*ROUND(G459,3),2)</f>
      </c>
      <c s="36" t="s">
        <v>55</v>
      </c>
      <c>
        <f>(M459*21)/100</f>
      </c>
      <c t="s">
        <v>28</v>
      </c>
    </row>
    <row r="460" spans="1:5" ht="25.5">
      <c r="A460" s="35" t="s">
        <v>56</v>
      </c>
      <c r="E460" s="39" t="s">
        <v>1828</v>
      </c>
    </row>
    <row r="461" spans="1:5" ht="12.75">
      <c r="A461" s="35" t="s">
        <v>57</v>
      </c>
      <c r="E461" s="40" t="s">
        <v>5</v>
      </c>
    </row>
    <row r="462" spans="1:5" ht="12.75">
      <c r="A462" t="s">
        <v>59</v>
      </c>
      <c r="E462" s="39" t="s">
        <v>5</v>
      </c>
    </row>
    <row r="463" spans="1:16" ht="25.5">
      <c r="A463" t="s">
        <v>50</v>
      </c>
      <c s="34" t="s">
        <v>1829</v>
      </c>
      <c s="34" t="s">
        <v>1830</v>
      </c>
      <c s="35" t="s">
        <v>5</v>
      </c>
      <c s="6" t="s">
        <v>1831</v>
      </c>
      <c s="36" t="s">
        <v>90</v>
      </c>
      <c s="37">
        <v>13</v>
      </c>
      <c s="36">
        <v>0.003152</v>
      </c>
      <c s="36">
        <f>ROUND(G463*H463,6)</f>
      </c>
      <c r="L463" s="38">
        <v>0</v>
      </c>
      <c s="32">
        <f>ROUND(ROUND(L463,2)*ROUND(G463,3),2)</f>
      </c>
      <c s="36" t="s">
        <v>814</v>
      </c>
      <c>
        <f>(M463*21)/100</f>
      </c>
      <c t="s">
        <v>28</v>
      </c>
    </row>
    <row r="464" spans="1:5" ht="25.5">
      <c r="A464" s="35" t="s">
        <v>56</v>
      </c>
      <c r="E464" s="39" t="s">
        <v>1831</v>
      </c>
    </row>
    <row r="465" spans="1:5" ht="12.75">
      <c r="A465" s="35" t="s">
        <v>57</v>
      </c>
      <c r="E465" s="40" t="s">
        <v>5</v>
      </c>
    </row>
    <row r="466" spans="1:5" ht="12.75">
      <c r="A466" t="s">
        <v>59</v>
      </c>
      <c r="E466" s="39" t="s">
        <v>5</v>
      </c>
    </row>
    <row r="467" spans="1:16" ht="12.75">
      <c r="A467" t="s">
        <v>50</v>
      </c>
      <c s="34" t="s">
        <v>1832</v>
      </c>
      <c s="34" t="s">
        <v>1833</v>
      </c>
      <c s="35" t="s">
        <v>5</v>
      </c>
      <c s="6" t="s">
        <v>1834</v>
      </c>
      <c s="36" t="s">
        <v>90</v>
      </c>
      <c s="37">
        <v>13</v>
      </c>
      <c s="36">
        <v>0.00129</v>
      </c>
      <c s="36">
        <f>ROUND(G467*H467,6)</f>
      </c>
      <c r="L467" s="38">
        <v>0</v>
      </c>
      <c s="32">
        <f>ROUND(ROUND(L467,2)*ROUND(G467,3),2)</f>
      </c>
      <c s="36" t="s">
        <v>814</v>
      </c>
      <c>
        <f>(M467*21)/100</f>
      </c>
      <c t="s">
        <v>28</v>
      </c>
    </row>
    <row r="468" spans="1:5" ht="12.75">
      <c r="A468" s="35" t="s">
        <v>56</v>
      </c>
      <c r="E468" s="39" t="s">
        <v>1834</v>
      </c>
    </row>
    <row r="469" spans="1:5" ht="12.75">
      <c r="A469" s="35" t="s">
        <v>57</v>
      </c>
      <c r="E469" s="40" t="s">
        <v>5</v>
      </c>
    </row>
    <row r="470" spans="1:5" ht="12.75">
      <c r="A470" t="s">
        <v>59</v>
      </c>
      <c r="E470" s="39" t="s">
        <v>5</v>
      </c>
    </row>
    <row r="471" spans="1:13" ht="12.75">
      <c r="A471" t="s">
        <v>47</v>
      </c>
      <c r="C471" s="31" t="s">
        <v>96</v>
      </c>
      <c r="E471" s="33" t="s">
        <v>1453</v>
      </c>
      <c r="J471" s="32">
        <f>0</f>
      </c>
      <c s="32">
        <f>0</f>
      </c>
      <c s="32">
        <f>0+L472+L476+L480+L484+L488+L492+L496+L500+L504+L508+L512+L516+L520+L524+L528+L532+L536+L540+L544+L548+L552+L556+L560+L564+L568+L572+L576+L580+L584+L588+L592+L596+L600+L604+L608</f>
      </c>
      <c s="32">
        <f>0+M472+M476+M480+M484+M488+M492+M496+M500+M504+M508+M512+M516+M520+M524+M528+M532+M536+M540+M544+M548+M552+M556+M560+M564+M568+M572+M576+M580+M584+M588+M592+M596+M600+M604+M608</f>
      </c>
    </row>
    <row r="472" spans="1:16" ht="12.75">
      <c r="A472" t="s">
        <v>50</v>
      </c>
      <c s="34" t="s">
        <v>1835</v>
      </c>
      <c s="34" t="s">
        <v>1836</v>
      </c>
      <c s="35" t="s">
        <v>5</v>
      </c>
      <c s="6" t="s">
        <v>1837</v>
      </c>
      <c s="36" t="s">
        <v>99</v>
      </c>
      <c s="37">
        <v>20.85</v>
      </c>
      <c s="36">
        <v>2.3E-05</v>
      </c>
      <c s="36">
        <f>ROUND(G472*H472,6)</f>
      </c>
      <c r="L472" s="38">
        <v>0</v>
      </c>
      <c s="32">
        <f>ROUND(ROUND(L472,2)*ROUND(G472,3),2)</f>
      </c>
      <c s="36" t="s">
        <v>814</v>
      </c>
      <c>
        <f>(M472*21)/100</f>
      </c>
      <c t="s">
        <v>28</v>
      </c>
    </row>
    <row r="473" spans="1:5" ht="12.75">
      <c r="A473" s="35" t="s">
        <v>56</v>
      </c>
      <c r="E473" s="39" t="s">
        <v>1837</v>
      </c>
    </row>
    <row r="474" spans="1:5" ht="38.25">
      <c r="A474" s="35" t="s">
        <v>57</v>
      </c>
      <c r="E474" s="40" t="s">
        <v>1838</v>
      </c>
    </row>
    <row r="475" spans="1:5" ht="12.75">
      <c r="A475" t="s">
        <v>59</v>
      </c>
      <c r="E475" s="39" t="s">
        <v>1839</v>
      </c>
    </row>
    <row r="476" spans="1:16" ht="12.75">
      <c r="A476" t="s">
        <v>50</v>
      </c>
      <c s="34" t="s">
        <v>1840</v>
      </c>
      <c s="34" t="s">
        <v>1211</v>
      </c>
      <c s="35" t="s">
        <v>5</v>
      </c>
      <c s="6" t="s">
        <v>1212</v>
      </c>
      <c s="36" t="s">
        <v>226</v>
      </c>
      <c s="37">
        <v>16.319</v>
      </c>
      <c s="36">
        <v>0</v>
      </c>
      <c s="36">
        <f>ROUND(G476*H476,6)</f>
      </c>
      <c r="L476" s="38">
        <v>0</v>
      </c>
      <c s="32">
        <f>ROUND(ROUND(L476,2)*ROUND(G476,3),2)</f>
      </c>
      <c s="36" t="s">
        <v>55</v>
      </c>
      <c>
        <f>(M476*21)/100</f>
      </c>
      <c t="s">
        <v>28</v>
      </c>
    </row>
    <row r="477" spans="1:5" ht="12.75">
      <c r="A477" s="35" t="s">
        <v>56</v>
      </c>
      <c r="E477" s="39" t="s">
        <v>1212</v>
      </c>
    </row>
    <row r="478" spans="1:5" ht="102">
      <c r="A478" s="35" t="s">
        <v>57</v>
      </c>
      <c r="E478" s="42" t="s">
        <v>1841</v>
      </c>
    </row>
    <row r="479" spans="1:5" ht="12.75">
      <c r="A479" t="s">
        <v>59</v>
      </c>
      <c r="E479" s="39" t="s">
        <v>1842</v>
      </c>
    </row>
    <row r="480" spans="1:16" ht="12.75">
      <c r="A480" t="s">
        <v>50</v>
      </c>
      <c s="34" t="s">
        <v>1843</v>
      </c>
      <c s="34" t="s">
        <v>1844</v>
      </c>
      <c s="35" t="s">
        <v>5</v>
      </c>
      <c s="6" t="s">
        <v>1845</v>
      </c>
      <c s="36" t="s">
        <v>90</v>
      </c>
      <c s="37">
        <v>7</v>
      </c>
      <c s="36">
        <v>0</v>
      </c>
      <c s="36">
        <f>ROUND(G480*H480,6)</f>
      </c>
      <c r="L480" s="38">
        <v>0</v>
      </c>
      <c s="32">
        <f>ROUND(ROUND(L480,2)*ROUND(G480,3),2)</f>
      </c>
      <c s="36" t="s">
        <v>55</v>
      </c>
      <c>
        <f>(M480*21)/100</f>
      </c>
      <c t="s">
        <v>28</v>
      </c>
    </row>
    <row r="481" spans="1:5" ht="12.75">
      <c r="A481" s="35" t="s">
        <v>56</v>
      </c>
      <c r="E481" s="39" t="s">
        <v>1845</v>
      </c>
    </row>
    <row r="482" spans="1:5" ht="12.75">
      <c r="A482" s="35" t="s">
        <v>57</v>
      </c>
      <c r="E482" s="40" t="s">
        <v>5</v>
      </c>
    </row>
    <row r="483" spans="1:5" ht="12.75">
      <c r="A483" t="s">
        <v>59</v>
      </c>
      <c r="E483" s="39" t="s">
        <v>5</v>
      </c>
    </row>
    <row r="484" spans="1:16" ht="12.75">
      <c r="A484" t="s">
        <v>50</v>
      </c>
      <c s="34" t="s">
        <v>1846</v>
      </c>
      <c s="34" t="s">
        <v>1847</v>
      </c>
      <c s="35" t="s">
        <v>5</v>
      </c>
      <c s="6" t="s">
        <v>1848</v>
      </c>
      <c s="36" t="s">
        <v>90</v>
      </c>
      <c s="37">
        <v>12</v>
      </c>
      <c s="36">
        <v>0</v>
      </c>
      <c s="36">
        <f>ROUND(G484*H484,6)</f>
      </c>
      <c r="L484" s="38">
        <v>0</v>
      </c>
      <c s="32">
        <f>ROUND(ROUND(L484,2)*ROUND(G484,3),2)</f>
      </c>
      <c s="36" t="s">
        <v>55</v>
      </c>
      <c>
        <f>(M484*21)/100</f>
      </c>
      <c t="s">
        <v>28</v>
      </c>
    </row>
    <row r="485" spans="1:5" ht="12.75">
      <c r="A485" s="35" t="s">
        <v>56</v>
      </c>
      <c r="E485" s="39" t="s">
        <v>1848</v>
      </c>
    </row>
    <row r="486" spans="1:5" ht="12.75">
      <c r="A486" s="35" t="s">
        <v>57</v>
      </c>
      <c r="E486" s="40" t="s">
        <v>5</v>
      </c>
    </row>
    <row r="487" spans="1:5" ht="12.75">
      <c r="A487" t="s">
        <v>59</v>
      </c>
      <c r="E487" s="39" t="s">
        <v>5</v>
      </c>
    </row>
    <row r="488" spans="1:16" ht="25.5">
      <c r="A488" t="s">
        <v>50</v>
      </c>
      <c s="34" t="s">
        <v>1849</v>
      </c>
      <c s="34" t="s">
        <v>1850</v>
      </c>
      <c s="35" t="s">
        <v>5</v>
      </c>
      <c s="6" t="s">
        <v>1851</v>
      </c>
      <c s="36" t="s">
        <v>90</v>
      </c>
      <c s="37">
        <v>24</v>
      </c>
      <c s="36">
        <v>2.1E-05</v>
      </c>
      <c s="36">
        <f>ROUND(G488*H488,6)</f>
      </c>
      <c r="L488" s="38">
        <v>0</v>
      </c>
      <c s="32">
        <f>ROUND(ROUND(L488,2)*ROUND(G488,3),2)</f>
      </c>
      <c s="36" t="s">
        <v>814</v>
      </c>
      <c>
        <f>(M488*21)/100</f>
      </c>
      <c t="s">
        <v>28</v>
      </c>
    </row>
    <row r="489" spans="1:5" ht="25.5">
      <c r="A489" s="35" t="s">
        <v>56</v>
      </c>
      <c r="E489" s="39" t="s">
        <v>1851</v>
      </c>
    </row>
    <row r="490" spans="1:5" ht="12.75">
      <c r="A490" s="35" t="s">
        <v>57</v>
      </c>
      <c r="E490" s="40" t="s">
        <v>5</v>
      </c>
    </row>
    <row r="491" spans="1:5" ht="89.25">
      <c r="A491" t="s">
        <v>59</v>
      </c>
      <c r="E491" s="39" t="s">
        <v>1852</v>
      </c>
    </row>
    <row r="492" spans="1:16" ht="12.75">
      <c r="A492" t="s">
        <v>50</v>
      </c>
      <c s="34" t="s">
        <v>1853</v>
      </c>
      <c s="34" t="s">
        <v>1854</v>
      </c>
      <c s="35" t="s">
        <v>5</v>
      </c>
      <c s="6" t="s">
        <v>1855</v>
      </c>
      <c s="36" t="s">
        <v>90</v>
      </c>
      <c s="37">
        <v>24</v>
      </c>
      <c s="36">
        <v>0</v>
      </c>
      <c s="36">
        <f>ROUND(G492*H492,6)</f>
      </c>
      <c r="L492" s="38">
        <v>0</v>
      </c>
      <c s="32">
        <f>ROUND(ROUND(L492,2)*ROUND(G492,3),2)</f>
      </c>
      <c s="36" t="s">
        <v>55</v>
      </c>
      <c>
        <f>(M492*21)/100</f>
      </c>
      <c t="s">
        <v>28</v>
      </c>
    </row>
    <row r="493" spans="1:5" ht="12.75">
      <c r="A493" s="35" t="s">
        <v>56</v>
      </c>
      <c r="E493" s="39" t="s">
        <v>1855</v>
      </c>
    </row>
    <row r="494" spans="1:5" ht="12.75">
      <c r="A494" s="35" t="s">
        <v>57</v>
      </c>
      <c r="E494" s="40" t="s">
        <v>5</v>
      </c>
    </row>
    <row r="495" spans="1:5" ht="12.75">
      <c r="A495" t="s">
        <v>59</v>
      </c>
      <c r="E495" s="39" t="s">
        <v>5</v>
      </c>
    </row>
    <row r="496" spans="1:16" ht="25.5">
      <c r="A496" t="s">
        <v>50</v>
      </c>
      <c s="34" t="s">
        <v>1856</v>
      </c>
      <c s="34" t="s">
        <v>1857</v>
      </c>
      <c s="35" t="s">
        <v>5</v>
      </c>
      <c s="6" t="s">
        <v>1858</v>
      </c>
      <c s="36" t="s">
        <v>90</v>
      </c>
      <c s="37">
        <v>24</v>
      </c>
      <c s="36">
        <v>0.00084</v>
      </c>
      <c s="36">
        <f>ROUND(G496*H496,6)</f>
      </c>
      <c r="L496" s="38">
        <v>0</v>
      </c>
      <c s="32">
        <f>ROUND(ROUND(L496,2)*ROUND(G496,3),2)</f>
      </c>
      <c s="36" t="s">
        <v>814</v>
      </c>
      <c>
        <f>(M496*21)/100</f>
      </c>
      <c t="s">
        <v>28</v>
      </c>
    </row>
    <row r="497" spans="1:5" ht="25.5">
      <c r="A497" s="35" t="s">
        <v>56</v>
      </c>
      <c r="E497" s="39" t="s">
        <v>1858</v>
      </c>
    </row>
    <row r="498" spans="1:5" ht="12.75">
      <c r="A498" s="35" t="s">
        <v>57</v>
      </c>
      <c r="E498" s="40" t="s">
        <v>5</v>
      </c>
    </row>
    <row r="499" spans="1:5" ht="12.75">
      <c r="A499" t="s">
        <v>59</v>
      </c>
      <c r="E499" s="39" t="s">
        <v>1859</v>
      </c>
    </row>
    <row r="500" spans="1:16" ht="12.75">
      <c r="A500" t="s">
        <v>50</v>
      </c>
      <c s="34" t="s">
        <v>1860</v>
      </c>
      <c s="34" t="s">
        <v>1861</v>
      </c>
      <c s="35" t="s">
        <v>5</v>
      </c>
      <c s="6" t="s">
        <v>1862</v>
      </c>
      <c s="36" t="s">
        <v>90</v>
      </c>
      <c s="37">
        <v>24</v>
      </c>
      <c s="36">
        <v>0.0001</v>
      </c>
      <c s="36">
        <f>ROUND(G500*H500,6)</f>
      </c>
      <c r="L500" s="38">
        <v>0</v>
      </c>
      <c s="32">
        <f>ROUND(ROUND(L500,2)*ROUND(G500,3),2)</f>
      </c>
      <c s="36" t="s">
        <v>814</v>
      </c>
      <c>
        <f>(M500*21)/100</f>
      </c>
      <c t="s">
        <v>28</v>
      </c>
    </row>
    <row r="501" spans="1:5" ht="12.75">
      <c r="A501" s="35" t="s">
        <v>56</v>
      </c>
      <c r="E501" s="39" t="s">
        <v>1862</v>
      </c>
    </row>
    <row r="502" spans="1:5" ht="12.75">
      <c r="A502" s="35" t="s">
        <v>57</v>
      </c>
      <c r="E502" s="40" t="s">
        <v>5</v>
      </c>
    </row>
    <row r="503" spans="1:5" ht="12.75">
      <c r="A503" t="s">
        <v>59</v>
      </c>
      <c r="E503" s="39" t="s">
        <v>5</v>
      </c>
    </row>
    <row r="504" spans="1:16" ht="12.75">
      <c r="A504" t="s">
        <v>50</v>
      </c>
      <c s="34" t="s">
        <v>1863</v>
      </c>
      <c s="34" t="s">
        <v>1864</v>
      </c>
      <c s="35" t="s">
        <v>5</v>
      </c>
      <c s="6" t="s">
        <v>1865</v>
      </c>
      <c s="36" t="s">
        <v>90</v>
      </c>
      <c s="37">
        <v>24</v>
      </c>
      <c s="36">
        <v>2E-05</v>
      </c>
      <c s="36">
        <f>ROUND(G504*H504,6)</f>
      </c>
      <c r="L504" s="38">
        <v>0</v>
      </c>
      <c s="32">
        <f>ROUND(ROUND(L504,2)*ROUND(G504,3),2)</f>
      </c>
      <c s="36" t="s">
        <v>55</v>
      </c>
      <c>
        <f>(M504*21)/100</f>
      </c>
      <c t="s">
        <v>28</v>
      </c>
    </row>
    <row r="505" spans="1:5" ht="12.75">
      <c r="A505" s="35" t="s">
        <v>56</v>
      </c>
      <c r="E505" s="39" t="s">
        <v>1865</v>
      </c>
    </row>
    <row r="506" spans="1:5" ht="12.75">
      <c r="A506" s="35" t="s">
        <v>57</v>
      </c>
      <c r="E506" s="40" t="s">
        <v>5</v>
      </c>
    </row>
    <row r="507" spans="1:5" ht="12.75">
      <c r="A507" t="s">
        <v>59</v>
      </c>
      <c r="E507" s="39" t="s">
        <v>5</v>
      </c>
    </row>
    <row r="508" spans="1:16" ht="12.75">
      <c r="A508" t="s">
        <v>50</v>
      </c>
      <c s="34" t="s">
        <v>1866</v>
      </c>
      <c s="34" t="s">
        <v>1867</v>
      </c>
      <c s="35" t="s">
        <v>5</v>
      </c>
      <c s="6" t="s">
        <v>1868</v>
      </c>
      <c s="36" t="s">
        <v>70</v>
      </c>
      <c s="37">
        <v>0.936</v>
      </c>
      <c s="36">
        <v>0</v>
      </c>
      <c s="36">
        <f>ROUND(G508*H508,6)</f>
      </c>
      <c r="L508" s="38">
        <v>0</v>
      </c>
      <c s="32">
        <f>ROUND(ROUND(L508,2)*ROUND(G508,3),2)</f>
      </c>
      <c s="36" t="s">
        <v>814</v>
      </c>
      <c>
        <f>(M508*21)/100</f>
      </c>
      <c t="s">
        <v>28</v>
      </c>
    </row>
    <row r="509" spans="1:5" ht="12.75">
      <c r="A509" s="35" t="s">
        <v>56</v>
      </c>
      <c r="E509" s="39" t="s">
        <v>1868</v>
      </c>
    </row>
    <row r="510" spans="1:5" ht="38.25">
      <c r="A510" s="35" t="s">
        <v>57</v>
      </c>
      <c r="E510" s="42" t="s">
        <v>1869</v>
      </c>
    </row>
    <row r="511" spans="1:5" ht="12.75">
      <c r="A511" t="s">
        <v>59</v>
      </c>
      <c r="E511" s="39" t="s">
        <v>5</v>
      </c>
    </row>
    <row r="512" spans="1:16" ht="25.5">
      <c r="A512" t="s">
        <v>50</v>
      </c>
      <c s="34" t="s">
        <v>1870</v>
      </c>
      <c s="34" t="s">
        <v>1871</v>
      </c>
      <c s="35" t="s">
        <v>5</v>
      </c>
      <c s="6" t="s">
        <v>1872</v>
      </c>
      <c s="36" t="s">
        <v>70</v>
      </c>
      <c s="37">
        <v>0.006</v>
      </c>
      <c s="36">
        <v>0</v>
      </c>
      <c s="36">
        <f>ROUND(G512*H512,6)</f>
      </c>
      <c r="L512" s="38">
        <v>0</v>
      </c>
      <c s="32">
        <f>ROUND(ROUND(L512,2)*ROUND(G512,3),2)</f>
      </c>
      <c s="36" t="s">
        <v>814</v>
      </c>
      <c>
        <f>(M512*21)/100</f>
      </c>
      <c t="s">
        <v>28</v>
      </c>
    </row>
    <row r="513" spans="1:5" ht="25.5">
      <c r="A513" s="35" t="s">
        <v>56</v>
      </c>
      <c r="E513" s="39" t="s">
        <v>1872</v>
      </c>
    </row>
    <row r="514" spans="1:5" ht="25.5">
      <c r="A514" s="35" t="s">
        <v>57</v>
      </c>
      <c r="E514" s="40" t="s">
        <v>1873</v>
      </c>
    </row>
    <row r="515" spans="1:5" ht="178.5">
      <c r="A515" t="s">
        <v>59</v>
      </c>
      <c r="E515" s="39" t="s">
        <v>1874</v>
      </c>
    </row>
    <row r="516" spans="1:16" ht="25.5">
      <c r="A516" t="s">
        <v>50</v>
      </c>
      <c s="34" t="s">
        <v>1875</v>
      </c>
      <c s="34" t="s">
        <v>1876</v>
      </c>
      <c s="35" t="s">
        <v>5</v>
      </c>
      <c s="6" t="s">
        <v>1877</v>
      </c>
      <c s="36" t="s">
        <v>70</v>
      </c>
      <c s="37">
        <v>0.021</v>
      </c>
      <c s="36">
        <v>0</v>
      </c>
      <c s="36">
        <f>ROUND(G516*H516,6)</f>
      </c>
      <c r="L516" s="38">
        <v>0</v>
      </c>
      <c s="32">
        <f>ROUND(ROUND(L516,2)*ROUND(G516,3),2)</f>
      </c>
      <c s="36" t="s">
        <v>814</v>
      </c>
      <c>
        <f>(M516*21)/100</f>
      </c>
      <c t="s">
        <v>28</v>
      </c>
    </row>
    <row r="517" spans="1:5" ht="25.5">
      <c r="A517" s="35" t="s">
        <v>56</v>
      </c>
      <c r="E517" s="39" t="s">
        <v>1877</v>
      </c>
    </row>
    <row r="518" spans="1:5" ht="25.5">
      <c r="A518" s="35" t="s">
        <v>57</v>
      </c>
      <c r="E518" s="40" t="s">
        <v>1878</v>
      </c>
    </row>
    <row r="519" spans="1:5" ht="25.5">
      <c r="A519" t="s">
        <v>59</v>
      </c>
      <c r="E519" s="39" t="s">
        <v>1879</v>
      </c>
    </row>
    <row r="520" spans="1:16" ht="25.5">
      <c r="A520" t="s">
        <v>50</v>
      </c>
      <c s="34" t="s">
        <v>1880</v>
      </c>
      <c s="34" t="s">
        <v>1881</v>
      </c>
      <c s="35" t="s">
        <v>5</v>
      </c>
      <c s="6" t="s">
        <v>1882</v>
      </c>
      <c s="36" t="s">
        <v>70</v>
      </c>
      <c s="37">
        <v>1.125</v>
      </c>
      <c s="36">
        <v>0</v>
      </c>
      <c s="36">
        <f>ROUND(G520*H520,6)</f>
      </c>
      <c r="L520" s="38">
        <v>0</v>
      </c>
      <c s="32">
        <f>ROUND(ROUND(L520,2)*ROUND(G520,3),2)</f>
      </c>
      <c s="36" t="s">
        <v>814</v>
      </c>
      <c>
        <f>(M520*21)/100</f>
      </c>
      <c t="s">
        <v>28</v>
      </c>
    </row>
    <row r="521" spans="1:5" ht="25.5">
      <c r="A521" s="35" t="s">
        <v>56</v>
      </c>
      <c r="E521" s="39" t="s">
        <v>1882</v>
      </c>
    </row>
    <row r="522" spans="1:5" ht="25.5">
      <c r="A522" s="35" t="s">
        <v>57</v>
      </c>
      <c r="E522" s="40" t="s">
        <v>1883</v>
      </c>
    </row>
    <row r="523" spans="1:5" ht="25.5">
      <c r="A523" t="s">
        <v>59</v>
      </c>
      <c r="E523" s="39" t="s">
        <v>1884</v>
      </c>
    </row>
    <row r="524" spans="1:16" ht="38.25">
      <c r="A524" t="s">
        <v>50</v>
      </c>
      <c s="34" t="s">
        <v>1885</v>
      </c>
      <c s="34" t="s">
        <v>1886</v>
      </c>
      <c s="35" t="s">
        <v>5</v>
      </c>
      <c s="6" t="s">
        <v>1887</v>
      </c>
      <c s="36" t="s">
        <v>90</v>
      </c>
      <c s="37">
        <v>2</v>
      </c>
      <c s="36">
        <v>0</v>
      </c>
      <c s="36">
        <f>ROUND(G524*H524,6)</f>
      </c>
      <c r="L524" s="38">
        <v>0</v>
      </c>
      <c s="32">
        <f>ROUND(ROUND(L524,2)*ROUND(G524,3),2)</f>
      </c>
      <c s="36" t="s">
        <v>814</v>
      </c>
      <c>
        <f>(M524*21)/100</f>
      </c>
      <c t="s">
        <v>28</v>
      </c>
    </row>
    <row r="525" spans="1:5" ht="38.25">
      <c r="A525" s="35" t="s">
        <v>56</v>
      </c>
      <c r="E525" s="39" t="s">
        <v>1888</v>
      </c>
    </row>
    <row r="526" spans="1:5" ht="12.75">
      <c r="A526" s="35" t="s">
        <v>57</v>
      </c>
      <c r="E526" s="40" t="s">
        <v>5</v>
      </c>
    </row>
    <row r="527" spans="1:5" ht="12.75">
      <c r="A527" t="s">
        <v>59</v>
      </c>
      <c r="E527" s="39" t="s">
        <v>5</v>
      </c>
    </row>
    <row r="528" spans="1:16" ht="38.25">
      <c r="A528" t="s">
        <v>50</v>
      </c>
      <c s="34" t="s">
        <v>1889</v>
      </c>
      <c s="34" t="s">
        <v>1890</v>
      </c>
      <c s="35" t="s">
        <v>5</v>
      </c>
      <c s="6" t="s">
        <v>1887</v>
      </c>
      <c s="36" t="s">
        <v>90</v>
      </c>
      <c s="37">
        <v>4</v>
      </c>
      <c s="36">
        <v>0</v>
      </c>
      <c s="36">
        <f>ROUND(G528*H528,6)</f>
      </c>
      <c r="L528" s="38">
        <v>0</v>
      </c>
      <c s="32">
        <f>ROUND(ROUND(L528,2)*ROUND(G528,3),2)</f>
      </c>
      <c s="36" t="s">
        <v>814</v>
      </c>
      <c>
        <f>(M528*21)/100</f>
      </c>
      <c t="s">
        <v>28</v>
      </c>
    </row>
    <row r="529" spans="1:5" ht="38.25">
      <c r="A529" s="35" t="s">
        <v>56</v>
      </c>
      <c r="E529" s="39" t="s">
        <v>1891</v>
      </c>
    </row>
    <row r="530" spans="1:5" ht="12.75">
      <c r="A530" s="35" t="s">
        <v>57</v>
      </c>
      <c r="E530" s="40" t="s">
        <v>5</v>
      </c>
    </row>
    <row r="531" spans="1:5" ht="12.75">
      <c r="A531" t="s">
        <v>59</v>
      </c>
      <c r="E531" s="39" t="s">
        <v>5</v>
      </c>
    </row>
    <row r="532" spans="1:16" ht="38.25">
      <c r="A532" t="s">
        <v>50</v>
      </c>
      <c s="34" t="s">
        <v>1892</v>
      </c>
      <c s="34" t="s">
        <v>1893</v>
      </c>
      <c s="35" t="s">
        <v>5</v>
      </c>
      <c s="6" t="s">
        <v>1894</v>
      </c>
      <c s="36" t="s">
        <v>90</v>
      </c>
      <c s="37">
        <v>2</v>
      </c>
      <c s="36">
        <v>0</v>
      </c>
      <c s="36">
        <f>ROUND(G532*H532,6)</f>
      </c>
      <c r="L532" s="38">
        <v>0</v>
      </c>
      <c s="32">
        <f>ROUND(ROUND(L532,2)*ROUND(G532,3),2)</f>
      </c>
      <c s="36" t="s">
        <v>814</v>
      </c>
      <c>
        <f>(M532*21)/100</f>
      </c>
      <c t="s">
        <v>28</v>
      </c>
    </row>
    <row r="533" spans="1:5" ht="38.25">
      <c r="A533" s="35" t="s">
        <v>56</v>
      </c>
      <c r="E533" s="39" t="s">
        <v>1895</v>
      </c>
    </row>
    <row r="534" spans="1:5" ht="12.75">
      <c r="A534" s="35" t="s">
        <v>57</v>
      </c>
      <c r="E534" s="40" t="s">
        <v>5</v>
      </c>
    </row>
    <row r="535" spans="1:5" ht="12.75">
      <c r="A535" t="s">
        <v>59</v>
      </c>
      <c r="E535" s="39" t="s">
        <v>5</v>
      </c>
    </row>
    <row r="536" spans="1:16" ht="38.25">
      <c r="A536" t="s">
        <v>50</v>
      </c>
      <c s="34" t="s">
        <v>1896</v>
      </c>
      <c s="34" t="s">
        <v>1897</v>
      </c>
      <c s="35" t="s">
        <v>5</v>
      </c>
      <c s="6" t="s">
        <v>1898</v>
      </c>
      <c s="36" t="s">
        <v>70</v>
      </c>
      <c s="37">
        <v>0.488</v>
      </c>
      <c s="36">
        <v>0</v>
      </c>
      <c s="36">
        <f>ROUND(G536*H536,6)</f>
      </c>
      <c r="L536" s="38">
        <v>0</v>
      </c>
      <c s="32">
        <f>ROUND(ROUND(L536,2)*ROUND(G536,3),2)</f>
      </c>
      <c s="36" t="s">
        <v>814</v>
      </c>
      <c>
        <f>(M536*21)/100</f>
      </c>
      <c t="s">
        <v>28</v>
      </c>
    </row>
    <row r="537" spans="1:5" ht="38.25">
      <c r="A537" s="35" t="s">
        <v>56</v>
      </c>
      <c r="E537" s="39" t="s">
        <v>1899</v>
      </c>
    </row>
    <row r="538" spans="1:5" ht="12.75">
      <c r="A538" s="35" t="s">
        <v>57</v>
      </c>
      <c r="E538" s="40" t="s">
        <v>5</v>
      </c>
    </row>
    <row r="539" spans="1:5" ht="12.75">
      <c r="A539" t="s">
        <v>59</v>
      </c>
      <c r="E539" s="39" t="s">
        <v>5</v>
      </c>
    </row>
    <row r="540" spans="1:16" ht="25.5">
      <c r="A540" t="s">
        <v>50</v>
      </c>
      <c s="34" t="s">
        <v>1900</v>
      </c>
      <c s="34" t="s">
        <v>1901</v>
      </c>
      <c s="35" t="s">
        <v>5</v>
      </c>
      <c s="6" t="s">
        <v>1902</v>
      </c>
      <c s="36" t="s">
        <v>90</v>
      </c>
      <c s="37">
        <v>4</v>
      </c>
      <c s="36">
        <v>0</v>
      </c>
      <c s="36">
        <f>ROUND(G540*H540,6)</f>
      </c>
      <c r="L540" s="38">
        <v>0</v>
      </c>
      <c s="32">
        <f>ROUND(ROUND(L540,2)*ROUND(G540,3),2)</f>
      </c>
      <c s="36" t="s">
        <v>814</v>
      </c>
      <c>
        <f>(M540*21)/100</f>
      </c>
      <c t="s">
        <v>28</v>
      </c>
    </row>
    <row r="541" spans="1:5" ht="25.5">
      <c r="A541" s="35" t="s">
        <v>56</v>
      </c>
      <c r="E541" s="39" t="s">
        <v>1902</v>
      </c>
    </row>
    <row r="542" spans="1:5" ht="25.5">
      <c r="A542" s="35" t="s">
        <v>57</v>
      </c>
      <c r="E542" s="40" t="s">
        <v>1903</v>
      </c>
    </row>
    <row r="543" spans="1:5" ht="12.75">
      <c r="A543" t="s">
        <v>59</v>
      </c>
      <c r="E543" s="39" t="s">
        <v>5</v>
      </c>
    </row>
    <row r="544" spans="1:16" ht="25.5">
      <c r="A544" t="s">
        <v>50</v>
      </c>
      <c s="34" t="s">
        <v>1904</v>
      </c>
      <c s="34" t="s">
        <v>1905</v>
      </c>
      <c s="35" t="s">
        <v>5</v>
      </c>
      <c s="6" t="s">
        <v>1906</v>
      </c>
      <c s="36" t="s">
        <v>90</v>
      </c>
      <c s="37">
        <v>1</v>
      </c>
      <c s="36">
        <v>0</v>
      </c>
      <c s="36">
        <f>ROUND(G544*H544,6)</f>
      </c>
      <c r="L544" s="38">
        <v>0</v>
      </c>
      <c s="32">
        <f>ROUND(ROUND(L544,2)*ROUND(G544,3),2)</f>
      </c>
      <c s="36" t="s">
        <v>814</v>
      </c>
      <c>
        <f>(M544*21)/100</f>
      </c>
      <c t="s">
        <v>28</v>
      </c>
    </row>
    <row r="545" spans="1:5" ht="25.5">
      <c r="A545" s="35" t="s">
        <v>56</v>
      </c>
      <c r="E545" s="39" t="s">
        <v>1906</v>
      </c>
    </row>
    <row r="546" spans="1:5" ht="12.75">
      <c r="A546" s="35" t="s">
        <v>57</v>
      </c>
      <c r="E546" s="40" t="s">
        <v>5</v>
      </c>
    </row>
    <row r="547" spans="1:5" ht="12.75">
      <c r="A547" t="s">
        <v>59</v>
      </c>
      <c r="E547" s="39" t="s">
        <v>5</v>
      </c>
    </row>
    <row r="548" spans="1:16" ht="12.75">
      <c r="A548" t="s">
        <v>50</v>
      </c>
      <c s="34" t="s">
        <v>1907</v>
      </c>
      <c s="34" t="s">
        <v>1908</v>
      </c>
      <c s="35" t="s">
        <v>5</v>
      </c>
      <c s="6" t="s">
        <v>1909</v>
      </c>
      <c s="36" t="s">
        <v>99</v>
      </c>
      <c s="37">
        <v>2</v>
      </c>
      <c s="36">
        <v>0</v>
      </c>
      <c s="36">
        <f>ROUND(G548*H548,6)</f>
      </c>
      <c r="L548" s="38">
        <v>0</v>
      </c>
      <c s="32">
        <f>ROUND(ROUND(L548,2)*ROUND(G548,3),2)</f>
      </c>
      <c s="36" t="s">
        <v>814</v>
      </c>
      <c>
        <f>(M548*21)/100</f>
      </c>
      <c t="s">
        <v>28</v>
      </c>
    </row>
    <row r="549" spans="1:5" ht="12.75">
      <c r="A549" s="35" t="s">
        <v>56</v>
      </c>
      <c r="E549" s="39" t="s">
        <v>1909</v>
      </c>
    </row>
    <row r="550" spans="1:5" ht="12.75">
      <c r="A550" s="35" t="s">
        <v>57</v>
      </c>
      <c r="E550" s="40" t="s">
        <v>5</v>
      </c>
    </row>
    <row r="551" spans="1:5" ht="25.5">
      <c r="A551" t="s">
        <v>59</v>
      </c>
      <c r="E551" s="39" t="s">
        <v>1910</v>
      </c>
    </row>
    <row r="552" spans="1:16" ht="38.25">
      <c r="A552" t="s">
        <v>50</v>
      </c>
      <c s="34" t="s">
        <v>1911</v>
      </c>
      <c s="34" t="s">
        <v>1912</v>
      </c>
      <c s="35" t="s">
        <v>5</v>
      </c>
      <c s="6" t="s">
        <v>1913</v>
      </c>
      <c s="36" t="s">
        <v>99</v>
      </c>
      <c s="37">
        <v>20.1</v>
      </c>
      <c s="36">
        <v>0</v>
      </c>
      <c s="36">
        <f>ROUND(G552*H552,6)</f>
      </c>
      <c r="L552" s="38">
        <v>0</v>
      </c>
      <c s="32">
        <f>ROUND(ROUND(L552,2)*ROUND(G552,3),2)</f>
      </c>
      <c s="36" t="s">
        <v>814</v>
      </c>
      <c>
        <f>(M552*21)/100</f>
      </c>
      <c t="s">
        <v>28</v>
      </c>
    </row>
    <row r="553" spans="1:5" ht="38.25">
      <c r="A553" s="35" t="s">
        <v>56</v>
      </c>
      <c r="E553" s="39" t="s">
        <v>1914</v>
      </c>
    </row>
    <row r="554" spans="1:5" ht="25.5">
      <c r="A554" s="35" t="s">
        <v>57</v>
      </c>
      <c r="E554" s="40" t="s">
        <v>1915</v>
      </c>
    </row>
    <row r="555" spans="1:5" ht="12.75">
      <c r="A555" t="s">
        <v>59</v>
      </c>
      <c r="E555" s="39" t="s">
        <v>5</v>
      </c>
    </row>
    <row r="556" spans="1:16" ht="25.5">
      <c r="A556" t="s">
        <v>50</v>
      </c>
      <c s="34" t="s">
        <v>1916</v>
      </c>
      <c s="34" t="s">
        <v>1917</v>
      </c>
      <c s="35" t="s">
        <v>5</v>
      </c>
      <c s="6" t="s">
        <v>1918</v>
      </c>
      <c s="36" t="s">
        <v>99</v>
      </c>
      <c s="37">
        <v>3.9</v>
      </c>
      <c s="36">
        <v>0.000116</v>
      </c>
      <c s="36">
        <f>ROUND(G556*H556,6)</f>
      </c>
      <c r="L556" s="38">
        <v>0</v>
      </c>
      <c s="32">
        <f>ROUND(ROUND(L556,2)*ROUND(G556,3),2)</f>
      </c>
      <c s="36" t="s">
        <v>814</v>
      </c>
      <c>
        <f>(M556*21)/100</f>
      </c>
      <c t="s">
        <v>28</v>
      </c>
    </row>
    <row r="557" spans="1:5" ht="25.5">
      <c r="A557" s="35" t="s">
        <v>56</v>
      </c>
      <c r="E557" s="39" t="s">
        <v>1918</v>
      </c>
    </row>
    <row r="558" spans="1:5" ht="38.25">
      <c r="A558" s="35" t="s">
        <v>57</v>
      </c>
      <c r="E558" s="42" t="s">
        <v>1919</v>
      </c>
    </row>
    <row r="559" spans="1:5" ht="38.25">
      <c r="A559" t="s">
        <v>59</v>
      </c>
      <c r="E559" s="39" t="s">
        <v>1920</v>
      </c>
    </row>
    <row r="560" spans="1:16" ht="25.5">
      <c r="A560" t="s">
        <v>50</v>
      </c>
      <c s="34" t="s">
        <v>1921</v>
      </c>
      <c s="34" t="s">
        <v>1922</v>
      </c>
      <c s="35" t="s">
        <v>5</v>
      </c>
      <c s="6" t="s">
        <v>1923</v>
      </c>
      <c s="36" t="s">
        <v>54</v>
      </c>
      <c s="37">
        <v>0.305</v>
      </c>
      <c s="36">
        <v>0</v>
      </c>
      <c s="36">
        <f>ROUND(G560*H560,6)</f>
      </c>
      <c r="L560" s="38">
        <v>0</v>
      </c>
      <c s="32">
        <f>ROUND(ROUND(L560,2)*ROUND(G560,3),2)</f>
      </c>
      <c s="36" t="s">
        <v>814</v>
      </c>
      <c>
        <f>(M560*21)/100</f>
      </c>
      <c t="s">
        <v>28</v>
      </c>
    </row>
    <row r="561" spans="1:5" ht="25.5">
      <c r="A561" s="35" t="s">
        <v>56</v>
      </c>
      <c r="E561" s="39" t="s">
        <v>1923</v>
      </c>
    </row>
    <row r="562" spans="1:5" ht="12.75">
      <c r="A562" s="35" t="s">
        <v>57</v>
      </c>
      <c r="E562" s="40" t="s">
        <v>5</v>
      </c>
    </row>
    <row r="563" spans="1:5" ht="12.75">
      <c r="A563" t="s">
        <v>59</v>
      </c>
      <c r="E563" s="39" t="s">
        <v>5</v>
      </c>
    </row>
    <row r="564" spans="1:16" ht="12.75">
      <c r="A564" t="s">
        <v>50</v>
      </c>
      <c s="34" t="s">
        <v>1924</v>
      </c>
      <c s="34" t="s">
        <v>1925</v>
      </c>
      <c s="35" t="s">
        <v>5</v>
      </c>
      <c s="6" t="s">
        <v>1926</v>
      </c>
      <c s="36" t="s">
        <v>583</v>
      </c>
      <c s="37">
        <v>396.318</v>
      </c>
      <c s="36">
        <v>0.001</v>
      </c>
      <c s="36">
        <f>ROUND(G564*H564,6)</f>
      </c>
      <c r="L564" s="38">
        <v>0</v>
      </c>
      <c s="32">
        <f>ROUND(ROUND(L564,2)*ROUND(G564,3),2)</f>
      </c>
      <c s="36" t="s">
        <v>814</v>
      </c>
      <c>
        <f>(M564*21)/100</f>
      </c>
      <c t="s">
        <v>28</v>
      </c>
    </row>
    <row r="565" spans="1:5" ht="12.75">
      <c r="A565" s="35" t="s">
        <v>56</v>
      </c>
      <c r="E565" s="39" t="s">
        <v>1926</v>
      </c>
    </row>
    <row r="566" spans="1:5" ht="38.25">
      <c r="A566" s="35" t="s">
        <v>57</v>
      </c>
      <c r="E566" s="40" t="s">
        <v>1927</v>
      </c>
    </row>
    <row r="567" spans="1:5" ht="12.75">
      <c r="A567" t="s">
        <v>59</v>
      </c>
      <c r="E567" s="39" t="s">
        <v>1928</v>
      </c>
    </row>
    <row r="568" spans="1:16" ht="25.5">
      <c r="A568" t="s">
        <v>50</v>
      </c>
      <c s="34" t="s">
        <v>1929</v>
      </c>
      <c s="34" t="s">
        <v>1930</v>
      </c>
      <c s="35" t="s">
        <v>5</v>
      </c>
      <c s="6" t="s">
        <v>1931</v>
      </c>
      <c s="36" t="s">
        <v>70</v>
      </c>
      <c s="37">
        <v>0.6</v>
      </c>
      <c s="36">
        <v>0</v>
      </c>
      <c s="36">
        <f>ROUND(G568*H568,6)</f>
      </c>
      <c r="L568" s="38">
        <v>0</v>
      </c>
      <c s="32">
        <f>ROUND(ROUND(L568,2)*ROUND(G568,3),2)</f>
      </c>
      <c s="36" t="s">
        <v>814</v>
      </c>
      <c>
        <f>(M568*21)/100</f>
      </c>
      <c t="s">
        <v>28</v>
      </c>
    </row>
    <row r="569" spans="1:5" ht="25.5">
      <c r="A569" s="35" t="s">
        <v>56</v>
      </c>
      <c r="E569" s="39" t="s">
        <v>1931</v>
      </c>
    </row>
    <row r="570" spans="1:5" ht="12.75">
      <c r="A570" s="35" t="s">
        <v>57</v>
      </c>
      <c r="E570" s="40" t="s">
        <v>5</v>
      </c>
    </row>
    <row r="571" spans="1:5" ht="127.5">
      <c r="A571" t="s">
        <v>59</v>
      </c>
      <c r="E571" s="39" t="s">
        <v>1932</v>
      </c>
    </row>
    <row r="572" spans="1:16" ht="12.75">
      <c r="A572" t="s">
        <v>50</v>
      </c>
      <c s="34" t="s">
        <v>1933</v>
      </c>
      <c s="34" t="s">
        <v>1934</v>
      </c>
      <c s="35" t="s">
        <v>5</v>
      </c>
      <c s="6" t="s">
        <v>1935</v>
      </c>
      <c s="36" t="s">
        <v>70</v>
      </c>
      <c s="37">
        <v>0.4</v>
      </c>
      <c s="36">
        <v>0</v>
      </c>
      <c s="36">
        <f>ROUND(G572*H572,6)</f>
      </c>
      <c r="L572" s="38">
        <v>0</v>
      </c>
      <c s="32">
        <f>ROUND(ROUND(L572,2)*ROUND(G572,3),2)</f>
      </c>
      <c s="36" t="s">
        <v>814</v>
      </c>
      <c>
        <f>(M572*21)/100</f>
      </c>
      <c t="s">
        <v>28</v>
      </c>
    </row>
    <row r="573" spans="1:5" ht="12.75">
      <c r="A573" s="35" t="s">
        <v>56</v>
      </c>
      <c r="E573" s="39" t="s">
        <v>1935</v>
      </c>
    </row>
    <row r="574" spans="1:5" ht="12.75">
      <c r="A574" s="35" t="s">
        <v>57</v>
      </c>
      <c r="E574" s="40" t="s">
        <v>5</v>
      </c>
    </row>
    <row r="575" spans="1:5" ht="127.5">
      <c r="A575" t="s">
        <v>59</v>
      </c>
      <c r="E575" s="39" t="s">
        <v>1932</v>
      </c>
    </row>
    <row r="576" spans="1:16" ht="25.5">
      <c r="A576" t="s">
        <v>50</v>
      </c>
      <c s="34" t="s">
        <v>1936</v>
      </c>
      <c s="34" t="s">
        <v>1937</v>
      </c>
      <c s="35" t="s">
        <v>5</v>
      </c>
      <c s="6" t="s">
        <v>1938</v>
      </c>
      <c s="36" t="s">
        <v>226</v>
      </c>
      <c s="37">
        <v>10.5</v>
      </c>
      <c s="36">
        <v>0.019425</v>
      </c>
      <c s="36">
        <f>ROUND(G576*H576,6)</f>
      </c>
      <c r="L576" s="38">
        <v>0</v>
      </c>
      <c s="32">
        <f>ROUND(ROUND(L576,2)*ROUND(G576,3),2)</f>
      </c>
      <c s="36" t="s">
        <v>814</v>
      </c>
      <c>
        <f>(M576*21)/100</f>
      </c>
      <c t="s">
        <v>28</v>
      </c>
    </row>
    <row r="577" spans="1:5" ht="25.5">
      <c r="A577" s="35" t="s">
        <v>56</v>
      </c>
      <c r="E577" s="39" t="s">
        <v>1938</v>
      </c>
    </row>
    <row r="578" spans="1:5" ht="12.75">
      <c r="A578" s="35" t="s">
        <v>57</v>
      </c>
      <c r="E578" s="40" t="s">
        <v>5</v>
      </c>
    </row>
    <row r="579" spans="1:5" ht="127.5">
      <c r="A579" t="s">
        <v>59</v>
      </c>
      <c r="E579" s="39" t="s">
        <v>1939</v>
      </c>
    </row>
    <row r="580" spans="1:16" ht="12.75">
      <c r="A580" t="s">
        <v>50</v>
      </c>
      <c s="34" t="s">
        <v>1940</v>
      </c>
      <c s="34" t="s">
        <v>1941</v>
      </c>
      <c s="35" t="s">
        <v>5</v>
      </c>
      <c s="6" t="s">
        <v>1942</v>
      </c>
      <c s="36" t="s">
        <v>54</v>
      </c>
      <c s="37">
        <v>0.114</v>
      </c>
      <c s="36">
        <v>0</v>
      </c>
      <c s="36">
        <f>ROUND(G580*H580,6)</f>
      </c>
      <c r="L580" s="38">
        <v>0</v>
      </c>
      <c s="32">
        <f>ROUND(ROUND(L580,2)*ROUND(G580,3),2)</f>
      </c>
      <c s="36" t="s">
        <v>55</v>
      </c>
      <c>
        <f>(M580*21)/100</f>
      </c>
      <c t="s">
        <v>28</v>
      </c>
    </row>
    <row r="581" spans="1:5" ht="12.75">
      <c r="A581" s="35" t="s">
        <v>56</v>
      </c>
      <c r="E581" s="39" t="s">
        <v>1942</v>
      </c>
    </row>
    <row r="582" spans="1:5" ht="76.5">
      <c r="A582" s="35" t="s">
        <v>57</v>
      </c>
      <c r="E582" s="40" t="s">
        <v>1943</v>
      </c>
    </row>
    <row r="583" spans="1:5" ht="12.75">
      <c r="A583" t="s">
        <v>59</v>
      </c>
      <c r="E583" s="39" t="s">
        <v>1944</v>
      </c>
    </row>
    <row r="584" spans="1:16" ht="12.75">
      <c r="A584" t="s">
        <v>50</v>
      </c>
      <c s="34" t="s">
        <v>1945</v>
      </c>
      <c s="34" t="s">
        <v>1946</v>
      </c>
      <c s="35" t="s">
        <v>5</v>
      </c>
      <c s="6" t="s">
        <v>1942</v>
      </c>
      <c s="36" t="s">
        <v>54</v>
      </c>
      <c s="37">
        <v>0.139</v>
      </c>
      <c s="36">
        <v>0</v>
      </c>
      <c s="36">
        <f>ROUND(G584*H584,6)</f>
      </c>
      <c r="L584" s="38">
        <v>0</v>
      </c>
      <c s="32">
        <f>ROUND(ROUND(L584,2)*ROUND(G584,3),2)</f>
      </c>
      <c s="36" t="s">
        <v>55</v>
      </c>
      <c>
        <f>(M584*21)/100</f>
      </c>
      <c t="s">
        <v>28</v>
      </c>
    </row>
    <row r="585" spans="1:5" ht="12.75">
      <c r="A585" s="35" t="s">
        <v>56</v>
      </c>
      <c r="E585" s="39" t="s">
        <v>1942</v>
      </c>
    </row>
    <row r="586" spans="1:5" ht="51">
      <c r="A586" s="35" t="s">
        <v>57</v>
      </c>
      <c r="E586" s="40" t="s">
        <v>1947</v>
      </c>
    </row>
    <row r="587" spans="1:5" ht="12.75">
      <c r="A587" t="s">
        <v>59</v>
      </c>
      <c r="E587" s="39" t="s">
        <v>1948</v>
      </c>
    </row>
    <row r="588" spans="1:16" ht="12.75">
      <c r="A588" t="s">
        <v>50</v>
      </c>
      <c s="34" t="s">
        <v>1949</v>
      </c>
      <c s="34" t="s">
        <v>1950</v>
      </c>
      <c s="35" t="s">
        <v>5</v>
      </c>
      <c s="6" t="s">
        <v>1951</v>
      </c>
      <c s="36" t="s">
        <v>99</v>
      </c>
      <c s="37">
        <v>3.47</v>
      </c>
      <c s="36">
        <v>0</v>
      </c>
      <c s="36">
        <f>ROUND(G588*H588,6)</f>
      </c>
      <c r="L588" s="38">
        <v>0</v>
      </c>
      <c s="32">
        <f>ROUND(ROUND(L588,2)*ROUND(G588,3),2)</f>
      </c>
      <c s="36" t="s">
        <v>55</v>
      </c>
      <c>
        <f>(M588*21)/100</f>
      </c>
      <c t="s">
        <v>28</v>
      </c>
    </row>
    <row r="589" spans="1:5" ht="12.75">
      <c r="A589" s="35" t="s">
        <v>56</v>
      </c>
      <c r="E589" s="39" t="s">
        <v>1951</v>
      </c>
    </row>
    <row r="590" spans="1:5" ht="12.75">
      <c r="A590" s="35" t="s">
        <v>57</v>
      </c>
      <c r="E590" s="40" t="s">
        <v>5</v>
      </c>
    </row>
    <row r="591" spans="1:5" ht="12.75">
      <c r="A591" t="s">
        <v>59</v>
      </c>
      <c r="E591" s="39" t="s">
        <v>5</v>
      </c>
    </row>
    <row r="592" spans="1:16" ht="12.75">
      <c r="A592" t="s">
        <v>50</v>
      </c>
      <c s="34" t="s">
        <v>1952</v>
      </c>
      <c s="34" t="s">
        <v>1953</v>
      </c>
      <c s="35" t="s">
        <v>5</v>
      </c>
      <c s="6" t="s">
        <v>1954</v>
      </c>
      <c s="36" t="s">
        <v>54</v>
      </c>
      <c s="37">
        <v>0.01</v>
      </c>
      <c s="36">
        <v>1</v>
      </c>
      <c s="36">
        <f>ROUND(G592*H592,6)</f>
      </c>
      <c r="L592" s="38">
        <v>0</v>
      </c>
      <c s="32">
        <f>ROUND(ROUND(L592,2)*ROUND(G592,3),2)</f>
      </c>
      <c s="36" t="s">
        <v>814</v>
      </c>
      <c>
        <f>(M592*21)/100</f>
      </c>
      <c t="s">
        <v>28</v>
      </c>
    </row>
    <row r="593" spans="1:5" ht="12.75">
      <c r="A593" s="35" t="s">
        <v>56</v>
      </c>
      <c r="E593" s="39" t="s">
        <v>1954</v>
      </c>
    </row>
    <row r="594" spans="1:5" ht="38.25">
      <c r="A594" s="35" t="s">
        <v>57</v>
      </c>
      <c r="E594" s="40" t="s">
        <v>1955</v>
      </c>
    </row>
    <row r="595" spans="1:5" ht="12.75">
      <c r="A595" t="s">
        <v>59</v>
      </c>
      <c r="E595" s="39" t="s">
        <v>1956</v>
      </c>
    </row>
    <row r="596" spans="1:16" ht="12.75">
      <c r="A596" t="s">
        <v>50</v>
      </c>
      <c s="34" t="s">
        <v>1957</v>
      </c>
      <c s="34" t="s">
        <v>1958</v>
      </c>
      <c s="35" t="s">
        <v>5</v>
      </c>
      <c s="6" t="s">
        <v>1959</v>
      </c>
      <c s="36" t="s">
        <v>54</v>
      </c>
      <c s="37">
        <v>0.007</v>
      </c>
      <c s="36">
        <v>0</v>
      </c>
      <c s="36">
        <f>ROUND(G596*H596,6)</f>
      </c>
      <c r="L596" s="38">
        <v>0</v>
      </c>
      <c s="32">
        <f>ROUND(ROUND(L596,2)*ROUND(G596,3),2)</f>
      </c>
      <c s="36" t="s">
        <v>55</v>
      </c>
      <c>
        <f>(M596*21)/100</f>
      </c>
      <c t="s">
        <v>28</v>
      </c>
    </row>
    <row r="597" spans="1:5" ht="12.75">
      <c r="A597" s="35" t="s">
        <v>56</v>
      </c>
      <c r="E597" s="39" t="s">
        <v>1959</v>
      </c>
    </row>
    <row r="598" spans="1:5" ht="25.5">
      <c r="A598" s="35" t="s">
        <v>57</v>
      </c>
      <c r="E598" s="40" t="s">
        <v>1960</v>
      </c>
    </row>
    <row r="599" spans="1:5" ht="12.75">
      <c r="A599" t="s">
        <v>59</v>
      </c>
      <c r="E599" s="39" t="s">
        <v>1961</v>
      </c>
    </row>
    <row r="600" spans="1:16" ht="12.75">
      <c r="A600" t="s">
        <v>50</v>
      </c>
      <c s="34" t="s">
        <v>1962</v>
      </c>
      <c s="34" t="s">
        <v>1963</v>
      </c>
      <c s="35" t="s">
        <v>5</v>
      </c>
      <c s="6" t="s">
        <v>1964</v>
      </c>
      <c s="36" t="s">
        <v>54</v>
      </c>
      <c s="37">
        <v>0.012</v>
      </c>
      <c s="36">
        <v>0</v>
      </c>
      <c s="36">
        <f>ROUND(G600*H600,6)</f>
      </c>
      <c r="L600" s="38">
        <v>0</v>
      </c>
      <c s="32">
        <f>ROUND(ROUND(L600,2)*ROUND(G600,3),2)</f>
      </c>
      <c s="36" t="s">
        <v>55</v>
      </c>
      <c>
        <f>(M600*21)/100</f>
      </c>
      <c t="s">
        <v>28</v>
      </c>
    </row>
    <row r="601" spans="1:5" ht="12.75">
      <c r="A601" s="35" t="s">
        <v>56</v>
      </c>
      <c r="E601" s="39" t="s">
        <v>1964</v>
      </c>
    </row>
    <row r="602" spans="1:5" ht="25.5">
      <c r="A602" s="35" t="s">
        <v>57</v>
      </c>
      <c r="E602" s="40" t="s">
        <v>1965</v>
      </c>
    </row>
    <row r="603" spans="1:5" ht="12.75">
      <c r="A603" t="s">
        <v>59</v>
      </c>
      <c r="E603" s="39" t="s">
        <v>5</v>
      </c>
    </row>
    <row r="604" spans="1:16" ht="12.75">
      <c r="A604" t="s">
        <v>50</v>
      </c>
      <c s="34" t="s">
        <v>1966</v>
      </c>
      <c s="34" t="s">
        <v>1967</v>
      </c>
      <c s="35" t="s">
        <v>5</v>
      </c>
      <c s="6" t="s">
        <v>1968</v>
      </c>
      <c s="36" t="s">
        <v>54</v>
      </c>
      <c s="37">
        <v>11.749</v>
      </c>
      <c s="36">
        <v>1</v>
      </c>
      <c s="36">
        <f>ROUND(G604*H604,6)</f>
      </c>
      <c r="L604" s="38">
        <v>0</v>
      </c>
      <c s="32">
        <f>ROUND(ROUND(L604,2)*ROUND(G604,3),2)</f>
      </c>
      <c s="36" t="s">
        <v>814</v>
      </c>
      <c>
        <f>(M604*21)/100</f>
      </c>
      <c t="s">
        <v>28</v>
      </c>
    </row>
    <row r="605" spans="1:5" ht="12.75">
      <c r="A605" s="35" t="s">
        <v>56</v>
      </c>
      <c r="E605" s="39" t="s">
        <v>1968</v>
      </c>
    </row>
    <row r="606" spans="1:5" ht="12.75">
      <c r="A606" s="35" t="s">
        <v>57</v>
      </c>
      <c r="E606" s="40" t="s">
        <v>5</v>
      </c>
    </row>
    <row r="607" spans="1:5" ht="12.75">
      <c r="A607" t="s">
        <v>59</v>
      </c>
      <c r="E607" s="39" t="s">
        <v>5</v>
      </c>
    </row>
    <row r="608" spans="1:16" ht="12.75">
      <c r="A608" t="s">
        <v>50</v>
      </c>
      <c s="34" t="s">
        <v>1969</v>
      </c>
      <c s="34" t="s">
        <v>1970</v>
      </c>
      <c s="35" t="s">
        <v>5</v>
      </c>
      <c s="6" t="s">
        <v>1971</v>
      </c>
      <c s="36" t="s">
        <v>54</v>
      </c>
      <c s="37">
        <v>0.69</v>
      </c>
      <c s="36">
        <v>1</v>
      </c>
      <c s="36">
        <f>ROUND(G608*H608,6)</f>
      </c>
      <c r="L608" s="38">
        <v>0</v>
      </c>
      <c s="32">
        <f>ROUND(ROUND(L608,2)*ROUND(G608,3),2)</f>
      </c>
      <c s="36" t="s">
        <v>814</v>
      </c>
      <c>
        <f>(M608*21)/100</f>
      </c>
      <c t="s">
        <v>28</v>
      </c>
    </row>
    <row r="609" spans="1:5" ht="12.75">
      <c r="A609" s="35" t="s">
        <v>56</v>
      </c>
      <c r="E609" s="39" t="s">
        <v>1971</v>
      </c>
    </row>
    <row r="610" spans="1:5" ht="12.75">
      <c r="A610" s="35" t="s">
        <v>57</v>
      </c>
      <c r="E610" s="40" t="s">
        <v>5</v>
      </c>
    </row>
    <row r="611" spans="1:5" ht="12.75">
      <c r="A611" t="s">
        <v>59</v>
      </c>
      <c r="E611" s="39" t="s">
        <v>5</v>
      </c>
    </row>
    <row r="612" spans="1:13" ht="12.75">
      <c r="A612" t="s">
        <v>47</v>
      </c>
      <c r="C612" s="31" t="s">
        <v>721</v>
      </c>
      <c r="E612" s="33" t="s">
        <v>722</v>
      </c>
      <c r="J612" s="32">
        <f>0</f>
      </c>
      <c s="32">
        <f>0</f>
      </c>
      <c s="32">
        <f>0+L613</f>
      </c>
      <c s="32">
        <f>0+M613</f>
      </c>
    </row>
    <row r="613" spans="1:16" ht="25.5">
      <c r="A613" t="s">
        <v>50</v>
      </c>
      <c s="34" t="s">
        <v>1972</v>
      </c>
      <c s="34" t="s">
        <v>417</v>
      </c>
      <c s="35" t="s">
        <v>418</v>
      </c>
      <c s="6" t="s">
        <v>419</v>
      </c>
      <c s="36" t="s">
        <v>54</v>
      </c>
      <c s="37">
        <v>2.246</v>
      </c>
      <c s="36">
        <v>0</v>
      </c>
      <c s="36">
        <f>ROUND(G613*H613,6)</f>
      </c>
      <c r="L613" s="38">
        <v>0</v>
      </c>
      <c s="32">
        <f>ROUND(ROUND(L613,2)*ROUND(G613,3),2)</f>
      </c>
      <c s="36" t="s">
        <v>55</v>
      </c>
      <c>
        <f>(M613*21)/100</f>
      </c>
      <c t="s">
        <v>28</v>
      </c>
    </row>
    <row r="614" spans="1:5" ht="25.5">
      <c r="A614" s="35" t="s">
        <v>56</v>
      </c>
      <c r="E614" s="39" t="s">
        <v>419</v>
      </c>
    </row>
    <row r="615" spans="1:5" ht="25.5">
      <c r="A615" s="35" t="s">
        <v>57</v>
      </c>
      <c r="E615" s="40" t="s">
        <v>1973</v>
      </c>
    </row>
    <row r="616" spans="1:5" ht="89.25">
      <c r="A616" t="s">
        <v>59</v>
      </c>
      <c r="E616" s="39" t="s">
        <v>528</v>
      </c>
    </row>
    <row r="617" spans="1:13" ht="12.75">
      <c r="A617" t="s">
        <v>47</v>
      </c>
      <c r="C617" s="31" t="s">
        <v>1463</v>
      </c>
      <c r="E617" s="33" t="s">
        <v>1464</v>
      </c>
      <c r="J617" s="32">
        <f>0</f>
      </c>
      <c s="32">
        <f>0</f>
      </c>
      <c s="32">
        <f>0+L618</f>
      </c>
      <c s="32">
        <f>0+M618</f>
      </c>
    </row>
    <row r="618" spans="1:16" ht="38.25">
      <c r="A618" t="s">
        <v>50</v>
      </c>
      <c s="34" t="s">
        <v>1974</v>
      </c>
      <c s="34" t="s">
        <v>1465</v>
      </c>
      <c s="35" t="s">
        <v>5</v>
      </c>
      <c s="6" t="s">
        <v>1466</v>
      </c>
      <c s="36" t="s">
        <v>54</v>
      </c>
      <c s="37">
        <v>56</v>
      </c>
      <c s="36">
        <v>0</v>
      </c>
      <c s="36">
        <f>ROUND(G618*H618,6)</f>
      </c>
      <c r="L618" s="38">
        <v>0</v>
      </c>
      <c s="32">
        <f>ROUND(ROUND(L618,2)*ROUND(G618,3),2)</f>
      </c>
      <c s="36" t="s">
        <v>814</v>
      </c>
      <c>
        <f>(M618*21)/100</f>
      </c>
      <c t="s">
        <v>28</v>
      </c>
    </row>
    <row r="619" spans="1:5" ht="38.25">
      <c r="A619" s="35" t="s">
        <v>56</v>
      </c>
      <c r="E619" s="39" t="s">
        <v>1467</v>
      </c>
    </row>
    <row r="620" spans="1:5" ht="12.75">
      <c r="A620" s="35" t="s">
        <v>57</v>
      </c>
      <c r="E620" s="40" t="s">
        <v>5</v>
      </c>
    </row>
    <row r="621" spans="1:5" ht="25.5">
      <c r="A621" t="s">
        <v>59</v>
      </c>
      <c r="E621" s="39" t="s">
        <v>1468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3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COUNTIFS(L8:L338,"=0",A8:A338,"P")+COUNTIFS(L8:L338,"",A8:A338,"P")+SUM(Q8:Q338)</f>
      </c>
    </row>
    <row r="8" spans="1:13" ht="12.75">
      <c r="A8" t="s">
        <v>45</v>
      </c>
      <c r="C8" s="28" t="s">
        <v>1977</v>
      </c>
      <c r="E8" s="30" t="s">
        <v>1976</v>
      </c>
      <c r="J8" s="29">
        <f>0+J9+J14+J23+J32+J69+J86+J115+J152+J161+J174+J183+J228+J237+J250+J275+J328+J337</f>
      </c>
      <c s="29">
        <f>0+K9+K14+K23+K32+K69+K86+K115+K152+K161+K174+K183+K228+K237+K250+K275+K328+K337</f>
      </c>
      <c s="29">
        <f>0+L9+L14+L23+L32+L69+L86+L115+L152+L161+L174+L183+L228+L237+L250+L275+L328+L337</f>
      </c>
      <c s="29">
        <f>0+M9+M14+M23+M32+M69+M86+M115+M152+M161+M174+M183+M228+M237+M250+M275+M328+M337</f>
      </c>
    </row>
    <row r="9" spans="1:13" ht="12.75">
      <c r="A9" t="s">
        <v>47</v>
      </c>
      <c r="C9" s="31" t="s">
        <v>48</v>
      </c>
      <c r="E9" s="33" t="s">
        <v>49</v>
      </c>
      <c r="J9" s="32">
        <f>0</f>
      </c>
      <c s="32">
        <f>0</f>
      </c>
      <c s="32">
        <f>0+L10</f>
      </c>
      <c s="32">
        <f>0+M10</f>
      </c>
    </row>
    <row r="10" spans="1:16" ht="25.5">
      <c r="A10" t="s">
        <v>50</v>
      </c>
      <c s="34" t="s">
        <v>48</v>
      </c>
      <c s="34" t="s">
        <v>1472</v>
      </c>
      <c s="35" t="s">
        <v>5</v>
      </c>
      <c s="6" t="s">
        <v>1473</v>
      </c>
      <c s="36" t="s">
        <v>70</v>
      </c>
      <c s="37">
        <v>66.759</v>
      </c>
      <c s="36">
        <v>0</v>
      </c>
      <c s="36">
        <f>ROUND(G10*H10,6)</f>
      </c>
      <c r="L10" s="38">
        <v>0</v>
      </c>
      <c s="32">
        <f>ROUND(ROUND(L10,2)*ROUND(G10,3),2)</f>
      </c>
      <c s="36" t="s">
        <v>814</v>
      </c>
      <c>
        <f>(M10*21)/100</f>
      </c>
      <c t="s">
        <v>28</v>
      </c>
    </row>
    <row r="11" spans="1:5" ht="25.5">
      <c r="A11" s="35" t="s">
        <v>56</v>
      </c>
      <c r="E11" s="39" t="s">
        <v>1473</v>
      </c>
    </row>
    <row r="12" spans="1:5" ht="51">
      <c r="A12" s="35" t="s">
        <v>57</v>
      </c>
      <c r="E12" s="42" t="s">
        <v>1978</v>
      </c>
    </row>
    <row r="13" spans="1:5" ht="25.5">
      <c r="A13" t="s">
        <v>59</v>
      </c>
      <c r="E13" s="39" t="s">
        <v>1475</v>
      </c>
    </row>
    <row r="14" spans="1:13" ht="12.75">
      <c r="A14" t="s">
        <v>47</v>
      </c>
      <c r="C14" s="31" t="s">
        <v>28</v>
      </c>
      <c r="E14" s="33" t="s">
        <v>1483</v>
      </c>
      <c r="J14" s="32">
        <f>0</f>
      </c>
      <c s="32">
        <f>0</f>
      </c>
      <c s="32">
        <f>0+L15+L19</f>
      </c>
      <c s="32">
        <f>0+M15+M19</f>
      </c>
    </row>
    <row r="15" spans="1:16" ht="25.5">
      <c r="A15" t="s">
        <v>50</v>
      </c>
      <c s="34" t="s">
        <v>28</v>
      </c>
      <c s="34" t="s">
        <v>1979</v>
      </c>
      <c s="35" t="s">
        <v>5</v>
      </c>
      <c s="6" t="s">
        <v>1980</v>
      </c>
      <c s="36" t="s">
        <v>70</v>
      </c>
      <c s="37">
        <v>4.552</v>
      </c>
      <c s="36">
        <v>2.453292</v>
      </c>
      <c s="36">
        <f>ROUND(G15*H15,6)</f>
      </c>
      <c r="L15" s="38">
        <v>0</v>
      </c>
      <c s="32">
        <f>ROUND(ROUND(L15,2)*ROUND(G15,3),2)</f>
      </c>
      <c s="36" t="s">
        <v>814</v>
      </c>
      <c>
        <f>(M15*21)/100</f>
      </c>
      <c t="s">
        <v>28</v>
      </c>
    </row>
    <row r="16" spans="1:5" ht="25.5">
      <c r="A16" s="35" t="s">
        <v>56</v>
      </c>
      <c r="E16" s="39" t="s">
        <v>1980</v>
      </c>
    </row>
    <row r="17" spans="1:5" ht="51">
      <c r="A17" s="35" t="s">
        <v>57</v>
      </c>
      <c r="E17" s="42" t="s">
        <v>1981</v>
      </c>
    </row>
    <row r="18" spans="1:5" ht="127.5">
      <c r="A18" t="s">
        <v>59</v>
      </c>
      <c r="E18" s="39" t="s">
        <v>1501</v>
      </c>
    </row>
    <row r="19" spans="1:16" ht="12.75">
      <c r="A19" t="s">
        <v>50</v>
      </c>
      <c s="34" t="s">
        <v>26</v>
      </c>
      <c s="34" t="s">
        <v>1511</v>
      </c>
      <c s="35" t="s">
        <v>5</v>
      </c>
      <c s="6" t="s">
        <v>1512</v>
      </c>
      <c s="36" t="s">
        <v>54</v>
      </c>
      <c s="37">
        <v>0.036</v>
      </c>
      <c s="36">
        <v>1.062773</v>
      </c>
      <c s="36">
        <f>ROUND(G19*H19,6)</f>
      </c>
      <c r="L19" s="38">
        <v>0</v>
      </c>
      <c s="32">
        <f>ROUND(ROUND(L19,2)*ROUND(G19,3),2)</f>
      </c>
      <c s="36" t="s">
        <v>814</v>
      </c>
      <c>
        <f>(M19*21)/100</f>
      </c>
      <c t="s">
        <v>28</v>
      </c>
    </row>
    <row r="20" spans="1:5" ht="12.75">
      <c r="A20" s="35" t="s">
        <v>56</v>
      </c>
      <c r="E20" s="39" t="s">
        <v>1512</v>
      </c>
    </row>
    <row r="21" spans="1:5" ht="51">
      <c r="A21" s="35" t="s">
        <v>57</v>
      </c>
      <c r="E21" s="42" t="s">
        <v>1982</v>
      </c>
    </row>
    <row r="22" spans="1:5" ht="25.5">
      <c r="A22" t="s">
        <v>59</v>
      </c>
      <c r="E22" s="39" t="s">
        <v>1514</v>
      </c>
    </row>
    <row r="23" spans="1:13" ht="12.75">
      <c r="A23" t="s">
        <v>47</v>
      </c>
      <c r="C23" s="31" t="s">
        <v>1518</v>
      </c>
      <c r="E23" s="33" t="s">
        <v>1519</v>
      </c>
      <c r="J23" s="32">
        <f>0</f>
      </c>
      <c s="32">
        <f>0</f>
      </c>
      <c s="32">
        <f>0+L24+L28</f>
      </c>
      <c s="32">
        <f>0+M24+M28</f>
      </c>
    </row>
    <row r="24" spans="1:16" ht="25.5">
      <c r="A24" t="s">
        <v>50</v>
      </c>
      <c s="34" t="s">
        <v>75</v>
      </c>
      <c s="34" t="s">
        <v>1983</v>
      </c>
      <c s="35" t="s">
        <v>5</v>
      </c>
      <c s="6" t="s">
        <v>1984</v>
      </c>
      <c s="36" t="s">
        <v>90</v>
      </c>
      <c s="37">
        <v>1</v>
      </c>
      <c s="36">
        <v>0</v>
      </c>
      <c s="36">
        <f>ROUND(G24*H24,6)</f>
      </c>
      <c r="L24" s="38">
        <v>0</v>
      </c>
      <c s="32">
        <f>ROUND(ROUND(L24,2)*ROUND(G24,3),2)</f>
      </c>
      <c s="36" t="s">
        <v>814</v>
      </c>
      <c>
        <f>(M24*21)/100</f>
      </c>
      <c t="s">
        <v>28</v>
      </c>
    </row>
    <row r="25" spans="1:5" ht="38.25">
      <c r="A25" s="35" t="s">
        <v>56</v>
      </c>
      <c r="E25" s="39" t="s">
        <v>1985</v>
      </c>
    </row>
    <row r="26" spans="1:5" ht="51">
      <c r="A26" s="35" t="s">
        <v>57</v>
      </c>
      <c r="E26" s="42" t="s">
        <v>1986</v>
      </c>
    </row>
    <row r="27" spans="1:5" ht="12.75">
      <c r="A27" t="s">
        <v>59</v>
      </c>
      <c r="E27" s="39" t="s">
        <v>1987</v>
      </c>
    </row>
    <row r="28" spans="1:16" ht="25.5">
      <c r="A28" t="s">
        <v>50</v>
      </c>
      <c s="34" t="s">
        <v>81</v>
      </c>
      <c s="34" t="s">
        <v>1988</v>
      </c>
      <c s="35" t="s">
        <v>5</v>
      </c>
      <c s="6" t="s">
        <v>1989</v>
      </c>
      <c s="36" t="s">
        <v>90</v>
      </c>
      <c s="37">
        <v>1</v>
      </c>
      <c s="36">
        <v>0</v>
      </c>
      <c s="36">
        <f>ROUND(G28*H28,6)</f>
      </c>
      <c r="L28" s="38">
        <v>0</v>
      </c>
      <c s="32">
        <f>ROUND(ROUND(L28,2)*ROUND(G28,3),2)</f>
      </c>
      <c s="36" t="s">
        <v>55</v>
      </c>
      <c>
        <f>(M28*21)/100</f>
      </c>
      <c t="s">
        <v>28</v>
      </c>
    </row>
    <row r="29" spans="1:5" ht="25.5">
      <c r="A29" s="35" t="s">
        <v>56</v>
      </c>
      <c r="E29" s="39" t="s">
        <v>1989</v>
      </c>
    </row>
    <row r="30" spans="1:5" ht="12.75">
      <c r="A30" s="35" t="s">
        <v>57</v>
      </c>
      <c r="E30" s="40" t="s">
        <v>5</v>
      </c>
    </row>
    <row r="31" spans="1:5" ht="12.75">
      <c r="A31" t="s">
        <v>59</v>
      </c>
      <c r="E31" s="39" t="s">
        <v>5</v>
      </c>
    </row>
    <row r="32" spans="1:13" ht="12.75">
      <c r="A32" t="s">
        <v>47</v>
      </c>
      <c r="C32" s="31" t="s">
        <v>26</v>
      </c>
      <c r="E32" s="33" t="s">
        <v>1371</v>
      </c>
      <c r="J32" s="32">
        <f>0</f>
      </c>
      <c s="32">
        <f>0</f>
      </c>
      <c s="32">
        <f>0+L33+L37+L41+L45+L49+L53+L57+L61+L65</f>
      </c>
      <c s="32">
        <f>0+M33+M37+M41+M45+M49+M53+M57+M61+M65</f>
      </c>
    </row>
    <row r="33" spans="1:16" ht="25.5">
      <c r="A33" t="s">
        <v>50</v>
      </c>
      <c s="34" t="s">
        <v>27</v>
      </c>
      <c s="34" t="s">
        <v>1990</v>
      </c>
      <c s="35" t="s">
        <v>5</v>
      </c>
      <c s="6" t="s">
        <v>1991</v>
      </c>
      <c s="36" t="s">
        <v>90</v>
      </c>
      <c s="37">
        <v>240</v>
      </c>
      <c s="36">
        <v>0.01262</v>
      </c>
      <c s="36">
        <f>ROUND(G33*H33,6)</f>
      </c>
      <c r="L33" s="38">
        <v>0</v>
      </c>
      <c s="32">
        <f>ROUND(ROUND(L33,2)*ROUND(G33,3),2)</f>
      </c>
      <c s="36" t="s">
        <v>814</v>
      </c>
      <c>
        <f>(M33*21)/100</f>
      </c>
      <c t="s">
        <v>28</v>
      </c>
    </row>
    <row r="34" spans="1:5" ht="25.5">
      <c r="A34" s="35" t="s">
        <v>56</v>
      </c>
      <c r="E34" s="39" t="s">
        <v>1991</v>
      </c>
    </row>
    <row r="35" spans="1:5" ht="38.25">
      <c r="A35" s="35" t="s">
        <v>57</v>
      </c>
      <c r="E35" s="42" t="s">
        <v>1992</v>
      </c>
    </row>
    <row r="36" spans="1:5" ht="12.75">
      <c r="A36" t="s">
        <v>59</v>
      </c>
      <c r="E36" s="39" t="s">
        <v>5</v>
      </c>
    </row>
    <row r="37" spans="1:16" ht="25.5">
      <c r="A37" t="s">
        <v>50</v>
      </c>
      <c s="34" t="s">
        <v>87</v>
      </c>
      <c s="34" t="s">
        <v>1993</v>
      </c>
      <c s="35" t="s">
        <v>5</v>
      </c>
      <c s="6" t="s">
        <v>1994</v>
      </c>
      <c s="36" t="s">
        <v>90</v>
      </c>
      <c s="37">
        <v>6</v>
      </c>
      <c s="36">
        <v>0.02524</v>
      </c>
      <c s="36">
        <f>ROUND(G37*H37,6)</f>
      </c>
      <c r="L37" s="38">
        <v>0</v>
      </c>
      <c s="32">
        <f>ROUND(ROUND(L37,2)*ROUND(G37,3),2)</f>
      </c>
      <c s="36" t="s">
        <v>814</v>
      </c>
      <c>
        <f>(M37*21)/100</f>
      </c>
      <c t="s">
        <v>28</v>
      </c>
    </row>
    <row r="38" spans="1:5" ht="25.5">
      <c r="A38" s="35" t="s">
        <v>56</v>
      </c>
      <c r="E38" s="39" t="s">
        <v>1994</v>
      </c>
    </row>
    <row r="39" spans="1:5" ht="38.25">
      <c r="A39" s="35" t="s">
        <v>57</v>
      </c>
      <c r="E39" s="42" t="s">
        <v>1995</v>
      </c>
    </row>
    <row r="40" spans="1:5" ht="12.75">
      <c r="A40" t="s">
        <v>59</v>
      </c>
      <c r="E40" s="39" t="s">
        <v>5</v>
      </c>
    </row>
    <row r="41" spans="1:16" ht="25.5">
      <c r="A41" t="s">
        <v>50</v>
      </c>
      <c s="34" t="s">
        <v>92</v>
      </c>
      <c s="34" t="s">
        <v>1996</v>
      </c>
      <c s="35" t="s">
        <v>5</v>
      </c>
      <c s="6" t="s">
        <v>1997</v>
      </c>
      <c s="36" t="s">
        <v>70</v>
      </c>
      <c s="37">
        <v>15</v>
      </c>
      <c s="36">
        <v>1.8775</v>
      </c>
      <c s="36">
        <f>ROUND(G41*H41,6)</f>
      </c>
      <c r="L41" s="38">
        <v>0</v>
      </c>
      <c s="32">
        <f>ROUND(ROUND(L41,2)*ROUND(G41,3),2)</f>
      </c>
      <c s="36" t="s">
        <v>814</v>
      </c>
      <c>
        <f>(M41*21)/100</f>
      </c>
      <c t="s">
        <v>28</v>
      </c>
    </row>
    <row r="42" spans="1:5" ht="25.5">
      <c r="A42" s="35" t="s">
        <v>56</v>
      </c>
      <c r="E42" s="39" t="s">
        <v>1997</v>
      </c>
    </row>
    <row r="43" spans="1:5" ht="38.25">
      <c r="A43" s="35" t="s">
        <v>57</v>
      </c>
      <c r="E43" s="42" t="s">
        <v>1998</v>
      </c>
    </row>
    <row r="44" spans="1:5" ht="12.75">
      <c r="A44" t="s">
        <v>59</v>
      </c>
      <c r="E44" s="39" t="s">
        <v>5</v>
      </c>
    </row>
    <row r="45" spans="1:16" ht="25.5">
      <c r="A45" t="s">
        <v>50</v>
      </c>
      <c s="34" t="s">
        <v>96</v>
      </c>
      <c s="34" t="s">
        <v>1999</v>
      </c>
      <c s="35" t="s">
        <v>5</v>
      </c>
      <c s="6" t="s">
        <v>2000</v>
      </c>
      <c s="36" t="s">
        <v>54</v>
      </c>
      <c s="37">
        <v>0.097</v>
      </c>
      <c s="36">
        <v>0.019536</v>
      </c>
      <c s="36">
        <f>ROUND(G45*H45,6)</f>
      </c>
      <c r="L45" s="38">
        <v>0</v>
      </c>
      <c s="32">
        <f>ROUND(ROUND(L45,2)*ROUND(G45,3),2)</f>
      </c>
      <c s="36" t="s">
        <v>814</v>
      </c>
      <c>
        <f>(M45*21)/100</f>
      </c>
      <c t="s">
        <v>28</v>
      </c>
    </row>
    <row r="46" spans="1:5" ht="25.5">
      <c r="A46" s="35" t="s">
        <v>56</v>
      </c>
      <c r="E46" s="39" t="s">
        <v>2000</v>
      </c>
    </row>
    <row r="47" spans="1:5" ht="38.25">
      <c r="A47" s="35" t="s">
        <v>57</v>
      </c>
      <c r="E47" s="42" t="s">
        <v>2001</v>
      </c>
    </row>
    <row r="48" spans="1:5" ht="51">
      <c r="A48" t="s">
        <v>59</v>
      </c>
      <c r="E48" s="39" t="s">
        <v>2002</v>
      </c>
    </row>
    <row r="49" spans="1:16" ht="12.75">
      <c r="A49" t="s">
        <v>50</v>
      </c>
      <c s="34" t="s">
        <v>101</v>
      </c>
      <c s="34" t="s">
        <v>2003</v>
      </c>
      <c s="35" t="s">
        <v>5</v>
      </c>
      <c s="6" t="s">
        <v>2004</v>
      </c>
      <c s="36" t="s">
        <v>54</v>
      </c>
      <c s="37">
        <v>0.097</v>
      </c>
      <c s="36">
        <v>1</v>
      </c>
      <c s="36">
        <f>ROUND(G49*H49,6)</f>
      </c>
      <c r="L49" s="38">
        <v>0</v>
      </c>
      <c s="32">
        <f>ROUND(ROUND(L49,2)*ROUND(G49,3),2)</f>
      </c>
      <c s="36" t="s">
        <v>814</v>
      </c>
      <c>
        <f>(M49*21)/100</f>
      </c>
      <c t="s">
        <v>28</v>
      </c>
    </row>
    <row r="50" spans="1:5" ht="12.75">
      <c r="A50" s="35" t="s">
        <v>56</v>
      </c>
      <c r="E50" s="39" t="s">
        <v>2004</v>
      </c>
    </row>
    <row r="51" spans="1:5" ht="12.75">
      <c r="A51" s="35" t="s">
        <v>57</v>
      </c>
      <c r="E51" s="40" t="s">
        <v>5</v>
      </c>
    </row>
    <row r="52" spans="1:5" ht="12.75">
      <c r="A52" t="s">
        <v>59</v>
      </c>
      <c r="E52" s="39" t="s">
        <v>2005</v>
      </c>
    </row>
    <row r="53" spans="1:16" ht="25.5">
      <c r="A53" t="s">
        <v>50</v>
      </c>
      <c s="34" t="s">
        <v>105</v>
      </c>
      <c s="34" t="s">
        <v>2006</v>
      </c>
      <c s="35" t="s">
        <v>5</v>
      </c>
      <c s="6" t="s">
        <v>2007</v>
      </c>
      <c s="36" t="s">
        <v>54</v>
      </c>
      <c s="37">
        <v>1.572</v>
      </c>
      <c s="36">
        <v>1.09</v>
      </c>
      <c s="36">
        <f>ROUND(G53*H53,6)</f>
      </c>
      <c r="L53" s="38">
        <v>0</v>
      </c>
      <c s="32">
        <f>ROUND(ROUND(L53,2)*ROUND(G53,3),2)</f>
      </c>
      <c s="36" t="s">
        <v>814</v>
      </c>
      <c>
        <f>(M53*21)/100</f>
      </c>
      <c t="s">
        <v>28</v>
      </c>
    </row>
    <row r="54" spans="1:5" ht="25.5">
      <c r="A54" s="35" t="s">
        <v>56</v>
      </c>
      <c r="E54" s="39" t="s">
        <v>2007</v>
      </c>
    </row>
    <row r="55" spans="1:5" ht="38.25">
      <c r="A55" s="35" t="s">
        <v>57</v>
      </c>
      <c r="E55" s="42" t="s">
        <v>2008</v>
      </c>
    </row>
    <row r="56" spans="1:5" ht="25.5">
      <c r="A56" t="s">
        <v>59</v>
      </c>
      <c r="E56" s="39" t="s">
        <v>2009</v>
      </c>
    </row>
    <row r="57" spans="1:16" ht="38.25">
      <c r="A57" t="s">
        <v>50</v>
      </c>
      <c s="34" t="s">
        <v>115</v>
      </c>
      <c s="34" t="s">
        <v>1555</v>
      </c>
      <c s="35" t="s">
        <v>5</v>
      </c>
      <c s="6" t="s">
        <v>1556</v>
      </c>
      <c s="36" t="s">
        <v>226</v>
      </c>
      <c s="37">
        <v>136.92</v>
      </c>
      <c s="36">
        <v>0.14605</v>
      </c>
      <c s="36">
        <f>ROUND(G57*H57,6)</f>
      </c>
      <c r="L57" s="38">
        <v>0</v>
      </c>
      <c s="32">
        <f>ROUND(ROUND(L57,2)*ROUND(G57,3),2)</f>
      </c>
      <c s="36" t="s">
        <v>814</v>
      </c>
      <c>
        <f>(M57*21)/100</f>
      </c>
      <c t="s">
        <v>28</v>
      </c>
    </row>
    <row r="58" spans="1:5" ht="38.25">
      <c r="A58" s="35" t="s">
        <v>56</v>
      </c>
      <c r="E58" s="39" t="s">
        <v>1557</v>
      </c>
    </row>
    <row r="59" spans="1:5" ht="51">
      <c r="A59" s="35" t="s">
        <v>57</v>
      </c>
      <c r="E59" s="42" t="s">
        <v>2010</v>
      </c>
    </row>
    <row r="60" spans="1:5" ht="89.25">
      <c r="A60" t="s">
        <v>59</v>
      </c>
      <c r="E60" s="39" t="s">
        <v>1559</v>
      </c>
    </row>
    <row r="61" spans="1:16" ht="38.25">
      <c r="A61" t="s">
        <v>50</v>
      </c>
      <c s="34" t="s">
        <v>214</v>
      </c>
      <c s="34" t="s">
        <v>2011</v>
      </c>
      <c s="35" t="s">
        <v>5</v>
      </c>
      <c s="6" t="s">
        <v>1556</v>
      </c>
      <c s="36" t="s">
        <v>226</v>
      </c>
      <c s="37">
        <v>126.651</v>
      </c>
      <c s="36">
        <v>0.3216</v>
      </c>
      <c s="36">
        <f>ROUND(G61*H61,6)</f>
      </c>
      <c r="L61" s="38">
        <v>0</v>
      </c>
      <c s="32">
        <f>ROUND(ROUND(L61,2)*ROUND(G61,3),2)</f>
      </c>
      <c s="36" t="s">
        <v>814</v>
      </c>
      <c>
        <f>(M61*21)/100</f>
      </c>
      <c t="s">
        <v>28</v>
      </c>
    </row>
    <row r="62" spans="1:5" ht="38.25">
      <c r="A62" s="35" t="s">
        <v>56</v>
      </c>
      <c r="E62" s="39" t="s">
        <v>2012</v>
      </c>
    </row>
    <row r="63" spans="1:5" ht="51">
      <c r="A63" s="35" t="s">
        <v>57</v>
      </c>
      <c r="E63" s="42" t="s">
        <v>2013</v>
      </c>
    </row>
    <row r="64" spans="1:5" ht="89.25">
      <c r="A64" t="s">
        <v>59</v>
      </c>
      <c r="E64" s="39" t="s">
        <v>1559</v>
      </c>
    </row>
    <row r="65" spans="1:16" ht="12.75">
      <c r="A65" t="s">
        <v>50</v>
      </c>
      <c s="34" t="s">
        <v>120</v>
      </c>
      <c s="34" t="s">
        <v>2014</v>
      </c>
      <c s="35" t="s">
        <v>5</v>
      </c>
      <c s="6" t="s">
        <v>2015</v>
      </c>
      <c s="36" t="s">
        <v>99</v>
      </c>
      <c s="37">
        <v>84</v>
      </c>
      <c s="36">
        <v>0.000128</v>
      </c>
      <c s="36">
        <f>ROUND(G65*H65,6)</f>
      </c>
      <c r="L65" s="38">
        <v>0</v>
      </c>
      <c s="32">
        <f>ROUND(ROUND(L65,2)*ROUND(G65,3),2)</f>
      </c>
      <c s="36" t="s">
        <v>814</v>
      </c>
      <c>
        <f>(M65*21)/100</f>
      </c>
      <c t="s">
        <v>28</v>
      </c>
    </row>
    <row r="66" spans="1:5" ht="12.75">
      <c r="A66" s="35" t="s">
        <v>56</v>
      </c>
      <c r="E66" s="39" t="s">
        <v>2015</v>
      </c>
    </row>
    <row r="67" spans="1:5" ht="51">
      <c r="A67" s="35" t="s">
        <v>57</v>
      </c>
      <c r="E67" s="42" t="s">
        <v>2016</v>
      </c>
    </row>
    <row r="68" spans="1:5" ht="63.75">
      <c r="A68" t="s">
        <v>59</v>
      </c>
      <c r="E68" s="39" t="s">
        <v>2017</v>
      </c>
    </row>
    <row r="69" spans="1:13" ht="12.75">
      <c r="A69" t="s">
        <v>47</v>
      </c>
      <c r="C69" s="31" t="s">
        <v>75</v>
      </c>
      <c r="E69" s="33" t="s">
        <v>1564</v>
      </c>
      <c r="J69" s="32">
        <f>0</f>
      </c>
      <c s="32">
        <f>0</f>
      </c>
      <c s="32">
        <f>0+L70+L74+L78+L82</f>
      </c>
      <c s="32">
        <f>0+M70+M74+M78+M82</f>
      </c>
    </row>
    <row r="70" spans="1:16" ht="12.75">
      <c r="A70" t="s">
        <v>50</v>
      </c>
      <c s="34" t="s">
        <v>124</v>
      </c>
      <c s="34" t="s">
        <v>2018</v>
      </c>
      <c s="35" t="s">
        <v>5</v>
      </c>
      <c s="6" t="s">
        <v>2019</v>
      </c>
      <c s="36" t="s">
        <v>70</v>
      </c>
      <c s="37">
        <v>1.276</v>
      </c>
      <c s="36">
        <v>2.453395</v>
      </c>
      <c s="36">
        <f>ROUND(G70*H70,6)</f>
      </c>
      <c r="L70" s="38">
        <v>0</v>
      </c>
      <c s="32">
        <f>ROUND(ROUND(L70,2)*ROUND(G70,3),2)</f>
      </c>
      <c s="36" t="s">
        <v>814</v>
      </c>
      <c>
        <f>(M70*21)/100</f>
      </c>
      <c t="s">
        <v>28</v>
      </c>
    </row>
    <row r="71" spans="1:5" ht="12.75">
      <c r="A71" s="35" t="s">
        <v>56</v>
      </c>
      <c r="E71" s="39" t="s">
        <v>2019</v>
      </c>
    </row>
    <row r="72" spans="1:5" ht="51">
      <c r="A72" s="35" t="s">
        <v>57</v>
      </c>
      <c r="E72" s="42" t="s">
        <v>2020</v>
      </c>
    </row>
    <row r="73" spans="1:5" ht="12.75">
      <c r="A73" t="s">
        <v>59</v>
      </c>
      <c r="E73" s="39" t="s">
        <v>5</v>
      </c>
    </row>
    <row r="74" spans="1:16" ht="12.75">
      <c r="A74" t="s">
        <v>50</v>
      </c>
      <c s="34" t="s">
        <v>129</v>
      </c>
      <c s="34" t="s">
        <v>2021</v>
      </c>
      <c s="35" t="s">
        <v>5</v>
      </c>
      <c s="6" t="s">
        <v>2022</v>
      </c>
      <c s="36" t="s">
        <v>226</v>
      </c>
      <c s="37">
        <v>7.56</v>
      </c>
      <c s="36">
        <v>0.005765</v>
      </c>
      <c s="36">
        <f>ROUND(G74*H74,6)</f>
      </c>
      <c r="L74" s="38">
        <v>0</v>
      </c>
      <c s="32">
        <f>ROUND(ROUND(L74,2)*ROUND(G74,3),2)</f>
      </c>
      <c s="36" t="s">
        <v>814</v>
      </c>
      <c>
        <f>(M74*21)/100</f>
      </c>
      <c t="s">
        <v>28</v>
      </c>
    </row>
    <row r="75" spans="1:5" ht="12.75">
      <c r="A75" s="35" t="s">
        <v>56</v>
      </c>
      <c r="E75" s="39" t="s">
        <v>2022</v>
      </c>
    </row>
    <row r="76" spans="1:5" ht="51">
      <c r="A76" s="35" t="s">
        <v>57</v>
      </c>
      <c r="E76" s="42" t="s">
        <v>2023</v>
      </c>
    </row>
    <row r="77" spans="1:5" ht="12.75">
      <c r="A77" t="s">
        <v>59</v>
      </c>
      <c r="E77" s="39" t="s">
        <v>5</v>
      </c>
    </row>
    <row r="78" spans="1:16" ht="12.75">
      <c r="A78" t="s">
        <v>50</v>
      </c>
      <c s="34" t="s">
        <v>133</v>
      </c>
      <c s="34" t="s">
        <v>2024</v>
      </c>
      <c s="35" t="s">
        <v>5</v>
      </c>
      <c s="6" t="s">
        <v>2025</v>
      </c>
      <c s="36" t="s">
        <v>226</v>
      </c>
      <c s="37">
        <v>7.56</v>
      </c>
      <c s="36">
        <v>0</v>
      </c>
      <c s="36">
        <f>ROUND(G78*H78,6)</f>
      </c>
      <c r="L78" s="38">
        <v>0</v>
      </c>
      <c s="32">
        <f>ROUND(ROUND(L78,2)*ROUND(G78,3),2)</f>
      </c>
      <c s="36" t="s">
        <v>814</v>
      </c>
      <c>
        <f>(M78*21)/100</f>
      </c>
      <c t="s">
        <v>28</v>
      </c>
    </row>
    <row r="79" spans="1:5" ht="12.75">
      <c r="A79" s="35" t="s">
        <v>56</v>
      </c>
      <c r="E79" s="39" t="s">
        <v>2025</v>
      </c>
    </row>
    <row r="80" spans="1:5" ht="12.75">
      <c r="A80" s="35" t="s">
        <v>57</v>
      </c>
      <c r="E80" s="40" t="s">
        <v>5</v>
      </c>
    </row>
    <row r="81" spans="1:5" ht="12.75">
      <c r="A81" t="s">
        <v>59</v>
      </c>
      <c r="E81" s="39" t="s">
        <v>5</v>
      </c>
    </row>
    <row r="82" spans="1:16" ht="12.75">
      <c r="A82" t="s">
        <v>50</v>
      </c>
      <c s="34" t="s">
        <v>137</v>
      </c>
      <c s="34" t="s">
        <v>2026</v>
      </c>
      <c s="35" t="s">
        <v>5</v>
      </c>
      <c s="6" t="s">
        <v>2027</v>
      </c>
      <c s="36" t="s">
        <v>54</v>
      </c>
      <c s="37">
        <v>0.064</v>
      </c>
      <c s="36">
        <v>1.052906</v>
      </c>
      <c s="36">
        <f>ROUND(G82*H82,6)</f>
      </c>
      <c r="L82" s="38">
        <v>0</v>
      </c>
      <c s="32">
        <f>ROUND(ROUND(L82,2)*ROUND(G82,3),2)</f>
      </c>
      <c s="36" t="s">
        <v>814</v>
      </c>
      <c>
        <f>(M82*21)/100</f>
      </c>
      <c t="s">
        <v>28</v>
      </c>
    </row>
    <row r="83" spans="1:5" ht="12.75">
      <c r="A83" s="35" t="s">
        <v>56</v>
      </c>
      <c r="E83" s="39" t="s">
        <v>2027</v>
      </c>
    </row>
    <row r="84" spans="1:5" ht="51">
      <c r="A84" s="35" t="s">
        <v>57</v>
      </c>
      <c r="E84" s="42" t="s">
        <v>2028</v>
      </c>
    </row>
    <row r="85" spans="1:5" ht="12.75">
      <c r="A85" t="s">
        <v>59</v>
      </c>
      <c r="E85" s="39" t="s">
        <v>5</v>
      </c>
    </row>
    <row r="86" spans="1:13" ht="12.75">
      <c r="A86" t="s">
        <v>47</v>
      </c>
      <c r="C86" s="31" t="s">
        <v>27</v>
      </c>
      <c r="E86" s="33" t="s">
        <v>1606</v>
      </c>
      <c r="J86" s="32">
        <f>0</f>
      </c>
      <c s="32">
        <f>0</f>
      </c>
      <c s="32">
        <f>0+L87+L91+L95+L99+L103+L107+L111</f>
      </c>
      <c s="32">
        <f>0+M87+M91+M95+M99+M103+M107+M111</f>
      </c>
    </row>
    <row r="87" spans="1:16" ht="12.75">
      <c r="A87" t="s">
        <v>50</v>
      </c>
      <c s="34" t="s">
        <v>141</v>
      </c>
      <c s="34" t="s">
        <v>2029</v>
      </c>
      <c s="35" t="s">
        <v>5</v>
      </c>
      <c s="6" t="s">
        <v>2030</v>
      </c>
      <c s="36" t="s">
        <v>226</v>
      </c>
      <c s="37">
        <v>1.46</v>
      </c>
      <c s="36">
        <v>0.04</v>
      </c>
      <c s="36">
        <f>ROUND(G87*H87,6)</f>
      </c>
      <c r="L87" s="38">
        <v>0</v>
      </c>
      <c s="32">
        <f>ROUND(ROUND(L87,2)*ROUND(G87,3),2)</f>
      </c>
      <c s="36" t="s">
        <v>814</v>
      </c>
      <c>
        <f>(M87*21)/100</f>
      </c>
      <c t="s">
        <v>28</v>
      </c>
    </row>
    <row r="88" spans="1:5" ht="12.75">
      <c r="A88" s="35" t="s">
        <v>56</v>
      </c>
      <c r="E88" s="39" t="s">
        <v>2030</v>
      </c>
    </row>
    <row r="89" spans="1:5" ht="38.25">
      <c r="A89" s="35" t="s">
        <v>57</v>
      </c>
      <c r="E89" s="42" t="s">
        <v>2031</v>
      </c>
    </row>
    <row r="90" spans="1:5" ht="25.5">
      <c r="A90" t="s">
        <v>59</v>
      </c>
      <c r="E90" s="39" t="s">
        <v>2032</v>
      </c>
    </row>
    <row r="91" spans="1:16" ht="25.5">
      <c r="A91" t="s">
        <v>50</v>
      </c>
      <c s="34" t="s">
        <v>145</v>
      </c>
      <c s="34" t="s">
        <v>2033</v>
      </c>
      <c s="35" t="s">
        <v>5</v>
      </c>
      <c s="6" t="s">
        <v>2034</v>
      </c>
      <c s="36" t="s">
        <v>226</v>
      </c>
      <c s="37">
        <v>181.86</v>
      </c>
      <c s="36">
        <v>0.00735</v>
      </c>
      <c s="36">
        <f>ROUND(G91*H91,6)</f>
      </c>
      <c r="L91" s="38">
        <v>0</v>
      </c>
      <c s="32">
        <f>ROUND(ROUND(L91,2)*ROUND(G91,3),2)</f>
      </c>
      <c s="36" t="s">
        <v>814</v>
      </c>
      <c>
        <f>(M91*21)/100</f>
      </c>
      <c t="s">
        <v>28</v>
      </c>
    </row>
    <row r="92" spans="1:5" ht="25.5">
      <c r="A92" s="35" t="s">
        <v>56</v>
      </c>
      <c r="E92" s="39" t="s">
        <v>2034</v>
      </c>
    </row>
    <row r="93" spans="1:5" ht="38.25">
      <c r="A93" s="35" t="s">
        <v>57</v>
      </c>
      <c r="E93" s="42" t="s">
        <v>2035</v>
      </c>
    </row>
    <row r="94" spans="1:5" ht="12.75">
      <c r="A94" t="s">
        <v>59</v>
      </c>
      <c r="E94" s="39" t="s">
        <v>5</v>
      </c>
    </row>
    <row r="95" spans="1:16" ht="25.5">
      <c r="A95" t="s">
        <v>50</v>
      </c>
      <c s="34" t="s">
        <v>149</v>
      </c>
      <c s="34" t="s">
        <v>2036</v>
      </c>
      <c s="35" t="s">
        <v>5</v>
      </c>
      <c s="6" t="s">
        <v>2037</v>
      </c>
      <c s="36" t="s">
        <v>226</v>
      </c>
      <c s="37">
        <v>181.86</v>
      </c>
      <c s="36">
        <v>0.000263</v>
      </c>
      <c s="36">
        <f>ROUND(G95*H95,6)</f>
      </c>
      <c r="L95" s="38">
        <v>0</v>
      </c>
      <c s="32">
        <f>ROUND(ROUND(L95,2)*ROUND(G95,3),2)</f>
      </c>
      <c s="36" t="s">
        <v>814</v>
      </c>
      <c>
        <f>(M95*21)/100</f>
      </c>
      <c t="s">
        <v>28</v>
      </c>
    </row>
    <row r="96" spans="1:5" ht="25.5">
      <c r="A96" s="35" t="s">
        <v>56</v>
      </c>
      <c r="E96" s="39" t="s">
        <v>2037</v>
      </c>
    </row>
    <row r="97" spans="1:5" ht="38.25">
      <c r="A97" s="35" t="s">
        <v>57</v>
      </c>
      <c r="E97" s="42" t="s">
        <v>2035</v>
      </c>
    </row>
    <row r="98" spans="1:5" ht="12.75">
      <c r="A98" t="s">
        <v>59</v>
      </c>
      <c r="E98" s="39" t="s">
        <v>5</v>
      </c>
    </row>
    <row r="99" spans="1:16" ht="12.75">
      <c r="A99" t="s">
        <v>50</v>
      </c>
      <c s="34" t="s">
        <v>161</v>
      </c>
      <c s="34" t="s">
        <v>2038</v>
      </c>
      <c s="35" t="s">
        <v>5</v>
      </c>
      <c s="6" t="s">
        <v>2039</v>
      </c>
      <c s="36" t="s">
        <v>226</v>
      </c>
      <c s="37">
        <v>181.86</v>
      </c>
      <c s="36">
        <v>0.004</v>
      </c>
      <c s="36">
        <f>ROUND(G99*H99,6)</f>
      </c>
      <c r="L99" s="38">
        <v>0</v>
      </c>
      <c s="32">
        <f>ROUND(ROUND(L99,2)*ROUND(G99,3),2)</f>
      </c>
      <c s="36" t="s">
        <v>814</v>
      </c>
      <c>
        <f>(M99*21)/100</f>
      </c>
      <c t="s">
        <v>28</v>
      </c>
    </row>
    <row r="100" spans="1:5" ht="12.75">
      <c r="A100" s="35" t="s">
        <v>56</v>
      </c>
      <c r="E100" s="39" t="s">
        <v>2039</v>
      </c>
    </row>
    <row r="101" spans="1:5" ht="38.25">
      <c r="A101" s="35" t="s">
        <v>57</v>
      </c>
      <c r="E101" s="42" t="s">
        <v>2035</v>
      </c>
    </row>
    <row r="102" spans="1:5" ht="12.75">
      <c r="A102" t="s">
        <v>59</v>
      </c>
      <c r="E102" s="39" t="s">
        <v>5</v>
      </c>
    </row>
    <row r="103" spans="1:16" ht="25.5">
      <c r="A103" t="s">
        <v>50</v>
      </c>
      <c s="34" t="s">
        <v>165</v>
      </c>
      <c s="34" t="s">
        <v>1611</v>
      </c>
      <c s="35" t="s">
        <v>5</v>
      </c>
      <c s="6" t="s">
        <v>1612</v>
      </c>
      <c s="36" t="s">
        <v>226</v>
      </c>
      <c s="37">
        <v>181.86</v>
      </c>
      <c s="36">
        <v>0.0231</v>
      </c>
      <c s="36">
        <f>ROUND(G103*H103,6)</f>
      </c>
      <c r="L103" s="38">
        <v>0</v>
      </c>
      <c s="32">
        <f>ROUND(ROUND(L103,2)*ROUND(G103,3),2)</f>
      </c>
      <c s="36" t="s">
        <v>814</v>
      </c>
      <c>
        <f>(M103*21)/100</f>
      </c>
      <c t="s">
        <v>28</v>
      </c>
    </row>
    <row r="104" spans="1:5" ht="25.5">
      <c r="A104" s="35" t="s">
        <v>56</v>
      </c>
      <c r="E104" s="39" t="s">
        <v>1612</v>
      </c>
    </row>
    <row r="105" spans="1:5" ht="38.25">
      <c r="A105" s="35" t="s">
        <v>57</v>
      </c>
      <c r="E105" s="42" t="s">
        <v>2035</v>
      </c>
    </row>
    <row r="106" spans="1:5" ht="38.25">
      <c r="A106" t="s">
        <v>59</v>
      </c>
      <c r="E106" s="39" t="s">
        <v>1610</v>
      </c>
    </row>
    <row r="107" spans="1:16" ht="25.5">
      <c r="A107" t="s">
        <v>50</v>
      </c>
      <c s="34" t="s">
        <v>169</v>
      </c>
      <c s="34" t="s">
        <v>2040</v>
      </c>
      <c s="35" t="s">
        <v>5</v>
      </c>
      <c s="6" t="s">
        <v>2041</v>
      </c>
      <c s="36" t="s">
        <v>226</v>
      </c>
      <c s="37">
        <v>181.86</v>
      </c>
      <c s="36">
        <v>0.0079</v>
      </c>
      <c s="36">
        <f>ROUND(G107*H107,6)</f>
      </c>
      <c r="L107" s="38">
        <v>0</v>
      </c>
      <c s="32">
        <f>ROUND(ROUND(L107,2)*ROUND(G107,3),2)</f>
      </c>
      <c s="36" t="s">
        <v>814</v>
      </c>
      <c>
        <f>(M107*21)/100</f>
      </c>
      <c t="s">
        <v>28</v>
      </c>
    </row>
    <row r="108" spans="1:5" ht="25.5">
      <c r="A108" s="35" t="s">
        <v>56</v>
      </c>
      <c r="E108" s="39" t="s">
        <v>2041</v>
      </c>
    </row>
    <row r="109" spans="1:5" ht="38.25">
      <c r="A109" s="35" t="s">
        <v>57</v>
      </c>
      <c r="E109" s="42" t="s">
        <v>2035</v>
      </c>
    </row>
    <row r="110" spans="1:5" ht="38.25">
      <c r="A110" t="s">
        <v>59</v>
      </c>
      <c r="E110" s="39" t="s">
        <v>1610</v>
      </c>
    </row>
    <row r="111" spans="1:16" ht="25.5">
      <c r="A111" t="s">
        <v>50</v>
      </c>
      <c s="34" t="s">
        <v>256</v>
      </c>
      <c s="34" t="s">
        <v>2042</v>
      </c>
      <c s="35" t="s">
        <v>5</v>
      </c>
      <c s="6" t="s">
        <v>2043</v>
      </c>
      <c s="36" t="s">
        <v>70</v>
      </c>
      <c s="37">
        <v>0.756</v>
      </c>
      <c s="36">
        <v>2.45329</v>
      </c>
      <c s="36">
        <f>ROUND(G111*H111,6)</f>
      </c>
      <c r="L111" s="38">
        <v>0</v>
      </c>
      <c s="32">
        <f>ROUND(ROUND(L111,2)*ROUND(G111,3),2)</f>
      </c>
      <c s="36" t="s">
        <v>814</v>
      </c>
      <c>
        <f>(M111*21)/100</f>
      </c>
      <c t="s">
        <v>28</v>
      </c>
    </row>
    <row r="112" spans="1:5" ht="25.5">
      <c r="A112" s="35" t="s">
        <v>56</v>
      </c>
      <c r="E112" s="39" t="s">
        <v>2043</v>
      </c>
    </row>
    <row r="113" spans="1:5" ht="51">
      <c r="A113" s="35" t="s">
        <v>57</v>
      </c>
      <c r="E113" s="42" t="s">
        <v>2044</v>
      </c>
    </row>
    <row r="114" spans="1:5" ht="178.5">
      <c r="A114" t="s">
        <v>59</v>
      </c>
      <c r="E114" s="39" t="s">
        <v>1625</v>
      </c>
    </row>
    <row r="115" spans="1:13" ht="12.75">
      <c r="A115" t="s">
        <v>47</v>
      </c>
      <c r="C115" s="31" t="s">
        <v>1642</v>
      </c>
      <c r="E115" s="33" t="s">
        <v>1643</v>
      </c>
      <c r="J115" s="32">
        <f>0</f>
      </c>
      <c s="32">
        <f>0</f>
      </c>
      <c s="32">
        <f>0+L116+L120+L124+L128+L132+L136+L140+L144+L148</f>
      </c>
      <c s="32">
        <f>0+M116+M120+M124+M128+M132+M136+M140+M144+M148</f>
      </c>
    </row>
    <row r="116" spans="1:16" ht="25.5">
      <c r="A116" t="s">
        <v>50</v>
      </c>
      <c s="34" t="s">
        <v>173</v>
      </c>
      <c s="34" t="s">
        <v>2045</v>
      </c>
      <c s="35" t="s">
        <v>5</v>
      </c>
      <c s="6" t="s">
        <v>2046</v>
      </c>
      <c s="36" t="s">
        <v>226</v>
      </c>
      <c s="37">
        <v>30.345</v>
      </c>
      <c s="36">
        <v>0</v>
      </c>
      <c s="36">
        <f>ROUND(G116*H116,6)</f>
      </c>
      <c r="L116" s="38">
        <v>0</v>
      </c>
      <c s="32">
        <f>ROUND(ROUND(L116,2)*ROUND(G116,3),2)</f>
      </c>
      <c s="36" t="s">
        <v>814</v>
      </c>
      <c>
        <f>(M116*21)/100</f>
      </c>
      <c t="s">
        <v>28</v>
      </c>
    </row>
    <row r="117" spans="1:5" ht="25.5">
      <c r="A117" s="35" t="s">
        <v>56</v>
      </c>
      <c r="E117" s="39" t="s">
        <v>2046</v>
      </c>
    </row>
    <row r="118" spans="1:5" ht="51">
      <c r="A118" s="35" t="s">
        <v>57</v>
      </c>
      <c r="E118" s="42" t="s">
        <v>2047</v>
      </c>
    </row>
    <row r="119" spans="1:5" ht="25.5">
      <c r="A119" t="s">
        <v>59</v>
      </c>
      <c r="E119" s="39" t="s">
        <v>1647</v>
      </c>
    </row>
    <row r="120" spans="1:16" ht="12.75">
      <c r="A120" t="s">
        <v>50</v>
      </c>
      <c s="34" t="s">
        <v>175</v>
      </c>
      <c s="34" t="s">
        <v>2048</v>
      </c>
      <c s="35" t="s">
        <v>5</v>
      </c>
      <c s="6" t="s">
        <v>2049</v>
      </c>
      <c s="36" t="s">
        <v>54</v>
      </c>
      <c s="37">
        <v>0.011</v>
      </c>
      <c s="36">
        <v>1</v>
      </c>
      <c s="36">
        <f>ROUND(G120*H120,6)</f>
      </c>
      <c r="L120" s="38">
        <v>0</v>
      </c>
      <c s="32">
        <f>ROUND(ROUND(L120,2)*ROUND(G120,3),2)</f>
      </c>
      <c s="36" t="s">
        <v>814</v>
      </c>
      <c>
        <f>(M120*21)/100</f>
      </c>
      <c t="s">
        <v>28</v>
      </c>
    </row>
    <row r="121" spans="1:5" ht="12.75">
      <c r="A121" s="35" t="s">
        <v>56</v>
      </c>
      <c r="E121" s="39" t="s">
        <v>2049</v>
      </c>
    </row>
    <row r="122" spans="1:5" ht="25.5">
      <c r="A122" s="35" t="s">
        <v>57</v>
      </c>
      <c r="E122" s="40" t="s">
        <v>2050</v>
      </c>
    </row>
    <row r="123" spans="1:5" ht="12.75">
      <c r="A123" t="s">
        <v>59</v>
      </c>
      <c r="E123" s="39" t="s">
        <v>2051</v>
      </c>
    </row>
    <row r="124" spans="1:16" ht="25.5">
      <c r="A124" t="s">
        <v>50</v>
      </c>
      <c s="34" t="s">
        <v>177</v>
      </c>
      <c s="34" t="s">
        <v>2052</v>
      </c>
      <c s="35" t="s">
        <v>5</v>
      </c>
      <c s="6" t="s">
        <v>2053</v>
      </c>
      <c s="36" t="s">
        <v>226</v>
      </c>
      <c s="37">
        <v>234.532</v>
      </c>
      <c s="36">
        <v>0</v>
      </c>
      <c s="36">
        <f>ROUND(G124*H124,6)</f>
      </c>
      <c r="L124" s="38">
        <v>0</v>
      </c>
      <c s="32">
        <f>ROUND(ROUND(L124,2)*ROUND(G124,3),2)</f>
      </c>
      <c s="36" t="s">
        <v>814</v>
      </c>
      <c>
        <f>(M124*21)/100</f>
      </c>
      <c t="s">
        <v>28</v>
      </c>
    </row>
    <row r="125" spans="1:5" ht="25.5">
      <c r="A125" s="35" t="s">
        <v>56</v>
      </c>
      <c r="E125" s="39" t="s">
        <v>2053</v>
      </c>
    </row>
    <row r="126" spans="1:5" ht="102">
      <c r="A126" s="35" t="s">
        <v>57</v>
      </c>
      <c r="E126" s="42" t="s">
        <v>2054</v>
      </c>
    </row>
    <row r="127" spans="1:5" ht="25.5">
      <c r="A127" t="s">
        <v>59</v>
      </c>
      <c r="E127" s="39" t="s">
        <v>1647</v>
      </c>
    </row>
    <row r="128" spans="1:16" ht="12.75">
      <c r="A128" t="s">
        <v>50</v>
      </c>
      <c s="34" t="s">
        <v>267</v>
      </c>
      <c s="34" t="s">
        <v>2048</v>
      </c>
      <c s="35" t="s">
        <v>48</v>
      </c>
      <c s="6" t="s">
        <v>2049</v>
      </c>
      <c s="36" t="s">
        <v>54</v>
      </c>
      <c s="37">
        <v>0.106</v>
      </c>
      <c s="36">
        <v>1</v>
      </c>
      <c s="36">
        <f>ROUND(G128*H128,6)</f>
      </c>
      <c r="L128" s="38">
        <v>0</v>
      </c>
      <c s="32">
        <f>ROUND(ROUND(L128,2)*ROUND(G128,3),2)</f>
      </c>
      <c s="36" t="s">
        <v>814</v>
      </c>
      <c>
        <f>(M128*21)/100</f>
      </c>
      <c t="s">
        <v>28</v>
      </c>
    </row>
    <row r="129" spans="1:5" ht="12.75">
      <c r="A129" s="35" t="s">
        <v>56</v>
      </c>
      <c r="E129" s="39" t="s">
        <v>2049</v>
      </c>
    </row>
    <row r="130" spans="1:5" ht="25.5">
      <c r="A130" s="35" t="s">
        <v>57</v>
      </c>
      <c r="E130" s="40" t="s">
        <v>2055</v>
      </c>
    </row>
    <row r="131" spans="1:5" ht="12.75">
      <c r="A131" t="s">
        <v>59</v>
      </c>
      <c r="E131" s="39" t="s">
        <v>2051</v>
      </c>
    </row>
    <row r="132" spans="1:16" ht="12.75">
      <c r="A132" t="s">
        <v>50</v>
      </c>
      <c s="34" t="s">
        <v>270</v>
      </c>
      <c s="34" t="s">
        <v>2056</v>
      </c>
      <c s="35" t="s">
        <v>5</v>
      </c>
      <c s="6" t="s">
        <v>2057</v>
      </c>
      <c s="36" t="s">
        <v>226</v>
      </c>
      <c s="37">
        <v>30.345</v>
      </c>
      <c s="36">
        <v>0.000398</v>
      </c>
      <c s="36">
        <f>ROUND(G132*H132,6)</f>
      </c>
      <c r="L132" s="38">
        <v>0</v>
      </c>
      <c s="32">
        <f>ROUND(ROUND(L132,2)*ROUND(G132,3),2)</f>
      </c>
      <c s="36" t="s">
        <v>814</v>
      </c>
      <c>
        <f>(M132*21)/100</f>
      </c>
      <c t="s">
        <v>28</v>
      </c>
    </row>
    <row r="133" spans="1:5" ht="12.75">
      <c r="A133" s="35" t="s">
        <v>56</v>
      </c>
      <c r="E133" s="39" t="s">
        <v>2057</v>
      </c>
    </row>
    <row r="134" spans="1:5" ht="51">
      <c r="A134" s="35" t="s">
        <v>57</v>
      </c>
      <c r="E134" s="42" t="s">
        <v>2047</v>
      </c>
    </row>
    <row r="135" spans="1:5" ht="25.5">
      <c r="A135" t="s">
        <v>59</v>
      </c>
      <c r="E135" s="39" t="s">
        <v>2058</v>
      </c>
    </row>
    <row r="136" spans="1:16" ht="25.5">
      <c r="A136" t="s">
        <v>50</v>
      </c>
      <c s="34" t="s">
        <v>274</v>
      </c>
      <c s="34" t="s">
        <v>1679</v>
      </c>
      <c s="35" t="s">
        <v>5</v>
      </c>
      <c s="6" t="s">
        <v>1680</v>
      </c>
      <c s="36" t="s">
        <v>226</v>
      </c>
      <c s="37">
        <v>34.897</v>
      </c>
      <c s="36">
        <v>0.0048</v>
      </c>
      <c s="36">
        <f>ROUND(G136*H136,6)</f>
      </c>
      <c r="L136" s="38">
        <v>0</v>
      </c>
      <c s="32">
        <f>ROUND(ROUND(L136,2)*ROUND(G136,3),2)</f>
      </c>
      <c s="36" t="s">
        <v>814</v>
      </c>
      <c>
        <f>(M136*21)/100</f>
      </c>
      <c t="s">
        <v>28</v>
      </c>
    </row>
    <row r="137" spans="1:5" ht="25.5">
      <c r="A137" s="35" t="s">
        <v>56</v>
      </c>
      <c r="E137" s="39" t="s">
        <v>1680</v>
      </c>
    </row>
    <row r="138" spans="1:5" ht="25.5">
      <c r="A138" s="35" t="s">
        <v>57</v>
      </c>
      <c r="E138" s="40" t="s">
        <v>2059</v>
      </c>
    </row>
    <row r="139" spans="1:5" ht="12.75">
      <c r="A139" t="s">
        <v>59</v>
      </c>
      <c r="E139" s="39" t="s">
        <v>5</v>
      </c>
    </row>
    <row r="140" spans="1:16" ht="12.75">
      <c r="A140" t="s">
        <v>50</v>
      </c>
      <c s="34" t="s">
        <v>277</v>
      </c>
      <c s="34" t="s">
        <v>2060</v>
      </c>
      <c s="35" t="s">
        <v>5</v>
      </c>
      <c s="6" t="s">
        <v>2061</v>
      </c>
      <c s="36" t="s">
        <v>226</v>
      </c>
      <c s="37">
        <v>326.264</v>
      </c>
      <c s="36">
        <v>0.000398</v>
      </c>
      <c s="36">
        <f>ROUND(G140*H140,6)</f>
      </c>
      <c r="L140" s="38">
        <v>0</v>
      </c>
      <c s="32">
        <f>ROUND(ROUND(L140,2)*ROUND(G140,3),2)</f>
      </c>
      <c s="36" t="s">
        <v>814</v>
      </c>
      <c>
        <f>(M140*21)/100</f>
      </c>
      <c t="s">
        <v>28</v>
      </c>
    </row>
    <row r="141" spans="1:5" ht="12.75">
      <c r="A141" s="35" t="s">
        <v>56</v>
      </c>
      <c r="E141" s="39" t="s">
        <v>2061</v>
      </c>
    </row>
    <row r="142" spans="1:5" ht="102">
      <c r="A142" s="35" t="s">
        <v>57</v>
      </c>
      <c r="E142" s="42" t="s">
        <v>2062</v>
      </c>
    </row>
    <row r="143" spans="1:5" ht="25.5">
      <c r="A143" t="s">
        <v>59</v>
      </c>
      <c r="E143" s="39" t="s">
        <v>2058</v>
      </c>
    </row>
    <row r="144" spans="1:16" ht="25.5">
      <c r="A144" t="s">
        <v>50</v>
      </c>
      <c s="34" t="s">
        <v>281</v>
      </c>
      <c s="34" t="s">
        <v>1679</v>
      </c>
      <c s="35" t="s">
        <v>48</v>
      </c>
      <c s="6" t="s">
        <v>1680</v>
      </c>
      <c s="36" t="s">
        <v>226</v>
      </c>
      <c s="37">
        <v>391.517</v>
      </c>
      <c s="36">
        <v>0.0048</v>
      </c>
      <c s="36">
        <f>ROUND(G144*H144,6)</f>
      </c>
      <c r="L144" s="38">
        <v>0</v>
      </c>
      <c s="32">
        <f>ROUND(ROUND(L144,2)*ROUND(G144,3),2)</f>
      </c>
      <c s="36" t="s">
        <v>814</v>
      </c>
      <c>
        <f>(M144*21)/100</f>
      </c>
      <c t="s">
        <v>28</v>
      </c>
    </row>
    <row r="145" spans="1:5" ht="25.5">
      <c r="A145" s="35" t="s">
        <v>56</v>
      </c>
      <c r="E145" s="39" t="s">
        <v>1680</v>
      </c>
    </row>
    <row r="146" spans="1:5" ht="25.5">
      <c r="A146" s="35" t="s">
        <v>57</v>
      </c>
      <c r="E146" s="40" t="s">
        <v>2063</v>
      </c>
    </row>
    <row r="147" spans="1:5" ht="12.75">
      <c r="A147" t="s">
        <v>59</v>
      </c>
      <c r="E147" s="39" t="s">
        <v>5</v>
      </c>
    </row>
    <row r="148" spans="1:16" ht="38.25">
      <c r="A148" t="s">
        <v>50</v>
      </c>
      <c s="34" t="s">
        <v>285</v>
      </c>
      <c s="34" t="s">
        <v>2064</v>
      </c>
      <c s="35" t="s">
        <v>5</v>
      </c>
      <c s="6" t="s">
        <v>2065</v>
      </c>
      <c s="36" t="s">
        <v>54</v>
      </c>
      <c s="37">
        <v>2.306</v>
      </c>
      <c s="36">
        <v>0</v>
      </c>
      <c s="36">
        <f>ROUND(G148*H148,6)</f>
      </c>
      <c r="L148" s="38">
        <v>0</v>
      </c>
      <c s="32">
        <f>ROUND(ROUND(L148,2)*ROUND(G148,3),2)</f>
      </c>
      <c s="36" t="s">
        <v>814</v>
      </c>
      <c>
        <f>(M148*21)/100</f>
      </c>
      <c t="s">
        <v>28</v>
      </c>
    </row>
    <row r="149" spans="1:5" ht="38.25">
      <c r="A149" s="35" t="s">
        <v>56</v>
      </c>
      <c r="E149" s="39" t="s">
        <v>2066</v>
      </c>
    </row>
    <row r="150" spans="1:5" ht="12.75">
      <c r="A150" s="35" t="s">
        <v>57</v>
      </c>
      <c r="E150" s="40" t="s">
        <v>5</v>
      </c>
    </row>
    <row r="151" spans="1:5" ht="114.75">
      <c r="A151" t="s">
        <v>59</v>
      </c>
      <c r="E151" s="39" t="s">
        <v>2067</v>
      </c>
    </row>
    <row r="152" spans="1:13" ht="12.75">
      <c r="A152" t="s">
        <v>47</v>
      </c>
      <c r="C152" s="31" t="s">
        <v>2068</v>
      </c>
      <c r="E152" s="33" t="s">
        <v>2069</v>
      </c>
      <c r="J152" s="32">
        <f>0</f>
      </c>
      <c s="32">
        <f>0</f>
      </c>
      <c s="32">
        <f>0+L153+L157</f>
      </c>
      <c s="32">
        <f>0+M153+M157</f>
      </c>
    </row>
    <row r="153" spans="1:16" ht="25.5">
      <c r="A153" t="s">
        <v>50</v>
      </c>
      <c s="34" t="s">
        <v>289</v>
      </c>
      <c s="34" t="s">
        <v>2070</v>
      </c>
      <c s="35" t="s">
        <v>5</v>
      </c>
      <c s="6" t="s">
        <v>2071</v>
      </c>
      <c s="36" t="s">
        <v>90</v>
      </c>
      <c s="37">
        <v>1</v>
      </c>
      <c s="36">
        <v>0.0001</v>
      </c>
      <c s="36">
        <f>ROUND(G153*H153,6)</f>
      </c>
      <c r="L153" s="38">
        <v>0</v>
      </c>
      <c s="32">
        <f>ROUND(ROUND(L153,2)*ROUND(G153,3),2)</f>
      </c>
      <c s="36" t="s">
        <v>814</v>
      </c>
      <c>
        <f>(M153*21)/100</f>
      </c>
      <c t="s">
        <v>28</v>
      </c>
    </row>
    <row r="154" spans="1:5" ht="25.5">
      <c r="A154" s="35" t="s">
        <v>56</v>
      </c>
      <c r="E154" s="39" t="s">
        <v>2071</v>
      </c>
    </row>
    <row r="155" spans="1:5" ht="12.75">
      <c r="A155" s="35" t="s">
        <v>57</v>
      </c>
      <c r="E155" s="40" t="s">
        <v>5</v>
      </c>
    </row>
    <row r="156" spans="1:5" ht="51">
      <c r="A156" t="s">
        <v>59</v>
      </c>
      <c r="E156" s="39" t="s">
        <v>2072</v>
      </c>
    </row>
    <row r="157" spans="1:16" ht="25.5">
      <c r="A157" t="s">
        <v>50</v>
      </c>
      <c s="34" t="s">
        <v>294</v>
      </c>
      <c s="34" t="s">
        <v>2073</v>
      </c>
      <c s="35" t="s">
        <v>5</v>
      </c>
      <c s="6" t="s">
        <v>2074</v>
      </c>
      <c s="36" t="s">
        <v>54</v>
      </c>
      <c s="37">
        <v>0.001</v>
      </c>
      <c s="36">
        <v>0</v>
      </c>
      <c s="36">
        <f>ROUND(G157*H157,6)</f>
      </c>
      <c r="L157" s="38">
        <v>0</v>
      </c>
      <c s="32">
        <f>ROUND(ROUND(L157,2)*ROUND(G157,3),2)</f>
      </c>
      <c s="36" t="s">
        <v>814</v>
      </c>
      <c>
        <f>(M157*21)/100</f>
      </c>
      <c t="s">
        <v>28</v>
      </c>
    </row>
    <row r="158" spans="1:5" ht="25.5">
      <c r="A158" s="35" t="s">
        <v>56</v>
      </c>
      <c r="E158" s="39" t="s">
        <v>2074</v>
      </c>
    </row>
    <row r="159" spans="1:5" ht="12.75">
      <c r="A159" s="35" t="s">
        <v>57</v>
      </c>
      <c r="E159" s="40" t="s">
        <v>5</v>
      </c>
    </row>
    <row r="160" spans="1:5" ht="114.75">
      <c r="A160" t="s">
        <v>59</v>
      </c>
      <c r="E160" s="39" t="s">
        <v>2075</v>
      </c>
    </row>
    <row r="161" spans="1:13" ht="12.75">
      <c r="A161" t="s">
        <v>47</v>
      </c>
      <c r="C161" s="31" t="s">
        <v>2076</v>
      </c>
      <c r="E161" s="33" t="s">
        <v>2077</v>
      </c>
      <c r="J161" s="32">
        <f>0</f>
      </c>
      <c s="32">
        <f>0</f>
      </c>
      <c s="32">
        <f>0+L162+L166+L170</f>
      </c>
      <c s="32">
        <f>0+M162+M166+M170</f>
      </c>
    </row>
    <row r="162" spans="1:16" ht="12.75">
      <c r="A162" t="s">
        <v>50</v>
      </c>
      <c s="34" t="s">
        <v>298</v>
      </c>
      <c s="34" t="s">
        <v>2078</v>
      </c>
      <c s="35" t="s">
        <v>5</v>
      </c>
      <c s="6" t="s">
        <v>2079</v>
      </c>
      <c s="36" t="s">
        <v>99</v>
      </c>
      <c s="37">
        <v>18.6</v>
      </c>
      <c s="36">
        <v>0.00039</v>
      </c>
      <c s="36">
        <f>ROUND(G162*H162,6)</f>
      </c>
      <c r="L162" s="38">
        <v>0</v>
      </c>
      <c s="32">
        <f>ROUND(ROUND(L162,2)*ROUND(G162,3),2)</f>
      </c>
      <c s="36" t="s">
        <v>814</v>
      </c>
      <c>
        <f>(M162*21)/100</f>
      </c>
      <c t="s">
        <v>28</v>
      </c>
    </row>
    <row r="163" spans="1:5" ht="12.75">
      <c r="A163" s="35" t="s">
        <v>56</v>
      </c>
      <c r="E163" s="39" t="s">
        <v>2079</v>
      </c>
    </row>
    <row r="164" spans="1:5" ht="38.25">
      <c r="A164" s="35" t="s">
        <v>57</v>
      </c>
      <c r="E164" s="42" t="s">
        <v>2080</v>
      </c>
    </row>
    <row r="165" spans="1:5" ht="12.75">
      <c r="A165" t="s">
        <v>59</v>
      </c>
      <c r="E165" s="39" t="s">
        <v>5</v>
      </c>
    </row>
    <row r="166" spans="1:16" ht="12.75">
      <c r="A166" t="s">
        <v>50</v>
      </c>
      <c s="34" t="s">
        <v>302</v>
      </c>
      <c s="34" t="s">
        <v>2081</v>
      </c>
      <c s="35" t="s">
        <v>5</v>
      </c>
      <c s="6" t="s">
        <v>2082</v>
      </c>
      <c s="36" t="s">
        <v>90</v>
      </c>
      <c s="37">
        <v>1</v>
      </c>
      <c s="36">
        <v>0</v>
      </c>
      <c s="36">
        <f>ROUND(G166*H166,6)</f>
      </c>
      <c r="L166" s="38">
        <v>0</v>
      </c>
      <c s="32">
        <f>ROUND(ROUND(L166,2)*ROUND(G166,3),2)</f>
      </c>
      <c s="36" t="s">
        <v>55</v>
      </c>
      <c>
        <f>(M166*21)/100</f>
      </c>
      <c t="s">
        <v>28</v>
      </c>
    </row>
    <row r="167" spans="1:5" ht="12.75">
      <c r="A167" s="35" t="s">
        <v>56</v>
      </c>
      <c r="E167" s="39" t="s">
        <v>2082</v>
      </c>
    </row>
    <row r="168" spans="1:5" ht="12.75">
      <c r="A168" s="35" t="s">
        <v>57</v>
      </c>
      <c r="E168" s="40" t="s">
        <v>5</v>
      </c>
    </row>
    <row r="169" spans="1:5" ht="12.75">
      <c r="A169" t="s">
        <v>59</v>
      </c>
      <c r="E169" s="39" t="s">
        <v>5</v>
      </c>
    </row>
    <row r="170" spans="1:16" ht="25.5">
      <c r="A170" t="s">
        <v>50</v>
      </c>
      <c s="34" t="s">
        <v>305</v>
      </c>
      <c s="34" t="s">
        <v>2083</v>
      </c>
      <c s="35" t="s">
        <v>5</v>
      </c>
      <c s="6" t="s">
        <v>2084</v>
      </c>
      <c s="36" t="s">
        <v>54</v>
      </c>
      <c s="37">
        <v>0.012</v>
      </c>
      <c s="36">
        <v>0</v>
      </c>
      <c s="36">
        <f>ROUND(G170*H170,6)</f>
      </c>
      <c r="L170" s="38">
        <v>0</v>
      </c>
      <c s="32">
        <f>ROUND(ROUND(L170,2)*ROUND(G170,3),2)</f>
      </c>
      <c s="36" t="s">
        <v>814</v>
      </c>
      <c>
        <f>(M170*21)/100</f>
      </c>
      <c t="s">
        <v>28</v>
      </c>
    </row>
    <row r="171" spans="1:5" ht="25.5">
      <c r="A171" s="35" t="s">
        <v>56</v>
      </c>
      <c r="E171" s="39" t="s">
        <v>2084</v>
      </c>
    </row>
    <row r="172" spans="1:5" ht="12.75">
      <c r="A172" s="35" t="s">
        <v>57</v>
      </c>
      <c r="E172" s="40" t="s">
        <v>5</v>
      </c>
    </row>
    <row r="173" spans="1:5" ht="114.75">
      <c r="A173" t="s">
        <v>59</v>
      </c>
      <c r="E173" s="39" t="s">
        <v>2085</v>
      </c>
    </row>
    <row r="174" spans="1:13" ht="12.75">
      <c r="A174" t="s">
        <v>47</v>
      </c>
      <c r="C174" s="31" t="s">
        <v>2086</v>
      </c>
      <c r="E174" s="33" t="s">
        <v>2087</v>
      </c>
      <c r="J174" s="32">
        <f>0</f>
      </c>
      <c s="32">
        <f>0</f>
      </c>
      <c s="32">
        <f>0+L175+L179</f>
      </c>
      <c s="32">
        <f>0+M175+M179</f>
      </c>
    </row>
    <row r="175" spans="1:16" ht="12.75">
      <c r="A175" t="s">
        <v>50</v>
      </c>
      <c s="34" t="s">
        <v>308</v>
      </c>
      <c s="34" t="s">
        <v>2088</v>
      </c>
      <c s="35" t="s">
        <v>5</v>
      </c>
      <c s="6" t="s">
        <v>2089</v>
      </c>
      <c s="36" t="s">
        <v>90</v>
      </c>
      <c s="37">
        <v>1</v>
      </c>
      <c s="36">
        <v>1E-05</v>
      </c>
      <c s="36">
        <f>ROUND(G175*H175,6)</f>
      </c>
      <c r="L175" s="38">
        <v>0</v>
      </c>
      <c s="32">
        <f>ROUND(ROUND(L175,2)*ROUND(G175,3),2)</f>
      </c>
      <c s="36" t="s">
        <v>814</v>
      </c>
      <c>
        <f>(M175*21)/100</f>
      </c>
      <c t="s">
        <v>28</v>
      </c>
    </row>
    <row r="176" spans="1:5" ht="12.75">
      <c r="A176" s="35" t="s">
        <v>56</v>
      </c>
      <c r="E176" s="39" t="s">
        <v>2089</v>
      </c>
    </row>
    <row r="177" spans="1:5" ht="12.75">
      <c r="A177" s="35" t="s">
        <v>57</v>
      </c>
      <c r="E177" s="40" t="s">
        <v>5</v>
      </c>
    </row>
    <row r="178" spans="1:5" ht="12.75">
      <c r="A178" t="s">
        <v>59</v>
      </c>
      <c r="E178" s="39" t="s">
        <v>5</v>
      </c>
    </row>
    <row r="179" spans="1:16" ht="25.5">
      <c r="A179" t="s">
        <v>50</v>
      </c>
      <c s="34" t="s">
        <v>311</v>
      </c>
      <c s="34" t="s">
        <v>2090</v>
      </c>
      <c s="35" t="s">
        <v>5</v>
      </c>
      <c s="6" t="s">
        <v>2091</v>
      </c>
      <c s="36" t="s">
        <v>54</v>
      </c>
      <c s="37">
        <v>0.001</v>
      </c>
      <c s="36">
        <v>0</v>
      </c>
      <c s="36">
        <f>ROUND(G179*H179,6)</f>
      </c>
      <c r="L179" s="38">
        <v>0</v>
      </c>
      <c s="32">
        <f>ROUND(ROUND(L179,2)*ROUND(G179,3),2)</f>
      </c>
      <c s="36" t="s">
        <v>814</v>
      </c>
      <c>
        <f>(M179*21)/100</f>
      </c>
      <c t="s">
        <v>28</v>
      </c>
    </row>
    <row r="180" spans="1:5" ht="25.5">
      <c r="A180" s="35" t="s">
        <v>56</v>
      </c>
      <c r="E180" s="39" t="s">
        <v>2091</v>
      </c>
    </row>
    <row r="181" spans="1:5" ht="12.75">
      <c r="A181" s="35" t="s">
        <v>57</v>
      </c>
      <c r="E181" s="40" t="s">
        <v>5</v>
      </c>
    </row>
    <row r="182" spans="1:5" ht="114.75">
      <c r="A182" t="s">
        <v>59</v>
      </c>
      <c r="E182" s="39" t="s">
        <v>2092</v>
      </c>
    </row>
    <row r="183" spans="1:13" ht="12.75">
      <c r="A183" t="s">
        <v>47</v>
      </c>
      <c r="C183" s="31" t="s">
        <v>1699</v>
      </c>
      <c r="E183" s="33" t="s">
        <v>1700</v>
      </c>
      <c r="J183" s="32">
        <f>0</f>
      </c>
      <c s="32">
        <f>0</f>
      </c>
      <c s="32">
        <f>0+L184+L188+L192+L196+L200+L204+L208+L212+L216+L220+L224</f>
      </c>
      <c s="32">
        <f>0+M184+M188+M192+M196+M200+M204+M208+M212+M216+M220+M224</f>
      </c>
    </row>
    <row r="184" spans="1:16" ht="25.5">
      <c r="A184" t="s">
        <v>50</v>
      </c>
      <c s="34" t="s">
        <v>315</v>
      </c>
      <c s="34" t="s">
        <v>2093</v>
      </c>
      <c s="35" t="s">
        <v>5</v>
      </c>
      <c s="6" t="s">
        <v>2094</v>
      </c>
      <c s="36" t="s">
        <v>90</v>
      </c>
      <c s="37">
        <v>2</v>
      </c>
      <c s="36">
        <v>0</v>
      </c>
      <c s="36">
        <f>ROUND(G184*H184,6)</f>
      </c>
      <c r="L184" s="38">
        <v>0</v>
      </c>
      <c s="32">
        <f>ROUND(ROUND(L184,2)*ROUND(G184,3),2)</f>
      </c>
      <c s="36" t="s">
        <v>814</v>
      </c>
      <c>
        <f>(M184*21)/100</f>
      </c>
      <c t="s">
        <v>28</v>
      </c>
    </row>
    <row r="185" spans="1:5" ht="25.5">
      <c r="A185" s="35" t="s">
        <v>56</v>
      </c>
      <c r="E185" s="39" t="s">
        <v>2094</v>
      </c>
    </row>
    <row r="186" spans="1:5" ht="63.75">
      <c r="A186" s="35" t="s">
        <v>57</v>
      </c>
      <c r="E186" s="42" t="s">
        <v>2095</v>
      </c>
    </row>
    <row r="187" spans="1:5" ht="12.75">
      <c r="A187" t="s">
        <v>59</v>
      </c>
      <c r="E187" s="39" t="s">
        <v>5</v>
      </c>
    </row>
    <row r="188" spans="1:16" ht="12.75">
      <c r="A188" t="s">
        <v>50</v>
      </c>
      <c s="34" t="s">
        <v>318</v>
      </c>
      <c s="34" t="s">
        <v>2096</v>
      </c>
      <c s="35" t="s">
        <v>5</v>
      </c>
      <c s="6" t="s">
        <v>2097</v>
      </c>
      <c s="36" t="s">
        <v>90</v>
      </c>
      <c s="37">
        <v>2</v>
      </c>
      <c s="36">
        <v>0</v>
      </c>
      <c s="36">
        <f>ROUND(G188*H188,6)</f>
      </c>
      <c r="L188" s="38">
        <v>0</v>
      </c>
      <c s="32">
        <f>ROUND(ROUND(L188,2)*ROUND(G188,3),2)</f>
      </c>
      <c s="36" t="s">
        <v>55</v>
      </c>
      <c>
        <f>(M188*21)/100</f>
      </c>
      <c t="s">
        <v>28</v>
      </c>
    </row>
    <row r="189" spans="1:5" ht="12.75">
      <c r="A189" s="35" t="s">
        <v>56</v>
      </c>
      <c r="E189" s="39" t="s">
        <v>2097</v>
      </c>
    </row>
    <row r="190" spans="1:5" ht="12.75">
      <c r="A190" s="35" t="s">
        <v>57</v>
      </c>
      <c r="E190" s="40" t="s">
        <v>5</v>
      </c>
    </row>
    <row r="191" spans="1:5" ht="12.75">
      <c r="A191" t="s">
        <v>59</v>
      </c>
      <c r="E191" s="39" t="s">
        <v>5</v>
      </c>
    </row>
    <row r="192" spans="1:16" ht="25.5">
      <c r="A192" t="s">
        <v>50</v>
      </c>
      <c s="34" t="s">
        <v>321</v>
      </c>
      <c s="34" t="s">
        <v>2098</v>
      </c>
      <c s="35" t="s">
        <v>5</v>
      </c>
      <c s="6" t="s">
        <v>2099</v>
      </c>
      <c s="36" t="s">
        <v>90</v>
      </c>
      <c s="37">
        <v>9</v>
      </c>
      <c s="36">
        <v>0</v>
      </c>
      <c s="36">
        <f>ROUND(G192*H192,6)</f>
      </c>
      <c r="L192" s="38">
        <v>0</v>
      </c>
      <c s="32">
        <f>ROUND(ROUND(L192,2)*ROUND(G192,3),2)</f>
      </c>
      <c s="36" t="s">
        <v>814</v>
      </c>
      <c>
        <f>(M192*21)/100</f>
      </c>
      <c t="s">
        <v>28</v>
      </c>
    </row>
    <row r="193" spans="1:5" ht="25.5">
      <c r="A193" s="35" t="s">
        <v>56</v>
      </c>
      <c r="E193" s="39" t="s">
        <v>2099</v>
      </c>
    </row>
    <row r="194" spans="1:5" ht="216.75">
      <c r="A194" s="35" t="s">
        <v>57</v>
      </c>
      <c r="E194" s="42" t="s">
        <v>2100</v>
      </c>
    </row>
    <row r="195" spans="1:5" ht="12.75">
      <c r="A195" t="s">
        <v>59</v>
      </c>
      <c r="E195" s="39" t="s">
        <v>5</v>
      </c>
    </row>
    <row r="196" spans="1:16" ht="25.5">
      <c r="A196" t="s">
        <v>50</v>
      </c>
      <c s="34" t="s">
        <v>325</v>
      </c>
      <c s="34" t="s">
        <v>2101</v>
      </c>
      <c s="35" t="s">
        <v>5</v>
      </c>
      <c s="6" t="s">
        <v>2102</v>
      </c>
      <c s="36" t="s">
        <v>90</v>
      </c>
      <c s="37">
        <v>3</v>
      </c>
      <c s="36">
        <v>0</v>
      </c>
      <c s="36">
        <f>ROUND(G196*H196,6)</f>
      </c>
      <c r="L196" s="38">
        <v>0</v>
      </c>
      <c s="32">
        <f>ROUND(ROUND(L196,2)*ROUND(G196,3),2)</f>
      </c>
      <c s="36" t="s">
        <v>814</v>
      </c>
      <c>
        <f>(M196*21)/100</f>
      </c>
      <c t="s">
        <v>28</v>
      </c>
    </row>
    <row r="197" spans="1:5" ht="25.5">
      <c r="A197" s="35" t="s">
        <v>56</v>
      </c>
      <c r="E197" s="39" t="s">
        <v>2102</v>
      </c>
    </row>
    <row r="198" spans="1:5" ht="89.25">
      <c r="A198" s="35" t="s">
        <v>57</v>
      </c>
      <c r="E198" s="42" t="s">
        <v>2103</v>
      </c>
    </row>
    <row r="199" spans="1:5" ht="12.75">
      <c r="A199" t="s">
        <v>59</v>
      </c>
      <c r="E199" s="39" t="s">
        <v>5</v>
      </c>
    </row>
    <row r="200" spans="1:16" ht="25.5">
      <c r="A200" t="s">
        <v>50</v>
      </c>
      <c s="34" t="s">
        <v>329</v>
      </c>
      <c s="34" t="s">
        <v>2104</v>
      </c>
      <c s="35" t="s">
        <v>5</v>
      </c>
      <c s="6" t="s">
        <v>2105</v>
      </c>
      <c s="36" t="s">
        <v>90</v>
      </c>
      <c s="37">
        <v>18</v>
      </c>
      <c s="36">
        <v>0</v>
      </c>
      <c s="36">
        <f>ROUND(G200*H200,6)</f>
      </c>
      <c r="L200" s="38">
        <v>0</v>
      </c>
      <c s="32">
        <f>ROUND(ROUND(L200,2)*ROUND(G200,3),2)</f>
      </c>
      <c s="36" t="s">
        <v>814</v>
      </c>
      <c>
        <f>(M200*21)/100</f>
      </c>
      <c t="s">
        <v>28</v>
      </c>
    </row>
    <row r="201" spans="1:5" ht="25.5">
      <c r="A201" s="35" t="s">
        <v>56</v>
      </c>
      <c r="E201" s="39" t="s">
        <v>2105</v>
      </c>
    </row>
    <row r="202" spans="1:5" ht="63.75">
      <c r="A202" s="35" t="s">
        <v>57</v>
      </c>
      <c r="E202" s="42" t="s">
        <v>2106</v>
      </c>
    </row>
    <row r="203" spans="1:5" ht="12.75">
      <c r="A203" t="s">
        <v>59</v>
      </c>
      <c r="E203" s="39" t="s">
        <v>5</v>
      </c>
    </row>
    <row r="204" spans="1:16" ht="25.5">
      <c r="A204" t="s">
        <v>50</v>
      </c>
      <c s="34" t="s">
        <v>333</v>
      </c>
      <c s="34" t="s">
        <v>2107</v>
      </c>
      <c s="35" t="s">
        <v>5</v>
      </c>
      <c s="6" t="s">
        <v>2108</v>
      </c>
      <c s="36" t="s">
        <v>90</v>
      </c>
      <c s="37">
        <v>6</v>
      </c>
      <c s="36">
        <v>0</v>
      </c>
      <c s="36">
        <f>ROUND(G204*H204,6)</f>
      </c>
      <c r="L204" s="38">
        <v>0</v>
      </c>
      <c s="32">
        <f>ROUND(ROUND(L204,2)*ROUND(G204,3),2)</f>
      </c>
      <c s="36" t="s">
        <v>55</v>
      </c>
      <c>
        <f>(M204*21)/100</f>
      </c>
      <c t="s">
        <v>28</v>
      </c>
    </row>
    <row r="205" spans="1:5" ht="25.5">
      <c r="A205" s="35" t="s">
        <v>56</v>
      </c>
      <c r="E205" s="39" t="s">
        <v>2108</v>
      </c>
    </row>
    <row r="206" spans="1:5" ht="165.75">
      <c r="A206" s="35" t="s">
        <v>57</v>
      </c>
      <c r="E206" s="42" t="s">
        <v>2109</v>
      </c>
    </row>
    <row r="207" spans="1:5" ht="12.75">
      <c r="A207" t="s">
        <v>59</v>
      </c>
      <c r="E207" s="39" t="s">
        <v>5</v>
      </c>
    </row>
    <row r="208" spans="1:16" ht="25.5">
      <c r="A208" t="s">
        <v>50</v>
      </c>
      <c s="34" t="s">
        <v>338</v>
      </c>
      <c s="34" t="s">
        <v>2110</v>
      </c>
      <c s="35" t="s">
        <v>5</v>
      </c>
      <c s="6" t="s">
        <v>2108</v>
      </c>
      <c s="36" t="s">
        <v>90</v>
      </c>
      <c s="37">
        <v>6</v>
      </c>
      <c s="36">
        <v>0</v>
      </c>
      <c s="36">
        <f>ROUND(G208*H208,6)</f>
      </c>
      <c r="L208" s="38">
        <v>0</v>
      </c>
      <c s="32">
        <f>ROUND(ROUND(L208,2)*ROUND(G208,3),2)</f>
      </c>
      <c s="36" t="s">
        <v>55</v>
      </c>
      <c>
        <f>(M208*21)/100</f>
      </c>
      <c t="s">
        <v>28</v>
      </c>
    </row>
    <row r="209" spans="1:5" ht="25.5">
      <c r="A209" s="35" t="s">
        <v>56</v>
      </c>
      <c r="E209" s="39" t="s">
        <v>2108</v>
      </c>
    </row>
    <row r="210" spans="1:5" ht="165.75">
      <c r="A210" s="35" t="s">
        <v>57</v>
      </c>
      <c r="E210" s="42" t="s">
        <v>2111</v>
      </c>
    </row>
    <row r="211" spans="1:5" ht="12.75">
      <c r="A211" t="s">
        <v>59</v>
      </c>
      <c r="E211" s="39" t="s">
        <v>5</v>
      </c>
    </row>
    <row r="212" spans="1:16" ht="25.5">
      <c r="A212" t="s">
        <v>50</v>
      </c>
      <c s="34" t="s">
        <v>342</v>
      </c>
      <c s="34" t="s">
        <v>2112</v>
      </c>
      <c s="35" t="s">
        <v>5</v>
      </c>
      <c s="6" t="s">
        <v>2113</v>
      </c>
      <c s="36" t="s">
        <v>90</v>
      </c>
      <c s="37">
        <v>5</v>
      </c>
      <c s="36">
        <v>0</v>
      </c>
      <c s="36">
        <f>ROUND(G212*H212,6)</f>
      </c>
      <c r="L212" s="38">
        <v>0</v>
      </c>
      <c s="32">
        <f>ROUND(ROUND(L212,2)*ROUND(G212,3),2)</f>
      </c>
      <c s="36" t="s">
        <v>814</v>
      </c>
      <c>
        <f>(M212*21)/100</f>
      </c>
      <c t="s">
        <v>28</v>
      </c>
    </row>
    <row r="213" spans="1:5" ht="25.5">
      <c r="A213" s="35" t="s">
        <v>56</v>
      </c>
      <c r="E213" s="39" t="s">
        <v>2113</v>
      </c>
    </row>
    <row r="214" spans="1:5" ht="12.75">
      <c r="A214" s="35" t="s">
        <v>57</v>
      </c>
      <c r="E214" s="40" t="s">
        <v>5</v>
      </c>
    </row>
    <row r="215" spans="1:5" ht="12.75">
      <c r="A215" t="s">
        <v>59</v>
      </c>
      <c r="E215" s="39" t="s">
        <v>5</v>
      </c>
    </row>
    <row r="216" spans="1:16" ht="38.25">
      <c r="A216" t="s">
        <v>50</v>
      </c>
      <c s="34" t="s">
        <v>346</v>
      </c>
      <c s="34" t="s">
        <v>2114</v>
      </c>
      <c s="35" t="s">
        <v>5</v>
      </c>
      <c s="6" t="s">
        <v>2115</v>
      </c>
      <c s="36" t="s">
        <v>90</v>
      </c>
      <c s="37">
        <v>1</v>
      </c>
      <c s="36">
        <v>0</v>
      </c>
      <c s="36">
        <f>ROUND(G216*H216,6)</f>
      </c>
      <c r="L216" s="38">
        <v>0</v>
      </c>
      <c s="32">
        <f>ROUND(ROUND(L216,2)*ROUND(G216,3),2)</f>
      </c>
      <c s="36" t="s">
        <v>814</v>
      </c>
      <c>
        <f>(M216*21)/100</f>
      </c>
      <c t="s">
        <v>28</v>
      </c>
    </row>
    <row r="217" spans="1:5" ht="38.25">
      <c r="A217" s="35" t="s">
        <v>56</v>
      </c>
      <c r="E217" s="39" t="s">
        <v>2116</v>
      </c>
    </row>
    <row r="218" spans="1:5" ht="12.75">
      <c r="A218" s="35" t="s">
        <v>57</v>
      </c>
      <c r="E218" s="40" t="s">
        <v>5</v>
      </c>
    </row>
    <row r="219" spans="1:5" ht="12.75">
      <c r="A219" t="s">
        <v>59</v>
      </c>
      <c r="E219" s="39" t="s">
        <v>5</v>
      </c>
    </row>
    <row r="220" spans="1:16" ht="25.5">
      <c r="A220" t="s">
        <v>50</v>
      </c>
      <c s="34" t="s">
        <v>350</v>
      </c>
      <c s="34" t="s">
        <v>2117</v>
      </c>
      <c s="35" t="s">
        <v>5</v>
      </c>
      <c s="6" t="s">
        <v>2118</v>
      </c>
      <c s="36" t="s">
        <v>90</v>
      </c>
      <c s="37">
        <v>1</v>
      </c>
      <c s="36">
        <v>0</v>
      </c>
      <c s="36">
        <f>ROUND(G220*H220,6)</f>
      </c>
      <c r="L220" s="38">
        <v>0</v>
      </c>
      <c s="32">
        <f>ROUND(ROUND(L220,2)*ROUND(G220,3),2)</f>
      </c>
      <c s="36" t="s">
        <v>814</v>
      </c>
      <c>
        <f>(M220*21)/100</f>
      </c>
      <c t="s">
        <v>28</v>
      </c>
    </row>
    <row r="221" spans="1:5" ht="25.5">
      <c r="A221" s="35" t="s">
        <v>56</v>
      </c>
      <c r="E221" s="39" t="s">
        <v>2118</v>
      </c>
    </row>
    <row r="222" spans="1:5" ht="12.75">
      <c r="A222" s="35" t="s">
        <v>57</v>
      </c>
      <c r="E222" s="40" t="s">
        <v>5</v>
      </c>
    </row>
    <row r="223" spans="1:5" ht="12.75">
      <c r="A223" t="s">
        <v>59</v>
      </c>
      <c r="E223" s="39" t="s">
        <v>5</v>
      </c>
    </row>
    <row r="224" spans="1:16" ht="25.5">
      <c r="A224" t="s">
        <v>50</v>
      </c>
      <c s="34" t="s">
        <v>353</v>
      </c>
      <c s="34" t="s">
        <v>2119</v>
      </c>
      <c s="35" t="s">
        <v>5</v>
      </c>
      <c s="6" t="s">
        <v>2120</v>
      </c>
      <c s="36" t="s">
        <v>54</v>
      </c>
      <c s="37">
        <v>0.066</v>
      </c>
      <c s="36">
        <v>0</v>
      </c>
      <c s="36">
        <f>ROUND(G224*H224,6)</f>
      </c>
      <c r="L224" s="38">
        <v>0</v>
      </c>
      <c s="32">
        <f>ROUND(ROUND(L224,2)*ROUND(G224,3),2)</f>
      </c>
      <c s="36" t="s">
        <v>814</v>
      </c>
      <c>
        <f>(M224*21)/100</f>
      </c>
      <c t="s">
        <v>28</v>
      </c>
    </row>
    <row r="225" spans="1:5" ht="25.5">
      <c r="A225" s="35" t="s">
        <v>56</v>
      </c>
      <c r="E225" s="39" t="s">
        <v>2120</v>
      </c>
    </row>
    <row r="226" spans="1:5" ht="12.75">
      <c r="A226" s="35" t="s">
        <v>57</v>
      </c>
      <c r="E226" s="40" t="s">
        <v>5</v>
      </c>
    </row>
    <row r="227" spans="1:5" ht="114.75">
      <c r="A227" t="s">
        <v>59</v>
      </c>
      <c r="E227" s="39" t="s">
        <v>2067</v>
      </c>
    </row>
    <row r="228" spans="1:13" ht="12.75">
      <c r="A228" t="s">
        <v>47</v>
      </c>
      <c r="C228" s="31" t="s">
        <v>2121</v>
      </c>
      <c r="E228" s="33" t="s">
        <v>2122</v>
      </c>
      <c r="J228" s="32">
        <f>0</f>
      </c>
      <c s="32">
        <f>0</f>
      </c>
      <c s="32">
        <f>0+L229+L233</f>
      </c>
      <c s="32">
        <f>0+M229+M233</f>
      </c>
    </row>
    <row r="229" spans="1:16" ht="12.75">
      <c r="A229" t="s">
        <v>50</v>
      </c>
      <c s="34" t="s">
        <v>356</v>
      </c>
      <c s="34" t="s">
        <v>2123</v>
      </c>
      <c s="35" t="s">
        <v>5</v>
      </c>
      <c s="6" t="s">
        <v>2124</v>
      </c>
      <c s="36" t="s">
        <v>90</v>
      </c>
      <c s="37">
        <v>1</v>
      </c>
      <c s="36">
        <v>0</v>
      </c>
      <c s="36">
        <f>ROUND(G229*H229,6)</f>
      </c>
      <c r="L229" s="38">
        <v>0</v>
      </c>
      <c s="32">
        <f>ROUND(ROUND(L229,2)*ROUND(G229,3),2)</f>
      </c>
      <c s="36" t="s">
        <v>814</v>
      </c>
      <c>
        <f>(M229*21)/100</f>
      </c>
      <c t="s">
        <v>28</v>
      </c>
    </row>
    <row r="230" spans="1:5" ht="12.75">
      <c r="A230" s="35" t="s">
        <v>56</v>
      </c>
      <c r="E230" s="39" t="s">
        <v>2124</v>
      </c>
    </row>
    <row r="231" spans="1:5" ht="38.25">
      <c r="A231" s="35" t="s">
        <v>57</v>
      </c>
      <c r="E231" s="42" t="s">
        <v>2125</v>
      </c>
    </row>
    <row r="232" spans="1:5" ht="12.75">
      <c r="A232" t="s">
        <v>59</v>
      </c>
      <c r="E232" s="39" t="s">
        <v>5</v>
      </c>
    </row>
    <row r="233" spans="1:16" ht="12.75">
      <c r="A233" t="s">
        <v>50</v>
      </c>
      <c s="34" t="s">
        <v>359</v>
      </c>
      <c s="34" t="s">
        <v>2126</v>
      </c>
      <c s="35" t="s">
        <v>5</v>
      </c>
      <c s="6" t="s">
        <v>2127</v>
      </c>
      <c s="36" t="s">
        <v>90</v>
      </c>
      <c s="37">
        <v>1</v>
      </c>
      <c s="36">
        <v>0</v>
      </c>
      <c s="36">
        <f>ROUND(G233*H233,6)</f>
      </c>
      <c r="L233" s="38">
        <v>0</v>
      </c>
      <c s="32">
        <f>ROUND(ROUND(L233,2)*ROUND(G233,3),2)</f>
      </c>
      <c s="36" t="s">
        <v>814</v>
      </c>
      <c>
        <f>(M233*21)/100</f>
      </c>
      <c t="s">
        <v>28</v>
      </c>
    </row>
    <row r="234" spans="1:5" ht="12.75">
      <c r="A234" s="35" t="s">
        <v>56</v>
      </c>
      <c r="E234" s="39" t="s">
        <v>2127</v>
      </c>
    </row>
    <row r="235" spans="1:5" ht="12.75">
      <c r="A235" s="35" t="s">
        <v>57</v>
      </c>
      <c r="E235" s="40" t="s">
        <v>5</v>
      </c>
    </row>
    <row r="236" spans="1:5" ht="12.75">
      <c r="A236" t="s">
        <v>59</v>
      </c>
      <c r="E236" s="39" t="s">
        <v>5</v>
      </c>
    </row>
    <row r="237" spans="1:13" ht="12.75">
      <c r="A237" t="s">
        <v>47</v>
      </c>
      <c r="C237" s="31" t="s">
        <v>2128</v>
      </c>
      <c r="E237" s="33" t="s">
        <v>2129</v>
      </c>
      <c r="J237" s="32">
        <f>0</f>
      </c>
      <c s="32">
        <f>0</f>
      </c>
      <c s="32">
        <f>0+L238+L242+L246</f>
      </c>
      <c s="32">
        <f>0+M238+M242+M246</f>
      </c>
    </row>
    <row r="238" spans="1:16" ht="25.5">
      <c r="A238" t="s">
        <v>50</v>
      </c>
      <c s="34" t="s">
        <v>363</v>
      </c>
      <c s="34" t="s">
        <v>2130</v>
      </c>
      <c s="35" t="s">
        <v>5</v>
      </c>
      <c s="6" t="s">
        <v>2131</v>
      </c>
      <c s="36" t="s">
        <v>99</v>
      </c>
      <c s="37">
        <v>0.81</v>
      </c>
      <c s="36">
        <v>0.001083</v>
      </c>
      <c s="36">
        <f>ROUND(G238*H238,6)</f>
      </c>
      <c r="L238" s="38">
        <v>0</v>
      </c>
      <c s="32">
        <f>ROUND(ROUND(L238,2)*ROUND(G238,3),2)</f>
      </c>
      <c s="36" t="s">
        <v>814</v>
      </c>
      <c>
        <f>(M238*21)/100</f>
      </c>
      <c t="s">
        <v>28</v>
      </c>
    </row>
    <row r="239" spans="1:5" ht="25.5">
      <c r="A239" s="35" t="s">
        <v>56</v>
      </c>
      <c r="E239" s="39" t="s">
        <v>2131</v>
      </c>
    </row>
    <row r="240" spans="1:5" ht="38.25">
      <c r="A240" s="35" t="s">
        <v>57</v>
      </c>
      <c r="E240" s="42" t="s">
        <v>2132</v>
      </c>
    </row>
    <row r="241" spans="1:5" ht="38.25">
      <c r="A241" t="s">
        <v>59</v>
      </c>
      <c r="E241" s="39" t="s">
        <v>2133</v>
      </c>
    </row>
    <row r="242" spans="1:16" ht="25.5">
      <c r="A242" t="s">
        <v>50</v>
      </c>
      <c s="34" t="s">
        <v>366</v>
      </c>
      <c s="34" t="s">
        <v>2134</v>
      </c>
      <c s="35" t="s">
        <v>5</v>
      </c>
      <c s="6" t="s">
        <v>2135</v>
      </c>
      <c s="36" t="s">
        <v>99</v>
      </c>
      <c s="37">
        <v>40</v>
      </c>
      <c s="36">
        <v>0.001509</v>
      </c>
      <c s="36">
        <f>ROUND(G242*H242,6)</f>
      </c>
      <c r="L242" s="38">
        <v>0</v>
      </c>
      <c s="32">
        <f>ROUND(ROUND(L242,2)*ROUND(G242,3),2)</f>
      </c>
      <c s="36" t="s">
        <v>814</v>
      </c>
      <c>
        <f>(M242*21)/100</f>
      </c>
      <c t="s">
        <v>28</v>
      </c>
    </row>
    <row r="243" spans="1:5" ht="25.5">
      <c r="A243" s="35" t="s">
        <v>56</v>
      </c>
      <c r="E243" s="39" t="s">
        <v>2135</v>
      </c>
    </row>
    <row r="244" spans="1:5" ht="38.25">
      <c r="A244" s="35" t="s">
        <v>57</v>
      </c>
      <c r="E244" s="42" t="s">
        <v>2136</v>
      </c>
    </row>
    <row r="245" spans="1:5" ht="38.25">
      <c r="A245" t="s">
        <v>59</v>
      </c>
      <c r="E245" s="39" t="s">
        <v>2133</v>
      </c>
    </row>
    <row r="246" spans="1:16" ht="25.5">
      <c r="A246" t="s">
        <v>50</v>
      </c>
      <c s="34" t="s">
        <v>389</v>
      </c>
      <c s="34" t="s">
        <v>2137</v>
      </c>
      <c s="35" t="s">
        <v>5</v>
      </c>
      <c s="6" t="s">
        <v>2138</v>
      </c>
      <c s="36" t="s">
        <v>54</v>
      </c>
      <c s="37">
        <v>0.061</v>
      </c>
      <c s="36">
        <v>0</v>
      </c>
      <c s="36">
        <f>ROUND(G246*H246,6)</f>
      </c>
      <c r="L246" s="38">
        <v>0</v>
      </c>
      <c s="32">
        <f>ROUND(ROUND(L246,2)*ROUND(G246,3),2)</f>
      </c>
      <c s="36" t="s">
        <v>814</v>
      </c>
      <c>
        <f>(M246*21)/100</f>
      </c>
      <c t="s">
        <v>28</v>
      </c>
    </row>
    <row r="247" spans="1:5" ht="25.5">
      <c r="A247" s="35" t="s">
        <v>56</v>
      </c>
      <c r="E247" s="39" t="s">
        <v>2138</v>
      </c>
    </row>
    <row r="248" spans="1:5" ht="12.75">
      <c r="A248" s="35" t="s">
        <v>57</v>
      </c>
      <c r="E248" s="40" t="s">
        <v>5</v>
      </c>
    </row>
    <row r="249" spans="1:5" ht="114.75">
      <c r="A249" t="s">
        <v>59</v>
      </c>
      <c r="E249" s="39" t="s">
        <v>2092</v>
      </c>
    </row>
    <row r="250" spans="1:13" ht="12.75">
      <c r="A250" t="s">
        <v>47</v>
      </c>
      <c r="C250" s="31" t="s">
        <v>1705</v>
      </c>
      <c r="E250" s="33" t="s">
        <v>1706</v>
      </c>
      <c r="J250" s="32">
        <f>0</f>
      </c>
      <c s="32">
        <f>0</f>
      </c>
      <c s="32">
        <f>0+L251+L255+L259+L263+L267+L271</f>
      </c>
      <c s="32">
        <f>0+M251+M255+M259+M263+M267+M271</f>
      </c>
    </row>
    <row r="251" spans="1:16" ht="12.75">
      <c r="A251" t="s">
        <v>50</v>
      </c>
      <c s="34" t="s">
        <v>393</v>
      </c>
      <c s="34" t="s">
        <v>2139</v>
      </c>
      <c s="35" t="s">
        <v>5</v>
      </c>
      <c s="6" t="s">
        <v>2140</v>
      </c>
      <c s="36" t="s">
        <v>533</v>
      </c>
      <c s="37">
        <v>2</v>
      </c>
      <c s="36">
        <v>0</v>
      </c>
      <c s="36">
        <f>ROUND(G251*H251,6)</f>
      </c>
      <c r="L251" s="38">
        <v>0</v>
      </c>
      <c s="32">
        <f>ROUND(ROUND(L251,2)*ROUND(G251,3),2)</f>
      </c>
      <c s="36" t="s">
        <v>55</v>
      </c>
      <c>
        <f>(M251*21)/100</f>
      </c>
      <c t="s">
        <v>28</v>
      </c>
    </row>
    <row r="252" spans="1:5" ht="12.75">
      <c r="A252" s="35" t="s">
        <v>56</v>
      </c>
      <c r="E252" s="39" t="s">
        <v>2140</v>
      </c>
    </row>
    <row r="253" spans="1:5" ht="12.75">
      <c r="A253" s="35" t="s">
        <v>57</v>
      </c>
      <c r="E253" s="40" t="s">
        <v>5</v>
      </c>
    </row>
    <row r="254" spans="1:5" ht="12.75">
      <c r="A254" t="s">
        <v>59</v>
      </c>
      <c r="E254" s="39" t="s">
        <v>5</v>
      </c>
    </row>
    <row r="255" spans="1:16" ht="12.75">
      <c r="A255" t="s">
        <v>50</v>
      </c>
      <c s="34" t="s">
        <v>397</v>
      </c>
      <c s="34" t="s">
        <v>2141</v>
      </c>
      <c s="35" t="s">
        <v>5</v>
      </c>
      <c s="6" t="s">
        <v>2142</v>
      </c>
      <c s="36" t="s">
        <v>533</v>
      </c>
      <c s="37">
        <v>3</v>
      </c>
      <c s="36">
        <v>0</v>
      </c>
      <c s="36">
        <f>ROUND(G255*H255,6)</f>
      </c>
      <c r="L255" s="38">
        <v>0</v>
      </c>
      <c s="32">
        <f>ROUND(ROUND(L255,2)*ROUND(G255,3),2)</f>
      </c>
      <c s="36" t="s">
        <v>55</v>
      </c>
      <c>
        <f>(M255*21)/100</f>
      </c>
      <c t="s">
        <v>28</v>
      </c>
    </row>
    <row r="256" spans="1:5" ht="12.75">
      <c r="A256" s="35" t="s">
        <v>56</v>
      </c>
      <c r="E256" s="39" t="s">
        <v>2142</v>
      </c>
    </row>
    <row r="257" spans="1:5" ht="89.25">
      <c r="A257" s="35" t="s">
        <v>57</v>
      </c>
      <c r="E257" s="42" t="s">
        <v>2143</v>
      </c>
    </row>
    <row r="258" spans="1:5" ht="12.75">
      <c r="A258" t="s">
        <v>59</v>
      </c>
      <c r="E258" s="39" t="s">
        <v>5</v>
      </c>
    </row>
    <row r="259" spans="1:16" ht="12.75">
      <c r="A259" t="s">
        <v>50</v>
      </c>
      <c s="34" t="s">
        <v>400</v>
      </c>
      <c s="34" t="s">
        <v>2144</v>
      </c>
      <c s="35" t="s">
        <v>5</v>
      </c>
      <c s="6" t="s">
        <v>2145</v>
      </c>
      <c s="36" t="s">
        <v>533</v>
      </c>
      <c s="37">
        <v>1</v>
      </c>
      <c s="36">
        <v>0</v>
      </c>
      <c s="36">
        <f>ROUND(G259*H259,6)</f>
      </c>
      <c r="L259" s="38">
        <v>0</v>
      </c>
      <c s="32">
        <f>ROUND(ROUND(L259,2)*ROUND(G259,3),2)</f>
      </c>
      <c s="36" t="s">
        <v>55</v>
      </c>
      <c>
        <f>(M259*21)/100</f>
      </c>
      <c t="s">
        <v>28</v>
      </c>
    </row>
    <row r="260" spans="1:5" ht="12.75">
      <c r="A260" s="35" t="s">
        <v>56</v>
      </c>
      <c r="E260" s="39" t="s">
        <v>2145</v>
      </c>
    </row>
    <row r="261" spans="1:5" ht="12.75">
      <c r="A261" s="35" t="s">
        <v>57</v>
      </c>
      <c r="E261" s="40" t="s">
        <v>5</v>
      </c>
    </row>
    <row r="262" spans="1:5" ht="63.75">
      <c r="A262" t="s">
        <v>59</v>
      </c>
      <c r="E262" s="39" t="s">
        <v>2146</v>
      </c>
    </row>
    <row r="263" spans="1:16" ht="12.75">
      <c r="A263" t="s">
        <v>50</v>
      </c>
      <c s="34" t="s">
        <v>713</v>
      </c>
      <c s="34" t="s">
        <v>2147</v>
      </c>
      <c s="35" t="s">
        <v>5</v>
      </c>
      <c s="6" t="s">
        <v>2148</v>
      </c>
      <c s="36" t="s">
        <v>583</v>
      </c>
      <c s="37">
        <v>651</v>
      </c>
      <c s="36">
        <v>5.1E-05</v>
      </c>
      <c s="36">
        <f>ROUND(G263*H263,6)</f>
      </c>
      <c r="L263" s="38">
        <v>0</v>
      </c>
      <c s="32">
        <f>ROUND(ROUND(L263,2)*ROUND(G263,3),2)</f>
      </c>
      <c s="36" t="s">
        <v>814</v>
      </c>
      <c>
        <f>(M263*21)/100</f>
      </c>
      <c t="s">
        <v>28</v>
      </c>
    </row>
    <row r="264" spans="1:5" ht="12.75">
      <c r="A264" s="35" t="s">
        <v>56</v>
      </c>
      <c r="E264" s="39" t="s">
        <v>2148</v>
      </c>
    </row>
    <row r="265" spans="1:5" ht="38.25">
      <c r="A265" s="35" t="s">
        <v>57</v>
      </c>
      <c r="E265" s="42" t="s">
        <v>2149</v>
      </c>
    </row>
    <row r="266" spans="1:5" ht="12.75">
      <c r="A266" t="s">
        <v>59</v>
      </c>
      <c r="E266" s="39" t="s">
        <v>2150</v>
      </c>
    </row>
    <row r="267" spans="1:16" ht="12.75">
      <c r="A267" t="s">
        <v>50</v>
      </c>
      <c s="34" t="s">
        <v>714</v>
      </c>
      <c s="34" t="s">
        <v>2151</v>
      </c>
      <c s="35" t="s">
        <v>5</v>
      </c>
      <c s="6" t="s">
        <v>2152</v>
      </c>
      <c s="36" t="s">
        <v>533</v>
      </c>
      <c s="37">
        <v>21</v>
      </c>
      <c s="36">
        <v>0</v>
      </c>
      <c s="36">
        <f>ROUND(G267*H267,6)</f>
      </c>
      <c r="L267" s="38">
        <v>0</v>
      </c>
      <c s="32">
        <f>ROUND(ROUND(L267,2)*ROUND(G267,3),2)</f>
      </c>
      <c s="36" t="s">
        <v>55</v>
      </c>
      <c>
        <f>(M267*21)/100</f>
      </c>
      <c t="s">
        <v>28</v>
      </c>
    </row>
    <row r="268" spans="1:5" ht="12.75">
      <c r="A268" s="35" t="s">
        <v>56</v>
      </c>
      <c r="E268" s="39" t="s">
        <v>2152</v>
      </c>
    </row>
    <row r="269" spans="1:5" ht="12.75">
      <c r="A269" s="35" t="s">
        <v>57</v>
      </c>
      <c r="E269" s="40" t="s">
        <v>5</v>
      </c>
    </row>
    <row r="270" spans="1:5" ht="12.75">
      <c r="A270" t="s">
        <v>59</v>
      </c>
      <c r="E270" s="39" t="s">
        <v>5</v>
      </c>
    </row>
    <row r="271" spans="1:16" ht="25.5">
      <c r="A271" t="s">
        <v>50</v>
      </c>
      <c s="34" t="s">
        <v>715</v>
      </c>
      <c s="34" t="s">
        <v>2153</v>
      </c>
      <c s="35" t="s">
        <v>5</v>
      </c>
      <c s="6" t="s">
        <v>2154</v>
      </c>
      <c s="36" t="s">
        <v>54</v>
      </c>
      <c s="37">
        <v>0.033</v>
      </c>
      <c s="36">
        <v>0</v>
      </c>
      <c s="36">
        <f>ROUND(G271*H271,6)</f>
      </c>
      <c r="L271" s="38">
        <v>0</v>
      </c>
      <c s="32">
        <f>ROUND(ROUND(L271,2)*ROUND(G271,3),2)</f>
      </c>
      <c s="36" t="s">
        <v>814</v>
      </c>
      <c>
        <f>(M271*21)/100</f>
      </c>
      <c t="s">
        <v>28</v>
      </c>
    </row>
    <row r="272" spans="1:5" ht="25.5">
      <c r="A272" s="35" t="s">
        <v>56</v>
      </c>
      <c r="E272" s="39" t="s">
        <v>2154</v>
      </c>
    </row>
    <row r="273" spans="1:5" ht="12.75">
      <c r="A273" s="35" t="s">
        <v>57</v>
      </c>
      <c r="E273" s="40" t="s">
        <v>5</v>
      </c>
    </row>
    <row r="274" spans="1:5" ht="114.75">
      <c r="A274" t="s">
        <v>59</v>
      </c>
      <c r="E274" s="39" t="s">
        <v>2155</v>
      </c>
    </row>
    <row r="275" spans="1:13" ht="12.75">
      <c r="A275" t="s">
        <v>47</v>
      </c>
      <c r="C275" s="31" t="s">
        <v>96</v>
      </c>
      <c r="E275" s="33" t="s">
        <v>1453</v>
      </c>
      <c r="J275" s="32">
        <f>0</f>
      </c>
      <c s="32">
        <f>0</f>
      </c>
      <c s="32">
        <f>0+L276+L280+L284+L288+L292+L296+L300+L304+L308+L312+L316+L320+L324</f>
      </c>
      <c s="32">
        <f>0+M276+M280+M284+M288+M292+M296+M300+M304+M308+M312+M316+M320+M324</f>
      </c>
    </row>
    <row r="276" spans="1:16" ht="38.25">
      <c r="A276" t="s">
        <v>50</v>
      </c>
      <c s="34" t="s">
        <v>1779</v>
      </c>
      <c s="34" t="s">
        <v>2156</v>
      </c>
      <c s="35" t="s">
        <v>5</v>
      </c>
      <c s="6" t="s">
        <v>2157</v>
      </c>
      <c s="36" t="s">
        <v>99</v>
      </c>
      <c s="37">
        <v>56.7</v>
      </c>
      <c s="36">
        <v>0.168491</v>
      </c>
      <c s="36">
        <f>ROUND(G276*H276,6)</f>
      </c>
      <c r="L276" s="38">
        <v>0</v>
      </c>
      <c s="32">
        <f>ROUND(ROUND(L276,2)*ROUND(G276,3),2)</f>
      </c>
      <c s="36" t="s">
        <v>814</v>
      </c>
      <c>
        <f>(M276*21)/100</f>
      </c>
      <c t="s">
        <v>28</v>
      </c>
    </row>
    <row r="277" spans="1:5" ht="38.25">
      <c r="A277" s="35" t="s">
        <v>56</v>
      </c>
      <c r="E277" s="39" t="s">
        <v>2157</v>
      </c>
    </row>
    <row r="278" spans="1:5" ht="38.25">
      <c r="A278" s="35" t="s">
        <v>57</v>
      </c>
      <c r="E278" s="42" t="s">
        <v>2158</v>
      </c>
    </row>
    <row r="279" spans="1:5" ht="102">
      <c r="A279" t="s">
        <v>59</v>
      </c>
      <c r="E279" s="39" t="s">
        <v>2159</v>
      </c>
    </row>
    <row r="280" spans="1:16" ht="12.75">
      <c r="A280" t="s">
        <v>50</v>
      </c>
      <c s="34" t="s">
        <v>1782</v>
      </c>
      <c s="34" t="s">
        <v>2160</v>
      </c>
      <c s="35" t="s">
        <v>5</v>
      </c>
      <c s="6" t="s">
        <v>2161</v>
      </c>
      <c s="36" t="s">
        <v>99</v>
      </c>
      <c s="37">
        <v>56.7</v>
      </c>
      <c s="36">
        <v>0.105</v>
      </c>
      <c s="36">
        <f>ROUND(G280*H280,6)</f>
      </c>
      <c r="L280" s="38">
        <v>0</v>
      </c>
      <c s="32">
        <f>ROUND(ROUND(L280,2)*ROUND(G280,3),2)</f>
      </c>
      <c s="36" t="s">
        <v>814</v>
      </c>
      <c>
        <f>(M280*21)/100</f>
      </c>
      <c t="s">
        <v>28</v>
      </c>
    </row>
    <row r="281" spans="1:5" ht="12.75">
      <c r="A281" s="35" t="s">
        <v>56</v>
      </c>
      <c r="E281" s="39" t="s">
        <v>2161</v>
      </c>
    </row>
    <row r="282" spans="1:5" ht="12.75">
      <c r="A282" s="35" t="s">
        <v>57</v>
      </c>
      <c r="E282" s="40" t="s">
        <v>5</v>
      </c>
    </row>
    <row r="283" spans="1:5" ht="12.75">
      <c r="A283" t="s">
        <v>59</v>
      </c>
      <c r="E283" s="39" t="s">
        <v>2162</v>
      </c>
    </row>
    <row r="284" spans="1:16" ht="25.5">
      <c r="A284" t="s">
        <v>50</v>
      </c>
      <c s="34" t="s">
        <v>1785</v>
      </c>
      <c s="34" t="s">
        <v>2163</v>
      </c>
      <c s="35" t="s">
        <v>5</v>
      </c>
      <c s="6" t="s">
        <v>2164</v>
      </c>
      <c s="36" t="s">
        <v>226</v>
      </c>
      <c s="37">
        <v>1417.455</v>
      </c>
      <c s="36">
        <v>0</v>
      </c>
      <c s="36">
        <f>ROUND(G284*H284,6)</f>
      </c>
      <c r="L284" s="38">
        <v>0</v>
      </c>
      <c s="32">
        <f>ROUND(ROUND(L284,2)*ROUND(G284,3),2)</f>
      </c>
      <c s="36" t="s">
        <v>814</v>
      </c>
      <c>
        <f>(M284*21)/100</f>
      </c>
      <c t="s">
        <v>28</v>
      </c>
    </row>
    <row r="285" spans="1:5" ht="25.5">
      <c r="A285" s="35" t="s">
        <v>56</v>
      </c>
      <c r="E285" s="39" t="s">
        <v>2164</v>
      </c>
    </row>
    <row r="286" spans="1:5" ht="25.5">
      <c r="A286" s="35" t="s">
        <v>57</v>
      </c>
      <c r="E286" s="40" t="s">
        <v>2165</v>
      </c>
    </row>
    <row r="287" spans="1:5" ht="51">
      <c r="A287" t="s">
        <v>59</v>
      </c>
      <c r="E287" s="39" t="s">
        <v>2166</v>
      </c>
    </row>
    <row r="288" spans="1:16" ht="25.5">
      <c r="A288" t="s">
        <v>50</v>
      </c>
      <c s="34" t="s">
        <v>1788</v>
      </c>
      <c s="34" t="s">
        <v>2167</v>
      </c>
      <c s="35" t="s">
        <v>5</v>
      </c>
      <c s="6" t="s">
        <v>2168</v>
      </c>
      <c s="36" t="s">
        <v>226</v>
      </c>
      <c s="37">
        <v>85047.3</v>
      </c>
      <c s="36">
        <v>0</v>
      </c>
      <c s="36">
        <f>ROUND(G288*H288,6)</f>
      </c>
      <c r="L288" s="38">
        <v>0</v>
      </c>
      <c s="32">
        <f>ROUND(ROUND(L288,2)*ROUND(G288,3),2)</f>
      </c>
      <c s="36" t="s">
        <v>814</v>
      </c>
      <c>
        <f>(M288*21)/100</f>
      </c>
      <c t="s">
        <v>28</v>
      </c>
    </row>
    <row r="289" spans="1:5" ht="38.25">
      <c r="A289" s="35" t="s">
        <v>56</v>
      </c>
      <c r="E289" s="39" t="s">
        <v>2169</v>
      </c>
    </row>
    <row r="290" spans="1:5" ht="25.5">
      <c r="A290" s="35" t="s">
        <v>57</v>
      </c>
      <c r="E290" s="40" t="s">
        <v>2170</v>
      </c>
    </row>
    <row r="291" spans="1:5" ht="51">
      <c r="A291" t="s">
        <v>59</v>
      </c>
      <c r="E291" s="39" t="s">
        <v>2166</v>
      </c>
    </row>
    <row r="292" spans="1:16" ht="25.5">
      <c r="A292" t="s">
        <v>50</v>
      </c>
      <c s="34" t="s">
        <v>1792</v>
      </c>
      <c s="34" t="s">
        <v>2171</v>
      </c>
      <c s="35" t="s">
        <v>5</v>
      </c>
      <c s="6" t="s">
        <v>2172</v>
      </c>
      <c s="36" t="s">
        <v>226</v>
      </c>
      <c s="37">
        <v>1417.455</v>
      </c>
      <c s="36">
        <v>0</v>
      </c>
      <c s="36">
        <f>ROUND(G292*H292,6)</f>
      </c>
      <c r="L292" s="38">
        <v>0</v>
      </c>
      <c s="32">
        <f>ROUND(ROUND(L292,2)*ROUND(G292,3),2)</f>
      </c>
      <c s="36" t="s">
        <v>814</v>
      </c>
      <c>
        <f>(M292*21)/100</f>
      </c>
      <c t="s">
        <v>28</v>
      </c>
    </row>
    <row r="293" spans="1:5" ht="25.5">
      <c r="A293" s="35" t="s">
        <v>56</v>
      </c>
      <c r="E293" s="39" t="s">
        <v>2172</v>
      </c>
    </row>
    <row r="294" spans="1:5" ht="25.5">
      <c r="A294" s="35" t="s">
        <v>57</v>
      </c>
      <c r="E294" s="40" t="s">
        <v>2165</v>
      </c>
    </row>
    <row r="295" spans="1:5" ht="25.5">
      <c r="A295" t="s">
        <v>59</v>
      </c>
      <c r="E295" s="39" t="s">
        <v>2173</v>
      </c>
    </row>
    <row r="296" spans="1:16" ht="12.75">
      <c r="A296" t="s">
        <v>50</v>
      </c>
      <c s="34" t="s">
        <v>1795</v>
      </c>
      <c s="34" t="s">
        <v>2174</v>
      </c>
      <c s="35" t="s">
        <v>5</v>
      </c>
      <c s="6" t="s">
        <v>2175</v>
      </c>
      <c s="36" t="s">
        <v>226</v>
      </c>
      <c s="37">
        <v>1417.455</v>
      </c>
      <c s="36">
        <v>0</v>
      </c>
      <c s="36">
        <f>ROUND(G296*H296,6)</f>
      </c>
      <c r="L296" s="38">
        <v>0</v>
      </c>
      <c s="32">
        <f>ROUND(ROUND(L296,2)*ROUND(G296,3),2)</f>
      </c>
      <c s="36" t="s">
        <v>814</v>
      </c>
      <c>
        <f>(M296*21)/100</f>
      </c>
      <c t="s">
        <v>28</v>
      </c>
    </row>
    <row r="297" spans="1:5" ht="12.75">
      <c r="A297" s="35" t="s">
        <v>56</v>
      </c>
      <c r="E297" s="39" t="s">
        <v>2175</v>
      </c>
    </row>
    <row r="298" spans="1:5" ht="25.5">
      <c r="A298" s="35" t="s">
        <v>57</v>
      </c>
      <c r="E298" s="40" t="s">
        <v>2165</v>
      </c>
    </row>
    <row r="299" spans="1:5" ht="25.5">
      <c r="A299" t="s">
        <v>59</v>
      </c>
      <c r="E299" s="39" t="s">
        <v>2176</v>
      </c>
    </row>
    <row r="300" spans="1:16" ht="12.75">
      <c r="A300" t="s">
        <v>50</v>
      </c>
      <c s="34" t="s">
        <v>1799</v>
      </c>
      <c s="34" t="s">
        <v>2177</v>
      </c>
      <c s="35" t="s">
        <v>5</v>
      </c>
      <c s="6" t="s">
        <v>2178</v>
      </c>
      <c s="36" t="s">
        <v>226</v>
      </c>
      <c s="37">
        <v>85047.3</v>
      </c>
      <c s="36">
        <v>0</v>
      </c>
      <c s="36">
        <f>ROUND(G300*H300,6)</f>
      </c>
      <c r="L300" s="38">
        <v>0</v>
      </c>
      <c s="32">
        <f>ROUND(ROUND(L300,2)*ROUND(G300,3),2)</f>
      </c>
      <c s="36" t="s">
        <v>814</v>
      </c>
      <c>
        <f>(M300*21)/100</f>
      </c>
      <c t="s">
        <v>28</v>
      </c>
    </row>
    <row r="301" spans="1:5" ht="12.75">
      <c r="A301" s="35" t="s">
        <v>56</v>
      </c>
      <c r="E301" s="39" t="s">
        <v>2178</v>
      </c>
    </row>
    <row r="302" spans="1:5" ht="25.5">
      <c r="A302" s="35" t="s">
        <v>57</v>
      </c>
      <c r="E302" s="40" t="s">
        <v>2170</v>
      </c>
    </row>
    <row r="303" spans="1:5" ht="25.5">
      <c r="A303" t="s">
        <v>59</v>
      </c>
      <c r="E303" s="39" t="s">
        <v>2176</v>
      </c>
    </row>
    <row r="304" spans="1:16" ht="12.75">
      <c r="A304" t="s">
        <v>50</v>
      </c>
      <c s="34" t="s">
        <v>1802</v>
      </c>
      <c s="34" t="s">
        <v>2179</v>
      </c>
      <c s="35" t="s">
        <v>5</v>
      </c>
      <c s="6" t="s">
        <v>2180</v>
      </c>
      <c s="36" t="s">
        <v>226</v>
      </c>
      <c s="37">
        <v>1417.455</v>
      </c>
      <c s="36">
        <v>0</v>
      </c>
      <c s="36">
        <f>ROUND(G304*H304,6)</f>
      </c>
      <c r="L304" s="38">
        <v>0</v>
      </c>
      <c s="32">
        <f>ROUND(ROUND(L304,2)*ROUND(G304,3),2)</f>
      </c>
      <c s="36" t="s">
        <v>814</v>
      </c>
      <c>
        <f>(M304*21)/100</f>
      </c>
      <c t="s">
        <v>28</v>
      </c>
    </row>
    <row r="305" spans="1:5" ht="12.75">
      <c r="A305" s="35" t="s">
        <v>56</v>
      </c>
      <c r="E305" s="39" t="s">
        <v>2180</v>
      </c>
    </row>
    <row r="306" spans="1:5" ht="25.5">
      <c r="A306" s="35" t="s">
        <v>57</v>
      </c>
      <c r="E306" s="40" t="s">
        <v>2165</v>
      </c>
    </row>
    <row r="307" spans="1:5" ht="12.75">
      <c r="A307" t="s">
        <v>59</v>
      </c>
      <c r="E307" s="39" t="s">
        <v>5</v>
      </c>
    </row>
    <row r="308" spans="1:16" ht="25.5">
      <c r="A308" t="s">
        <v>50</v>
      </c>
      <c s="34" t="s">
        <v>1805</v>
      </c>
      <c s="34" t="s">
        <v>2181</v>
      </c>
      <c s="35" t="s">
        <v>5</v>
      </c>
      <c s="6" t="s">
        <v>2182</v>
      </c>
      <c s="36" t="s">
        <v>90</v>
      </c>
      <c s="37">
        <v>100.8</v>
      </c>
      <c s="36">
        <v>1E-05</v>
      </c>
      <c s="36">
        <f>ROUND(G308*H308,6)</f>
      </c>
      <c r="L308" s="38">
        <v>0</v>
      </c>
      <c s="32">
        <f>ROUND(ROUND(L308,2)*ROUND(G308,3),2)</f>
      </c>
      <c s="36" t="s">
        <v>814</v>
      </c>
      <c>
        <f>(M308*21)/100</f>
      </c>
      <c t="s">
        <v>28</v>
      </c>
    </row>
    <row r="309" spans="1:5" ht="25.5">
      <c r="A309" s="35" t="s">
        <v>56</v>
      </c>
      <c r="E309" s="39" t="s">
        <v>2182</v>
      </c>
    </row>
    <row r="310" spans="1:5" ht="38.25">
      <c r="A310" s="35" t="s">
        <v>57</v>
      </c>
      <c r="E310" s="42" t="s">
        <v>2183</v>
      </c>
    </row>
    <row r="311" spans="1:5" ht="89.25">
      <c r="A311" t="s">
        <v>59</v>
      </c>
      <c r="E311" s="39" t="s">
        <v>1852</v>
      </c>
    </row>
    <row r="312" spans="1:16" ht="25.5">
      <c r="A312" t="s">
        <v>50</v>
      </c>
      <c s="34" t="s">
        <v>1808</v>
      </c>
      <c s="34" t="s">
        <v>2184</v>
      </c>
      <c s="35" t="s">
        <v>5</v>
      </c>
      <c s="6" t="s">
        <v>2185</v>
      </c>
      <c s="36" t="s">
        <v>226</v>
      </c>
      <c s="37">
        <v>61.264</v>
      </c>
      <c s="36">
        <v>0</v>
      </c>
      <c s="36">
        <f>ROUND(G312*H312,6)</f>
      </c>
      <c r="L312" s="38">
        <v>0</v>
      </c>
      <c s="32">
        <f>ROUND(ROUND(L312,2)*ROUND(G312,3),2)</f>
      </c>
      <c s="36" t="s">
        <v>814</v>
      </c>
      <c>
        <f>(M312*21)/100</f>
      </c>
      <c t="s">
        <v>28</v>
      </c>
    </row>
    <row r="313" spans="1:5" ht="25.5">
      <c r="A313" s="35" t="s">
        <v>56</v>
      </c>
      <c r="E313" s="39" t="s">
        <v>2185</v>
      </c>
    </row>
    <row r="314" spans="1:5" ht="102">
      <c r="A314" s="35" t="s">
        <v>57</v>
      </c>
      <c r="E314" s="42" t="s">
        <v>2186</v>
      </c>
    </row>
    <row r="315" spans="1:5" ht="12.75">
      <c r="A315" t="s">
        <v>59</v>
      </c>
      <c r="E315" s="39" t="s">
        <v>5</v>
      </c>
    </row>
    <row r="316" spans="1:16" ht="25.5">
      <c r="A316" t="s">
        <v>50</v>
      </c>
      <c s="34" t="s">
        <v>1811</v>
      </c>
      <c s="34" t="s">
        <v>2187</v>
      </c>
      <c s="35" t="s">
        <v>5</v>
      </c>
      <c s="6" t="s">
        <v>2188</v>
      </c>
      <c s="36" t="s">
        <v>99</v>
      </c>
      <c s="37">
        <v>14.6</v>
      </c>
      <c s="36">
        <v>0</v>
      </c>
      <c s="36">
        <f>ROUND(G316*H316,6)</f>
      </c>
      <c r="L316" s="38">
        <v>0</v>
      </c>
      <c s="32">
        <f>ROUND(ROUND(L316,2)*ROUND(G316,3),2)</f>
      </c>
      <c s="36" t="s">
        <v>814</v>
      </c>
      <c>
        <f>(M316*21)/100</f>
      </c>
      <c t="s">
        <v>28</v>
      </c>
    </row>
    <row r="317" spans="1:5" ht="25.5">
      <c r="A317" s="35" t="s">
        <v>56</v>
      </c>
      <c r="E317" s="39" t="s">
        <v>2188</v>
      </c>
    </row>
    <row r="318" spans="1:5" ht="38.25">
      <c r="A318" s="35" t="s">
        <v>57</v>
      </c>
      <c r="E318" s="42" t="s">
        <v>2189</v>
      </c>
    </row>
    <row r="319" spans="1:5" ht="12.75">
      <c r="A319" t="s">
        <v>59</v>
      </c>
      <c r="E319" s="39" t="s">
        <v>5</v>
      </c>
    </row>
    <row r="320" spans="1:16" ht="25.5">
      <c r="A320" t="s">
        <v>50</v>
      </c>
      <c s="34" t="s">
        <v>1814</v>
      </c>
      <c s="34" t="s">
        <v>2190</v>
      </c>
      <c s="35" t="s">
        <v>5</v>
      </c>
      <c s="6" t="s">
        <v>2191</v>
      </c>
      <c s="36" t="s">
        <v>54</v>
      </c>
      <c s="37">
        <v>0.504</v>
      </c>
      <c s="36">
        <v>0</v>
      </c>
      <c s="36">
        <f>ROUND(G320*H320,6)</f>
      </c>
      <c r="L320" s="38">
        <v>0</v>
      </c>
      <c s="32">
        <f>ROUND(ROUND(L320,2)*ROUND(G320,3),2)</f>
      </c>
      <c s="36" t="s">
        <v>814</v>
      </c>
      <c>
        <f>(M320*21)/100</f>
      </c>
      <c t="s">
        <v>28</v>
      </c>
    </row>
    <row r="321" spans="1:5" ht="25.5">
      <c r="A321" s="35" t="s">
        <v>56</v>
      </c>
      <c r="E321" s="39" t="s">
        <v>2191</v>
      </c>
    </row>
    <row r="322" spans="1:5" ht="38.25">
      <c r="A322" s="35" t="s">
        <v>57</v>
      </c>
      <c r="E322" s="42" t="s">
        <v>2192</v>
      </c>
    </row>
    <row r="323" spans="1:5" ht="12.75">
      <c r="A323" t="s">
        <v>59</v>
      </c>
      <c r="E323" s="39" t="s">
        <v>5</v>
      </c>
    </row>
    <row r="324" spans="1:16" ht="38.25">
      <c r="A324" t="s">
        <v>50</v>
      </c>
      <c s="34" t="s">
        <v>1819</v>
      </c>
      <c s="34" t="s">
        <v>2193</v>
      </c>
      <c s="35" t="s">
        <v>5</v>
      </c>
      <c s="6" t="s">
        <v>2194</v>
      </c>
      <c s="36" t="s">
        <v>90</v>
      </c>
      <c s="37">
        <v>12</v>
      </c>
      <c s="36">
        <v>0</v>
      </c>
      <c s="36">
        <f>ROUND(G324*H324,6)</f>
      </c>
      <c r="L324" s="38">
        <v>0</v>
      </c>
      <c s="32">
        <f>ROUND(ROUND(L324,2)*ROUND(G324,3),2)</f>
      </c>
      <c s="36" t="s">
        <v>814</v>
      </c>
      <c>
        <f>(M324*21)/100</f>
      </c>
      <c t="s">
        <v>28</v>
      </c>
    </row>
    <row r="325" spans="1:5" ht="38.25">
      <c r="A325" s="35" t="s">
        <v>56</v>
      </c>
      <c r="E325" s="39" t="s">
        <v>2195</v>
      </c>
    </row>
    <row r="326" spans="1:5" ht="38.25">
      <c r="A326" s="35" t="s">
        <v>57</v>
      </c>
      <c r="E326" s="42" t="s">
        <v>2196</v>
      </c>
    </row>
    <row r="327" spans="1:5" ht="12.75">
      <c r="A327" t="s">
        <v>59</v>
      </c>
      <c r="E327" s="39" t="s">
        <v>5</v>
      </c>
    </row>
    <row r="328" spans="1:13" ht="12.75">
      <c r="A328" t="s">
        <v>47</v>
      </c>
      <c r="C328" s="31" t="s">
        <v>721</v>
      </c>
      <c r="E328" s="33" t="s">
        <v>722</v>
      </c>
      <c r="J328" s="32">
        <f>0</f>
      </c>
      <c s="32">
        <f>0</f>
      </c>
      <c s="32">
        <f>0+L329+L333</f>
      </c>
      <c s="32">
        <f>0+M329+M333</f>
      </c>
    </row>
    <row r="329" spans="1:16" ht="25.5">
      <c r="A329" t="s">
        <v>50</v>
      </c>
      <c s="34" t="s">
        <v>1826</v>
      </c>
      <c s="34" t="s">
        <v>2197</v>
      </c>
      <c s="35" t="s">
        <v>5</v>
      </c>
      <c s="6" t="s">
        <v>2198</v>
      </c>
      <c s="36" t="s">
        <v>54</v>
      </c>
      <c s="37">
        <v>180.691</v>
      </c>
      <c s="36">
        <v>0</v>
      </c>
      <c s="36">
        <f>ROUND(G329*H329,6)</f>
      </c>
      <c r="L329" s="38">
        <v>0</v>
      </c>
      <c s="32">
        <f>ROUND(ROUND(L329,2)*ROUND(G329,3),2)</f>
      </c>
      <c s="36" t="s">
        <v>814</v>
      </c>
      <c>
        <f>(M329*21)/100</f>
      </c>
      <c t="s">
        <v>28</v>
      </c>
    </row>
    <row r="330" spans="1:5" ht="25.5">
      <c r="A330" s="35" t="s">
        <v>56</v>
      </c>
      <c r="E330" s="39" t="s">
        <v>2198</v>
      </c>
    </row>
    <row r="331" spans="1:5" ht="12.75">
      <c r="A331" s="35" t="s">
        <v>57</v>
      </c>
      <c r="E331" s="40" t="s">
        <v>5</v>
      </c>
    </row>
    <row r="332" spans="1:5" ht="114.75">
      <c r="A332" t="s">
        <v>59</v>
      </c>
      <c r="E332" s="39" t="s">
        <v>2199</v>
      </c>
    </row>
    <row r="333" spans="1:16" ht="38.25">
      <c r="A333" t="s">
        <v>50</v>
      </c>
      <c s="34" t="s">
        <v>1829</v>
      </c>
      <c s="34" t="s">
        <v>748</v>
      </c>
      <c s="35" t="s">
        <v>749</v>
      </c>
      <c s="6" t="s">
        <v>750</v>
      </c>
      <c s="36" t="s">
        <v>54</v>
      </c>
      <c s="37">
        <v>180.691</v>
      </c>
      <c s="36">
        <v>0</v>
      </c>
      <c s="36">
        <f>ROUND(G333*H333,6)</f>
      </c>
      <c r="L333" s="38">
        <v>0</v>
      </c>
      <c s="32">
        <f>ROUND(ROUND(L333,2)*ROUND(G333,3),2)</f>
      </c>
      <c s="36" t="s">
        <v>55</v>
      </c>
      <c>
        <f>(M333*21)/100</f>
      </c>
      <c t="s">
        <v>28</v>
      </c>
    </row>
    <row r="334" spans="1:5" ht="38.25">
      <c r="A334" s="35" t="s">
        <v>56</v>
      </c>
      <c r="E334" s="39" t="s">
        <v>751</v>
      </c>
    </row>
    <row r="335" spans="1:5" ht="25.5">
      <c r="A335" s="35" t="s">
        <v>57</v>
      </c>
      <c r="E335" s="40" t="s">
        <v>2200</v>
      </c>
    </row>
    <row r="336" spans="1:5" ht="89.25">
      <c r="A336" t="s">
        <v>59</v>
      </c>
      <c r="E336" s="39" t="s">
        <v>528</v>
      </c>
    </row>
    <row r="337" spans="1:13" ht="12.75">
      <c r="A337" t="s">
        <v>47</v>
      </c>
      <c r="C337" s="31" t="s">
        <v>1463</v>
      </c>
      <c r="E337" s="33" t="s">
        <v>1464</v>
      </c>
      <c r="J337" s="32">
        <f>0</f>
      </c>
      <c s="32">
        <f>0</f>
      </c>
      <c s="32">
        <f>0+L338</f>
      </c>
      <c s="32">
        <f>0+M338</f>
      </c>
    </row>
    <row r="338" spans="1:16" ht="38.25">
      <c r="A338" t="s">
        <v>50</v>
      </c>
      <c s="34" t="s">
        <v>1832</v>
      </c>
      <c s="34" t="s">
        <v>2201</v>
      </c>
      <c s="35" t="s">
        <v>5</v>
      </c>
      <c s="6" t="s">
        <v>2202</v>
      </c>
      <c s="36" t="s">
        <v>54</v>
      </c>
      <c s="37">
        <v>218.374</v>
      </c>
      <c s="36">
        <v>0</v>
      </c>
      <c s="36">
        <f>ROUND(G338*H338,6)</f>
      </c>
      <c r="L338" s="38">
        <v>0</v>
      </c>
      <c s="32">
        <f>ROUND(ROUND(L338,2)*ROUND(G338,3),2)</f>
      </c>
      <c s="36" t="s">
        <v>814</v>
      </c>
      <c>
        <f>(M338*21)/100</f>
      </c>
      <c t="s">
        <v>28</v>
      </c>
    </row>
    <row r="339" spans="1:5" ht="38.25">
      <c r="A339" s="35" t="s">
        <v>56</v>
      </c>
      <c r="E339" s="39" t="s">
        <v>2203</v>
      </c>
    </row>
    <row r="340" spans="1:5" ht="12.75">
      <c r="A340" s="35" t="s">
        <v>57</v>
      </c>
      <c r="E340" s="40" t="s">
        <v>5</v>
      </c>
    </row>
    <row r="341" spans="1:5" ht="63.75">
      <c r="A341" t="s">
        <v>59</v>
      </c>
      <c r="E341" s="39" t="s">
        <v>2204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COUNTIFS(L8:L351,"=0",A8:A351,"P")+COUNTIFS(L8:L351,"",A8:A351,"P")+SUM(Q8:Q351)</f>
      </c>
    </row>
    <row r="8" spans="1:13" ht="12.75">
      <c r="A8" t="s">
        <v>45</v>
      </c>
      <c r="C8" s="28" t="s">
        <v>2207</v>
      </c>
      <c r="E8" s="30" t="s">
        <v>2206</v>
      </c>
      <c r="J8" s="29">
        <f>0+J9+J30+J35+J64+J141+J190+J287+J320+J337+J350</f>
      </c>
      <c s="29">
        <f>0+K9+K30+K35+K64+K141+K190+K287+K320+K337+K350</f>
      </c>
      <c s="29">
        <f>0+L9+L30+L35+L64+L141+L190+L287+L320+L337+L350</f>
      </c>
      <c s="29">
        <f>0+M9+M30+M35+M64+M141+M190+M287+M320+M337+M350</f>
      </c>
    </row>
    <row r="9" spans="1:13" ht="12.75">
      <c r="A9" t="s">
        <v>47</v>
      </c>
      <c r="C9" s="31" t="s">
        <v>28</v>
      </c>
      <c r="E9" s="33" t="s">
        <v>1483</v>
      </c>
      <c r="J9" s="32">
        <f>0</f>
      </c>
      <c s="32">
        <f>0</f>
      </c>
      <c s="32">
        <f>0+L10+L14+L18+L22+L26</f>
      </c>
      <c s="32">
        <f>0+M10+M14+M18+M22+M26</f>
      </c>
    </row>
    <row r="10" spans="1:16" ht="25.5">
      <c r="A10" t="s">
        <v>50</v>
      </c>
      <c s="34" t="s">
        <v>48</v>
      </c>
      <c s="34" t="s">
        <v>2208</v>
      </c>
      <c s="35" t="s">
        <v>5</v>
      </c>
      <c s="6" t="s">
        <v>2209</v>
      </c>
      <c s="36" t="s">
        <v>70</v>
      </c>
      <c s="37">
        <v>1.2</v>
      </c>
      <c s="36">
        <v>2.16</v>
      </c>
      <c s="36">
        <f>ROUND(G10*H10,6)</f>
      </c>
      <c r="L10" s="38">
        <v>0</v>
      </c>
      <c s="32">
        <f>ROUND(ROUND(L10,2)*ROUND(G10,3),2)</f>
      </c>
      <c s="36" t="s">
        <v>814</v>
      </c>
      <c>
        <f>(M10*21)/100</f>
      </c>
      <c t="s">
        <v>28</v>
      </c>
    </row>
    <row r="11" spans="1:5" ht="25.5">
      <c r="A11" s="35" t="s">
        <v>56</v>
      </c>
      <c r="E11" s="39" t="s">
        <v>2209</v>
      </c>
    </row>
    <row r="12" spans="1:5" ht="38.25">
      <c r="A12" s="35" t="s">
        <v>57</v>
      </c>
      <c r="E12" s="42" t="s">
        <v>2210</v>
      </c>
    </row>
    <row r="13" spans="1:5" ht="51">
      <c r="A13" t="s">
        <v>59</v>
      </c>
      <c r="E13" s="39" t="s">
        <v>2211</v>
      </c>
    </row>
    <row r="14" spans="1:16" ht="12.75">
      <c r="A14" t="s">
        <v>50</v>
      </c>
      <c s="34" t="s">
        <v>28</v>
      </c>
      <c s="34" t="s">
        <v>2212</v>
      </c>
      <c s="35" t="s">
        <v>5</v>
      </c>
      <c s="6" t="s">
        <v>2213</v>
      </c>
      <c s="36" t="s">
        <v>70</v>
      </c>
      <c s="37">
        <v>0.4</v>
      </c>
      <c s="36">
        <v>2.453292</v>
      </c>
      <c s="36">
        <f>ROUND(G14*H14,6)</f>
      </c>
      <c r="L14" s="38">
        <v>0</v>
      </c>
      <c s="32">
        <f>ROUND(ROUND(L14,2)*ROUND(G14,3),2)</f>
      </c>
      <c s="36" t="s">
        <v>814</v>
      </c>
      <c>
        <f>(M14*21)/100</f>
      </c>
      <c t="s">
        <v>28</v>
      </c>
    </row>
    <row r="15" spans="1:5" ht="12.75">
      <c r="A15" s="35" t="s">
        <v>56</v>
      </c>
      <c r="E15" s="39" t="s">
        <v>2213</v>
      </c>
    </row>
    <row r="16" spans="1:5" ht="51">
      <c r="A16" s="35" t="s">
        <v>57</v>
      </c>
      <c r="E16" s="42" t="s">
        <v>2214</v>
      </c>
    </row>
    <row r="17" spans="1:5" ht="76.5">
      <c r="A17" t="s">
        <v>59</v>
      </c>
      <c r="E17" s="39" t="s">
        <v>1497</v>
      </c>
    </row>
    <row r="18" spans="1:16" ht="12.75">
      <c r="A18" t="s">
        <v>50</v>
      </c>
      <c s="34" t="s">
        <v>26</v>
      </c>
      <c s="34" t="s">
        <v>2215</v>
      </c>
      <c s="35" t="s">
        <v>5</v>
      </c>
      <c s="6" t="s">
        <v>2216</v>
      </c>
      <c s="36" t="s">
        <v>90</v>
      </c>
      <c s="37">
        <v>55</v>
      </c>
      <c s="36">
        <v>0.119838</v>
      </c>
      <c s="36">
        <f>ROUND(G18*H18,6)</f>
      </c>
      <c r="L18" s="38">
        <v>0</v>
      </c>
      <c s="32">
        <f>ROUND(ROUND(L18,2)*ROUND(G18,3),2)</f>
      </c>
      <c s="36" t="s">
        <v>814</v>
      </c>
      <c>
        <f>(M18*21)/100</f>
      </c>
      <c t="s">
        <v>28</v>
      </c>
    </row>
    <row r="19" spans="1:5" ht="12.75">
      <c r="A19" s="35" t="s">
        <v>56</v>
      </c>
      <c r="E19" s="39" t="s">
        <v>2216</v>
      </c>
    </row>
    <row r="20" spans="1:5" ht="63.75">
      <c r="A20" s="35" t="s">
        <v>57</v>
      </c>
      <c r="E20" s="42" t="s">
        <v>2217</v>
      </c>
    </row>
    <row r="21" spans="1:5" ht="25.5">
      <c r="A21" t="s">
        <v>59</v>
      </c>
      <c r="E21" s="39" t="s">
        <v>2218</v>
      </c>
    </row>
    <row r="22" spans="1:16" ht="12.75">
      <c r="A22" t="s">
        <v>50</v>
      </c>
      <c s="34" t="s">
        <v>75</v>
      </c>
      <c s="34" t="s">
        <v>2219</v>
      </c>
      <c s="35" t="s">
        <v>5</v>
      </c>
      <c s="6" t="s">
        <v>2220</v>
      </c>
      <c s="36" t="s">
        <v>90</v>
      </c>
      <c s="37">
        <v>8</v>
      </c>
      <c s="36">
        <v>0</v>
      </c>
      <c s="36">
        <f>ROUND(G22*H22,6)</f>
      </c>
      <c r="L22" s="38">
        <v>0</v>
      </c>
      <c s="32">
        <f>ROUND(ROUND(L22,2)*ROUND(G22,3),2)</f>
      </c>
      <c s="36" t="s">
        <v>55</v>
      </c>
      <c>
        <f>(M22*21)/100</f>
      </c>
      <c t="s">
        <v>28</v>
      </c>
    </row>
    <row r="23" spans="1:5" ht="12.75">
      <c r="A23" s="35" t="s">
        <v>56</v>
      </c>
      <c r="E23" s="39" t="s">
        <v>2220</v>
      </c>
    </row>
    <row r="24" spans="1:5" ht="12.75">
      <c r="A24" s="35" t="s">
        <v>57</v>
      </c>
      <c r="E24" s="40" t="s">
        <v>5</v>
      </c>
    </row>
    <row r="25" spans="1:5" ht="12.75">
      <c r="A25" t="s">
        <v>59</v>
      </c>
      <c r="E25" s="39" t="s">
        <v>5</v>
      </c>
    </row>
    <row r="26" spans="1:16" ht="12.75">
      <c r="A26" t="s">
        <v>50</v>
      </c>
      <c s="34" t="s">
        <v>81</v>
      </c>
      <c s="34" t="s">
        <v>2221</v>
      </c>
      <c s="35" t="s">
        <v>5</v>
      </c>
      <c s="6" t="s">
        <v>2222</v>
      </c>
      <c s="36" t="s">
        <v>90</v>
      </c>
      <c s="37">
        <v>47</v>
      </c>
      <c s="36">
        <v>0</v>
      </c>
      <c s="36">
        <f>ROUND(G26*H26,6)</f>
      </c>
      <c r="L26" s="38">
        <v>0</v>
      </c>
      <c s="32">
        <f>ROUND(ROUND(L26,2)*ROUND(G26,3),2)</f>
      </c>
      <c s="36" t="s">
        <v>55</v>
      </c>
      <c>
        <f>(M26*21)/100</f>
      </c>
      <c t="s">
        <v>28</v>
      </c>
    </row>
    <row r="27" spans="1:5" ht="12.75">
      <c r="A27" s="35" t="s">
        <v>56</v>
      </c>
      <c r="E27" s="39" t="s">
        <v>2222</v>
      </c>
    </row>
    <row r="28" spans="1:5" ht="12.75">
      <c r="A28" s="35" t="s">
        <v>57</v>
      </c>
      <c r="E28" s="40" t="s">
        <v>5</v>
      </c>
    </row>
    <row r="29" spans="1:5" ht="12.75">
      <c r="A29" t="s">
        <v>59</v>
      </c>
      <c r="E29" s="39" t="s">
        <v>5</v>
      </c>
    </row>
    <row r="30" spans="1:13" ht="12.75">
      <c r="A30" t="s">
        <v>47</v>
      </c>
      <c r="C30" s="31" t="s">
        <v>2223</v>
      </c>
      <c r="E30" s="33" t="s">
        <v>2224</v>
      </c>
      <c r="J30" s="32">
        <f>0</f>
      </c>
      <c s="32">
        <f>0</f>
      </c>
      <c s="32">
        <f>0+L31</f>
      </c>
      <c s="32">
        <f>0+M31</f>
      </c>
    </row>
    <row r="31" spans="1:16" ht="12.75">
      <c r="A31" t="s">
        <v>50</v>
      </c>
      <c s="34" t="s">
        <v>27</v>
      </c>
      <c s="34" t="s">
        <v>2225</v>
      </c>
      <c s="35" t="s">
        <v>5</v>
      </c>
      <c s="6" t="s">
        <v>2226</v>
      </c>
      <c s="36" t="s">
        <v>226</v>
      </c>
      <c s="37">
        <v>1273.782</v>
      </c>
      <c s="36">
        <v>0</v>
      </c>
      <c s="36">
        <f>ROUND(G31*H31,6)</f>
      </c>
      <c r="L31" s="38">
        <v>0</v>
      </c>
      <c s="32">
        <f>ROUND(ROUND(L31,2)*ROUND(G31,3),2)</f>
      </c>
      <c s="36" t="s">
        <v>814</v>
      </c>
      <c>
        <f>(M31*21)/100</f>
      </c>
      <c t="s">
        <v>28</v>
      </c>
    </row>
    <row r="32" spans="1:5" ht="12.75">
      <c r="A32" s="35" t="s">
        <v>56</v>
      </c>
      <c r="E32" s="39" t="s">
        <v>2226</v>
      </c>
    </row>
    <row r="33" spans="1:5" ht="51">
      <c r="A33" s="35" t="s">
        <v>57</v>
      </c>
      <c r="E33" s="42" t="s">
        <v>2227</v>
      </c>
    </row>
    <row r="34" spans="1:5" ht="12.75">
      <c r="A34" t="s">
        <v>59</v>
      </c>
      <c r="E34" s="39" t="s">
        <v>5</v>
      </c>
    </row>
    <row r="35" spans="1:13" ht="12.75">
      <c r="A35" t="s">
        <v>47</v>
      </c>
      <c r="C35" s="31" t="s">
        <v>1410</v>
      </c>
      <c r="E35" s="33" t="s">
        <v>1411</v>
      </c>
      <c r="J35" s="32">
        <f>0</f>
      </c>
      <c s="32">
        <f>0</f>
      </c>
      <c s="32">
        <f>0+L36+L40+L44+L48+L52+L56+L60</f>
      </c>
      <c s="32">
        <f>0+M36+M40+M44+M48+M52+M56+M60</f>
      </c>
    </row>
    <row r="36" spans="1:16" ht="12.75">
      <c r="A36" t="s">
        <v>50</v>
      </c>
      <c s="34" t="s">
        <v>109</v>
      </c>
      <c s="34" t="s">
        <v>2228</v>
      </c>
      <c s="35" t="s">
        <v>5</v>
      </c>
      <c s="6" t="s">
        <v>2229</v>
      </c>
      <c s="36" t="s">
        <v>99</v>
      </c>
      <c s="37">
        <v>20.2</v>
      </c>
      <c s="36">
        <v>0.013551</v>
      </c>
      <c s="36">
        <f>ROUND(G36*H36,6)</f>
      </c>
      <c r="L36" s="38">
        <v>0</v>
      </c>
      <c s="32">
        <f>ROUND(ROUND(L36,2)*ROUND(G36,3),2)</f>
      </c>
      <c s="36" t="s">
        <v>814</v>
      </c>
      <c>
        <f>(M36*21)/100</f>
      </c>
      <c t="s">
        <v>28</v>
      </c>
    </row>
    <row r="37" spans="1:5" ht="12.75">
      <c r="A37" s="35" t="s">
        <v>56</v>
      </c>
      <c r="E37" s="39" t="s">
        <v>2229</v>
      </c>
    </row>
    <row r="38" spans="1:5" ht="63.75">
      <c r="A38" s="35" t="s">
        <v>57</v>
      </c>
      <c r="E38" s="42" t="s">
        <v>2230</v>
      </c>
    </row>
    <row r="39" spans="1:5" ht="12.75">
      <c r="A39" t="s">
        <v>59</v>
      </c>
      <c r="E39" s="39" t="s">
        <v>5</v>
      </c>
    </row>
    <row r="40" spans="1:16" ht="12.75">
      <c r="A40" t="s">
        <v>50</v>
      </c>
      <c s="34" t="s">
        <v>115</v>
      </c>
      <c s="34" t="s">
        <v>2231</v>
      </c>
      <c s="35" t="s">
        <v>5</v>
      </c>
      <c s="6" t="s">
        <v>2232</v>
      </c>
      <c s="36" t="s">
        <v>99</v>
      </c>
      <c s="37">
        <v>19.6</v>
      </c>
      <c s="36">
        <v>0.017014</v>
      </c>
      <c s="36">
        <f>ROUND(G40*H40,6)</f>
      </c>
      <c r="L40" s="38">
        <v>0</v>
      </c>
      <c s="32">
        <f>ROUND(ROUND(L40,2)*ROUND(G40,3),2)</f>
      </c>
      <c s="36" t="s">
        <v>814</v>
      </c>
      <c>
        <f>(M40*21)/100</f>
      </c>
      <c t="s">
        <v>28</v>
      </c>
    </row>
    <row r="41" spans="1:5" ht="12.75">
      <c r="A41" s="35" t="s">
        <v>56</v>
      </c>
      <c r="E41" s="39" t="s">
        <v>2232</v>
      </c>
    </row>
    <row r="42" spans="1:5" ht="38.25">
      <c r="A42" s="35" t="s">
        <v>57</v>
      </c>
      <c r="E42" s="42" t="s">
        <v>2233</v>
      </c>
    </row>
    <row r="43" spans="1:5" ht="12.75">
      <c r="A43" t="s">
        <v>59</v>
      </c>
      <c r="E43" s="39" t="s">
        <v>5</v>
      </c>
    </row>
    <row r="44" spans="1:16" ht="12.75">
      <c r="A44" t="s">
        <v>50</v>
      </c>
      <c s="34" t="s">
        <v>214</v>
      </c>
      <c s="34" t="s">
        <v>2234</v>
      </c>
      <c s="35" t="s">
        <v>5</v>
      </c>
      <c s="6" t="s">
        <v>2235</v>
      </c>
      <c s="36" t="s">
        <v>99</v>
      </c>
      <c s="37">
        <v>2.8</v>
      </c>
      <c s="36">
        <v>0.022609</v>
      </c>
      <c s="36">
        <f>ROUND(G44*H44,6)</f>
      </c>
      <c r="L44" s="38">
        <v>0</v>
      </c>
      <c s="32">
        <f>ROUND(ROUND(L44,2)*ROUND(G44,3),2)</f>
      </c>
      <c s="36" t="s">
        <v>814</v>
      </c>
      <c>
        <f>(M44*21)/100</f>
      </c>
      <c t="s">
        <v>28</v>
      </c>
    </row>
    <row r="45" spans="1:5" ht="12.75">
      <c r="A45" s="35" t="s">
        <v>56</v>
      </c>
      <c r="E45" s="39" t="s">
        <v>2235</v>
      </c>
    </row>
    <row r="46" spans="1:5" ht="38.25">
      <c r="A46" s="35" t="s">
        <v>57</v>
      </c>
      <c r="E46" s="42" t="s">
        <v>2236</v>
      </c>
    </row>
    <row r="47" spans="1:5" ht="12.75">
      <c r="A47" t="s">
        <v>59</v>
      </c>
      <c r="E47" s="39" t="s">
        <v>5</v>
      </c>
    </row>
    <row r="48" spans="1:16" ht="12.75">
      <c r="A48" t="s">
        <v>50</v>
      </c>
      <c s="34" t="s">
        <v>120</v>
      </c>
      <c s="34" t="s">
        <v>1421</v>
      </c>
      <c s="35" t="s">
        <v>5</v>
      </c>
      <c s="6" t="s">
        <v>1422</v>
      </c>
      <c s="36" t="s">
        <v>90</v>
      </c>
      <c s="37">
        <v>14</v>
      </c>
      <c s="36">
        <v>0.02652</v>
      </c>
      <c s="36">
        <f>ROUND(G48*H48,6)</f>
      </c>
      <c r="L48" s="38">
        <v>0</v>
      </c>
      <c s="32">
        <f>ROUND(ROUND(L48,2)*ROUND(G48,3),2)</f>
      </c>
      <c s="36" t="s">
        <v>814</v>
      </c>
      <c>
        <f>(M48*21)/100</f>
      </c>
      <c t="s">
        <v>28</v>
      </c>
    </row>
    <row r="49" spans="1:5" ht="12.75">
      <c r="A49" s="35" t="s">
        <v>56</v>
      </c>
      <c r="E49" s="39" t="s">
        <v>1422</v>
      </c>
    </row>
    <row r="50" spans="1:5" ht="38.25">
      <c r="A50" s="35" t="s">
        <v>57</v>
      </c>
      <c r="E50" s="42" t="s">
        <v>2237</v>
      </c>
    </row>
    <row r="51" spans="1:5" ht="12.75">
      <c r="A51" t="s">
        <v>59</v>
      </c>
      <c r="E51" s="39" t="s">
        <v>5</v>
      </c>
    </row>
    <row r="52" spans="1:16" ht="12.75">
      <c r="A52" t="s">
        <v>50</v>
      </c>
      <c s="34" t="s">
        <v>124</v>
      </c>
      <c s="34" t="s">
        <v>1423</v>
      </c>
      <c s="35" t="s">
        <v>5</v>
      </c>
      <c s="6" t="s">
        <v>1424</v>
      </c>
      <c s="36" t="s">
        <v>90</v>
      </c>
      <c s="37">
        <v>2</v>
      </c>
      <c s="36">
        <v>0.030896</v>
      </c>
      <c s="36">
        <f>ROUND(G52*H52,6)</f>
      </c>
      <c r="L52" s="38">
        <v>0</v>
      </c>
      <c s="32">
        <f>ROUND(ROUND(L52,2)*ROUND(G52,3),2)</f>
      </c>
      <c s="36" t="s">
        <v>814</v>
      </c>
      <c>
        <f>(M52*21)/100</f>
      </c>
      <c t="s">
        <v>28</v>
      </c>
    </row>
    <row r="53" spans="1:5" ht="12.75">
      <c r="A53" s="35" t="s">
        <v>56</v>
      </c>
      <c r="E53" s="39" t="s">
        <v>1424</v>
      </c>
    </row>
    <row r="54" spans="1:5" ht="38.25">
      <c r="A54" s="35" t="s">
        <v>57</v>
      </c>
      <c r="E54" s="42" t="s">
        <v>2238</v>
      </c>
    </row>
    <row r="55" spans="1:5" ht="12.75">
      <c r="A55" t="s">
        <v>59</v>
      </c>
      <c r="E55" s="39" t="s">
        <v>5</v>
      </c>
    </row>
    <row r="56" spans="1:16" ht="12.75">
      <c r="A56" t="s">
        <v>50</v>
      </c>
      <c s="34" t="s">
        <v>129</v>
      </c>
      <c s="34" t="s">
        <v>2239</v>
      </c>
      <c s="35" t="s">
        <v>5</v>
      </c>
      <c s="6" t="s">
        <v>2240</v>
      </c>
      <c s="36" t="s">
        <v>90</v>
      </c>
      <c s="37">
        <v>19</v>
      </c>
      <c s="36">
        <v>0</v>
      </c>
      <c s="36">
        <f>ROUND(G56*H56,6)</f>
      </c>
      <c r="L56" s="38">
        <v>0</v>
      </c>
      <c s="32">
        <f>ROUND(ROUND(L56,2)*ROUND(G56,3),2)</f>
      </c>
      <c s="36" t="s">
        <v>55</v>
      </c>
      <c>
        <f>(M56*21)/100</f>
      </c>
      <c t="s">
        <v>28</v>
      </c>
    </row>
    <row r="57" spans="1:5" ht="12.75">
      <c r="A57" s="35" t="s">
        <v>56</v>
      </c>
      <c r="E57" s="39" t="s">
        <v>2240</v>
      </c>
    </row>
    <row r="58" spans="1:5" ht="12.75">
      <c r="A58" s="35" t="s">
        <v>57</v>
      </c>
      <c r="E58" s="40" t="s">
        <v>5</v>
      </c>
    </row>
    <row r="59" spans="1:5" ht="12.75">
      <c r="A59" t="s">
        <v>59</v>
      </c>
      <c r="E59" s="39" t="s">
        <v>5</v>
      </c>
    </row>
    <row r="60" spans="1:16" ht="25.5">
      <c r="A60" t="s">
        <v>50</v>
      </c>
      <c s="34" t="s">
        <v>133</v>
      </c>
      <c s="34" t="s">
        <v>2241</v>
      </c>
      <c s="35" t="s">
        <v>5</v>
      </c>
      <c s="6" t="s">
        <v>2242</v>
      </c>
      <c s="36" t="s">
        <v>54</v>
      </c>
      <c s="37">
        <v>1.607</v>
      </c>
      <c s="36">
        <v>0</v>
      </c>
      <c s="36">
        <f>ROUND(G60*H60,6)</f>
      </c>
      <c r="L60" s="38">
        <v>0</v>
      </c>
      <c s="32">
        <f>ROUND(ROUND(L60,2)*ROUND(G60,3),2)</f>
      </c>
      <c s="36" t="s">
        <v>814</v>
      </c>
      <c>
        <f>(M60*21)/100</f>
      </c>
      <c t="s">
        <v>28</v>
      </c>
    </row>
    <row r="61" spans="1:5" ht="25.5">
      <c r="A61" s="35" t="s">
        <v>56</v>
      </c>
      <c r="E61" s="39" t="s">
        <v>2242</v>
      </c>
    </row>
    <row r="62" spans="1:5" ht="12.75">
      <c r="A62" s="35" t="s">
        <v>57</v>
      </c>
      <c r="E62" s="40" t="s">
        <v>5</v>
      </c>
    </row>
    <row r="63" spans="1:5" ht="114.75">
      <c r="A63" t="s">
        <v>59</v>
      </c>
      <c r="E63" s="39" t="s">
        <v>2067</v>
      </c>
    </row>
    <row r="64" spans="1:13" ht="12.75">
      <c r="A64" t="s">
        <v>47</v>
      </c>
      <c r="C64" s="31" t="s">
        <v>2243</v>
      </c>
      <c r="E64" s="33" t="s">
        <v>2244</v>
      </c>
      <c r="J64" s="32">
        <f>0</f>
      </c>
      <c s="32">
        <f>0</f>
      </c>
      <c s="32">
        <f>0+L65+L69+L73+L77+L81+L85+L89+L93+L97+L101+L105+L109+L113+L117+L121+L125+L129+L133+L137</f>
      </c>
      <c s="32">
        <f>0+M65+M69+M73+M77+M81+M85+M89+M93+M97+M101+M105+M109+M113+M117+M121+M125+M129+M133+M137</f>
      </c>
    </row>
    <row r="65" spans="1:16" ht="25.5">
      <c r="A65" t="s">
        <v>50</v>
      </c>
      <c s="34" t="s">
        <v>137</v>
      </c>
      <c s="34" t="s">
        <v>2245</v>
      </c>
      <c s="35" t="s">
        <v>5</v>
      </c>
      <c s="6" t="s">
        <v>2246</v>
      </c>
      <c s="36" t="s">
        <v>99</v>
      </c>
      <c s="37">
        <v>2547.564</v>
      </c>
      <c s="36">
        <v>0</v>
      </c>
      <c s="36">
        <f>ROUND(G65*H65,6)</f>
      </c>
      <c r="L65" s="38">
        <v>0</v>
      </c>
      <c s="32">
        <f>ROUND(ROUND(L65,2)*ROUND(G65,3),2)</f>
      </c>
      <c s="36" t="s">
        <v>814</v>
      </c>
      <c>
        <f>(M65*21)/100</f>
      </c>
      <c t="s">
        <v>28</v>
      </c>
    </row>
    <row r="66" spans="1:5" ht="25.5">
      <c r="A66" s="35" t="s">
        <v>56</v>
      </c>
      <c r="E66" s="39" t="s">
        <v>2246</v>
      </c>
    </row>
    <row r="67" spans="1:5" ht="51">
      <c r="A67" s="35" t="s">
        <v>57</v>
      </c>
      <c r="E67" s="42" t="s">
        <v>2247</v>
      </c>
    </row>
    <row r="68" spans="1:5" ht="12.75">
      <c r="A68" t="s">
        <v>59</v>
      </c>
      <c r="E68" s="39" t="s">
        <v>5</v>
      </c>
    </row>
    <row r="69" spans="1:16" ht="25.5">
      <c r="A69" t="s">
        <v>50</v>
      </c>
      <c s="34" t="s">
        <v>141</v>
      </c>
      <c s="34" t="s">
        <v>2248</v>
      </c>
      <c s="35" t="s">
        <v>5</v>
      </c>
      <c s="6" t="s">
        <v>2249</v>
      </c>
      <c s="36" t="s">
        <v>99</v>
      </c>
      <c s="37">
        <v>214.286</v>
      </c>
      <c s="36">
        <v>0</v>
      </c>
      <c s="36">
        <f>ROUND(G69*H69,6)</f>
      </c>
      <c r="L69" s="38">
        <v>0</v>
      </c>
      <c s="32">
        <f>ROUND(ROUND(L69,2)*ROUND(G69,3),2)</f>
      </c>
      <c s="36" t="s">
        <v>814</v>
      </c>
      <c>
        <f>(M69*21)/100</f>
      </c>
      <c t="s">
        <v>28</v>
      </c>
    </row>
    <row r="70" spans="1:5" ht="25.5">
      <c r="A70" s="35" t="s">
        <v>56</v>
      </c>
      <c r="E70" s="39" t="s">
        <v>2249</v>
      </c>
    </row>
    <row r="71" spans="1:5" ht="51">
      <c r="A71" s="35" t="s">
        <v>57</v>
      </c>
      <c r="E71" s="42" t="s">
        <v>2250</v>
      </c>
    </row>
    <row r="72" spans="1:5" ht="25.5">
      <c r="A72" t="s">
        <v>59</v>
      </c>
      <c r="E72" s="39" t="s">
        <v>2251</v>
      </c>
    </row>
    <row r="73" spans="1:16" ht="38.25">
      <c r="A73" t="s">
        <v>50</v>
      </c>
      <c s="34" t="s">
        <v>145</v>
      </c>
      <c s="34" t="s">
        <v>2252</v>
      </c>
      <c s="35" t="s">
        <v>5</v>
      </c>
      <c s="6" t="s">
        <v>2253</v>
      </c>
      <c s="36" t="s">
        <v>99</v>
      </c>
      <c s="37">
        <v>175</v>
      </c>
      <c s="36">
        <v>0</v>
      </c>
      <c s="36">
        <f>ROUND(G73*H73,6)</f>
      </c>
      <c r="L73" s="38">
        <v>0</v>
      </c>
      <c s="32">
        <f>ROUND(ROUND(L73,2)*ROUND(G73,3),2)</f>
      </c>
      <c s="36" t="s">
        <v>814</v>
      </c>
      <c>
        <f>(M73*21)/100</f>
      </c>
      <c t="s">
        <v>28</v>
      </c>
    </row>
    <row r="74" spans="1:5" ht="38.25">
      <c r="A74" s="35" t="s">
        <v>56</v>
      </c>
      <c r="E74" s="39" t="s">
        <v>2254</v>
      </c>
    </row>
    <row r="75" spans="1:5" ht="51">
      <c r="A75" s="35" t="s">
        <v>57</v>
      </c>
      <c r="E75" s="42" t="s">
        <v>2255</v>
      </c>
    </row>
    <row r="76" spans="1:5" ht="102">
      <c r="A76" t="s">
        <v>59</v>
      </c>
      <c r="E76" s="39" t="s">
        <v>2256</v>
      </c>
    </row>
    <row r="77" spans="1:16" ht="12.75">
      <c r="A77" t="s">
        <v>50</v>
      </c>
      <c s="34" t="s">
        <v>149</v>
      </c>
      <c s="34" t="s">
        <v>2257</v>
      </c>
      <c s="35" t="s">
        <v>5</v>
      </c>
      <c s="6" t="s">
        <v>2258</v>
      </c>
      <c s="36" t="s">
        <v>70</v>
      </c>
      <c s="37">
        <v>2.1</v>
      </c>
      <c s="36">
        <v>0.55</v>
      </c>
      <c s="36">
        <f>ROUND(G77*H77,6)</f>
      </c>
      <c r="L77" s="38">
        <v>0</v>
      </c>
      <c s="32">
        <f>ROUND(ROUND(L77,2)*ROUND(G77,3),2)</f>
      </c>
      <c s="36" t="s">
        <v>814</v>
      </c>
      <c>
        <f>(M77*21)/100</f>
      </c>
      <c t="s">
        <v>28</v>
      </c>
    </row>
    <row r="78" spans="1:5" ht="12.75">
      <c r="A78" s="35" t="s">
        <v>56</v>
      </c>
      <c r="E78" s="39" t="s">
        <v>2258</v>
      </c>
    </row>
    <row r="79" spans="1:5" ht="12.75">
      <c r="A79" s="35" t="s">
        <v>57</v>
      </c>
      <c r="E79" s="40" t="s">
        <v>5</v>
      </c>
    </row>
    <row r="80" spans="1:5" ht="12.75">
      <c r="A80" t="s">
        <v>59</v>
      </c>
      <c r="E80" s="39" t="s">
        <v>5</v>
      </c>
    </row>
    <row r="81" spans="1:16" ht="38.25">
      <c r="A81" t="s">
        <v>50</v>
      </c>
      <c s="34" t="s">
        <v>153</v>
      </c>
      <c s="34" t="s">
        <v>2259</v>
      </c>
      <c s="35" t="s">
        <v>5</v>
      </c>
      <c s="6" t="s">
        <v>2260</v>
      </c>
      <c s="36" t="s">
        <v>99</v>
      </c>
      <c s="37">
        <v>7.143</v>
      </c>
      <c s="36">
        <v>0</v>
      </c>
      <c s="36">
        <f>ROUND(G81*H81,6)</f>
      </c>
      <c r="L81" s="38">
        <v>0</v>
      </c>
      <c s="32">
        <f>ROUND(ROUND(L81,2)*ROUND(G81,3),2)</f>
      </c>
      <c s="36" t="s">
        <v>814</v>
      </c>
      <c>
        <f>(M81*21)/100</f>
      </c>
      <c t="s">
        <v>28</v>
      </c>
    </row>
    <row r="82" spans="1:5" ht="38.25">
      <c r="A82" s="35" t="s">
        <v>56</v>
      </c>
      <c r="E82" s="39" t="s">
        <v>2261</v>
      </c>
    </row>
    <row r="83" spans="1:5" ht="51">
      <c r="A83" s="35" t="s">
        <v>57</v>
      </c>
      <c r="E83" s="42" t="s">
        <v>2262</v>
      </c>
    </row>
    <row r="84" spans="1:5" ht="102">
      <c r="A84" t="s">
        <v>59</v>
      </c>
      <c r="E84" s="39" t="s">
        <v>2256</v>
      </c>
    </row>
    <row r="85" spans="1:16" ht="12.75">
      <c r="A85" t="s">
        <v>50</v>
      </c>
      <c s="34" t="s">
        <v>241</v>
      </c>
      <c s="34" t="s">
        <v>2263</v>
      </c>
      <c s="35" t="s">
        <v>5</v>
      </c>
      <c s="6" t="s">
        <v>2264</v>
      </c>
      <c s="36" t="s">
        <v>70</v>
      </c>
      <c s="37">
        <v>0.1</v>
      </c>
      <c s="36">
        <v>0.55</v>
      </c>
      <c s="36">
        <f>ROUND(G85*H85,6)</f>
      </c>
      <c r="L85" s="38">
        <v>0</v>
      </c>
      <c s="32">
        <f>ROUND(ROUND(L85,2)*ROUND(G85,3),2)</f>
      </c>
      <c s="36" t="s">
        <v>814</v>
      </c>
      <c>
        <f>(M85*21)/100</f>
      </c>
      <c t="s">
        <v>28</v>
      </c>
    </row>
    <row r="86" spans="1:5" ht="12.75">
      <c r="A86" s="35" t="s">
        <v>56</v>
      </c>
      <c r="E86" s="39" t="s">
        <v>2264</v>
      </c>
    </row>
    <row r="87" spans="1:5" ht="12.75">
      <c r="A87" s="35" t="s">
        <v>57</v>
      </c>
      <c r="E87" s="40" t="s">
        <v>5</v>
      </c>
    </row>
    <row r="88" spans="1:5" ht="12.75">
      <c r="A88" t="s">
        <v>59</v>
      </c>
      <c r="E88" s="39" t="s">
        <v>5</v>
      </c>
    </row>
    <row r="89" spans="1:16" ht="38.25">
      <c r="A89" t="s">
        <v>50</v>
      </c>
      <c s="34" t="s">
        <v>157</v>
      </c>
      <c s="34" t="s">
        <v>2265</v>
      </c>
      <c s="35" t="s">
        <v>5</v>
      </c>
      <c s="6" t="s">
        <v>2260</v>
      </c>
      <c s="36" t="s">
        <v>99</v>
      </c>
      <c s="37">
        <v>1039.015</v>
      </c>
      <c s="36">
        <v>0</v>
      </c>
      <c s="36">
        <f>ROUND(G89*H89,6)</f>
      </c>
      <c r="L89" s="38">
        <v>0</v>
      </c>
      <c s="32">
        <f>ROUND(ROUND(L89,2)*ROUND(G89,3),2)</f>
      </c>
      <c s="36" t="s">
        <v>814</v>
      </c>
      <c>
        <f>(M89*21)/100</f>
      </c>
      <c t="s">
        <v>28</v>
      </c>
    </row>
    <row r="90" spans="1:5" ht="38.25">
      <c r="A90" s="35" t="s">
        <v>56</v>
      </c>
      <c r="E90" s="39" t="s">
        <v>2266</v>
      </c>
    </row>
    <row r="91" spans="1:5" ht="76.5">
      <c r="A91" s="35" t="s">
        <v>57</v>
      </c>
      <c r="E91" s="42" t="s">
        <v>2267</v>
      </c>
    </row>
    <row r="92" spans="1:5" ht="102">
      <c r="A92" t="s">
        <v>59</v>
      </c>
      <c r="E92" s="39" t="s">
        <v>2256</v>
      </c>
    </row>
    <row r="93" spans="1:16" ht="12.75">
      <c r="A93" t="s">
        <v>50</v>
      </c>
      <c s="34" t="s">
        <v>161</v>
      </c>
      <c s="34" t="s">
        <v>2268</v>
      </c>
      <c s="35" t="s">
        <v>5</v>
      </c>
      <c s="6" t="s">
        <v>2269</v>
      </c>
      <c s="36" t="s">
        <v>70</v>
      </c>
      <c s="37">
        <v>27.4</v>
      </c>
      <c s="36">
        <v>0.55</v>
      </c>
      <c s="36">
        <f>ROUND(G93*H93,6)</f>
      </c>
      <c r="L93" s="38">
        <v>0</v>
      </c>
      <c s="32">
        <f>ROUND(ROUND(L93,2)*ROUND(G93,3),2)</f>
      </c>
      <c s="36" t="s">
        <v>814</v>
      </c>
      <c>
        <f>(M93*21)/100</f>
      </c>
      <c t="s">
        <v>28</v>
      </c>
    </row>
    <row r="94" spans="1:5" ht="12.75">
      <c r="A94" s="35" t="s">
        <v>56</v>
      </c>
      <c r="E94" s="39" t="s">
        <v>2269</v>
      </c>
    </row>
    <row r="95" spans="1:5" ht="12.75">
      <c r="A95" s="35" t="s">
        <v>57</v>
      </c>
      <c r="E95" s="40" t="s">
        <v>5</v>
      </c>
    </row>
    <row r="96" spans="1:5" ht="12.75">
      <c r="A96" t="s">
        <v>59</v>
      </c>
      <c r="E96" s="39" t="s">
        <v>5</v>
      </c>
    </row>
    <row r="97" spans="1:16" ht="38.25">
      <c r="A97" t="s">
        <v>50</v>
      </c>
      <c s="34" t="s">
        <v>165</v>
      </c>
      <c s="34" t="s">
        <v>2270</v>
      </c>
      <c s="35" t="s">
        <v>5</v>
      </c>
      <c s="6" t="s">
        <v>2260</v>
      </c>
      <c s="36" t="s">
        <v>99</v>
      </c>
      <c s="37">
        <v>402.778</v>
      </c>
      <c s="36">
        <v>0</v>
      </c>
      <c s="36">
        <f>ROUND(G97*H97,6)</f>
      </c>
      <c r="L97" s="38">
        <v>0</v>
      </c>
      <c s="32">
        <f>ROUND(ROUND(L97,2)*ROUND(G97,3),2)</f>
      </c>
      <c s="36" t="s">
        <v>814</v>
      </c>
      <c>
        <f>(M97*21)/100</f>
      </c>
      <c t="s">
        <v>28</v>
      </c>
    </row>
    <row r="98" spans="1:5" ht="38.25">
      <c r="A98" s="35" t="s">
        <v>56</v>
      </c>
      <c r="E98" s="39" t="s">
        <v>2271</v>
      </c>
    </row>
    <row r="99" spans="1:5" ht="76.5">
      <c r="A99" s="35" t="s">
        <v>57</v>
      </c>
      <c r="E99" s="42" t="s">
        <v>2272</v>
      </c>
    </row>
    <row r="100" spans="1:5" ht="102">
      <c r="A100" t="s">
        <v>59</v>
      </c>
      <c r="E100" s="39" t="s">
        <v>2256</v>
      </c>
    </row>
    <row r="101" spans="1:16" ht="12.75">
      <c r="A101" t="s">
        <v>50</v>
      </c>
      <c s="34" t="s">
        <v>169</v>
      </c>
      <c s="34" t="s">
        <v>2273</v>
      </c>
      <c s="35" t="s">
        <v>5</v>
      </c>
      <c s="6" t="s">
        <v>2274</v>
      </c>
      <c s="36" t="s">
        <v>70</v>
      </c>
      <c s="37">
        <v>17.1</v>
      </c>
      <c s="36">
        <v>0.55</v>
      </c>
      <c s="36">
        <f>ROUND(G101*H101,6)</f>
      </c>
      <c r="L101" s="38">
        <v>0</v>
      </c>
      <c s="32">
        <f>ROUND(ROUND(L101,2)*ROUND(G101,3),2)</f>
      </c>
      <c s="36" t="s">
        <v>814</v>
      </c>
      <c>
        <f>(M101*21)/100</f>
      </c>
      <c t="s">
        <v>28</v>
      </c>
    </row>
    <row r="102" spans="1:5" ht="12.75">
      <c r="A102" s="35" t="s">
        <v>56</v>
      </c>
      <c r="E102" s="39" t="s">
        <v>2274</v>
      </c>
    </row>
    <row r="103" spans="1:5" ht="12.75">
      <c r="A103" s="35" t="s">
        <v>57</v>
      </c>
      <c r="E103" s="40" t="s">
        <v>5</v>
      </c>
    </row>
    <row r="104" spans="1:5" ht="12.75">
      <c r="A104" t="s">
        <v>59</v>
      </c>
      <c r="E104" s="39" t="s">
        <v>5</v>
      </c>
    </row>
    <row r="105" spans="1:16" ht="38.25">
      <c r="A105" t="s">
        <v>50</v>
      </c>
      <c s="34" t="s">
        <v>251</v>
      </c>
      <c s="34" t="s">
        <v>2275</v>
      </c>
      <c s="35" t="s">
        <v>5</v>
      </c>
      <c s="6" t="s">
        <v>2260</v>
      </c>
      <c s="36" t="s">
        <v>99</v>
      </c>
      <c s="37">
        <v>10.606</v>
      </c>
      <c s="36">
        <v>0</v>
      </c>
      <c s="36">
        <f>ROUND(G105*H105,6)</f>
      </c>
      <c r="L105" s="38">
        <v>0</v>
      </c>
      <c s="32">
        <f>ROUND(ROUND(L105,2)*ROUND(G105,3),2)</f>
      </c>
      <c s="36" t="s">
        <v>814</v>
      </c>
      <c>
        <f>(M105*21)/100</f>
      </c>
      <c t="s">
        <v>28</v>
      </c>
    </row>
    <row r="106" spans="1:5" ht="38.25">
      <c r="A106" s="35" t="s">
        <v>56</v>
      </c>
      <c r="E106" s="39" t="s">
        <v>2276</v>
      </c>
    </row>
    <row r="107" spans="1:5" ht="51">
      <c r="A107" s="35" t="s">
        <v>57</v>
      </c>
      <c r="E107" s="42" t="s">
        <v>2277</v>
      </c>
    </row>
    <row r="108" spans="1:5" ht="102">
      <c r="A108" t="s">
        <v>59</v>
      </c>
      <c r="E108" s="39" t="s">
        <v>2256</v>
      </c>
    </row>
    <row r="109" spans="1:16" ht="12.75">
      <c r="A109" t="s">
        <v>50</v>
      </c>
      <c s="34" t="s">
        <v>256</v>
      </c>
      <c s="34" t="s">
        <v>2278</v>
      </c>
      <c s="35" t="s">
        <v>5</v>
      </c>
      <c s="6" t="s">
        <v>2279</v>
      </c>
      <c s="36" t="s">
        <v>70</v>
      </c>
      <c s="37">
        <v>0.7</v>
      </c>
      <c s="36">
        <v>0.55</v>
      </c>
      <c s="36">
        <f>ROUND(G109*H109,6)</f>
      </c>
      <c r="L109" s="38">
        <v>0</v>
      </c>
      <c s="32">
        <f>ROUND(ROUND(L109,2)*ROUND(G109,3),2)</f>
      </c>
      <c s="36" t="s">
        <v>814</v>
      </c>
      <c>
        <f>(M109*21)/100</f>
      </c>
      <c t="s">
        <v>28</v>
      </c>
    </row>
    <row r="110" spans="1:5" ht="12.75">
      <c r="A110" s="35" t="s">
        <v>56</v>
      </c>
      <c r="E110" s="39" t="s">
        <v>2279</v>
      </c>
    </row>
    <row r="111" spans="1:5" ht="12.75">
      <c r="A111" s="35" t="s">
        <v>57</v>
      </c>
      <c r="E111" s="40" t="s">
        <v>5</v>
      </c>
    </row>
    <row r="112" spans="1:5" ht="12.75">
      <c r="A112" t="s">
        <v>59</v>
      </c>
      <c r="E112" s="39" t="s">
        <v>5</v>
      </c>
    </row>
    <row r="113" spans="1:16" ht="25.5">
      <c r="A113" t="s">
        <v>50</v>
      </c>
      <c s="34" t="s">
        <v>173</v>
      </c>
      <c s="34" t="s">
        <v>2280</v>
      </c>
      <c s="35" t="s">
        <v>5</v>
      </c>
      <c s="6" t="s">
        <v>2281</v>
      </c>
      <c s="36" t="s">
        <v>99</v>
      </c>
      <c s="37">
        <v>214.286</v>
      </c>
      <c s="36">
        <v>0.013634</v>
      </c>
      <c s="36">
        <f>ROUND(G113*H113,6)</f>
      </c>
      <c r="L113" s="38">
        <v>0</v>
      </c>
      <c s="32">
        <f>ROUND(ROUND(L113,2)*ROUND(G113,3),2)</f>
      </c>
      <c s="36" t="s">
        <v>814</v>
      </c>
      <c>
        <f>(M113*21)/100</f>
      </c>
      <c t="s">
        <v>28</v>
      </c>
    </row>
    <row r="114" spans="1:5" ht="25.5">
      <c r="A114" s="35" t="s">
        <v>56</v>
      </c>
      <c r="E114" s="39" t="s">
        <v>2281</v>
      </c>
    </row>
    <row r="115" spans="1:5" ht="51">
      <c r="A115" s="35" t="s">
        <v>57</v>
      </c>
      <c r="E115" s="42" t="s">
        <v>2250</v>
      </c>
    </row>
    <row r="116" spans="1:5" ht="38.25">
      <c r="A116" t="s">
        <v>59</v>
      </c>
      <c r="E116" s="39" t="s">
        <v>2282</v>
      </c>
    </row>
    <row r="117" spans="1:16" ht="25.5">
      <c r="A117" t="s">
        <v>50</v>
      </c>
      <c s="34" t="s">
        <v>175</v>
      </c>
      <c s="34" t="s">
        <v>2283</v>
      </c>
      <c s="35" t="s">
        <v>5</v>
      </c>
      <c s="6" t="s">
        <v>2284</v>
      </c>
      <c s="36" t="s">
        <v>226</v>
      </c>
      <c s="37">
        <v>1424.652</v>
      </c>
      <c s="36">
        <v>0</v>
      </c>
      <c s="36">
        <f>ROUND(G117*H117,6)</f>
      </c>
      <c r="L117" s="38">
        <v>0</v>
      </c>
      <c s="32">
        <f>ROUND(ROUND(L117,2)*ROUND(G117,3),2)</f>
      </c>
      <c s="36" t="s">
        <v>814</v>
      </c>
      <c>
        <f>(M117*21)/100</f>
      </c>
      <c t="s">
        <v>28</v>
      </c>
    </row>
    <row r="118" spans="1:5" ht="25.5">
      <c r="A118" s="35" t="s">
        <v>56</v>
      </c>
      <c r="E118" s="39" t="s">
        <v>2284</v>
      </c>
    </row>
    <row r="119" spans="1:5" ht="89.25">
      <c r="A119" s="35" t="s">
        <v>57</v>
      </c>
      <c r="E119" s="42" t="s">
        <v>2285</v>
      </c>
    </row>
    <row r="120" spans="1:5" ht="51">
      <c r="A120" t="s">
        <v>59</v>
      </c>
      <c r="E120" s="39" t="s">
        <v>2286</v>
      </c>
    </row>
    <row r="121" spans="1:16" ht="12.75">
      <c r="A121" t="s">
        <v>50</v>
      </c>
      <c s="34" t="s">
        <v>177</v>
      </c>
      <c s="34" t="s">
        <v>2287</v>
      </c>
      <c s="35" t="s">
        <v>5</v>
      </c>
      <c s="6" t="s">
        <v>2288</v>
      </c>
      <c s="36" t="s">
        <v>70</v>
      </c>
      <c s="37">
        <v>35.616</v>
      </c>
      <c s="36">
        <v>0.55</v>
      </c>
      <c s="36">
        <f>ROUND(G121*H121,6)</f>
      </c>
      <c r="L121" s="38">
        <v>0</v>
      </c>
      <c s="32">
        <f>ROUND(ROUND(L121,2)*ROUND(G121,3),2)</f>
      </c>
      <c s="36" t="s">
        <v>814</v>
      </c>
      <c>
        <f>(M121*21)/100</f>
      </c>
      <c t="s">
        <v>28</v>
      </c>
    </row>
    <row r="122" spans="1:5" ht="12.75">
      <c r="A122" s="35" t="s">
        <v>56</v>
      </c>
      <c r="E122" s="39" t="s">
        <v>2288</v>
      </c>
    </row>
    <row r="123" spans="1:5" ht="25.5">
      <c r="A123" s="35" t="s">
        <v>57</v>
      </c>
      <c r="E123" s="40" t="s">
        <v>2289</v>
      </c>
    </row>
    <row r="124" spans="1:5" ht="12.75">
      <c r="A124" t="s">
        <v>59</v>
      </c>
      <c r="E124" s="39" t="s">
        <v>5</v>
      </c>
    </row>
    <row r="125" spans="1:16" ht="25.5">
      <c r="A125" t="s">
        <v>50</v>
      </c>
      <c s="34" t="s">
        <v>267</v>
      </c>
      <c s="34" t="s">
        <v>2290</v>
      </c>
      <c s="35" t="s">
        <v>5</v>
      </c>
      <c s="6" t="s">
        <v>2291</v>
      </c>
      <c s="36" t="s">
        <v>226</v>
      </c>
      <c s="37">
        <v>150.87</v>
      </c>
      <c s="36">
        <v>0</v>
      </c>
      <c s="36">
        <f>ROUND(G125*H125,6)</f>
      </c>
      <c r="L125" s="38">
        <v>0</v>
      </c>
      <c s="32">
        <f>ROUND(ROUND(L125,2)*ROUND(G125,3),2)</f>
      </c>
      <c s="36" t="s">
        <v>814</v>
      </c>
      <c>
        <f>(M125*21)/100</f>
      </c>
      <c t="s">
        <v>28</v>
      </c>
    </row>
    <row r="126" spans="1:5" ht="25.5">
      <c r="A126" s="35" t="s">
        <v>56</v>
      </c>
      <c r="E126" s="39" t="s">
        <v>2291</v>
      </c>
    </row>
    <row r="127" spans="1:5" ht="38.25">
      <c r="A127" s="35" t="s">
        <v>57</v>
      </c>
      <c r="E127" s="42" t="s">
        <v>2292</v>
      </c>
    </row>
    <row r="128" spans="1:5" ht="12.75">
      <c r="A128" t="s">
        <v>59</v>
      </c>
      <c r="E128" s="39" t="s">
        <v>5</v>
      </c>
    </row>
    <row r="129" spans="1:16" ht="25.5">
      <c r="A129" t="s">
        <v>50</v>
      </c>
      <c s="34" t="s">
        <v>270</v>
      </c>
      <c s="34" t="s">
        <v>2290</v>
      </c>
      <c s="35" t="s">
        <v>48</v>
      </c>
      <c s="6" t="s">
        <v>2291</v>
      </c>
      <c s="36" t="s">
        <v>226</v>
      </c>
      <c s="37">
        <v>1273.782</v>
      </c>
      <c s="36">
        <v>0</v>
      </c>
      <c s="36">
        <f>ROUND(G129*H129,6)</f>
      </c>
      <c r="L129" s="38">
        <v>0</v>
      </c>
      <c s="32">
        <f>ROUND(ROUND(L129,2)*ROUND(G129,3),2)</f>
      </c>
      <c s="36" t="s">
        <v>814</v>
      </c>
      <c>
        <f>(M129*21)/100</f>
      </c>
      <c t="s">
        <v>28</v>
      </c>
    </row>
    <row r="130" spans="1:5" ht="25.5">
      <c r="A130" s="35" t="s">
        <v>56</v>
      </c>
      <c r="E130" s="39" t="s">
        <v>2291</v>
      </c>
    </row>
    <row r="131" spans="1:5" ht="51">
      <c r="A131" s="35" t="s">
        <v>57</v>
      </c>
      <c r="E131" s="42" t="s">
        <v>2293</v>
      </c>
    </row>
    <row r="132" spans="1:5" ht="12.75">
      <c r="A132" t="s">
        <v>59</v>
      </c>
      <c r="E132" s="39" t="s">
        <v>5</v>
      </c>
    </row>
    <row r="133" spans="1:16" ht="25.5">
      <c r="A133" t="s">
        <v>50</v>
      </c>
      <c s="34" t="s">
        <v>274</v>
      </c>
      <c s="34" t="s">
        <v>2294</v>
      </c>
      <c s="35" t="s">
        <v>5</v>
      </c>
      <c s="6" t="s">
        <v>2295</v>
      </c>
      <c s="36" t="s">
        <v>70</v>
      </c>
      <c s="37">
        <v>52.2</v>
      </c>
      <c s="36">
        <v>0.023368</v>
      </c>
      <c s="36">
        <f>ROUND(G133*H133,6)</f>
      </c>
      <c r="L133" s="38">
        <v>0</v>
      </c>
      <c s="32">
        <f>ROUND(ROUND(L133,2)*ROUND(G133,3),2)</f>
      </c>
      <c s="36" t="s">
        <v>814</v>
      </c>
      <c>
        <f>(M133*21)/100</f>
      </c>
      <c t="s">
        <v>28</v>
      </c>
    </row>
    <row r="134" spans="1:5" ht="25.5">
      <c r="A134" s="35" t="s">
        <v>56</v>
      </c>
      <c r="E134" s="39" t="s">
        <v>2295</v>
      </c>
    </row>
    <row r="135" spans="1:5" ht="12.75">
      <c r="A135" s="35" t="s">
        <v>57</v>
      </c>
      <c r="E135" s="40" t="s">
        <v>5</v>
      </c>
    </row>
    <row r="136" spans="1:5" ht="63.75">
      <c r="A136" t="s">
        <v>59</v>
      </c>
      <c r="E136" s="39" t="s">
        <v>2296</v>
      </c>
    </row>
    <row r="137" spans="1:16" ht="25.5">
      <c r="A137" t="s">
        <v>50</v>
      </c>
      <c s="34" t="s">
        <v>277</v>
      </c>
      <c s="34" t="s">
        <v>2297</v>
      </c>
      <c s="35" t="s">
        <v>5</v>
      </c>
      <c s="6" t="s">
        <v>2298</v>
      </c>
      <c s="36" t="s">
        <v>54</v>
      </c>
      <c s="37">
        <v>49.799</v>
      </c>
      <c s="36">
        <v>0</v>
      </c>
      <c s="36">
        <f>ROUND(G137*H137,6)</f>
      </c>
      <c r="L137" s="38">
        <v>0</v>
      </c>
      <c s="32">
        <f>ROUND(ROUND(L137,2)*ROUND(G137,3),2)</f>
      </c>
      <c s="36" t="s">
        <v>814</v>
      </c>
      <c>
        <f>(M137*21)/100</f>
      </c>
      <c t="s">
        <v>28</v>
      </c>
    </row>
    <row r="138" spans="1:5" ht="25.5">
      <c r="A138" s="35" t="s">
        <v>56</v>
      </c>
      <c r="E138" s="39" t="s">
        <v>2298</v>
      </c>
    </row>
    <row r="139" spans="1:5" ht="12.75">
      <c r="A139" s="35" t="s">
        <v>57</v>
      </c>
      <c r="E139" s="40" t="s">
        <v>5</v>
      </c>
    </row>
    <row r="140" spans="1:5" ht="114.75">
      <c r="A140" t="s">
        <v>59</v>
      </c>
      <c r="E140" s="39" t="s">
        <v>2075</v>
      </c>
    </row>
    <row r="141" spans="1:13" ht="12.75">
      <c r="A141" t="s">
        <v>47</v>
      </c>
      <c r="C141" s="31" t="s">
        <v>2128</v>
      </c>
      <c r="E141" s="33" t="s">
        <v>2129</v>
      </c>
      <c r="J141" s="32">
        <f>0</f>
      </c>
      <c s="32">
        <f>0</f>
      </c>
      <c s="32">
        <f>0+L142+L146+L150+L154+L158+L162+L166+L170+L174+L178+L182+L186</f>
      </c>
      <c s="32">
        <f>0+M142+M146+M150+M154+M158+M162+M166+M170+M174+M178+M182+M186</f>
      </c>
    </row>
    <row r="142" spans="1:16" ht="12.75">
      <c r="A142" t="s">
        <v>50</v>
      </c>
      <c s="34" t="s">
        <v>281</v>
      </c>
      <c s="34" t="s">
        <v>2299</v>
      </c>
      <c s="35" t="s">
        <v>5</v>
      </c>
      <c s="6" t="s">
        <v>2300</v>
      </c>
      <c s="36" t="s">
        <v>226</v>
      </c>
      <c s="37">
        <v>1273.782</v>
      </c>
      <c s="36">
        <v>0</v>
      </c>
      <c s="36">
        <f>ROUND(G142*H142,6)</f>
      </c>
      <c r="L142" s="38">
        <v>0</v>
      </c>
      <c s="32">
        <f>ROUND(ROUND(L142,2)*ROUND(G142,3),2)</f>
      </c>
      <c s="36" t="s">
        <v>814</v>
      </c>
      <c>
        <f>(M142*21)/100</f>
      </c>
      <c t="s">
        <v>28</v>
      </c>
    </row>
    <row r="143" spans="1:5" ht="12.75">
      <c r="A143" s="35" t="s">
        <v>56</v>
      </c>
      <c r="E143" s="39" t="s">
        <v>2300</v>
      </c>
    </row>
    <row r="144" spans="1:5" ht="51">
      <c r="A144" s="35" t="s">
        <v>57</v>
      </c>
      <c r="E144" s="42" t="s">
        <v>2301</v>
      </c>
    </row>
    <row r="145" spans="1:5" ht="12.75">
      <c r="A145" t="s">
        <v>59</v>
      </c>
      <c r="E145" s="39" t="s">
        <v>5</v>
      </c>
    </row>
    <row r="146" spans="1:16" ht="12.75">
      <c r="A146" t="s">
        <v>50</v>
      </c>
      <c s="34" t="s">
        <v>285</v>
      </c>
      <c s="34" t="s">
        <v>2302</v>
      </c>
      <c s="35" t="s">
        <v>5</v>
      </c>
      <c s="6" t="s">
        <v>2303</v>
      </c>
      <c s="36" t="s">
        <v>226</v>
      </c>
      <c s="37">
        <v>1495.885</v>
      </c>
      <c s="36">
        <v>0.00058</v>
      </c>
      <c s="36">
        <f>ROUND(G146*H146,6)</f>
      </c>
      <c r="L146" s="38">
        <v>0</v>
      </c>
      <c s="32">
        <f>ROUND(ROUND(L146,2)*ROUND(G146,3),2)</f>
      </c>
      <c s="36" t="s">
        <v>814</v>
      </c>
      <c>
        <f>(M146*21)/100</f>
      </c>
      <c t="s">
        <v>28</v>
      </c>
    </row>
    <row r="147" spans="1:5" ht="12.75">
      <c r="A147" s="35" t="s">
        <v>56</v>
      </c>
      <c r="E147" s="39" t="s">
        <v>2303</v>
      </c>
    </row>
    <row r="148" spans="1:5" ht="63.75">
      <c r="A148" s="35" t="s">
        <v>57</v>
      </c>
      <c r="E148" s="40" t="s">
        <v>2304</v>
      </c>
    </row>
    <row r="149" spans="1:5" ht="12.75">
      <c r="A149" t="s">
        <v>59</v>
      </c>
      <c r="E149" s="39" t="s">
        <v>5</v>
      </c>
    </row>
    <row r="150" spans="1:16" ht="25.5">
      <c r="A150" t="s">
        <v>50</v>
      </c>
      <c s="34" t="s">
        <v>289</v>
      </c>
      <c s="34" t="s">
        <v>2305</v>
      </c>
      <c s="35" t="s">
        <v>5</v>
      </c>
      <c s="6" t="s">
        <v>2306</v>
      </c>
      <c s="36" t="s">
        <v>226</v>
      </c>
      <c s="37">
        <v>1424.652</v>
      </c>
      <c s="36">
        <v>0.00589</v>
      </c>
      <c s="36">
        <f>ROUND(G150*H150,6)</f>
      </c>
      <c r="L150" s="38">
        <v>0</v>
      </c>
      <c s="32">
        <f>ROUND(ROUND(L150,2)*ROUND(G150,3),2)</f>
      </c>
      <c s="36" t="s">
        <v>814</v>
      </c>
      <c>
        <f>(M150*21)/100</f>
      </c>
      <c t="s">
        <v>28</v>
      </c>
    </row>
    <row r="151" spans="1:5" ht="38.25">
      <c r="A151" s="35" t="s">
        <v>56</v>
      </c>
      <c r="E151" s="39" t="s">
        <v>2307</v>
      </c>
    </row>
    <row r="152" spans="1:5" ht="102">
      <c r="A152" s="35" t="s">
        <v>57</v>
      </c>
      <c r="E152" s="42" t="s">
        <v>2308</v>
      </c>
    </row>
    <row r="153" spans="1:5" ht="12.75">
      <c r="A153" t="s">
        <v>59</v>
      </c>
      <c r="E153" s="39" t="s">
        <v>5</v>
      </c>
    </row>
    <row r="154" spans="1:16" ht="25.5">
      <c r="A154" t="s">
        <v>50</v>
      </c>
      <c s="34" t="s">
        <v>294</v>
      </c>
      <c s="34" t="s">
        <v>2309</v>
      </c>
      <c s="35" t="s">
        <v>5</v>
      </c>
      <c s="6" t="s">
        <v>2310</v>
      </c>
      <c s="36" t="s">
        <v>99</v>
      </c>
      <c s="37">
        <v>26.15</v>
      </c>
      <c s="36">
        <v>0.001476</v>
      </c>
      <c s="36">
        <f>ROUND(G154*H154,6)</f>
      </c>
      <c r="L154" s="38">
        <v>0</v>
      </c>
      <c s="32">
        <f>ROUND(ROUND(L154,2)*ROUND(G154,3),2)</f>
      </c>
      <c s="36" t="s">
        <v>814</v>
      </c>
      <c>
        <f>(M154*21)/100</f>
      </c>
      <c t="s">
        <v>28</v>
      </c>
    </row>
    <row r="155" spans="1:5" ht="25.5">
      <c r="A155" s="35" t="s">
        <v>56</v>
      </c>
      <c r="E155" s="39" t="s">
        <v>2310</v>
      </c>
    </row>
    <row r="156" spans="1:5" ht="114.75">
      <c r="A156" s="35" t="s">
        <v>57</v>
      </c>
      <c r="E156" s="42" t="s">
        <v>2311</v>
      </c>
    </row>
    <row r="157" spans="1:5" ht="38.25">
      <c r="A157" t="s">
        <v>59</v>
      </c>
      <c r="E157" s="39" t="s">
        <v>2133</v>
      </c>
    </row>
    <row r="158" spans="1:16" ht="25.5">
      <c r="A158" t="s">
        <v>50</v>
      </c>
      <c s="34" t="s">
        <v>298</v>
      </c>
      <c s="34" t="s">
        <v>2134</v>
      </c>
      <c s="35" t="s">
        <v>5</v>
      </c>
      <c s="6" t="s">
        <v>2135</v>
      </c>
      <c s="36" t="s">
        <v>99</v>
      </c>
      <c s="37">
        <v>232.5</v>
      </c>
      <c s="36">
        <v>0.00151</v>
      </c>
      <c s="36">
        <f>ROUND(G158*H158,6)</f>
      </c>
      <c r="L158" s="38">
        <v>0</v>
      </c>
      <c s="32">
        <f>ROUND(ROUND(L158,2)*ROUND(G158,3),2)</f>
      </c>
      <c s="36" t="s">
        <v>814</v>
      </c>
      <c>
        <f>(M158*21)/100</f>
      </c>
      <c t="s">
        <v>28</v>
      </c>
    </row>
    <row r="159" spans="1:5" ht="25.5">
      <c r="A159" s="35" t="s">
        <v>56</v>
      </c>
      <c r="E159" s="39" t="s">
        <v>2135</v>
      </c>
    </row>
    <row r="160" spans="1:5" ht="114.75">
      <c r="A160" s="35" t="s">
        <v>57</v>
      </c>
      <c r="E160" s="42" t="s">
        <v>2312</v>
      </c>
    </row>
    <row r="161" spans="1:5" ht="12.75">
      <c r="A161" t="s">
        <v>59</v>
      </c>
      <c r="E161" s="39" t="s">
        <v>5</v>
      </c>
    </row>
    <row r="162" spans="1:16" ht="25.5">
      <c r="A162" t="s">
        <v>50</v>
      </c>
      <c s="34" t="s">
        <v>302</v>
      </c>
      <c s="34" t="s">
        <v>2313</v>
      </c>
      <c s="35" t="s">
        <v>5</v>
      </c>
      <c s="6" t="s">
        <v>2314</v>
      </c>
      <c s="36" t="s">
        <v>99</v>
      </c>
      <c s="37">
        <v>215</v>
      </c>
      <c s="36">
        <v>0.00201</v>
      </c>
      <c s="36">
        <f>ROUND(G162*H162,6)</f>
      </c>
      <c r="L162" s="38">
        <v>0</v>
      </c>
      <c s="32">
        <f>ROUND(ROUND(L162,2)*ROUND(G162,3),2)</f>
      </c>
      <c s="36" t="s">
        <v>814</v>
      </c>
      <c>
        <f>(M162*21)/100</f>
      </c>
      <c t="s">
        <v>28</v>
      </c>
    </row>
    <row r="163" spans="1:5" ht="25.5">
      <c r="A163" s="35" t="s">
        <v>56</v>
      </c>
      <c r="E163" s="39" t="s">
        <v>2314</v>
      </c>
    </row>
    <row r="164" spans="1:5" ht="38.25">
      <c r="A164" s="35" t="s">
        <v>57</v>
      </c>
      <c r="E164" s="42" t="s">
        <v>2315</v>
      </c>
    </row>
    <row r="165" spans="1:5" ht="12.75">
      <c r="A165" t="s">
        <v>59</v>
      </c>
      <c r="E165" s="39" t="s">
        <v>5</v>
      </c>
    </row>
    <row r="166" spans="1:16" ht="25.5">
      <c r="A166" t="s">
        <v>50</v>
      </c>
      <c s="34" t="s">
        <v>305</v>
      </c>
      <c s="34" t="s">
        <v>2316</v>
      </c>
      <c s="35" t="s">
        <v>5</v>
      </c>
      <c s="6" t="s">
        <v>2317</v>
      </c>
      <c s="36" t="s">
        <v>99</v>
      </c>
      <c s="37">
        <v>227.3</v>
      </c>
      <c s="36">
        <v>0.002938</v>
      </c>
      <c s="36">
        <f>ROUND(G166*H166,6)</f>
      </c>
      <c r="L166" s="38">
        <v>0</v>
      </c>
      <c s="32">
        <f>ROUND(ROUND(L166,2)*ROUND(G166,3),2)</f>
      </c>
      <c s="36" t="s">
        <v>814</v>
      </c>
      <c>
        <f>(M166*21)/100</f>
      </c>
      <c t="s">
        <v>28</v>
      </c>
    </row>
    <row r="167" spans="1:5" ht="25.5">
      <c r="A167" s="35" t="s">
        <v>56</v>
      </c>
      <c r="E167" s="39" t="s">
        <v>2317</v>
      </c>
    </row>
    <row r="168" spans="1:5" ht="242.25">
      <c r="A168" s="35" t="s">
        <v>57</v>
      </c>
      <c r="E168" s="42" t="s">
        <v>2318</v>
      </c>
    </row>
    <row r="169" spans="1:5" ht="12.75">
      <c r="A169" t="s">
        <v>59</v>
      </c>
      <c r="E169" s="39" t="s">
        <v>5</v>
      </c>
    </row>
    <row r="170" spans="1:16" ht="25.5">
      <c r="A170" t="s">
        <v>50</v>
      </c>
      <c s="34" t="s">
        <v>308</v>
      </c>
      <c s="34" t="s">
        <v>2319</v>
      </c>
      <c s="35" t="s">
        <v>5</v>
      </c>
      <c s="6" t="s">
        <v>2320</v>
      </c>
      <c s="36" t="s">
        <v>226</v>
      </c>
      <c s="37">
        <v>1.65</v>
      </c>
      <c s="36">
        <v>0.005835</v>
      </c>
      <c s="36">
        <f>ROUND(G170*H170,6)</f>
      </c>
      <c r="L170" s="38">
        <v>0</v>
      </c>
      <c s="32">
        <f>ROUND(ROUND(L170,2)*ROUND(G170,3),2)</f>
      </c>
      <c s="36" t="s">
        <v>814</v>
      </c>
      <c>
        <f>(M170*21)/100</f>
      </c>
      <c t="s">
        <v>28</v>
      </c>
    </row>
    <row r="171" spans="1:5" ht="25.5">
      <c r="A171" s="35" t="s">
        <v>56</v>
      </c>
      <c r="E171" s="39" t="s">
        <v>2320</v>
      </c>
    </row>
    <row r="172" spans="1:5" ht="89.25">
      <c r="A172" s="35" t="s">
        <v>57</v>
      </c>
      <c r="E172" s="42" t="s">
        <v>2321</v>
      </c>
    </row>
    <row r="173" spans="1:5" ht="38.25">
      <c r="A173" t="s">
        <v>59</v>
      </c>
      <c r="E173" s="39" t="s">
        <v>2322</v>
      </c>
    </row>
    <row r="174" spans="1:16" ht="25.5">
      <c r="A174" t="s">
        <v>50</v>
      </c>
      <c s="34" t="s">
        <v>311</v>
      </c>
      <c s="34" t="s">
        <v>2323</v>
      </c>
      <c s="35" t="s">
        <v>5</v>
      </c>
      <c s="6" t="s">
        <v>2324</v>
      </c>
      <c s="36" t="s">
        <v>99</v>
      </c>
      <c s="37">
        <v>232.5</v>
      </c>
      <c s="36">
        <v>0.001714</v>
      </c>
      <c s="36">
        <f>ROUND(G174*H174,6)</f>
      </c>
      <c r="L174" s="38">
        <v>0</v>
      </c>
      <c s="32">
        <f>ROUND(ROUND(L174,2)*ROUND(G174,3),2)</f>
      </c>
      <c s="36" t="s">
        <v>814</v>
      </c>
      <c>
        <f>(M174*21)/100</f>
      </c>
      <c t="s">
        <v>28</v>
      </c>
    </row>
    <row r="175" spans="1:5" ht="25.5">
      <c r="A175" s="35" t="s">
        <v>56</v>
      </c>
      <c r="E175" s="39" t="s">
        <v>2324</v>
      </c>
    </row>
    <row r="176" spans="1:5" ht="114.75">
      <c r="A176" s="35" t="s">
        <v>57</v>
      </c>
      <c r="E176" s="42" t="s">
        <v>2325</v>
      </c>
    </row>
    <row r="177" spans="1:5" ht="12.75">
      <c r="A177" t="s">
        <v>59</v>
      </c>
      <c r="E177" s="39" t="s">
        <v>5</v>
      </c>
    </row>
    <row r="178" spans="1:16" ht="25.5">
      <c r="A178" t="s">
        <v>50</v>
      </c>
      <c s="34" t="s">
        <v>315</v>
      </c>
      <c s="34" t="s">
        <v>2326</v>
      </c>
      <c s="35" t="s">
        <v>5</v>
      </c>
      <c s="6" t="s">
        <v>2327</v>
      </c>
      <c s="36" t="s">
        <v>90</v>
      </c>
      <c s="37">
        <v>17</v>
      </c>
      <c s="36">
        <v>0.00064</v>
      </c>
      <c s="36">
        <f>ROUND(G178*H178,6)</f>
      </c>
      <c r="L178" s="38">
        <v>0</v>
      </c>
      <c s="32">
        <f>ROUND(ROUND(L178,2)*ROUND(G178,3),2)</f>
      </c>
      <c s="36" t="s">
        <v>814</v>
      </c>
      <c>
        <f>(M178*21)/100</f>
      </c>
      <c t="s">
        <v>28</v>
      </c>
    </row>
    <row r="179" spans="1:5" ht="25.5">
      <c r="A179" s="35" t="s">
        <v>56</v>
      </c>
      <c r="E179" s="39" t="s">
        <v>2327</v>
      </c>
    </row>
    <row r="180" spans="1:5" ht="114.75">
      <c r="A180" s="35" t="s">
        <v>57</v>
      </c>
      <c r="E180" s="42" t="s">
        <v>2328</v>
      </c>
    </row>
    <row r="181" spans="1:5" ht="12.75">
      <c r="A181" t="s">
        <v>59</v>
      </c>
      <c r="E181" s="39" t="s">
        <v>5</v>
      </c>
    </row>
    <row r="182" spans="1:16" ht="25.5">
      <c r="A182" t="s">
        <v>50</v>
      </c>
      <c s="34" t="s">
        <v>318</v>
      </c>
      <c s="34" t="s">
        <v>2329</v>
      </c>
      <c s="35" t="s">
        <v>5</v>
      </c>
      <c s="6" t="s">
        <v>2330</v>
      </c>
      <c s="36" t="s">
        <v>99</v>
      </c>
      <c s="37">
        <v>99.5</v>
      </c>
      <c s="36">
        <v>0.00171</v>
      </c>
      <c s="36">
        <f>ROUND(G182*H182,6)</f>
      </c>
      <c r="L182" s="38">
        <v>0</v>
      </c>
      <c s="32">
        <f>ROUND(ROUND(L182,2)*ROUND(G182,3),2)</f>
      </c>
      <c s="36" t="s">
        <v>814</v>
      </c>
      <c>
        <f>(M182*21)/100</f>
      </c>
      <c t="s">
        <v>28</v>
      </c>
    </row>
    <row r="183" spans="1:5" ht="25.5">
      <c r="A183" s="35" t="s">
        <v>56</v>
      </c>
      <c r="E183" s="39" t="s">
        <v>2330</v>
      </c>
    </row>
    <row r="184" spans="1:5" ht="89.25">
      <c r="A184" s="35" t="s">
        <v>57</v>
      </c>
      <c r="E184" s="42" t="s">
        <v>2331</v>
      </c>
    </row>
    <row r="185" spans="1:5" ht="12.75">
      <c r="A185" t="s">
        <v>59</v>
      </c>
      <c r="E185" s="39" t="s">
        <v>5</v>
      </c>
    </row>
    <row r="186" spans="1:16" ht="25.5">
      <c r="A186" t="s">
        <v>50</v>
      </c>
      <c s="34" t="s">
        <v>321</v>
      </c>
      <c s="34" t="s">
        <v>2137</v>
      </c>
      <c s="35" t="s">
        <v>5</v>
      </c>
      <c s="6" t="s">
        <v>2138</v>
      </c>
      <c s="36" t="s">
        <v>54</v>
      </c>
      <c s="37">
        <v>12.477</v>
      </c>
      <c s="36">
        <v>0</v>
      </c>
      <c s="36">
        <f>ROUND(G186*H186,6)</f>
      </c>
      <c r="L186" s="38">
        <v>0</v>
      </c>
      <c s="32">
        <f>ROUND(ROUND(L186,2)*ROUND(G186,3),2)</f>
      </c>
      <c s="36" t="s">
        <v>814</v>
      </c>
      <c>
        <f>(M186*21)/100</f>
      </c>
      <c t="s">
        <v>28</v>
      </c>
    </row>
    <row r="187" spans="1:5" ht="25.5">
      <c r="A187" s="35" t="s">
        <v>56</v>
      </c>
      <c r="E187" s="39" t="s">
        <v>2138</v>
      </c>
    </row>
    <row r="188" spans="1:5" ht="12.75">
      <c r="A188" s="35" t="s">
        <v>57</v>
      </c>
      <c r="E188" s="40" t="s">
        <v>5</v>
      </c>
    </row>
    <row r="189" spans="1:5" ht="114.75">
      <c r="A189" t="s">
        <v>59</v>
      </c>
      <c r="E189" s="39" t="s">
        <v>2092</v>
      </c>
    </row>
    <row r="190" spans="1:13" ht="12.75">
      <c r="A190" t="s">
        <v>47</v>
      </c>
      <c r="C190" s="31" t="s">
        <v>1705</v>
      </c>
      <c r="E190" s="33" t="s">
        <v>1706</v>
      </c>
      <c r="J190" s="32">
        <f>0</f>
      </c>
      <c s="32">
        <f>0</f>
      </c>
      <c s="32">
        <f>0+L191+L195+L199+L203+L207+L211+L215+L219+L223+L227+L231+L235+L239+L243+L247+L251+L255+L259+L263+L267+L271+L275+L279+L283</f>
      </c>
      <c s="32">
        <f>0+M191+M195+M199+M203+M207+M211+M215+M219+M223+M227+M231+M235+M239+M243+M247+M251+M255+M259+M263+M267+M271+M275+M279+M283</f>
      </c>
    </row>
    <row r="191" spans="1:16" ht="12.75">
      <c r="A191" t="s">
        <v>50</v>
      </c>
      <c s="34" t="s">
        <v>338</v>
      </c>
      <c s="34" t="s">
        <v>2332</v>
      </c>
      <c s="35" t="s">
        <v>5</v>
      </c>
      <c s="6" t="s">
        <v>2333</v>
      </c>
      <c s="36" t="s">
        <v>533</v>
      </c>
      <c s="37">
        <v>55</v>
      </c>
      <c s="36">
        <v>0</v>
      </c>
      <c s="36">
        <f>ROUND(G191*H191,6)</f>
      </c>
      <c r="L191" s="38">
        <v>0</v>
      </c>
      <c s="32">
        <f>ROUND(ROUND(L191,2)*ROUND(G191,3),2)</f>
      </c>
      <c s="36" t="s">
        <v>55</v>
      </c>
      <c>
        <f>(M191*21)/100</f>
      </c>
      <c t="s">
        <v>28</v>
      </c>
    </row>
    <row r="192" spans="1:5" ht="12.75">
      <c r="A192" s="35" t="s">
        <v>56</v>
      </c>
      <c r="E192" s="39" t="s">
        <v>2333</v>
      </c>
    </row>
    <row r="193" spans="1:5" ht="12.75">
      <c r="A193" s="35" t="s">
        <v>57</v>
      </c>
      <c r="E193" s="40" t="s">
        <v>5</v>
      </c>
    </row>
    <row r="194" spans="1:5" ht="12.75">
      <c r="A194" t="s">
        <v>59</v>
      </c>
      <c r="E194" s="39" t="s">
        <v>5</v>
      </c>
    </row>
    <row r="195" spans="1:16" ht="12.75">
      <c r="A195" t="s">
        <v>50</v>
      </c>
      <c s="34" t="s">
        <v>342</v>
      </c>
      <c s="34" t="s">
        <v>2139</v>
      </c>
      <c s="35" t="s">
        <v>5</v>
      </c>
      <c s="6" t="s">
        <v>2334</v>
      </c>
      <c s="36" t="s">
        <v>533</v>
      </c>
      <c s="37">
        <v>55</v>
      </c>
      <c s="36">
        <v>0</v>
      </c>
      <c s="36">
        <f>ROUND(G195*H195,6)</f>
      </c>
      <c r="L195" s="38">
        <v>0</v>
      </c>
      <c s="32">
        <f>ROUND(ROUND(L195,2)*ROUND(G195,3),2)</f>
      </c>
      <c s="36" t="s">
        <v>55</v>
      </c>
      <c>
        <f>(M195*21)/100</f>
      </c>
      <c t="s">
        <v>28</v>
      </c>
    </row>
    <row r="196" spans="1:5" ht="12.75">
      <c r="A196" s="35" t="s">
        <v>56</v>
      </c>
      <c r="E196" s="39" t="s">
        <v>2334</v>
      </c>
    </row>
    <row r="197" spans="1:5" ht="12.75">
      <c r="A197" s="35" t="s">
        <v>57</v>
      </c>
      <c r="E197" s="40" t="s">
        <v>5</v>
      </c>
    </row>
    <row r="198" spans="1:5" ht="12.75">
      <c r="A198" t="s">
        <v>59</v>
      </c>
      <c r="E198" s="39" t="s">
        <v>5</v>
      </c>
    </row>
    <row r="199" spans="1:16" ht="12.75">
      <c r="A199" t="s">
        <v>50</v>
      </c>
      <c s="34" t="s">
        <v>346</v>
      </c>
      <c s="34" t="s">
        <v>2335</v>
      </c>
      <c s="35" t="s">
        <v>5</v>
      </c>
      <c s="6" t="s">
        <v>2336</v>
      </c>
      <c s="36" t="s">
        <v>533</v>
      </c>
      <c s="37">
        <v>1</v>
      </c>
      <c s="36">
        <v>0</v>
      </c>
      <c s="36">
        <f>ROUND(G199*H199,6)</f>
      </c>
      <c r="L199" s="38">
        <v>0</v>
      </c>
      <c s="32">
        <f>ROUND(ROUND(L199,2)*ROUND(G199,3),2)</f>
      </c>
      <c s="36" t="s">
        <v>55</v>
      </c>
      <c>
        <f>(M199*21)/100</f>
      </c>
      <c t="s">
        <v>28</v>
      </c>
    </row>
    <row r="200" spans="1:5" ht="12.75">
      <c r="A200" s="35" t="s">
        <v>56</v>
      </c>
      <c r="E200" s="39" t="s">
        <v>2336</v>
      </c>
    </row>
    <row r="201" spans="1:5" ht="12.75">
      <c r="A201" s="35" t="s">
        <v>57</v>
      </c>
      <c r="E201" s="40" t="s">
        <v>5</v>
      </c>
    </row>
    <row r="202" spans="1:5" ht="12.75">
      <c r="A202" t="s">
        <v>59</v>
      </c>
      <c r="E202" s="39" t="s">
        <v>5</v>
      </c>
    </row>
    <row r="203" spans="1:16" ht="12.75">
      <c r="A203" t="s">
        <v>50</v>
      </c>
      <c s="34" t="s">
        <v>350</v>
      </c>
      <c s="34" t="s">
        <v>2141</v>
      </c>
      <c s="35" t="s">
        <v>5</v>
      </c>
      <c s="6" t="s">
        <v>2337</v>
      </c>
      <c s="36" t="s">
        <v>533</v>
      </c>
      <c s="37">
        <v>1</v>
      </c>
      <c s="36">
        <v>0</v>
      </c>
      <c s="36">
        <f>ROUND(G203*H203,6)</f>
      </c>
      <c r="L203" s="38">
        <v>0</v>
      </c>
      <c s="32">
        <f>ROUND(ROUND(L203,2)*ROUND(G203,3),2)</f>
      </c>
      <c s="36" t="s">
        <v>55</v>
      </c>
      <c>
        <f>(M203*21)/100</f>
      </c>
      <c t="s">
        <v>28</v>
      </c>
    </row>
    <row r="204" spans="1:5" ht="12.75">
      <c r="A204" s="35" t="s">
        <v>56</v>
      </c>
      <c r="E204" s="39" t="s">
        <v>2337</v>
      </c>
    </row>
    <row r="205" spans="1:5" ht="12.75">
      <c r="A205" s="35" t="s">
        <v>57</v>
      </c>
      <c r="E205" s="40" t="s">
        <v>5</v>
      </c>
    </row>
    <row r="206" spans="1:5" ht="12.75">
      <c r="A206" t="s">
        <v>59</v>
      </c>
      <c r="E206" s="39" t="s">
        <v>5</v>
      </c>
    </row>
    <row r="207" spans="1:16" ht="12.75">
      <c r="A207" t="s">
        <v>50</v>
      </c>
      <c s="34" t="s">
        <v>353</v>
      </c>
      <c s="34" t="s">
        <v>2338</v>
      </c>
      <c s="35" t="s">
        <v>5</v>
      </c>
      <c s="6" t="s">
        <v>2339</v>
      </c>
      <c s="36" t="s">
        <v>533</v>
      </c>
      <c s="37">
        <v>1</v>
      </c>
      <c s="36">
        <v>0</v>
      </c>
      <c s="36">
        <f>ROUND(G207*H207,6)</f>
      </c>
      <c r="L207" s="38">
        <v>0</v>
      </c>
      <c s="32">
        <f>ROUND(ROUND(L207,2)*ROUND(G207,3),2)</f>
      </c>
      <c s="36" t="s">
        <v>55</v>
      </c>
      <c>
        <f>(M207*21)/100</f>
      </c>
      <c t="s">
        <v>28</v>
      </c>
    </row>
    <row r="208" spans="1:5" ht="12.75">
      <c r="A208" s="35" t="s">
        <v>56</v>
      </c>
      <c r="E208" s="39" t="s">
        <v>2339</v>
      </c>
    </row>
    <row r="209" spans="1:5" ht="12.75">
      <c r="A209" s="35" t="s">
        <v>57</v>
      </c>
      <c r="E209" s="40" t="s">
        <v>5</v>
      </c>
    </row>
    <row r="210" spans="1:5" ht="12.75">
      <c r="A210" t="s">
        <v>59</v>
      </c>
      <c r="E210" s="39" t="s">
        <v>5</v>
      </c>
    </row>
    <row r="211" spans="1:16" ht="12.75">
      <c r="A211" t="s">
        <v>50</v>
      </c>
      <c s="34" t="s">
        <v>356</v>
      </c>
      <c s="34" t="s">
        <v>2340</v>
      </c>
      <c s="35" t="s">
        <v>5</v>
      </c>
      <c s="6" t="s">
        <v>2341</v>
      </c>
      <c s="36" t="s">
        <v>533</v>
      </c>
      <c s="37">
        <v>12</v>
      </c>
      <c s="36">
        <v>0</v>
      </c>
      <c s="36">
        <f>ROUND(G211*H211,6)</f>
      </c>
      <c r="L211" s="38">
        <v>0</v>
      </c>
      <c s="32">
        <f>ROUND(ROUND(L211,2)*ROUND(G211,3),2)</f>
      </c>
      <c s="36" t="s">
        <v>55</v>
      </c>
      <c>
        <f>(M211*21)/100</f>
      </c>
      <c t="s">
        <v>28</v>
      </c>
    </row>
    <row r="212" spans="1:5" ht="12.75">
      <c r="A212" s="35" t="s">
        <v>56</v>
      </c>
      <c r="E212" s="39" t="s">
        <v>2341</v>
      </c>
    </row>
    <row r="213" spans="1:5" ht="12.75">
      <c r="A213" s="35" t="s">
        <v>57</v>
      </c>
      <c r="E213" s="40" t="s">
        <v>5</v>
      </c>
    </row>
    <row r="214" spans="1:5" ht="12.75">
      <c r="A214" t="s">
        <v>59</v>
      </c>
      <c r="E214" s="39" t="s">
        <v>5</v>
      </c>
    </row>
    <row r="215" spans="1:16" ht="12.75">
      <c r="A215" t="s">
        <v>50</v>
      </c>
      <c s="34" t="s">
        <v>359</v>
      </c>
      <c s="34" t="s">
        <v>2342</v>
      </c>
      <c s="35" t="s">
        <v>5</v>
      </c>
      <c s="6" t="s">
        <v>2343</v>
      </c>
      <c s="36" t="s">
        <v>533</v>
      </c>
      <c s="37">
        <v>9</v>
      </c>
      <c s="36">
        <v>0</v>
      </c>
      <c s="36">
        <f>ROUND(G215*H215,6)</f>
      </c>
      <c r="L215" s="38">
        <v>0</v>
      </c>
      <c s="32">
        <f>ROUND(ROUND(L215,2)*ROUND(G215,3),2)</f>
      </c>
      <c s="36" t="s">
        <v>55</v>
      </c>
      <c>
        <f>(M215*21)/100</f>
      </c>
      <c t="s">
        <v>28</v>
      </c>
    </row>
    <row r="216" spans="1:5" ht="12.75">
      <c r="A216" s="35" t="s">
        <v>56</v>
      </c>
      <c r="E216" s="39" t="s">
        <v>2343</v>
      </c>
    </row>
    <row r="217" spans="1:5" ht="12.75">
      <c r="A217" s="35" t="s">
        <v>57</v>
      </c>
      <c r="E217" s="40" t="s">
        <v>5</v>
      </c>
    </row>
    <row r="218" spans="1:5" ht="12.75">
      <c r="A218" t="s">
        <v>59</v>
      </c>
      <c r="E218" s="39" t="s">
        <v>5</v>
      </c>
    </row>
    <row r="219" spans="1:16" ht="12.75">
      <c r="A219" t="s">
        <v>50</v>
      </c>
      <c s="34" t="s">
        <v>363</v>
      </c>
      <c s="34" t="s">
        <v>2344</v>
      </c>
      <c s="35" t="s">
        <v>5</v>
      </c>
      <c s="6" t="s">
        <v>2345</v>
      </c>
      <c s="36" t="s">
        <v>533</v>
      </c>
      <c s="37">
        <v>3</v>
      </c>
      <c s="36">
        <v>0</v>
      </c>
      <c s="36">
        <f>ROUND(G219*H219,6)</f>
      </c>
      <c r="L219" s="38">
        <v>0</v>
      </c>
      <c s="32">
        <f>ROUND(ROUND(L219,2)*ROUND(G219,3),2)</f>
      </c>
      <c s="36" t="s">
        <v>55</v>
      </c>
      <c>
        <f>(M219*21)/100</f>
      </c>
      <c t="s">
        <v>28</v>
      </c>
    </row>
    <row r="220" spans="1:5" ht="12.75">
      <c r="A220" s="35" t="s">
        <v>56</v>
      </c>
      <c r="E220" s="39" t="s">
        <v>2345</v>
      </c>
    </row>
    <row r="221" spans="1:5" ht="12.75">
      <c r="A221" s="35" t="s">
        <v>57</v>
      </c>
      <c r="E221" s="40" t="s">
        <v>5</v>
      </c>
    </row>
    <row r="222" spans="1:5" ht="12.75">
      <c r="A222" t="s">
        <v>59</v>
      </c>
      <c r="E222" s="39" t="s">
        <v>5</v>
      </c>
    </row>
    <row r="223" spans="1:16" ht="12.75">
      <c r="A223" t="s">
        <v>50</v>
      </c>
      <c s="34" t="s">
        <v>366</v>
      </c>
      <c s="34" t="s">
        <v>2144</v>
      </c>
      <c s="35" t="s">
        <v>5</v>
      </c>
      <c s="6" t="s">
        <v>2346</v>
      </c>
      <c s="36" t="s">
        <v>533</v>
      </c>
      <c s="37">
        <v>43</v>
      </c>
      <c s="36">
        <v>0</v>
      </c>
      <c s="36">
        <f>ROUND(G223*H223,6)</f>
      </c>
      <c r="L223" s="38">
        <v>0</v>
      </c>
      <c s="32">
        <f>ROUND(ROUND(L223,2)*ROUND(G223,3),2)</f>
      </c>
      <c s="36" t="s">
        <v>55</v>
      </c>
      <c>
        <f>(M223*21)/100</f>
      </c>
      <c t="s">
        <v>28</v>
      </c>
    </row>
    <row r="224" spans="1:5" ht="12.75">
      <c r="A224" s="35" t="s">
        <v>56</v>
      </c>
      <c r="E224" s="39" t="s">
        <v>2346</v>
      </c>
    </row>
    <row r="225" spans="1:5" ht="12.75">
      <c r="A225" s="35" t="s">
        <v>57</v>
      </c>
      <c r="E225" s="40" t="s">
        <v>5</v>
      </c>
    </row>
    <row r="226" spans="1:5" ht="12.75">
      <c r="A226" t="s">
        <v>59</v>
      </c>
      <c r="E226" s="39" t="s">
        <v>5</v>
      </c>
    </row>
    <row r="227" spans="1:16" ht="12.75">
      <c r="A227" t="s">
        <v>50</v>
      </c>
      <c s="34" t="s">
        <v>369</v>
      </c>
      <c s="34" t="s">
        <v>2347</v>
      </c>
      <c s="35" t="s">
        <v>5</v>
      </c>
      <c s="6" t="s">
        <v>2348</v>
      </c>
      <c s="36" t="s">
        <v>2349</v>
      </c>
      <c s="37">
        <v>128.38</v>
      </c>
      <c s="36">
        <v>0</v>
      </c>
      <c s="36">
        <f>ROUND(G227*H227,6)</f>
      </c>
      <c r="L227" s="38">
        <v>0</v>
      </c>
      <c s="32">
        <f>ROUND(ROUND(L227,2)*ROUND(G227,3),2)</f>
      </c>
      <c s="36" t="s">
        <v>55</v>
      </c>
      <c>
        <f>(M227*21)/100</f>
      </c>
      <c t="s">
        <v>28</v>
      </c>
    </row>
    <row r="228" spans="1:5" ht="12.75">
      <c r="A228" s="35" t="s">
        <v>56</v>
      </c>
      <c r="E228" s="39" t="s">
        <v>2348</v>
      </c>
    </row>
    <row r="229" spans="1:5" ht="267.75">
      <c r="A229" s="35" t="s">
        <v>57</v>
      </c>
      <c r="E229" s="42" t="s">
        <v>2350</v>
      </c>
    </row>
    <row r="230" spans="1:5" ht="102">
      <c r="A230" t="s">
        <v>59</v>
      </c>
      <c r="E230" s="39" t="s">
        <v>2351</v>
      </c>
    </row>
    <row r="231" spans="1:16" ht="38.25">
      <c r="A231" t="s">
        <v>50</v>
      </c>
      <c s="34" t="s">
        <v>372</v>
      </c>
      <c s="34" t="s">
        <v>2352</v>
      </c>
      <c s="35" t="s">
        <v>5</v>
      </c>
      <c s="6" t="s">
        <v>2353</v>
      </c>
      <c s="36" t="s">
        <v>90</v>
      </c>
      <c s="37">
        <v>44</v>
      </c>
      <c s="36">
        <v>0</v>
      </c>
      <c s="36">
        <f>ROUND(G231*H231,6)</f>
      </c>
      <c r="L231" s="38">
        <v>0</v>
      </c>
      <c s="32">
        <f>ROUND(ROUND(L231,2)*ROUND(G231,3),2)</f>
      </c>
      <c s="36" t="s">
        <v>814</v>
      </c>
      <c>
        <f>(M231*21)/100</f>
      </c>
      <c t="s">
        <v>28</v>
      </c>
    </row>
    <row r="232" spans="1:5" ht="38.25">
      <c r="A232" s="35" t="s">
        <v>56</v>
      </c>
      <c r="E232" s="39" t="s">
        <v>2354</v>
      </c>
    </row>
    <row r="233" spans="1:5" ht="51">
      <c r="A233" s="35" t="s">
        <v>57</v>
      </c>
      <c r="E233" s="42" t="s">
        <v>2355</v>
      </c>
    </row>
    <row r="234" spans="1:5" ht="165.75">
      <c r="A234" t="s">
        <v>59</v>
      </c>
      <c r="E234" s="39" t="s">
        <v>2356</v>
      </c>
    </row>
    <row r="235" spans="1:16" ht="25.5">
      <c r="A235" t="s">
        <v>50</v>
      </c>
      <c s="34" t="s">
        <v>375</v>
      </c>
      <c s="34" t="s">
        <v>2357</v>
      </c>
      <c s="35" t="s">
        <v>5</v>
      </c>
      <c s="6" t="s">
        <v>2358</v>
      </c>
      <c s="36" t="s">
        <v>99</v>
      </c>
      <c s="37">
        <v>220</v>
      </c>
      <c s="36">
        <v>0.00024</v>
      </c>
      <c s="36">
        <f>ROUND(G235*H235,6)</f>
      </c>
      <c r="L235" s="38">
        <v>0</v>
      </c>
      <c s="32">
        <f>ROUND(ROUND(L235,2)*ROUND(G235,3),2)</f>
      </c>
      <c s="36" t="s">
        <v>814</v>
      </c>
      <c>
        <f>(M235*21)/100</f>
      </c>
      <c t="s">
        <v>28</v>
      </c>
    </row>
    <row r="236" spans="1:5" ht="25.5">
      <c r="A236" s="35" t="s">
        <v>56</v>
      </c>
      <c r="E236" s="39" t="s">
        <v>2358</v>
      </c>
    </row>
    <row r="237" spans="1:5" ht="12.75">
      <c r="A237" s="35" t="s">
        <v>57</v>
      </c>
      <c r="E237" s="40" t="s">
        <v>5</v>
      </c>
    </row>
    <row r="238" spans="1:5" ht="12.75">
      <c r="A238" t="s">
        <v>59</v>
      </c>
      <c r="E238" s="39" t="s">
        <v>5</v>
      </c>
    </row>
    <row r="239" spans="1:16" ht="25.5">
      <c r="A239" t="s">
        <v>50</v>
      </c>
      <c s="34" t="s">
        <v>378</v>
      </c>
      <c s="34" t="s">
        <v>2359</v>
      </c>
      <c s="35" t="s">
        <v>5</v>
      </c>
      <c s="6" t="s">
        <v>2360</v>
      </c>
      <c s="36" t="s">
        <v>583</v>
      </c>
      <c s="37">
        <v>1068.54</v>
      </c>
      <c s="36">
        <v>4.7E-05</v>
      </c>
      <c s="36">
        <f>ROUND(G239*H239,6)</f>
      </c>
      <c r="L239" s="38">
        <v>0</v>
      </c>
      <c s="32">
        <f>ROUND(ROUND(L239,2)*ROUND(G239,3),2)</f>
      </c>
      <c s="36" t="s">
        <v>814</v>
      </c>
      <c>
        <f>(M239*21)/100</f>
      </c>
      <c t="s">
        <v>28</v>
      </c>
    </row>
    <row r="240" spans="1:5" ht="25.5">
      <c r="A240" s="35" t="s">
        <v>56</v>
      </c>
      <c r="E240" s="39" t="s">
        <v>2360</v>
      </c>
    </row>
    <row r="241" spans="1:5" ht="242.25">
      <c r="A241" s="35" t="s">
        <v>57</v>
      </c>
      <c r="E241" s="42" t="s">
        <v>2361</v>
      </c>
    </row>
    <row r="242" spans="1:5" ht="12.75">
      <c r="A242" t="s">
        <v>59</v>
      </c>
      <c r="E242" s="39" t="s">
        <v>2150</v>
      </c>
    </row>
    <row r="243" spans="1:16" ht="12.75">
      <c r="A243" t="s">
        <v>50</v>
      </c>
      <c s="34" t="s">
        <v>381</v>
      </c>
      <c s="34" t="s">
        <v>2362</v>
      </c>
      <c s="35" t="s">
        <v>5</v>
      </c>
      <c s="6" t="s">
        <v>2363</v>
      </c>
      <c s="36" t="s">
        <v>54</v>
      </c>
      <c s="37">
        <v>0.189</v>
      </c>
      <c s="36">
        <v>0</v>
      </c>
      <c s="36">
        <f>ROUND(G243*H243,6)</f>
      </c>
      <c r="L243" s="38">
        <v>0</v>
      </c>
      <c s="32">
        <f>ROUND(ROUND(L243,2)*ROUND(G243,3),2)</f>
      </c>
      <c s="36" t="s">
        <v>55</v>
      </c>
      <c>
        <f>(M243*21)/100</f>
      </c>
      <c t="s">
        <v>28</v>
      </c>
    </row>
    <row r="244" spans="1:5" ht="12.75">
      <c r="A244" s="35" t="s">
        <v>56</v>
      </c>
      <c r="E244" s="39" t="s">
        <v>2363</v>
      </c>
    </row>
    <row r="245" spans="1:5" ht="12.75">
      <c r="A245" s="35" t="s">
        <v>57</v>
      </c>
      <c r="E245" s="40" t="s">
        <v>5</v>
      </c>
    </row>
    <row r="246" spans="1:5" ht="12.75">
      <c r="A246" t="s">
        <v>59</v>
      </c>
      <c r="E246" s="39" t="s">
        <v>5</v>
      </c>
    </row>
    <row r="247" spans="1:16" ht="12.75">
      <c r="A247" t="s">
        <v>50</v>
      </c>
      <c s="34" t="s">
        <v>384</v>
      </c>
      <c s="34" t="s">
        <v>2364</v>
      </c>
      <c s="35" t="s">
        <v>5</v>
      </c>
      <c s="6" t="s">
        <v>2365</v>
      </c>
      <c s="36" t="s">
        <v>54</v>
      </c>
      <c s="37">
        <v>0.276</v>
      </c>
      <c s="36">
        <v>0</v>
      </c>
      <c s="36">
        <f>ROUND(G247*H247,6)</f>
      </c>
      <c r="L247" s="38">
        <v>0</v>
      </c>
      <c s="32">
        <f>ROUND(ROUND(L247,2)*ROUND(G247,3),2)</f>
      </c>
      <c s="36" t="s">
        <v>55</v>
      </c>
      <c>
        <f>(M247*21)/100</f>
      </c>
      <c t="s">
        <v>28</v>
      </c>
    </row>
    <row r="248" spans="1:5" ht="12.75">
      <c r="A248" s="35" t="s">
        <v>56</v>
      </c>
      <c r="E248" s="39" t="s">
        <v>2365</v>
      </c>
    </row>
    <row r="249" spans="1:5" ht="12.75">
      <c r="A249" s="35" t="s">
        <v>57</v>
      </c>
      <c r="E249" s="40" t="s">
        <v>5</v>
      </c>
    </row>
    <row r="250" spans="1:5" ht="12.75">
      <c r="A250" t="s">
        <v>59</v>
      </c>
      <c r="E250" s="39" t="s">
        <v>5</v>
      </c>
    </row>
    <row r="251" spans="1:16" ht="12.75">
      <c r="A251" t="s">
        <v>50</v>
      </c>
      <c s="34" t="s">
        <v>385</v>
      </c>
      <c s="34" t="s">
        <v>2366</v>
      </c>
      <c s="35" t="s">
        <v>5</v>
      </c>
      <c s="6" t="s">
        <v>2367</v>
      </c>
      <c s="36" t="s">
        <v>54</v>
      </c>
      <c s="37">
        <v>0.12</v>
      </c>
      <c s="36">
        <v>0</v>
      </c>
      <c s="36">
        <f>ROUND(G251*H251,6)</f>
      </c>
      <c r="L251" s="38">
        <v>0</v>
      </c>
      <c s="32">
        <f>ROUND(ROUND(L251,2)*ROUND(G251,3),2)</f>
      </c>
      <c s="36" t="s">
        <v>55</v>
      </c>
      <c>
        <f>(M251*21)/100</f>
      </c>
      <c t="s">
        <v>28</v>
      </c>
    </row>
    <row r="252" spans="1:5" ht="12.75">
      <c r="A252" s="35" t="s">
        <v>56</v>
      </c>
      <c r="E252" s="39" t="s">
        <v>2367</v>
      </c>
    </row>
    <row r="253" spans="1:5" ht="12.75">
      <c r="A253" s="35" t="s">
        <v>57</v>
      </c>
      <c r="E253" s="40" t="s">
        <v>5</v>
      </c>
    </row>
    <row r="254" spans="1:5" ht="12.75">
      <c r="A254" t="s">
        <v>59</v>
      </c>
      <c r="E254" s="39" t="s">
        <v>5</v>
      </c>
    </row>
    <row r="255" spans="1:16" ht="12.75">
      <c r="A255" t="s">
        <v>50</v>
      </c>
      <c s="34" t="s">
        <v>389</v>
      </c>
      <c s="34" t="s">
        <v>2368</v>
      </c>
      <c s="35" t="s">
        <v>5</v>
      </c>
      <c s="6" t="s">
        <v>2369</v>
      </c>
      <c s="36" t="s">
        <v>54</v>
      </c>
      <c s="37">
        <v>0.371</v>
      </c>
      <c s="36">
        <v>1</v>
      </c>
      <c s="36">
        <f>ROUND(G255*H255,6)</f>
      </c>
      <c r="L255" s="38">
        <v>0</v>
      </c>
      <c s="32">
        <f>ROUND(ROUND(L255,2)*ROUND(G255,3),2)</f>
      </c>
      <c s="36" t="s">
        <v>814</v>
      </c>
      <c>
        <f>(M255*21)/100</f>
      </c>
      <c t="s">
        <v>28</v>
      </c>
    </row>
    <row r="256" spans="1:5" ht="12.75">
      <c r="A256" s="35" t="s">
        <v>56</v>
      </c>
      <c r="E256" s="39" t="s">
        <v>2369</v>
      </c>
    </row>
    <row r="257" spans="1:5" ht="12.75">
      <c r="A257" s="35" t="s">
        <v>57</v>
      </c>
      <c r="E257" s="40" t="s">
        <v>5</v>
      </c>
    </row>
    <row r="258" spans="1:5" ht="12.75">
      <c r="A258" t="s">
        <v>59</v>
      </c>
      <c r="E258" s="39" t="s">
        <v>2370</v>
      </c>
    </row>
    <row r="259" spans="1:16" ht="12.75">
      <c r="A259" t="s">
        <v>50</v>
      </c>
      <c s="34" t="s">
        <v>393</v>
      </c>
      <c s="34" t="s">
        <v>2371</v>
      </c>
      <c s="35" t="s">
        <v>5</v>
      </c>
      <c s="6" t="s">
        <v>2372</v>
      </c>
      <c s="36" t="s">
        <v>54</v>
      </c>
      <c s="37">
        <v>0.019</v>
      </c>
      <c s="36">
        <v>1</v>
      </c>
      <c s="36">
        <f>ROUND(G259*H259,6)</f>
      </c>
      <c r="L259" s="38">
        <v>0</v>
      </c>
      <c s="32">
        <f>ROUND(ROUND(L259,2)*ROUND(G259,3),2)</f>
      </c>
      <c s="36" t="s">
        <v>814</v>
      </c>
      <c>
        <f>(M259*21)/100</f>
      </c>
      <c t="s">
        <v>28</v>
      </c>
    </row>
    <row r="260" spans="1:5" ht="12.75">
      <c r="A260" s="35" t="s">
        <v>56</v>
      </c>
      <c r="E260" s="39" t="s">
        <v>2372</v>
      </c>
    </row>
    <row r="261" spans="1:5" ht="12.75">
      <c r="A261" s="35" t="s">
        <v>57</v>
      </c>
      <c r="E261" s="40" t="s">
        <v>5</v>
      </c>
    </row>
    <row r="262" spans="1:5" ht="12.75">
      <c r="A262" t="s">
        <v>59</v>
      </c>
      <c r="E262" s="39" t="s">
        <v>2373</v>
      </c>
    </row>
    <row r="263" spans="1:16" ht="12.75">
      <c r="A263" t="s">
        <v>50</v>
      </c>
      <c s="34" t="s">
        <v>397</v>
      </c>
      <c s="34" t="s">
        <v>2374</v>
      </c>
      <c s="35" t="s">
        <v>5</v>
      </c>
      <c s="6" t="s">
        <v>2375</v>
      </c>
      <c s="36" t="s">
        <v>2376</v>
      </c>
      <c s="37">
        <v>0.6</v>
      </c>
      <c s="36">
        <v>0</v>
      </c>
      <c s="36">
        <f>ROUND(G263*H263,6)</f>
      </c>
      <c r="L263" s="38">
        <v>0</v>
      </c>
      <c s="32">
        <f>ROUND(ROUND(L263,2)*ROUND(G263,3),2)</f>
      </c>
      <c s="36" t="s">
        <v>55</v>
      </c>
      <c>
        <f>(M263*21)/100</f>
      </c>
      <c t="s">
        <v>28</v>
      </c>
    </row>
    <row r="264" spans="1:5" ht="12.75">
      <c r="A264" s="35" t="s">
        <v>56</v>
      </c>
      <c r="E264" s="39" t="s">
        <v>2375</v>
      </c>
    </row>
    <row r="265" spans="1:5" ht="12.75">
      <c r="A265" s="35" t="s">
        <v>57</v>
      </c>
      <c r="E265" s="40" t="s">
        <v>5</v>
      </c>
    </row>
    <row r="266" spans="1:5" ht="12.75">
      <c r="A266" t="s">
        <v>59</v>
      </c>
      <c r="E266" s="39" t="s">
        <v>5</v>
      </c>
    </row>
    <row r="267" spans="1:16" ht="12.75">
      <c r="A267" t="s">
        <v>50</v>
      </c>
      <c s="34" t="s">
        <v>400</v>
      </c>
      <c s="34" t="s">
        <v>2377</v>
      </c>
      <c s="35" t="s">
        <v>5</v>
      </c>
      <c s="6" t="s">
        <v>2378</v>
      </c>
      <c s="36" t="s">
        <v>2376</v>
      </c>
      <c s="37">
        <v>1.04</v>
      </c>
      <c s="36">
        <v>0</v>
      </c>
      <c s="36">
        <f>ROUND(G267*H267,6)</f>
      </c>
      <c r="L267" s="38">
        <v>0</v>
      </c>
      <c s="32">
        <f>ROUND(ROUND(L267,2)*ROUND(G267,3),2)</f>
      </c>
      <c s="36" t="s">
        <v>55</v>
      </c>
      <c>
        <f>(M267*21)/100</f>
      </c>
      <c t="s">
        <v>28</v>
      </c>
    </row>
    <row r="268" spans="1:5" ht="12.75">
      <c r="A268" s="35" t="s">
        <v>56</v>
      </c>
      <c r="E268" s="39" t="s">
        <v>2378</v>
      </c>
    </row>
    <row r="269" spans="1:5" ht="12.75">
      <c r="A269" s="35" t="s">
        <v>57</v>
      </c>
      <c r="E269" s="40" t="s">
        <v>5</v>
      </c>
    </row>
    <row r="270" spans="1:5" ht="12.75">
      <c r="A270" t="s">
        <v>59</v>
      </c>
      <c r="E270" s="39" t="s">
        <v>5</v>
      </c>
    </row>
    <row r="271" spans="1:16" ht="12.75">
      <c r="A271" t="s">
        <v>50</v>
      </c>
      <c s="34" t="s">
        <v>404</v>
      </c>
      <c s="34" t="s">
        <v>2379</v>
      </c>
      <c s="35" t="s">
        <v>5</v>
      </c>
      <c s="6" t="s">
        <v>2380</v>
      </c>
      <c s="36" t="s">
        <v>2376</v>
      </c>
      <c s="37">
        <v>0.3</v>
      </c>
      <c s="36">
        <v>0</v>
      </c>
      <c s="36">
        <f>ROUND(G271*H271,6)</f>
      </c>
      <c r="L271" s="38">
        <v>0</v>
      </c>
      <c s="32">
        <f>ROUND(ROUND(L271,2)*ROUND(G271,3),2)</f>
      </c>
      <c s="36" t="s">
        <v>55</v>
      </c>
      <c>
        <f>(M271*21)/100</f>
      </c>
      <c t="s">
        <v>28</v>
      </c>
    </row>
    <row r="272" spans="1:5" ht="12.75">
      <c r="A272" s="35" t="s">
        <v>56</v>
      </c>
      <c r="E272" s="39" t="s">
        <v>2380</v>
      </c>
    </row>
    <row r="273" spans="1:5" ht="12.75">
      <c r="A273" s="35" t="s">
        <v>57</v>
      </c>
      <c r="E273" s="40" t="s">
        <v>5</v>
      </c>
    </row>
    <row r="274" spans="1:5" ht="12.75">
      <c r="A274" t="s">
        <v>59</v>
      </c>
      <c r="E274" s="39" t="s">
        <v>5</v>
      </c>
    </row>
    <row r="275" spans="1:16" ht="12.75">
      <c r="A275" t="s">
        <v>50</v>
      </c>
      <c s="34" t="s">
        <v>408</v>
      </c>
      <c s="34" t="s">
        <v>2381</v>
      </c>
      <c s="35" t="s">
        <v>5</v>
      </c>
      <c s="6" t="s">
        <v>2382</v>
      </c>
      <c s="36" t="s">
        <v>2376</v>
      </c>
      <c s="37">
        <v>0.38</v>
      </c>
      <c s="36">
        <v>0</v>
      </c>
      <c s="36">
        <f>ROUND(G275*H275,6)</f>
      </c>
      <c r="L275" s="38">
        <v>0</v>
      </c>
      <c s="32">
        <f>ROUND(ROUND(L275,2)*ROUND(G275,3),2)</f>
      </c>
      <c s="36" t="s">
        <v>55</v>
      </c>
      <c>
        <f>(M275*21)/100</f>
      </c>
      <c t="s">
        <v>28</v>
      </c>
    </row>
    <row r="276" spans="1:5" ht="12.75">
      <c r="A276" s="35" t="s">
        <v>56</v>
      </c>
      <c r="E276" s="39" t="s">
        <v>2382</v>
      </c>
    </row>
    <row r="277" spans="1:5" ht="12.75">
      <c r="A277" s="35" t="s">
        <v>57</v>
      </c>
      <c r="E277" s="40" t="s">
        <v>5</v>
      </c>
    </row>
    <row r="278" spans="1:5" ht="12.75">
      <c r="A278" t="s">
        <v>59</v>
      </c>
      <c r="E278" s="39" t="s">
        <v>5</v>
      </c>
    </row>
    <row r="279" spans="1:16" ht="12.75">
      <c r="A279" t="s">
        <v>50</v>
      </c>
      <c s="34" t="s">
        <v>411</v>
      </c>
      <c s="34" t="s">
        <v>2383</v>
      </c>
      <c s="35" t="s">
        <v>5</v>
      </c>
      <c s="6" t="s">
        <v>2384</v>
      </c>
      <c s="36" t="s">
        <v>2376</v>
      </c>
      <c s="37">
        <v>0.7</v>
      </c>
      <c s="36">
        <v>0</v>
      </c>
      <c s="36">
        <f>ROUND(G279*H279,6)</f>
      </c>
      <c r="L279" s="38">
        <v>0</v>
      </c>
      <c s="32">
        <f>ROUND(ROUND(L279,2)*ROUND(G279,3),2)</f>
      </c>
      <c s="36" t="s">
        <v>55</v>
      </c>
      <c>
        <f>(M279*21)/100</f>
      </c>
      <c t="s">
        <v>28</v>
      </c>
    </row>
    <row r="280" spans="1:5" ht="12.75">
      <c r="A280" s="35" t="s">
        <v>56</v>
      </c>
      <c r="E280" s="39" t="s">
        <v>2384</v>
      </c>
    </row>
    <row r="281" spans="1:5" ht="12.75">
      <c r="A281" s="35" t="s">
        <v>57</v>
      </c>
      <c r="E281" s="40" t="s">
        <v>5</v>
      </c>
    </row>
    <row r="282" spans="1:5" ht="12.75">
      <c r="A282" t="s">
        <v>59</v>
      </c>
      <c r="E282" s="39" t="s">
        <v>5</v>
      </c>
    </row>
    <row r="283" spans="1:16" ht="25.5">
      <c r="A283" t="s">
        <v>50</v>
      </c>
      <c s="34" t="s">
        <v>414</v>
      </c>
      <c s="34" t="s">
        <v>2153</v>
      </c>
      <c s="35" t="s">
        <v>5</v>
      </c>
      <c s="6" t="s">
        <v>2154</v>
      </c>
      <c s="36" t="s">
        <v>54</v>
      </c>
      <c s="37">
        <v>1.114</v>
      </c>
      <c s="36">
        <v>0</v>
      </c>
      <c s="36">
        <f>ROUND(G283*H283,6)</f>
      </c>
      <c r="L283" s="38">
        <v>0</v>
      </c>
      <c s="32">
        <f>ROUND(ROUND(L283,2)*ROUND(G283,3),2)</f>
      </c>
      <c s="36" t="s">
        <v>814</v>
      </c>
      <c>
        <f>(M283*21)/100</f>
      </c>
      <c t="s">
        <v>28</v>
      </c>
    </row>
    <row r="284" spans="1:5" ht="25.5">
      <c r="A284" s="35" t="s">
        <v>56</v>
      </c>
      <c r="E284" s="39" t="s">
        <v>2154</v>
      </c>
    </row>
    <row r="285" spans="1:5" ht="12.75">
      <c r="A285" s="35" t="s">
        <v>57</v>
      </c>
      <c r="E285" s="40" t="s">
        <v>5</v>
      </c>
    </row>
    <row r="286" spans="1:5" ht="114.75">
      <c r="A286" t="s">
        <v>59</v>
      </c>
      <c r="E286" s="39" t="s">
        <v>2155</v>
      </c>
    </row>
    <row r="287" spans="1:13" ht="12.75">
      <c r="A287" t="s">
        <v>47</v>
      </c>
      <c r="C287" s="31" t="s">
        <v>1740</v>
      </c>
      <c r="E287" s="33" t="s">
        <v>1741</v>
      </c>
      <c r="J287" s="32">
        <f>0</f>
      </c>
      <c s="32">
        <f>0</f>
      </c>
      <c s="32">
        <f>0+L288+L292+L296+L300+L304+L308+L312+L316</f>
      </c>
      <c s="32">
        <f>0+M288+M292+M296+M300+M304+M308+M312+M316</f>
      </c>
    </row>
    <row r="288" spans="1:16" ht="12.75">
      <c r="A288" t="s">
        <v>50</v>
      </c>
      <c s="34" t="s">
        <v>416</v>
      </c>
      <c s="34" t="s">
        <v>2385</v>
      </c>
      <c s="35" t="s">
        <v>5</v>
      </c>
      <c s="6" t="s">
        <v>2386</v>
      </c>
      <c s="36" t="s">
        <v>226</v>
      </c>
      <c s="37">
        <v>1587.336</v>
      </c>
      <c s="36">
        <v>0</v>
      </c>
      <c s="36">
        <f>ROUND(G288*H288,6)</f>
      </c>
      <c r="L288" s="38">
        <v>0</v>
      </c>
      <c s="32">
        <f>ROUND(ROUND(L288,2)*ROUND(G288,3),2)</f>
      </c>
      <c s="36" t="s">
        <v>814</v>
      </c>
      <c>
        <f>(M288*21)/100</f>
      </c>
      <c t="s">
        <v>28</v>
      </c>
    </row>
    <row r="289" spans="1:5" ht="12.75">
      <c r="A289" s="35" t="s">
        <v>56</v>
      </c>
      <c r="E289" s="39" t="s">
        <v>2386</v>
      </c>
    </row>
    <row r="290" spans="1:5" ht="306">
      <c r="A290" s="35" t="s">
        <v>57</v>
      </c>
      <c r="E290" s="42" t="s">
        <v>2387</v>
      </c>
    </row>
    <row r="291" spans="1:5" ht="12.75">
      <c r="A291" t="s">
        <v>59</v>
      </c>
      <c r="E291" s="39" t="s">
        <v>5</v>
      </c>
    </row>
    <row r="292" spans="1:16" ht="25.5">
      <c r="A292" t="s">
        <v>50</v>
      </c>
      <c s="34" t="s">
        <v>422</v>
      </c>
      <c s="34" t="s">
        <v>2388</v>
      </c>
      <c s="35" t="s">
        <v>5</v>
      </c>
      <c s="6" t="s">
        <v>2389</v>
      </c>
      <c s="36" t="s">
        <v>226</v>
      </c>
      <c s="37">
        <v>1587.336</v>
      </c>
      <c s="36">
        <v>0.00044</v>
      </c>
      <c s="36">
        <f>ROUND(G292*H292,6)</f>
      </c>
      <c r="L292" s="38">
        <v>0</v>
      </c>
      <c s="32">
        <f>ROUND(ROUND(L292,2)*ROUND(G292,3),2)</f>
      </c>
      <c s="36" t="s">
        <v>814</v>
      </c>
      <c>
        <f>(M292*21)/100</f>
      </c>
      <c t="s">
        <v>28</v>
      </c>
    </row>
    <row r="293" spans="1:5" ht="25.5">
      <c r="A293" s="35" t="s">
        <v>56</v>
      </c>
      <c r="E293" s="39" t="s">
        <v>2389</v>
      </c>
    </row>
    <row r="294" spans="1:5" ht="306">
      <c r="A294" s="35" t="s">
        <v>57</v>
      </c>
      <c r="E294" s="42" t="s">
        <v>2387</v>
      </c>
    </row>
    <row r="295" spans="1:5" ht="76.5">
      <c r="A295" t="s">
        <v>59</v>
      </c>
      <c r="E295" s="39" t="s">
        <v>2390</v>
      </c>
    </row>
    <row r="296" spans="1:16" ht="12.75">
      <c r="A296" t="s">
        <v>50</v>
      </c>
      <c s="34" t="s">
        <v>427</v>
      </c>
      <c s="34" t="s">
        <v>2391</v>
      </c>
      <c s="35" t="s">
        <v>5</v>
      </c>
      <c s="6" t="s">
        <v>2392</v>
      </c>
      <c s="36" t="s">
        <v>226</v>
      </c>
      <c s="37">
        <v>1587.336</v>
      </c>
      <c s="36">
        <v>0.00017</v>
      </c>
      <c s="36">
        <f>ROUND(G296*H296,6)</f>
      </c>
      <c r="L296" s="38">
        <v>0</v>
      </c>
      <c s="32">
        <f>ROUND(ROUND(L296,2)*ROUND(G296,3),2)</f>
      </c>
      <c s="36" t="s">
        <v>814</v>
      </c>
      <c>
        <f>(M296*21)/100</f>
      </c>
      <c t="s">
        <v>28</v>
      </c>
    </row>
    <row r="297" spans="1:5" ht="12.75">
      <c r="A297" s="35" t="s">
        <v>56</v>
      </c>
      <c r="E297" s="39" t="s">
        <v>2392</v>
      </c>
    </row>
    <row r="298" spans="1:5" ht="165.75">
      <c r="A298" s="35" t="s">
        <v>57</v>
      </c>
      <c r="E298" s="40" t="s">
        <v>2393</v>
      </c>
    </row>
    <row r="299" spans="1:5" ht="12.75">
      <c r="A299" t="s">
        <v>59</v>
      </c>
      <c r="E299" s="39" t="s">
        <v>5</v>
      </c>
    </row>
    <row r="300" spans="1:16" ht="25.5">
      <c r="A300" t="s">
        <v>50</v>
      </c>
      <c s="34" t="s">
        <v>432</v>
      </c>
      <c s="34" t="s">
        <v>1286</v>
      </c>
      <c s="35" t="s">
        <v>5</v>
      </c>
      <c s="6" t="s">
        <v>1287</v>
      </c>
      <c s="36" t="s">
        <v>226</v>
      </c>
      <c s="37">
        <v>139.32</v>
      </c>
      <c s="36">
        <v>7E-05</v>
      </c>
      <c s="36">
        <f>ROUND(G300*H300,6)</f>
      </c>
      <c r="L300" s="38">
        <v>0</v>
      </c>
      <c s="32">
        <f>ROUND(ROUND(L300,2)*ROUND(G300,3),2)</f>
      </c>
      <c s="36" t="s">
        <v>814</v>
      </c>
      <c>
        <f>(M300*21)/100</f>
      </c>
      <c t="s">
        <v>28</v>
      </c>
    </row>
    <row r="301" spans="1:5" ht="25.5">
      <c r="A301" s="35" t="s">
        <v>56</v>
      </c>
      <c r="E301" s="39" t="s">
        <v>1287</v>
      </c>
    </row>
    <row r="302" spans="1:5" ht="25.5">
      <c r="A302" s="35" t="s">
        <v>57</v>
      </c>
      <c r="E302" s="42" t="s">
        <v>2394</v>
      </c>
    </row>
    <row r="303" spans="1:5" ht="12.75">
      <c r="A303" t="s">
        <v>59</v>
      </c>
      <c r="E303" s="39" t="s">
        <v>5</v>
      </c>
    </row>
    <row r="304" spans="1:16" ht="25.5">
      <c r="A304" t="s">
        <v>50</v>
      </c>
      <c s="34" t="s">
        <v>690</v>
      </c>
      <c s="34" t="s">
        <v>2395</v>
      </c>
      <c s="35" t="s">
        <v>5</v>
      </c>
      <c s="6" t="s">
        <v>1290</v>
      </c>
      <c s="36" t="s">
        <v>226</v>
      </c>
      <c s="37">
        <v>826.752</v>
      </c>
      <c s="36">
        <v>8E-05</v>
      </c>
      <c s="36">
        <f>ROUND(G304*H304,6)</f>
      </c>
      <c r="L304" s="38">
        <v>0</v>
      </c>
      <c s="32">
        <f>ROUND(ROUND(L304,2)*ROUND(G304,3),2)</f>
      </c>
      <c s="36" t="s">
        <v>814</v>
      </c>
      <c>
        <f>(M304*21)/100</f>
      </c>
      <c t="s">
        <v>28</v>
      </c>
    </row>
    <row r="305" spans="1:5" ht="25.5">
      <c r="A305" s="35" t="s">
        <v>56</v>
      </c>
      <c r="E305" s="39" t="s">
        <v>1290</v>
      </c>
    </row>
    <row r="306" spans="1:5" ht="76.5">
      <c r="A306" s="35" t="s">
        <v>57</v>
      </c>
      <c r="E306" s="40" t="s">
        <v>2396</v>
      </c>
    </row>
    <row r="307" spans="1:5" ht="12.75">
      <c r="A307" t="s">
        <v>59</v>
      </c>
      <c r="E307" s="39" t="s">
        <v>5</v>
      </c>
    </row>
    <row r="308" spans="1:16" ht="12.75">
      <c r="A308" t="s">
        <v>50</v>
      </c>
      <c s="34" t="s">
        <v>693</v>
      </c>
      <c s="34" t="s">
        <v>2397</v>
      </c>
      <c s="35" t="s">
        <v>5</v>
      </c>
      <c s="6" t="s">
        <v>2398</v>
      </c>
      <c s="36" t="s">
        <v>226</v>
      </c>
      <c s="37">
        <v>826.752</v>
      </c>
      <c s="36">
        <v>0</v>
      </c>
      <c s="36">
        <f>ROUND(G308*H308,6)</f>
      </c>
      <c r="L308" s="38">
        <v>0</v>
      </c>
      <c s="32">
        <f>ROUND(ROUND(L308,2)*ROUND(G308,3),2)</f>
      </c>
      <c s="36" t="s">
        <v>814</v>
      </c>
      <c>
        <f>(M308*21)/100</f>
      </c>
      <c t="s">
        <v>28</v>
      </c>
    </row>
    <row r="309" spans="1:5" ht="12.75">
      <c r="A309" s="35" t="s">
        <v>56</v>
      </c>
      <c r="E309" s="39" t="s">
        <v>2398</v>
      </c>
    </row>
    <row r="310" spans="1:5" ht="12.75">
      <c r="A310" s="35" t="s">
        <v>57</v>
      </c>
      <c r="E310" s="40" t="s">
        <v>5</v>
      </c>
    </row>
    <row r="311" spans="1:5" ht="12.75">
      <c r="A311" t="s">
        <v>59</v>
      </c>
      <c r="E311" s="39" t="s">
        <v>5</v>
      </c>
    </row>
    <row r="312" spans="1:16" ht="12.75">
      <c r="A312" t="s">
        <v>50</v>
      </c>
      <c s="34" t="s">
        <v>696</v>
      </c>
      <c s="34" t="s">
        <v>2399</v>
      </c>
      <c s="35" t="s">
        <v>5</v>
      </c>
      <c s="6" t="s">
        <v>2400</v>
      </c>
      <c s="36" t="s">
        <v>226</v>
      </c>
      <c s="37">
        <v>826.752</v>
      </c>
      <c s="36">
        <v>0.00013</v>
      </c>
      <c s="36">
        <f>ROUND(G312*H312,6)</f>
      </c>
      <c r="L312" s="38">
        <v>0</v>
      </c>
      <c s="32">
        <f>ROUND(ROUND(L312,2)*ROUND(G312,3),2)</f>
      </c>
      <c s="36" t="s">
        <v>814</v>
      </c>
      <c>
        <f>(M312*21)/100</f>
      </c>
      <c t="s">
        <v>28</v>
      </c>
    </row>
    <row r="313" spans="1:5" ht="12.75">
      <c r="A313" s="35" t="s">
        <v>56</v>
      </c>
      <c r="E313" s="39" t="s">
        <v>2400</v>
      </c>
    </row>
    <row r="314" spans="1:5" ht="76.5">
      <c r="A314" s="35" t="s">
        <v>57</v>
      </c>
      <c r="E314" s="40" t="s">
        <v>2396</v>
      </c>
    </row>
    <row r="315" spans="1:5" ht="12.75">
      <c r="A315" t="s">
        <v>59</v>
      </c>
      <c r="E315" s="39" t="s">
        <v>5</v>
      </c>
    </row>
    <row r="316" spans="1:16" ht="12.75">
      <c r="A316" t="s">
        <v>50</v>
      </c>
      <c s="34" t="s">
        <v>699</v>
      </c>
      <c s="34" t="s">
        <v>2401</v>
      </c>
      <c s="35" t="s">
        <v>5</v>
      </c>
      <c s="6" t="s">
        <v>2402</v>
      </c>
      <c s="36" t="s">
        <v>226</v>
      </c>
      <c s="37">
        <v>1653.504</v>
      </c>
      <c s="36">
        <v>0.00023</v>
      </c>
      <c s="36">
        <f>ROUND(G316*H316,6)</f>
      </c>
      <c r="L316" s="38">
        <v>0</v>
      </c>
      <c s="32">
        <f>ROUND(ROUND(L316,2)*ROUND(G316,3),2)</f>
      </c>
      <c s="36" t="s">
        <v>814</v>
      </c>
      <c>
        <f>(M316*21)/100</f>
      </c>
      <c t="s">
        <v>28</v>
      </c>
    </row>
    <row r="317" spans="1:5" ht="12.75">
      <c r="A317" s="35" t="s">
        <v>56</v>
      </c>
      <c r="E317" s="39" t="s">
        <v>2402</v>
      </c>
    </row>
    <row r="318" spans="1:5" ht="12.75">
      <c r="A318" s="35" t="s">
        <v>57</v>
      </c>
      <c r="E318" s="40" t="s">
        <v>2403</v>
      </c>
    </row>
    <row r="319" spans="1:5" ht="12.75">
      <c r="A319" t="s">
        <v>59</v>
      </c>
      <c r="E319" s="39" t="s">
        <v>5</v>
      </c>
    </row>
    <row r="320" spans="1:13" ht="12.75">
      <c r="A320" t="s">
        <v>47</v>
      </c>
      <c r="C320" s="31" t="s">
        <v>96</v>
      </c>
      <c r="E320" s="33" t="s">
        <v>1453</v>
      </c>
      <c r="J320" s="32">
        <f>0</f>
      </c>
      <c s="32">
        <f>0</f>
      </c>
      <c s="32">
        <f>0+L321+L325+L329+L333</f>
      </c>
      <c s="32">
        <f>0+M321+M325+M329+M333</f>
      </c>
    </row>
    <row r="321" spans="1:16" ht="12.75">
      <c r="A321" t="s">
        <v>50</v>
      </c>
      <c s="34" t="s">
        <v>702</v>
      </c>
      <c s="34" t="s">
        <v>2404</v>
      </c>
      <c s="35" t="s">
        <v>5</v>
      </c>
      <c s="6" t="s">
        <v>2405</v>
      </c>
      <c s="36" t="s">
        <v>90</v>
      </c>
      <c s="37">
        <v>6</v>
      </c>
      <c s="36">
        <v>0.000802</v>
      </c>
      <c s="36">
        <f>ROUND(G321*H321,6)</f>
      </c>
      <c r="L321" s="38">
        <v>0</v>
      </c>
      <c s="32">
        <f>ROUND(ROUND(L321,2)*ROUND(G321,3),2)</f>
      </c>
      <c s="36" t="s">
        <v>814</v>
      </c>
      <c>
        <f>(M321*21)/100</f>
      </c>
      <c t="s">
        <v>28</v>
      </c>
    </row>
    <row r="322" spans="1:5" ht="12.75">
      <c r="A322" s="35" t="s">
        <v>56</v>
      </c>
      <c r="E322" s="39" t="s">
        <v>2405</v>
      </c>
    </row>
    <row r="323" spans="1:5" ht="63.75">
      <c r="A323" s="35" t="s">
        <v>57</v>
      </c>
      <c r="E323" s="42" t="s">
        <v>2406</v>
      </c>
    </row>
    <row r="324" spans="1:5" ht="38.25">
      <c r="A324" t="s">
        <v>59</v>
      </c>
      <c r="E324" s="39" t="s">
        <v>2407</v>
      </c>
    </row>
    <row r="325" spans="1:16" ht="12.75">
      <c r="A325" t="s">
        <v>50</v>
      </c>
      <c s="34" t="s">
        <v>705</v>
      </c>
      <c s="34" t="s">
        <v>2408</v>
      </c>
      <c s="35" t="s">
        <v>5</v>
      </c>
      <c s="6" t="s">
        <v>2409</v>
      </c>
      <c s="36" t="s">
        <v>90</v>
      </c>
      <c s="37">
        <v>6</v>
      </c>
      <c s="36">
        <v>0.0145</v>
      </c>
      <c s="36">
        <f>ROUND(G325*H325,6)</f>
      </c>
      <c r="L325" s="38">
        <v>0</v>
      </c>
      <c s="32">
        <f>ROUND(ROUND(L325,2)*ROUND(G325,3),2)</f>
      </c>
      <c s="36" t="s">
        <v>814</v>
      </c>
      <c>
        <f>(M325*21)/100</f>
      </c>
      <c t="s">
        <v>28</v>
      </c>
    </row>
    <row r="326" spans="1:5" ht="12.75">
      <c r="A326" s="35" t="s">
        <v>56</v>
      </c>
      <c r="E326" s="39" t="s">
        <v>2409</v>
      </c>
    </row>
    <row r="327" spans="1:5" ht="12.75">
      <c r="A327" s="35" t="s">
        <v>57</v>
      </c>
      <c r="E327" s="40" t="s">
        <v>5</v>
      </c>
    </row>
    <row r="328" spans="1:5" ht="12.75">
      <c r="A328" t="s">
        <v>59</v>
      </c>
      <c r="E328" s="39" t="s">
        <v>5</v>
      </c>
    </row>
    <row r="329" spans="1:16" ht="12.75">
      <c r="A329" t="s">
        <v>50</v>
      </c>
      <c s="34" t="s">
        <v>708</v>
      </c>
      <c s="34" t="s">
        <v>2410</v>
      </c>
      <c s="35" t="s">
        <v>5</v>
      </c>
      <c s="6" t="s">
        <v>2411</v>
      </c>
      <c s="36" t="s">
        <v>90</v>
      </c>
      <c s="37">
        <v>8</v>
      </c>
      <c s="36">
        <v>0.001002</v>
      </c>
      <c s="36">
        <f>ROUND(G329*H329,6)</f>
      </c>
      <c r="L329" s="38">
        <v>0</v>
      </c>
      <c s="32">
        <f>ROUND(ROUND(L329,2)*ROUND(G329,3),2)</f>
      </c>
      <c s="36" t="s">
        <v>814</v>
      </c>
      <c>
        <f>(M329*21)/100</f>
      </c>
      <c t="s">
        <v>28</v>
      </c>
    </row>
    <row r="330" spans="1:5" ht="12.75">
      <c r="A330" s="35" t="s">
        <v>56</v>
      </c>
      <c r="E330" s="39" t="s">
        <v>2411</v>
      </c>
    </row>
    <row r="331" spans="1:5" ht="38.25">
      <c r="A331" s="35" t="s">
        <v>57</v>
      </c>
      <c r="E331" s="42" t="s">
        <v>2412</v>
      </c>
    </row>
    <row r="332" spans="1:5" ht="76.5">
      <c r="A332" t="s">
        <v>59</v>
      </c>
      <c r="E332" s="39" t="s">
        <v>2413</v>
      </c>
    </row>
    <row r="333" spans="1:16" ht="25.5">
      <c r="A333" t="s">
        <v>50</v>
      </c>
      <c s="34" t="s">
        <v>711</v>
      </c>
      <c s="34" t="s">
        <v>2414</v>
      </c>
      <c s="35" t="s">
        <v>5</v>
      </c>
      <c s="6" t="s">
        <v>2415</v>
      </c>
      <c s="36" t="s">
        <v>90</v>
      </c>
      <c s="37">
        <v>8</v>
      </c>
      <c s="36">
        <v>0</v>
      </c>
      <c s="36">
        <f>ROUND(G333*H333,6)</f>
      </c>
      <c r="L333" s="38">
        <v>0</v>
      </c>
      <c s="32">
        <f>ROUND(ROUND(L333,2)*ROUND(G333,3),2)</f>
      </c>
      <c s="36" t="s">
        <v>814</v>
      </c>
      <c>
        <f>(M333*21)/100</f>
      </c>
      <c t="s">
        <v>28</v>
      </c>
    </row>
    <row r="334" spans="1:5" ht="38.25">
      <c r="A334" s="35" t="s">
        <v>56</v>
      </c>
      <c r="E334" s="39" t="s">
        <v>2416</v>
      </c>
    </row>
    <row r="335" spans="1:5" ht="12.75">
      <c r="A335" s="35" t="s">
        <v>57</v>
      </c>
      <c r="E335" s="40" t="s">
        <v>5</v>
      </c>
    </row>
    <row r="336" spans="1:5" ht="12.75">
      <c r="A336" t="s">
        <v>59</v>
      </c>
      <c r="E336" s="39" t="s">
        <v>2417</v>
      </c>
    </row>
    <row r="337" spans="1:13" ht="12.75">
      <c r="A337" t="s">
        <v>47</v>
      </c>
      <c r="C337" s="31" t="s">
        <v>721</v>
      </c>
      <c r="E337" s="33" t="s">
        <v>722</v>
      </c>
      <c r="J337" s="32">
        <f>0</f>
      </c>
      <c s="32">
        <f>0</f>
      </c>
      <c s="32">
        <f>0+L338+L342+L346</f>
      </c>
      <c s="32">
        <f>0+M338+M342+M346</f>
      </c>
    </row>
    <row r="338" spans="1:16" ht="25.5">
      <c r="A338" t="s">
        <v>50</v>
      </c>
      <c s="34" t="s">
        <v>713</v>
      </c>
      <c s="34" t="s">
        <v>2197</v>
      </c>
      <c s="35" t="s">
        <v>5</v>
      </c>
      <c s="6" t="s">
        <v>2198</v>
      </c>
      <c s="36" t="s">
        <v>54</v>
      </c>
      <c s="37">
        <v>110.955</v>
      </c>
      <c s="36">
        <v>0</v>
      </c>
      <c s="36">
        <f>ROUND(G338*H338,6)</f>
      </c>
      <c r="L338" s="38">
        <v>0</v>
      </c>
      <c s="32">
        <f>ROUND(ROUND(L338,2)*ROUND(G338,3),2)</f>
      </c>
      <c s="36" t="s">
        <v>814</v>
      </c>
      <c>
        <f>(M338*21)/100</f>
      </c>
      <c t="s">
        <v>28</v>
      </c>
    </row>
    <row r="339" spans="1:5" ht="25.5">
      <c r="A339" s="35" t="s">
        <v>56</v>
      </c>
      <c r="E339" s="39" t="s">
        <v>2198</v>
      </c>
    </row>
    <row r="340" spans="1:5" ht="12.75">
      <c r="A340" s="35" t="s">
        <v>57</v>
      </c>
      <c r="E340" s="40" t="s">
        <v>5</v>
      </c>
    </row>
    <row r="341" spans="1:5" ht="114.75">
      <c r="A341" t="s">
        <v>59</v>
      </c>
      <c r="E341" s="39" t="s">
        <v>2199</v>
      </c>
    </row>
    <row r="342" spans="1:16" ht="38.25">
      <c r="A342" t="s">
        <v>50</v>
      </c>
      <c s="34" t="s">
        <v>714</v>
      </c>
      <c s="34" t="s">
        <v>748</v>
      </c>
      <c s="35" t="s">
        <v>749</v>
      </c>
      <c s="6" t="s">
        <v>750</v>
      </c>
      <c s="36" t="s">
        <v>54</v>
      </c>
      <c s="37">
        <v>98.217</v>
      </c>
      <c s="36">
        <v>0</v>
      </c>
      <c s="36">
        <f>ROUND(G342*H342,6)</f>
      </c>
      <c r="L342" s="38">
        <v>0</v>
      </c>
      <c s="32">
        <f>ROUND(ROUND(L342,2)*ROUND(G342,3),2)</f>
      </c>
      <c s="36" t="s">
        <v>55</v>
      </c>
      <c>
        <f>(M342*21)/100</f>
      </c>
      <c t="s">
        <v>28</v>
      </c>
    </row>
    <row r="343" spans="1:5" ht="38.25">
      <c r="A343" s="35" t="s">
        <v>56</v>
      </c>
      <c r="E343" s="39" t="s">
        <v>751</v>
      </c>
    </row>
    <row r="344" spans="1:5" ht="25.5">
      <c r="A344" s="35" t="s">
        <v>57</v>
      </c>
      <c r="E344" s="40" t="s">
        <v>2418</v>
      </c>
    </row>
    <row r="345" spans="1:5" ht="89.25">
      <c r="A345" t="s">
        <v>59</v>
      </c>
      <c r="E345" s="39" t="s">
        <v>421</v>
      </c>
    </row>
    <row r="346" spans="1:16" ht="38.25">
      <c r="A346" t="s">
        <v>50</v>
      </c>
      <c s="34" t="s">
        <v>715</v>
      </c>
      <c s="34" t="s">
        <v>765</v>
      </c>
      <c s="35" t="s">
        <v>766</v>
      </c>
      <c s="6" t="s">
        <v>2419</v>
      </c>
      <c s="36" t="s">
        <v>54</v>
      </c>
      <c s="37">
        <v>12.738</v>
      </c>
      <c s="36">
        <v>0</v>
      </c>
      <c s="36">
        <f>ROUND(G346*H346,6)</f>
      </c>
      <c r="L346" s="38">
        <v>0</v>
      </c>
      <c s="32">
        <f>ROUND(ROUND(L346,2)*ROUND(G346,3),2)</f>
      </c>
      <c s="36" t="s">
        <v>55</v>
      </c>
      <c>
        <f>(M346*21)/100</f>
      </c>
      <c t="s">
        <v>28</v>
      </c>
    </row>
    <row r="347" spans="1:5" ht="38.25">
      <c r="A347" s="35" t="s">
        <v>56</v>
      </c>
      <c r="E347" s="39" t="s">
        <v>2419</v>
      </c>
    </row>
    <row r="348" spans="1:5" ht="25.5">
      <c r="A348" s="35" t="s">
        <v>57</v>
      </c>
      <c r="E348" s="40" t="s">
        <v>2420</v>
      </c>
    </row>
    <row r="349" spans="1:5" ht="25.5">
      <c r="A349" t="s">
        <v>59</v>
      </c>
      <c r="E349" s="39" t="s">
        <v>426</v>
      </c>
    </row>
    <row r="350" spans="1:13" ht="12.75">
      <c r="A350" t="s">
        <v>47</v>
      </c>
      <c r="C350" s="31" t="s">
        <v>1463</v>
      </c>
      <c r="E350" s="33" t="s">
        <v>1464</v>
      </c>
      <c r="J350" s="32">
        <f>0</f>
      </c>
      <c s="32">
        <f>0</f>
      </c>
      <c s="32">
        <f>0+L351</f>
      </c>
      <c s="32">
        <f>0+M351</f>
      </c>
    </row>
    <row r="351" spans="1:16" ht="38.25">
      <c r="A351" t="s">
        <v>50</v>
      </c>
      <c s="34" t="s">
        <v>1769</v>
      </c>
      <c s="34" t="s">
        <v>2201</v>
      </c>
      <c s="35" t="s">
        <v>5</v>
      </c>
      <c s="6" t="s">
        <v>2202</v>
      </c>
      <c s="36" t="s">
        <v>54</v>
      </c>
      <c s="37">
        <v>218.164</v>
      </c>
      <c s="36">
        <v>0</v>
      </c>
      <c s="36">
        <f>ROUND(G351*H351,6)</f>
      </c>
      <c r="L351" s="38">
        <v>0</v>
      </c>
      <c s="32">
        <f>ROUND(ROUND(L351,2)*ROUND(G351,3),2)</f>
      </c>
      <c s="36" t="s">
        <v>814</v>
      </c>
      <c>
        <f>(M351*21)/100</f>
      </c>
      <c t="s">
        <v>28</v>
      </c>
    </row>
    <row r="352" spans="1:5" ht="38.25">
      <c r="A352" s="35" t="s">
        <v>56</v>
      </c>
      <c r="E352" s="39" t="s">
        <v>2203</v>
      </c>
    </row>
    <row r="353" spans="1:5" ht="12.75">
      <c r="A353" s="35" t="s">
        <v>57</v>
      </c>
      <c r="E353" s="40" t="s">
        <v>5</v>
      </c>
    </row>
    <row r="354" spans="1:5" ht="63.75">
      <c r="A354" t="s">
        <v>59</v>
      </c>
      <c r="E354" s="39" t="s">
        <v>2204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2423</v>
      </c>
      <c r="E8" s="30" t="s">
        <v>2422</v>
      </c>
      <c r="J8" s="29">
        <f>0+J9+J14+J23+J64+J77+J90</f>
      </c>
      <c s="29">
        <f>0+K9+K14+K23+K64+K77+K90</f>
      </c>
      <c s="29">
        <f>0+L9+L14+L23+L64+L77+L90</f>
      </c>
      <c s="29">
        <f>0+M9+M14+M23+M64+M77+M90</f>
      </c>
    </row>
    <row r="9" spans="1:13" ht="12.75">
      <c r="A9" t="s">
        <v>47</v>
      </c>
      <c r="C9" s="31" t="s">
        <v>48</v>
      </c>
      <c r="E9" s="33" t="s">
        <v>49</v>
      </c>
      <c r="J9" s="32">
        <f>0</f>
      </c>
      <c s="32">
        <f>0</f>
      </c>
      <c s="32">
        <f>0+L10</f>
      </c>
      <c s="32">
        <f>0+M10</f>
      </c>
    </row>
    <row r="10" spans="1:16" ht="25.5">
      <c r="A10" t="s">
        <v>50</v>
      </c>
      <c s="34" t="s">
        <v>48</v>
      </c>
      <c s="34" t="s">
        <v>2424</v>
      </c>
      <c s="35" t="s">
        <v>5</v>
      </c>
      <c s="6" t="s">
        <v>2425</v>
      </c>
      <c s="36" t="s">
        <v>70</v>
      </c>
      <c s="37">
        <v>0.384</v>
      </c>
      <c s="36">
        <v>0</v>
      </c>
      <c s="36">
        <f>ROUND(G10*H10,6)</f>
      </c>
      <c r="L10" s="38">
        <v>0</v>
      </c>
      <c s="32">
        <f>ROUND(ROUND(L10,2)*ROUND(G10,3),2)</f>
      </c>
      <c s="36" t="s">
        <v>814</v>
      </c>
      <c>
        <f>(M10*21)/100</f>
      </c>
      <c t="s">
        <v>28</v>
      </c>
    </row>
    <row r="11" spans="1:5" ht="25.5">
      <c r="A11" s="35" t="s">
        <v>56</v>
      </c>
      <c r="E11" s="39" t="s">
        <v>2426</v>
      </c>
    </row>
    <row r="12" spans="1:5" ht="38.25">
      <c r="A12" s="35" t="s">
        <v>57</v>
      </c>
      <c r="E12" s="42" t="s">
        <v>2427</v>
      </c>
    </row>
    <row r="13" spans="1:5" ht="38.25">
      <c r="A13" t="s">
        <v>59</v>
      </c>
      <c r="E13" s="39" t="s">
        <v>2428</v>
      </c>
    </row>
    <row r="14" spans="1:13" ht="12.75">
      <c r="A14" t="s">
        <v>47</v>
      </c>
      <c r="C14" s="31" t="s">
        <v>28</v>
      </c>
      <c r="E14" s="33" t="s">
        <v>1483</v>
      </c>
      <c r="J14" s="32">
        <f>0</f>
      </c>
      <c s="32">
        <f>0</f>
      </c>
      <c s="32">
        <f>0+L15+L19</f>
      </c>
      <c s="32">
        <f>0+M15+M19</f>
      </c>
    </row>
    <row r="15" spans="1:16" ht="25.5">
      <c r="A15" t="s">
        <v>50</v>
      </c>
      <c s="34" t="s">
        <v>28</v>
      </c>
      <c s="34" t="s">
        <v>2429</v>
      </c>
      <c s="35" t="s">
        <v>5</v>
      </c>
      <c s="6" t="s">
        <v>2430</v>
      </c>
      <c s="36" t="s">
        <v>70</v>
      </c>
      <c s="37">
        <v>0.384</v>
      </c>
      <c s="36">
        <v>2.453292</v>
      </c>
      <c s="36">
        <f>ROUND(G15*H15,6)</f>
      </c>
      <c r="L15" s="38">
        <v>0</v>
      </c>
      <c s="32">
        <f>ROUND(ROUND(L15,2)*ROUND(G15,3),2)</f>
      </c>
      <c s="36" t="s">
        <v>814</v>
      </c>
      <c>
        <f>(M15*21)/100</f>
      </c>
      <c t="s">
        <v>28</v>
      </c>
    </row>
    <row r="16" spans="1:5" ht="25.5">
      <c r="A16" s="35" t="s">
        <v>56</v>
      </c>
      <c r="E16" s="39" t="s">
        <v>2430</v>
      </c>
    </row>
    <row r="17" spans="1:5" ht="51">
      <c r="A17" s="35" t="s">
        <v>57</v>
      </c>
      <c r="E17" s="42" t="s">
        <v>2431</v>
      </c>
    </row>
    <row r="18" spans="1:5" ht="127.5">
      <c r="A18" t="s">
        <v>59</v>
      </c>
      <c r="E18" s="39" t="s">
        <v>1501</v>
      </c>
    </row>
    <row r="19" spans="1:16" ht="12.75">
      <c r="A19" t="s">
        <v>50</v>
      </c>
      <c s="34" t="s">
        <v>26</v>
      </c>
      <c s="34" t="s">
        <v>2432</v>
      </c>
      <c s="35" t="s">
        <v>5</v>
      </c>
      <c s="6" t="s">
        <v>2433</v>
      </c>
      <c s="36" t="s">
        <v>54</v>
      </c>
      <c s="37">
        <v>0.027</v>
      </c>
      <c s="36">
        <v>1.060621</v>
      </c>
      <c s="36">
        <f>ROUND(G19*H19,6)</f>
      </c>
      <c r="L19" s="38">
        <v>0</v>
      </c>
      <c s="32">
        <f>ROUND(ROUND(L19,2)*ROUND(G19,3),2)</f>
      </c>
      <c s="36" t="s">
        <v>814</v>
      </c>
      <c>
        <f>(M19*21)/100</f>
      </c>
      <c t="s">
        <v>28</v>
      </c>
    </row>
    <row r="20" spans="1:5" ht="12.75">
      <c r="A20" s="35" t="s">
        <v>56</v>
      </c>
      <c r="E20" s="39" t="s">
        <v>2433</v>
      </c>
    </row>
    <row r="21" spans="1:5" ht="38.25">
      <c r="A21" s="35" t="s">
        <v>57</v>
      </c>
      <c r="E21" s="42" t="s">
        <v>2434</v>
      </c>
    </row>
    <row r="22" spans="1:5" ht="25.5">
      <c r="A22" t="s">
        <v>59</v>
      </c>
      <c r="E22" s="39" t="s">
        <v>1514</v>
      </c>
    </row>
    <row r="23" spans="1:13" ht="12.75">
      <c r="A23" t="s">
        <v>47</v>
      </c>
      <c r="C23" s="31" t="s">
        <v>1518</v>
      </c>
      <c r="E23" s="33" t="s">
        <v>1519</v>
      </c>
      <c r="J23" s="32">
        <f>0</f>
      </c>
      <c s="32">
        <f>0</f>
      </c>
      <c s="32">
        <f>0+L24+L28+L32+L36+L40+L44+L48+L52+L56+L60</f>
      </c>
      <c s="32">
        <f>0+M24+M28+M32+M36+M40+M44+M48+M52+M56+M60</f>
      </c>
    </row>
    <row r="24" spans="1:16" ht="25.5">
      <c r="A24" t="s">
        <v>50</v>
      </c>
      <c s="34" t="s">
        <v>75</v>
      </c>
      <c s="34" t="s">
        <v>1983</v>
      </c>
      <c s="35" t="s">
        <v>5</v>
      </c>
      <c s="6" t="s">
        <v>1984</v>
      </c>
      <c s="36" t="s">
        <v>90</v>
      </c>
      <c s="37">
        <v>1</v>
      </c>
      <c s="36">
        <v>0</v>
      </c>
      <c s="36">
        <f>ROUND(G24*H24,6)</f>
      </c>
      <c r="L24" s="38">
        <v>0</v>
      </c>
      <c s="32">
        <f>ROUND(ROUND(L24,2)*ROUND(G24,3),2)</f>
      </c>
      <c s="36" t="s">
        <v>814</v>
      </c>
      <c>
        <f>(M24*21)/100</f>
      </c>
      <c t="s">
        <v>28</v>
      </c>
    </row>
    <row r="25" spans="1:5" ht="38.25">
      <c r="A25" s="35" t="s">
        <v>56</v>
      </c>
      <c r="E25" s="39" t="s">
        <v>1985</v>
      </c>
    </row>
    <row r="26" spans="1:5" ht="38.25">
      <c r="A26" s="35" t="s">
        <v>57</v>
      </c>
      <c r="E26" s="42" t="s">
        <v>2435</v>
      </c>
    </row>
    <row r="27" spans="1:5" ht="12.75">
      <c r="A27" t="s">
        <v>59</v>
      </c>
      <c r="E27" s="39" t="s">
        <v>1987</v>
      </c>
    </row>
    <row r="28" spans="1:16" ht="12.75">
      <c r="A28" t="s">
        <v>50</v>
      </c>
      <c s="34" t="s">
        <v>81</v>
      </c>
      <c s="34" t="s">
        <v>2436</v>
      </c>
      <c s="35" t="s">
        <v>5</v>
      </c>
      <c s="6" t="s">
        <v>2437</v>
      </c>
      <c s="36" t="s">
        <v>90</v>
      </c>
      <c s="37">
        <v>1</v>
      </c>
      <c s="36">
        <v>0</v>
      </c>
      <c s="36">
        <f>ROUND(G28*H28,6)</f>
      </c>
      <c r="L28" s="38">
        <v>0</v>
      </c>
      <c s="32">
        <f>ROUND(ROUND(L28,2)*ROUND(G28,3),2)</f>
      </c>
      <c s="36" t="s">
        <v>55</v>
      </c>
      <c>
        <f>(M28*21)/100</f>
      </c>
      <c t="s">
        <v>28</v>
      </c>
    </row>
    <row r="29" spans="1:5" ht="12.75">
      <c r="A29" s="35" t="s">
        <v>56</v>
      </c>
      <c r="E29" s="39" t="s">
        <v>2437</v>
      </c>
    </row>
    <row r="30" spans="1:5" ht="12.75">
      <c r="A30" s="35" t="s">
        <v>57</v>
      </c>
      <c r="E30" s="40" t="s">
        <v>5</v>
      </c>
    </row>
    <row r="31" spans="1:5" ht="12.75">
      <c r="A31" t="s">
        <v>59</v>
      </c>
      <c r="E31" s="39" t="s">
        <v>5</v>
      </c>
    </row>
    <row r="32" spans="1:16" ht="25.5">
      <c r="A32" t="s">
        <v>50</v>
      </c>
      <c s="34" t="s">
        <v>27</v>
      </c>
      <c s="34" t="s">
        <v>2438</v>
      </c>
      <c s="35" t="s">
        <v>5</v>
      </c>
      <c s="6" t="s">
        <v>2439</v>
      </c>
      <c s="36" t="s">
        <v>90</v>
      </c>
      <c s="37">
        <v>2</v>
      </c>
      <c s="36">
        <v>0</v>
      </c>
      <c s="36">
        <f>ROUND(G32*H32,6)</f>
      </c>
      <c r="L32" s="38">
        <v>0</v>
      </c>
      <c s="32">
        <f>ROUND(ROUND(L32,2)*ROUND(G32,3),2)</f>
      </c>
      <c s="36" t="s">
        <v>814</v>
      </c>
      <c>
        <f>(M32*21)/100</f>
      </c>
      <c t="s">
        <v>28</v>
      </c>
    </row>
    <row r="33" spans="1:5" ht="38.25">
      <c r="A33" s="35" t="s">
        <v>56</v>
      </c>
      <c r="E33" s="39" t="s">
        <v>2440</v>
      </c>
    </row>
    <row r="34" spans="1:5" ht="38.25">
      <c r="A34" s="35" t="s">
        <v>57</v>
      </c>
      <c r="E34" s="42" t="s">
        <v>2441</v>
      </c>
    </row>
    <row r="35" spans="1:5" ht="12.75">
      <c r="A35" t="s">
        <v>59</v>
      </c>
      <c r="E35" s="39" t="s">
        <v>1987</v>
      </c>
    </row>
    <row r="36" spans="1:16" ht="12.75">
      <c r="A36" t="s">
        <v>50</v>
      </c>
      <c s="34" t="s">
        <v>87</v>
      </c>
      <c s="34" t="s">
        <v>2442</v>
      </c>
      <c s="35" t="s">
        <v>5</v>
      </c>
      <c s="6" t="s">
        <v>2443</v>
      </c>
      <c s="36" t="s">
        <v>90</v>
      </c>
      <c s="37">
        <v>2</v>
      </c>
      <c s="36">
        <v>0</v>
      </c>
      <c s="36">
        <f>ROUND(G36*H36,6)</f>
      </c>
      <c r="L36" s="38">
        <v>0</v>
      </c>
      <c s="32">
        <f>ROUND(ROUND(L36,2)*ROUND(G36,3),2)</f>
      </c>
      <c s="36" t="s">
        <v>55</v>
      </c>
      <c>
        <f>(M36*21)/100</f>
      </c>
      <c t="s">
        <v>28</v>
      </c>
    </row>
    <row r="37" spans="1:5" ht="12.75">
      <c r="A37" s="35" t="s">
        <v>56</v>
      </c>
      <c r="E37" s="39" t="s">
        <v>2443</v>
      </c>
    </row>
    <row r="38" spans="1:5" ht="12.75">
      <c r="A38" s="35" t="s">
        <v>57</v>
      </c>
      <c r="E38" s="40" t="s">
        <v>5</v>
      </c>
    </row>
    <row r="39" spans="1:5" ht="12.75">
      <c r="A39" t="s">
        <v>59</v>
      </c>
      <c r="E39" s="39" t="s">
        <v>5</v>
      </c>
    </row>
    <row r="40" spans="1:16" ht="25.5">
      <c r="A40" t="s">
        <v>50</v>
      </c>
      <c s="34" t="s">
        <v>92</v>
      </c>
      <c s="34" t="s">
        <v>2444</v>
      </c>
      <c s="35" t="s">
        <v>5</v>
      </c>
      <c s="6" t="s">
        <v>2445</v>
      </c>
      <c s="36" t="s">
        <v>90</v>
      </c>
      <c s="37">
        <v>2</v>
      </c>
      <c s="36">
        <v>0</v>
      </c>
      <c s="36">
        <f>ROUND(G40*H40,6)</f>
      </c>
      <c r="L40" s="38">
        <v>0</v>
      </c>
      <c s="32">
        <f>ROUND(ROUND(L40,2)*ROUND(G40,3),2)</f>
      </c>
      <c s="36" t="s">
        <v>55</v>
      </c>
      <c>
        <f>(M40*21)/100</f>
      </c>
      <c t="s">
        <v>28</v>
      </c>
    </row>
    <row r="41" spans="1:5" ht="25.5">
      <c r="A41" s="35" t="s">
        <v>56</v>
      </c>
      <c r="E41" s="39" t="s">
        <v>2445</v>
      </c>
    </row>
    <row r="42" spans="1:5" ht="63.75">
      <c r="A42" s="35" t="s">
        <v>57</v>
      </c>
      <c r="E42" s="42" t="s">
        <v>2446</v>
      </c>
    </row>
    <row r="43" spans="1:5" ht="38.25">
      <c r="A43" t="s">
        <v>59</v>
      </c>
      <c r="E43" s="39" t="s">
        <v>2447</v>
      </c>
    </row>
    <row r="44" spans="1:16" ht="12.75">
      <c r="A44" t="s">
        <v>50</v>
      </c>
      <c s="34" t="s">
        <v>96</v>
      </c>
      <c s="34" t="s">
        <v>2448</v>
      </c>
      <c s="35" t="s">
        <v>5</v>
      </c>
      <c s="6" t="s">
        <v>2449</v>
      </c>
      <c s="36" t="s">
        <v>90</v>
      </c>
      <c s="37">
        <v>1</v>
      </c>
      <c s="36">
        <v>0</v>
      </c>
      <c s="36">
        <f>ROUND(G44*H44,6)</f>
      </c>
      <c r="L44" s="38">
        <v>0</v>
      </c>
      <c s="32">
        <f>ROUND(ROUND(L44,2)*ROUND(G44,3),2)</f>
      </c>
      <c s="36" t="s">
        <v>55</v>
      </c>
      <c>
        <f>(M44*21)/100</f>
      </c>
      <c t="s">
        <v>28</v>
      </c>
    </row>
    <row r="45" spans="1:5" ht="12.75">
      <c r="A45" s="35" t="s">
        <v>56</v>
      </c>
      <c r="E45" s="39" t="s">
        <v>2449</v>
      </c>
    </row>
    <row r="46" spans="1:5" ht="12.75">
      <c r="A46" s="35" t="s">
        <v>57</v>
      </c>
      <c r="E46" s="40" t="s">
        <v>5</v>
      </c>
    </row>
    <row r="47" spans="1:5" ht="12.75">
      <c r="A47" t="s">
        <v>59</v>
      </c>
      <c r="E47" s="39" t="s">
        <v>5</v>
      </c>
    </row>
    <row r="48" spans="1:16" ht="12.75">
      <c r="A48" t="s">
        <v>50</v>
      </c>
      <c s="34" t="s">
        <v>101</v>
      </c>
      <c s="34" t="s">
        <v>2450</v>
      </c>
      <c s="35" t="s">
        <v>5</v>
      </c>
      <c s="6" t="s">
        <v>2451</v>
      </c>
      <c s="36" t="s">
        <v>90</v>
      </c>
      <c s="37">
        <v>1</v>
      </c>
      <c s="36">
        <v>0</v>
      </c>
      <c s="36">
        <f>ROUND(G48*H48,6)</f>
      </c>
      <c r="L48" s="38">
        <v>0</v>
      </c>
      <c s="32">
        <f>ROUND(ROUND(L48,2)*ROUND(G48,3),2)</f>
      </c>
      <c s="36" t="s">
        <v>55</v>
      </c>
      <c>
        <f>(M48*21)/100</f>
      </c>
      <c t="s">
        <v>28</v>
      </c>
    </row>
    <row r="49" spans="1:5" ht="12.75">
      <c r="A49" s="35" t="s">
        <v>56</v>
      </c>
      <c r="E49" s="39" t="s">
        <v>2451</v>
      </c>
    </row>
    <row r="50" spans="1:5" ht="12.75">
      <c r="A50" s="35" t="s">
        <v>57</v>
      </c>
      <c r="E50" s="40" t="s">
        <v>5</v>
      </c>
    </row>
    <row r="51" spans="1:5" ht="12.75">
      <c r="A51" t="s">
        <v>59</v>
      </c>
      <c r="E51" s="39" t="s">
        <v>5</v>
      </c>
    </row>
    <row r="52" spans="1:16" ht="25.5">
      <c r="A52" t="s">
        <v>50</v>
      </c>
      <c s="34" t="s">
        <v>105</v>
      </c>
      <c s="34" t="s">
        <v>2452</v>
      </c>
      <c s="35" t="s">
        <v>5</v>
      </c>
      <c s="6" t="s">
        <v>2453</v>
      </c>
      <c s="36" t="s">
        <v>90</v>
      </c>
      <c s="37">
        <v>2</v>
      </c>
      <c s="36">
        <v>0</v>
      </c>
      <c s="36">
        <f>ROUND(G52*H52,6)</f>
      </c>
      <c r="L52" s="38">
        <v>0</v>
      </c>
      <c s="32">
        <f>ROUND(ROUND(L52,2)*ROUND(G52,3),2)</f>
      </c>
      <c s="36" t="s">
        <v>55</v>
      </c>
      <c>
        <f>(M52*21)/100</f>
      </c>
      <c t="s">
        <v>28</v>
      </c>
    </row>
    <row r="53" spans="1:5" ht="25.5">
      <c r="A53" s="35" t="s">
        <v>56</v>
      </c>
      <c r="E53" s="39" t="s">
        <v>2453</v>
      </c>
    </row>
    <row r="54" spans="1:5" ht="63.75">
      <c r="A54" s="35" t="s">
        <v>57</v>
      </c>
      <c r="E54" s="42" t="s">
        <v>2454</v>
      </c>
    </row>
    <row r="55" spans="1:5" ht="12.75">
      <c r="A55" t="s">
        <v>59</v>
      </c>
      <c r="E55" s="39" t="s">
        <v>5</v>
      </c>
    </row>
    <row r="56" spans="1:16" ht="12.75">
      <c r="A56" t="s">
        <v>50</v>
      </c>
      <c s="34" t="s">
        <v>109</v>
      </c>
      <c s="34" t="s">
        <v>2455</v>
      </c>
      <c s="35" t="s">
        <v>5</v>
      </c>
      <c s="6" t="s">
        <v>2456</v>
      </c>
      <c s="36" t="s">
        <v>90</v>
      </c>
      <c s="37">
        <v>1</v>
      </c>
      <c s="36">
        <v>0</v>
      </c>
      <c s="36">
        <f>ROUND(G56*H56,6)</f>
      </c>
      <c r="L56" s="38">
        <v>0</v>
      </c>
      <c s="32">
        <f>ROUND(ROUND(L56,2)*ROUND(G56,3),2)</f>
      </c>
      <c s="36" t="s">
        <v>55</v>
      </c>
      <c>
        <f>(M56*21)/100</f>
      </c>
      <c t="s">
        <v>28</v>
      </c>
    </row>
    <row r="57" spans="1:5" ht="12.75">
      <c r="A57" s="35" t="s">
        <v>56</v>
      </c>
      <c r="E57" s="39" t="s">
        <v>2456</v>
      </c>
    </row>
    <row r="58" spans="1:5" ht="12.75">
      <c r="A58" s="35" t="s">
        <v>57</v>
      </c>
      <c r="E58" s="40" t="s">
        <v>5</v>
      </c>
    </row>
    <row r="59" spans="1:5" ht="12.75">
      <c r="A59" t="s">
        <v>59</v>
      </c>
      <c r="E59" s="39" t="s">
        <v>5</v>
      </c>
    </row>
    <row r="60" spans="1:16" ht="12.75">
      <c r="A60" t="s">
        <v>50</v>
      </c>
      <c s="34" t="s">
        <v>115</v>
      </c>
      <c s="34" t="s">
        <v>2457</v>
      </c>
      <c s="35" t="s">
        <v>5</v>
      </c>
      <c s="6" t="s">
        <v>2458</v>
      </c>
      <c s="36" t="s">
        <v>90</v>
      </c>
      <c s="37">
        <v>1</v>
      </c>
      <c s="36">
        <v>0</v>
      </c>
      <c s="36">
        <f>ROUND(G60*H60,6)</f>
      </c>
      <c r="L60" s="38">
        <v>0</v>
      </c>
      <c s="32">
        <f>ROUND(ROUND(L60,2)*ROUND(G60,3),2)</f>
      </c>
      <c s="36" t="s">
        <v>55</v>
      </c>
      <c>
        <f>(M60*21)/100</f>
      </c>
      <c t="s">
        <v>28</v>
      </c>
    </row>
    <row r="61" spans="1:5" ht="12.75">
      <c r="A61" s="35" t="s">
        <v>56</v>
      </c>
      <c r="E61" s="39" t="s">
        <v>2458</v>
      </c>
    </row>
    <row r="62" spans="1:5" ht="12.75">
      <c r="A62" s="35" t="s">
        <v>57</v>
      </c>
      <c r="E62" s="40" t="s">
        <v>5</v>
      </c>
    </row>
    <row r="63" spans="1:5" ht="12.75">
      <c r="A63" t="s">
        <v>59</v>
      </c>
      <c r="E63" s="39" t="s">
        <v>5</v>
      </c>
    </row>
    <row r="64" spans="1:13" ht="12.75">
      <c r="A64" t="s">
        <v>47</v>
      </c>
      <c r="C64" s="31" t="s">
        <v>2121</v>
      </c>
      <c r="E64" s="33" t="s">
        <v>2122</v>
      </c>
      <c r="J64" s="32">
        <f>0</f>
      </c>
      <c s="32">
        <f>0</f>
      </c>
      <c s="32">
        <f>0+L65+L69+L73</f>
      </c>
      <c s="32">
        <f>0+M65+M69+M73</f>
      </c>
    </row>
    <row r="65" spans="1:16" ht="25.5">
      <c r="A65" t="s">
        <v>50</v>
      </c>
      <c s="34" t="s">
        <v>214</v>
      </c>
      <c s="34" t="s">
        <v>2459</v>
      </c>
      <c s="35" t="s">
        <v>5</v>
      </c>
      <c s="6" t="s">
        <v>2460</v>
      </c>
      <c s="36" t="s">
        <v>90</v>
      </c>
      <c s="37">
        <v>3</v>
      </c>
      <c s="36">
        <v>0</v>
      </c>
      <c s="36">
        <f>ROUND(G65*H65,6)</f>
      </c>
      <c r="L65" s="38">
        <v>0</v>
      </c>
      <c s="32">
        <f>ROUND(ROUND(L65,2)*ROUND(G65,3),2)</f>
      </c>
      <c s="36" t="s">
        <v>814</v>
      </c>
      <c>
        <f>(M65*21)/100</f>
      </c>
      <c t="s">
        <v>28</v>
      </c>
    </row>
    <row r="66" spans="1:5" ht="25.5">
      <c r="A66" s="35" t="s">
        <v>56</v>
      </c>
      <c r="E66" s="39" t="s">
        <v>2460</v>
      </c>
    </row>
    <row r="67" spans="1:5" ht="89.25">
      <c r="A67" s="35" t="s">
        <v>57</v>
      </c>
      <c r="E67" s="42" t="s">
        <v>2461</v>
      </c>
    </row>
    <row r="68" spans="1:5" ht="12.75">
      <c r="A68" t="s">
        <v>59</v>
      </c>
      <c r="E68" s="39" t="s">
        <v>5</v>
      </c>
    </row>
    <row r="69" spans="1:16" ht="12.75">
      <c r="A69" t="s">
        <v>50</v>
      </c>
      <c s="34" t="s">
        <v>120</v>
      </c>
      <c s="34" t="s">
        <v>2462</v>
      </c>
      <c s="35" t="s">
        <v>5</v>
      </c>
      <c s="6" t="s">
        <v>2463</v>
      </c>
      <c s="36" t="s">
        <v>90</v>
      </c>
      <c s="37">
        <v>3</v>
      </c>
      <c s="36">
        <v>0</v>
      </c>
      <c s="36">
        <f>ROUND(G69*H69,6)</f>
      </c>
      <c r="L69" s="38">
        <v>0</v>
      </c>
      <c s="32">
        <f>ROUND(ROUND(L69,2)*ROUND(G69,3),2)</f>
      </c>
      <c s="36" t="s">
        <v>55</v>
      </c>
      <c>
        <f>(M69*21)/100</f>
      </c>
      <c t="s">
        <v>28</v>
      </c>
    </row>
    <row r="70" spans="1:5" ht="12.75">
      <c r="A70" s="35" t="s">
        <v>56</v>
      </c>
      <c r="E70" s="39" t="s">
        <v>2463</v>
      </c>
    </row>
    <row r="71" spans="1:5" ht="12.75">
      <c r="A71" s="35" t="s">
        <v>57</v>
      </c>
      <c r="E71" s="40" t="s">
        <v>5</v>
      </c>
    </row>
    <row r="72" spans="1:5" ht="12.75">
      <c r="A72" t="s">
        <v>59</v>
      </c>
      <c r="E72" s="39" t="s">
        <v>5</v>
      </c>
    </row>
    <row r="73" spans="1:16" ht="25.5">
      <c r="A73" t="s">
        <v>50</v>
      </c>
      <c s="34" t="s">
        <v>124</v>
      </c>
      <c s="34" t="s">
        <v>2464</v>
      </c>
      <c s="35" t="s">
        <v>5</v>
      </c>
      <c s="6" t="s">
        <v>2465</v>
      </c>
      <c s="36" t="s">
        <v>54</v>
      </c>
      <c s="37">
        <v>0.423</v>
      </c>
      <c s="36">
        <v>0</v>
      </c>
      <c s="36">
        <f>ROUND(G73*H73,6)</f>
      </c>
      <c r="L73" s="38">
        <v>0</v>
      </c>
      <c s="32">
        <f>ROUND(ROUND(L73,2)*ROUND(G73,3),2)</f>
      </c>
      <c s="36" t="s">
        <v>814</v>
      </c>
      <c>
        <f>(M73*21)/100</f>
      </c>
      <c t="s">
        <v>28</v>
      </c>
    </row>
    <row r="74" spans="1:5" ht="25.5">
      <c r="A74" s="35" t="s">
        <v>56</v>
      </c>
      <c r="E74" s="39" t="s">
        <v>2465</v>
      </c>
    </row>
    <row r="75" spans="1:5" ht="12.75">
      <c r="A75" s="35" t="s">
        <v>57</v>
      </c>
      <c r="E75" s="40" t="s">
        <v>5</v>
      </c>
    </row>
    <row r="76" spans="1:5" ht="114.75">
      <c r="A76" t="s">
        <v>59</v>
      </c>
      <c r="E76" s="39" t="s">
        <v>2075</v>
      </c>
    </row>
    <row r="77" spans="1:13" ht="12.75">
      <c r="A77" t="s">
        <v>47</v>
      </c>
      <c r="C77" s="31" t="s">
        <v>1705</v>
      </c>
      <c r="E77" s="33" t="s">
        <v>1706</v>
      </c>
      <c r="J77" s="32">
        <f>0</f>
      </c>
      <c s="32">
        <f>0</f>
      </c>
      <c s="32">
        <f>0+L78+L82+L86</f>
      </c>
      <c s="32">
        <f>0+M78+M82+M86</f>
      </c>
    </row>
    <row r="78" spans="1:16" ht="12.75">
      <c r="A78" t="s">
        <v>50</v>
      </c>
      <c s="34" t="s">
        <v>129</v>
      </c>
      <c s="34" t="s">
        <v>2466</v>
      </c>
      <c s="35" t="s">
        <v>5</v>
      </c>
      <c s="6" t="s">
        <v>2467</v>
      </c>
      <c s="36" t="s">
        <v>583</v>
      </c>
      <c s="37">
        <v>39.68</v>
      </c>
      <c s="36">
        <v>6.1E-05</v>
      </c>
      <c s="36">
        <f>ROUND(G78*H78,6)</f>
      </c>
      <c r="L78" s="38">
        <v>0</v>
      </c>
      <c s="32">
        <f>ROUND(ROUND(L78,2)*ROUND(G78,3),2)</f>
      </c>
      <c s="36" t="s">
        <v>814</v>
      </c>
      <c>
        <f>(M78*21)/100</f>
      </c>
      <c t="s">
        <v>28</v>
      </c>
    </row>
    <row r="79" spans="1:5" ht="12.75">
      <c r="A79" s="35" t="s">
        <v>56</v>
      </c>
      <c r="E79" s="39" t="s">
        <v>2467</v>
      </c>
    </row>
    <row r="80" spans="1:5" ht="51">
      <c r="A80" s="35" t="s">
        <v>57</v>
      </c>
      <c r="E80" s="42" t="s">
        <v>2468</v>
      </c>
    </row>
    <row r="81" spans="1:5" ht="12.75">
      <c r="A81" t="s">
        <v>59</v>
      </c>
      <c r="E81" s="39" t="s">
        <v>2150</v>
      </c>
    </row>
    <row r="82" spans="1:16" ht="12.75">
      <c r="A82" t="s">
        <v>50</v>
      </c>
      <c s="34" t="s">
        <v>133</v>
      </c>
      <c s="34" t="s">
        <v>2469</v>
      </c>
      <c s="35" t="s">
        <v>5</v>
      </c>
      <c s="6" t="s">
        <v>2470</v>
      </c>
      <c s="36" t="s">
        <v>99</v>
      </c>
      <c s="37">
        <v>8</v>
      </c>
      <c s="36">
        <v>0.00527</v>
      </c>
      <c s="36">
        <f>ROUND(G82*H82,6)</f>
      </c>
      <c r="L82" s="38">
        <v>0</v>
      </c>
      <c s="32">
        <f>ROUND(ROUND(L82,2)*ROUND(G82,3),2)</f>
      </c>
      <c s="36" t="s">
        <v>814</v>
      </c>
      <c>
        <f>(M82*21)/100</f>
      </c>
      <c t="s">
        <v>28</v>
      </c>
    </row>
    <row r="83" spans="1:5" ht="12.75">
      <c r="A83" s="35" t="s">
        <v>56</v>
      </c>
      <c r="E83" s="39" t="s">
        <v>2470</v>
      </c>
    </row>
    <row r="84" spans="1:5" ht="12.75">
      <c r="A84" s="35" t="s">
        <v>57</v>
      </c>
      <c r="E84" s="40" t="s">
        <v>5</v>
      </c>
    </row>
    <row r="85" spans="1:5" ht="12.75">
      <c r="A85" t="s">
        <v>59</v>
      </c>
      <c r="E85" s="39" t="s">
        <v>5</v>
      </c>
    </row>
    <row r="86" spans="1:16" ht="25.5">
      <c r="A86" t="s">
        <v>50</v>
      </c>
      <c s="34" t="s">
        <v>137</v>
      </c>
      <c s="34" t="s">
        <v>2153</v>
      </c>
      <c s="35" t="s">
        <v>5</v>
      </c>
      <c s="6" t="s">
        <v>2154</v>
      </c>
      <c s="36" t="s">
        <v>54</v>
      </c>
      <c s="37">
        <v>0.045</v>
      </c>
      <c s="36">
        <v>0</v>
      </c>
      <c s="36">
        <f>ROUND(G86*H86,6)</f>
      </c>
      <c r="L86" s="38">
        <v>0</v>
      </c>
      <c s="32">
        <f>ROUND(ROUND(L86,2)*ROUND(G86,3),2)</f>
      </c>
      <c s="36" t="s">
        <v>814</v>
      </c>
      <c>
        <f>(M86*21)/100</f>
      </c>
      <c t="s">
        <v>28</v>
      </c>
    </row>
    <row r="87" spans="1:5" ht="25.5">
      <c r="A87" s="35" t="s">
        <v>56</v>
      </c>
      <c r="E87" s="39" t="s">
        <v>2154</v>
      </c>
    </row>
    <row r="88" spans="1:5" ht="12.75">
      <c r="A88" s="35" t="s">
        <v>57</v>
      </c>
      <c r="E88" s="40" t="s">
        <v>5</v>
      </c>
    </row>
    <row r="89" spans="1:5" ht="114.75">
      <c r="A89" t="s">
        <v>59</v>
      </c>
      <c r="E89" s="39" t="s">
        <v>2155</v>
      </c>
    </row>
    <row r="90" spans="1:13" ht="12.75">
      <c r="A90" t="s">
        <v>47</v>
      </c>
      <c r="C90" s="31" t="s">
        <v>1463</v>
      </c>
      <c r="E90" s="33" t="s">
        <v>1464</v>
      </c>
      <c r="J90" s="32">
        <f>0</f>
      </c>
      <c s="32">
        <f>0</f>
      </c>
      <c s="32">
        <f>0+L91</f>
      </c>
      <c s="32">
        <f>0+M91</f>
      </c>
    </row>
    <row r="91" spans="1:16" ht="38.25">
      <c r="A91" t="s">
        <v>50</v>
      </c>
      <c s="34" t="s">
        <v>141</v>
      </c>
      <c s="34" t="s">
        <v>2201</v>
      </c>
      <c s="35" t="s">
        <v>5</v>
      </c>
      <c s="6" t="s">
        <v>2202</v>
      </c>
      <c s="36" t="s">
        <v>54</v>
      </c>
      <c s="37">
        <v>0.971</v>
      </c>
      <c s="36">
        <v>0</v>
      </c>
      <c s="36">
        <f>ROUND(G91*H91,6)</f>
      </c>
      <c r="L91" s="38">
        <v>0</v>
      </c>
      <c s="32">
        <f>ROUND(ROUND(L91,2)*ROUND(G91,3),2)</f>
      </c>
      <c s="36" t="s">
        <v>814</v>
      </c>
      <c>
        <f>(M91*21)/100</f>
      </c>
      <c t="s">
        <v>28</v>
      </c>
    </row>
    <row r="92" spans="1:5" ht="38.25">
      <c r="A92" s="35" t="s">
        <v>56</v>
      </c>
      <c r="E92" s="39" t="s">
        <v>2203</v>
      </c>
    </row>
    <row r="93" spans="1:5" ht="12.75">
      <c r="A93" s="35" t="s">
        <v>57</v>
      </c>
      <c r="E93" s="40" t="s">
        <v>5</v>
      </c>
    </row>
    <row r="94" spans="1:5" ht="63.75">
      <c r="A94" t="s">
        <v>59</v>
      </c>
      <c r="E94" s="39" t="s">
        <v>2204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2473</v>
      </c>
      <c r="E8" s="30" t="s">
        <v>2472</v>
      </c>
      <c r="J8" s="29">
        <f>0+J9+J18+J35+J40+J45+J58+J63+J76+J81+J90+J107+J144+J177</f>
      </c>
      <c s="29">
        <f>0+K9+K18+K35+K40+K45+K58+K63+K76+K81+K90+K107+K144+K177</f>
      </c>
      <c s="29">
        <f>0+L9+L18+L35+L40+L45+L58+L63+L76+L81+L90+L107+L144+L177</f>
      </c>
      <c s="29">
        <f>0+M9+M18+M35+M40+M45+M58+M63+M76+M81+M90+M107+M144+M177</f>
      </c>
    </row>
    <row r="9" spans="1:13" ht="12.75">
      <c r="A9" t="s">
        <v>47</v>
      </c>
      <c r="C9" s="31" t="s">
        <v>48</v>
      </c>
      <c r="E9" s="33" t="s">
        <v>49</v>
      </c>
      <c r="J9" s="32">
        <f>0</f>
      </c>
      <c s="32">
        <f>0</f>
      </c>
      <c s="32">
        <f>0+L10+L14</f>
      </c>
      <c s="32">
        <f>0+M10+M14</f>
      </c>
    </row>
    <row r="10" spans="1:16" ht="25.5">
      <c r="A10" t="s">
        <v>50</v>
      </c>
      <c s="34" t="s">
        <v>48</v>
      </c>
      <c s="34" t="s">
        <v>2474</v>
      </c>
      <c s="35" t="s">
        <v>5</v>
      </c>
      <c s="6" t="s">
        <v>2475</v>
      </c>
      <c s="36" t="s">
        <v>70</v>
      </c>
      <c s="37">
        <v>9.5</v>
      </c>
      <c s="36">
        <v>0</v>
      </c>
      <c s="36">
        <f>ROUND(G10*H10,6)</f>
      </c>
      <c r="L10" s="38">
        <v>0</v>
      </c>
      <c s="32">
        <f>ROUND(ROUND(L10,2)*ROUND(G10,3),2)</f>
      </c>
      <c s="36" t="s">
        <v>814</v>
      </c>
      <c>
        <f>(M10*21)/100</f>
      </c>
      <c t="s">
        <v>28</v>
      </c>
    </row>
    <row r="11" spans="1:5" ht="38.25">
      <c r="A11" s="35" t="s">
        <v>56</v>
      </c>
      <c r="E11" s="39" t="s">
        <v>2476</v>
      </c>
    </row>
    <row r="12" spans="1:5" ht="12.75">
      <c r="A12" s="35" t="s">
        <v>57</v>
      </c>
      <c r="E12" s="40" t="s">
        <v>5</v>
      </c>
    </row>
    <row r="13" spans="1:5" ht="38.25">
      <c r="A13" t="s">
        <v>59</v>
      </c>
      <c r="E13" s="39" t="s">
        <v>2428</v>
      </c>
    </row>
    <row r="14" spans="1:16" ht="25.5">
      <c r="A14" t="s">
        <v>50</v>
      </c>
      <c s="34" t="s">
        <v>28</v>
      </c>
      <c s="34" t="s">
        <v>1480</v>
      </c>
      <c s="35" t="s">
        <v>5</v>
      </c>
      <c s="6" t="s">
        <v>1481</v>
      </c>
      <c s="36" t="s">
        <v>70</v>
      </c>
      <c s="37">
        <v>9.5</v>
      </c>
      <c s="36">
        <v>0</v>
      </c>
      <c s="36">
        <f>ROUND(G14*H14,6)</f>
      </c>
      <c r="L14" s="38">
        <v>0</v>
      </c>
      <c s="32">
        <f>ROUND(ROUND(L14,2)*ROUND(G14,3),2)</f>
      </c>
      <c s="36" t="s">
        <v>814</v>
      </c>
      <c>
        <f>(M14*21)/100</f>
      </c>
      <c t="s">
        <v>28</v>
      </c>
    </row>
    <row r="15" spans="1:5" ht="25.5">
      <c r="A15" s="35" t="s">
        <v>56</v>
      </c>
      <c r="E15" s="39" t="s">
        <v>1481</v>
      </c>
    </row>
    <row r="16" spans="1:5" ht="12.75">
      <c r="A16" s="35" t="s">
        <v>57</v>
      </c>
      <c r="E16" s="40" t="s">
        <v>5</v>
      </c>
    </row>
    <row r="17" spans="1:5" ht="191.25">
      <c r="A17" t="s">
        <v>59</v>
      </c>
      <c r="E17" s="39" t="s">
        <v>1482</v>
      </c>
    </row>
    <row r="18" spans="1:13" ht="12.75">
      <c r="A18" t="s">
        <v>47</v>
      </c>
      <c r="C18" s="31" t="s">
        <v>28</v>
      </c>
      <c r="E18" s="33" t="s">
        <v>1483</v>
      </c>
      <c r="J18" s="32">
        <f>0</f>
      </c>
      <c s="32">
        <f>0</f>
      </c>
      <c s="32">
        <f>0+L19+L23+L27+L31</f>
      </c>
      <c s="32">
        <f>0+M19+M23+M27+M31</f>
      </c>
    </row>
    <row r="19" spans="1:16" ht="25.5">
      <c r="A19" t="s">
        <v>50</v>
      </c>
      <c s="34" t="s">
        <v>26</v>
      </c>
      <c s="34" t="s">
        <v>2477</v>
      </c>
      <c s="35" t="s">
        <v>5</v>
      </c>
      <c s="6" t="s">
        <v>2478</v>
      </c>
      <c s="36" t="s">
        <v>99</v>
      </c>
      <c s="37">
        <v>0.6</v>
      </c>
      <c s="36">
        <v>0.02464</v>
      </c>
      <c s="36">
        <f>ROUND(G19*H19,6)</f>
      </c>
      <c r="L19" s="38">
        <v>0</v>
      </c>
      <c s="32">
        <f>ROUND(ROUND(L19,2)*ROUND(G19,3),2)</f>
      </c>
      <c s="36" t="s">
        <v>814</v>
      </c>
      <c>
        <f>(M19*21)/100</f>
      </c>
      <c t="s">
        <v>28</v>
      </c>
    </row>
    <row r="20" spans="1:5" ht="25.5">
      <c r="A20" s="35" t="s">
        <v>56</v>
      </c>
      <c r="E20" s="39" t="s">
        <v>2478</v>
      </c>
    </row>
    <row r="21" spans="1:5" ht="38.25">
      <c r="A21" s="35" t="s">
        <v>57</v>
      </c>
      <c r="E21" s="42" t="s">
        <v>2479</v>
      </c>
    </row>
    <row r="22" spans="1:5" ht="51">
      <c r="A22" t="s">
        <v>59</v>
      </c>
      <c r="E22" s="39" t="s">
        <v>2480</v>
      </c>
    </row>
    <row r="23" spans="1:16" ht="12.75">
      <c r="A23" t="s">
        <v>50</v>
      </c>
      <c s="34" t="s">
        <v>75</v>
      </c>
      <c s="34" t="s">
        <v>2481</v>
      </c>
      <c s="35" t="s">
        <v>5</v>
      </c>
      <c s="6" t="s">
        <v>2482</v>
      </c>
      <c s="36" t="s">
        <v>90</v>
      </c>
      <c s="37">
        <v>2</v>
      </c>
      <c s="36">
        <v>0</v>
      </c>
      <c s="36">
        <f>ROUND(G23*H23,6)</f>
      </c>
      <c r="L23" s="38">
        <v>0</v>
      </c>
      <c s="32">
        <f>ROUND(ROUND(L23,2)*ROUND(G23,3),2)</f>
      </c>
      <c s="36" t="s">
        <v>55</v>
      </c>
      <c>
        <f>(M23*21)/100</f>
      </c>
      <c t="s">
        <v>28</v>
      </c>
    </row>
    <row r="24" spans="1:5" ht="12.75">
      <c r="A24" s="35" t="s">
        <v>56</v>
      </c>
      <c r="E24" s="39" t="s">
        <v>2482</v>
      </c>
    </row>
    <row r="25" spans="1:5" ht="12.75">
      <c r="A25" s="35" t="s">
        <v>57</v>
      </c>
      <c r="E25" s="40" t="s">
        <v>5</v>
      </c>
    </row>
    <row r="26" spans="1:5" ht="12.75">
      <c r="A26" t="s">
        <v>59</v>
      </c>
      <c r="E26" s="39" t="s">
        <v>5</v>
      </c>
    </row>
    <row r="27" spans="1:16" ht="12.75">
      <c r="A27" t="s">
        <v>50</v>
      </c>
      <c s="34" t="s">
        <v>81</v>
      </c>
      <c s="34" t="s">
        <v>2483</v>
      </c>
      <c s="35" t="s">
        <v>5</v>
      </c>
      <c s="6" t="s">
        <v>2484</v>
      </c>
      <c s="36" t="s">
        <v>99</v>
      </c>
      <c s="37">
        <v>0.25</v>
      </c>
      <c s="36">
        <v>0</v>
      </c>
      <c s="36">
        <f>ROUND(G27*H27,6)</f>
      </c>
      <c r="L27" s="38">
        <v>0</v>
      </c>
      <c s="32">
        <f>ROUND(ROUND(L27,2)*ROUND(G27,3),2)</f>
      </c>
      <c s="36" t="s">
        <v>55</v>
      </c>
      <c>
        <f>(M27*21)/100</f>
      </c>
      <c t="s">
        <v>28</v>
      </c>
    </row>
    <row r="28" spans="1:5" ht="12.75">
      <c r="A28" s="35" t="s">
        <v>56</v>
      </c>
      <c r="E28" s="39" t="s">
        <v>2484</v>
      </c>
    </row>
    <row r="29" spans="1:5" ht="38.25">
      <c r="A29" s="35" t="s">
        <v>57</v>
      </c>
      <c r="E29" s="42" t="s">
        <v>2485</v>
      </c>
    </row>
    <row r="30" spans="1:5" ht="12.75">
      <c r="A30" t="s">
        <v>59</v>
      </c>
      <c r="E30" s="39" t="s">
        <v>5</v>
      </c>
    </row>
    <row r="31" spans="1:16" ht="12.75">
      <c r="A31" t="s">
        <v>50</v>
      </c>
      <c s="34" t="s">
        <v>27</v>
      </c>
      <c s="34" t="s">
        <v>2486</v>
      </c>
      <c s="35" t="s">
        <v>5</v>
      </c>
      <c s="6" t="s">
        <v>2487</v>
      </c>
      <c s="36" t="s">
        <v>90</v>
      </c>
      <c s="37">
        <v>2</v>
      </c>
      <c s="36">
        <v>0.081</v>
      </c>
      <c s="36">
        <f>ROUND(G31*H31,6)</f>
      </c>
      <c r="L31" s="38">
        <v>0</v>
      </c>
      <c s="32">
        <f>ROUND(ROUND(L31,2)*ROUND(G31,3),2)</f>
      </c>
      <c s="36" t="s">
        <v>814</v>
      </c>
      <c>
        <f>(M31*21)/100</f>
      </c>
      <c t="s">
        <v>28</v>
      </c>
    </row>
    <row r="32" spans="1:5" ht="12.75">
      <c r="A32" s="35" t="s">
        <v>56</v>
      </c>
      <c r="E32" s="39" t="s">
        <v>2487</v>
      </c>
    </row>
    <row r="33" spans="1:5" ht="12.75">
      <c r="A33" s="35" t="s">
        <v>57</v>
      </c>
      <c r="E33" s="40" t="s">
        <v>5</v>
      </c>
    </row>
    <row r="34" spans="1:5" ht="12.75">
      <c r="A34" t="s">
        <v>59</v>
      </c>
      <c r="E34" s="39" t="s">
        <v>5</v>
      </c>
    </row>
    <row r="35" spans="1:13" ht="12.75">
      <c r="A35" t="s">
        <v>47</v>
      </c>
      <c r="C35" s="31" t="s">
        <v>2488</v>
      </c>
      <c r="E35" s="33" t="s">
        <v>2489</v>
      </c>
      <c r="J35" s="32">
        <f>0</f>
      </c>
      <c s="32">
        <f>0</f>
      </c>
      <c s="32">
        <f>0+L36</f>
      </c>
      <c s="32">
        <f>0+M36</f>
      </c>
    </row>
    <row r="36" spans="1:16" ht="12.75">
      <c r="A36" t="s">
        <v>50</v>
      </c>
      <c s="34" t="s">
        <v>87</v>
      </c>
      <c s="34" t="s">
        <v>2490</v>
      </c>
      <c s="35" t="s">
        <v>5</v>
      </c>
      <c s="6" t="s">
        <v>2491</v>
      </c>
      <c s="36" t="s">
        <v>90</v>
      </c>
      <c s="37">
        <v>1</v>
      </c>
      <c s="36">
        <v>0</v>
      </c>
      <c s="36">
        <f>ROUND(G36*H36,6)</f>
      </c>
      <c r="L36" s="38">
        <v>0</v>
      </c>
      <c s="32">
        <f>ROUND(ROUND(L36,2)*ROUND(G36,3),2)</f>
      </c>
      <c s="36" t="s">
        <v>814</v>
      </c>
      <c>
        <f>(M36*21)/100</f>
      </c>
      <c t="s">
        <v>28</v>
      </c>
    </row>
    <row r="37" spans="1:5" ht="12.75">
      <c r="A37" s="35" t="s">
        <v>56</v>
      </c>
      <c r="E37" s="39" t="s">
        <v>2491</v>
      </c>
    </row>
    <row r="38" spans="1:5" ht="12.75">
      <c r="A38" s="35" t="s">
        <v>57</v>
      </c>
      <c r="E38" s="40" t="s">
        <v>5</v>
      </c>
    </row>
    <row r="39" spans="1:5" ht="12.75">
      <c r="A39" t="s">
        <v>59</v>
      </c>
      <c r="E39" s="39" t="s">
        <v>5</v>
      </c>
    </row>
    <row r="40" spans="1:13" ht="12.75">
      <c r="A40" t="s">
        <v>47</v>
      </c>
      <c r="C40" s="31" t="s">
        <v>26</v>
      </c>
      <c r="E40" s="33" t="s">
        <v>1371</v>
      </c>
      <c r="J40" s="32">
        <f>0</f>
      </c>
      <c s="32">
        <f>0</f>
      </c>
      <c s="32">
        <f>0+L41</f>
      </c>
      <c s="32">
        <f>0+M41</f>
      </c>
    </row>
    <row r="41" spans="1:16" ht="25.5">
      <c r="A41" t="s">
        <v>50</v>
      </c>
      <c s="34" t="s">
        <v>92</v>
      </c>
      <c s="34" t="s">
        <v>2492</v>
      </c>
      <c s="35" t="s">
        <v>5</v>
      </c>
      <c s="6" t="s">
        <v>2493</v>
      </c>
      <c s="36" t="s">
        <v>70</v>
      </c>
      <c s="37">
        <v>0.01</v>
      </c>
      <c s="36">
        <v>2.33055</v>
      </c>
      <c s="36">
        <f>ROUND(G41*H41,6)</f>
      </c>
      <c r="L41" s="38">
        <v>0</v>
      </c>
      <c s="32">
        <f>ROUND(ROUND(L41,2)*ROUND(G41,3),2)</f>
      </c>
      <c s="36" t="s">
        <v>814</v>
      </c>
      <c>
        <f>(M41*21)/100</f>
      </c>
      <c t="s">
        <v>28</v>
      </c>
    </row>
    <row r="42" spans="1:5" ht="25.5">
      <c r="A42" s="35" t="s">
        <v>56</v>
      </c>
      <c r="E42" s="39" t="s">
        <v>2493</v>
      </c>
    </row>
    <row r="43" spans="1:5" ht="12.75">
      <c r="A43" s="35" t="s">
        <v>57</v>
      </c>
      <c r="E43" s="40" t="s">
        <v>5</v>
      </c>
    </row>
    <row r="44" spans="1:5" ht="12.75">
      <c r="A44" t="s">
        <v>59</v>
      </c>
      <c r="E44" s="39" t="s">
        <v>5</v>
      </c>
    </row>
    <row r="45" spans="1:13" ht="12.75">
      <c r="A45" t="s">
        <v>47</v>
      </c>
      <c r="C45" s="31" t="s">
        <v>81</v>
      </c>
      <c r="E45" s="33" t="s">
        <v>838</v>
      </c>
      <c r="J45" s="32">
        <f>0</f>
      </c>
      <c s="32">
        <f>0</f>
      </c>
      <c s="32">
        <f>0+L46+L50+L54</f>
      </c>
      <c s="32">
        <f>0+M46+M50+M54</f>
      </c>
    </row>
    <row r="46" spans="1:16" ht="38.25">
      <c r="A46" t="s">
        <v>50</v>
      </c>
      <c s="34" t="s">
        <v>96</v>
      </c>
      <c s="34" t="s">
        <v>2494</v>
      </c>
      <c s="35" t="s">
        <v>5</v>
      </c>
      <c s="6" t="s">
        <v>2495</v>
      </c>
      <c s="36" t="s">
        <v>226</v>
      </c>
      <c s="37">
        <v>1</v>
      </c>
      <c s="36">
        <v>0.08425</v>
      </c>
      <c s="36">
        <f>ROUND(G46*H46,6)</f>
      </c>
      <c r="L46" s="38">
        <v>0</v>
      </c>
      <c s="32">
        <f>ROUND(ROUND(L46,2)*ROUND(G46,3),2)</f>
      </c>
      <c s="36" t="s">
        <v>814</v>
      </c>
      <c>
        <f>(M46*21)/100</f>
      </c>
      <c t="s">
        <v>28</v>
      </c>
    </row>
    <row r="47" spans="1:5" ht="51">
      <c r="A47" s="35" t="s">
        <v>56</v>
      </c>
      <c r="E47" s="39" t="s">
        <v>2496</v>
      </c>
    </row>
    <row r="48" spans="1:5" ht="38.25">
      <c r="A48" s="35" t="s">
        <v>57</v>
      </c>
      <c r="E48" s="42" t="s">
        <v>2497</v>
      </c>
    </row>
    <row r="49" spans="1:5" ht="114.75">
      <c r="A49" t="s">
        <v>59</v>
      </c>
      <c r="E49" s="39" t="s">
        <v>2498</v>
      </c>
    </row>
    <row r="50" spans="1:16" ht="12.75">
      <c r="A50" t="s">
        <v>50</v>
      </c>
      <c s="34" t="s">
        <v>101</v>
      </c>
      <c s="34" t="s">
        <v>2499</v>
      </c>
      <c s="35" t="s">
        <v>5</v>
      </c>
      <c s="6" t="s">
        <v>2500</v>
      </c>
      <c s="36" t="s">
        <v>226</v>
      </c>
      <c s="37">
        <v>1</v>
      </c>
      <c s="36">
        <v>0</v>
      </c>
      <c s="36">
        <f>ROUND(G50*H50,6)</f>
      </c>
      <c r="L50" s="38">
        <v>0</v>
      </c>
      <c s="32">
        <f>ROUND(ROUND(L50,2)*ROUND(G50,3),2)</f>
      </c>
      <c s="36" t="s">
        <v>55</v>
      </c>
      <c>
        <f>(M50*21)/100</f>
      </c>
      <c t="s">
        <v>28</v>
      </c>
    </row>
    <row r="51" spans="1:5" ht="12.75">
      <c r="A51" s="35" t="s">
        <v>56</v>
      </c>
      <c r="E51" s="39" t="s">
        <v>2500</v>
      </c>
    </row>
    <row r="52" spans="1:5" ht="12.75">
      <c r="A52" s="35" t="s">
        <v>57</v>
      </c>
      <c r="E52" s="40" t="s">
        <v>5</v>
      </c>
    </row>
    <row r="53" spans="1:5" ht="25.5">
      <c r="A53" t="s">
        <v>59</v>
      </c>
      <c r="E53" s="39" t="s">
        <v>1080</v>
      </c>
    </row>
    <row r="54" spans="1:16" ht="12.75">
      <c r="A54" t="s">
        <v>50</v>
      </c>
      <c s="34" t="s">
        <v>105</v>
      </c>
      <c s="34" t="s">
        <v>2501</v>
      </c>
      <c s="35" t="s">
        <v>5</v>
      </c>
      <c s="6" t="s">
        <v>2502</v>
      </c>
      <c s="36" t="s">
        <v>70</v>
      </c>
      <c s="37">
        <v>0.025</v>
      </c>
      <c s="36">
        <v>2.34</v>
      </c>
      <c s="36">
        <f>ROUND(G54*H54,6)</f>
      </c>
      <c r="L54" s="38">
        <v>0</v>
      </c>
      <c s="32">
        <f>ROUND(ROUND(L54,2)*ROUND(G54,3),2)</f>
      </c>
      <c s="36" t="s">
        <v>818</v>
      </c>
      <c>
        <f>(M54*21)/100</f>
      </c>
      <c t="s">
        <v>28</v>
      </c>
    </row>
    <row r="55" spans="1:5" ht="12.75">
      <c r="A55" s="35" t="s">
        <v>56</v>
      </c>
      <c r="E55" s="39" t="s">
        <v>2502</v>
      </c>
    </row>
    <row r="56" spans="1:5" ht="38.25">
      <c r="A56" s="35" t="s">
        <v>57</v>
      </c>
      <c r="E56" s="42" t="s">
        <v>2503</v>
      </c>
    </row>
    <row r="57" spans="1:5" ht="12.75">
      <c r="A57" t="s">
        <v>59</v>
      </c>
      <c r="E57" s="39" t="s">
        <v>5</v>
      </c>
    </row>
    <row r="58" spans="1:13" ht="12.75">
      <c r="A58" t="s">
        <v>47</v>
      </c>
      <c r="C58" s="31" t="s">
        <v>27</v>
      </c>
      <c r="E58" s="33" t="s">
        <v>1606</v>
      </c>
      <c r="J58" s="32">
        <f>0</f>
      </c>
      <c s="32">
        <f>0</f>
      </c>
      <c s="32">
        <f>0+L59</f>
      </c>
      <c s="32">
        <f>0+M59</f>
      </c>
    </row>
    <row r="59" spans="1:16" ht="12.75">
      <c r="A59" t="s">
        <v>50</v>
      </c>
      <c s="34" t="s">
        <v>109</v>
      </c>
      <c s="34" t="s">
        <v>1199</v>
      </c>
      <c s="35" t="s">
        <v>5</v>
      </c>
      <c s="6" t="s">
        <v>1200</v>
      </c>
      <c s="36" t="s">
        <v>226</v>
      </c>
      <c s="37">
        <v>0.6</v>
      </c>
      <c s="36">
        <v>0</v>
      </c>
      <c s="36">
        <f>ROUND(G59*H59,6)</f>
      </c>
      <c r="L59" s="38">
        <v>0</v>
      </c>
      <c s="32">
        <f>ROUND(ROUND(L59,2)*ROUND(G59,3),2)</f>
      </c>
      <c s="36" t="s">
        <v>55</v>
      </c>
      <c>
        <f>(M59*21)/100</f>
      </c>
      <c t="s">
        <v>28</v>
      </c>
    </row>
    <row r="60" spans="1:5" ht="12.75">
      <c r="A60" s="35" t="s">
        <v>56</v>
      </c>
      <c r="E60" s="39" t="s">
        <v>1200</v>
      </c>
    </row>
    <row r="61" spans="1:5" ht="38.25">
      <c r="A61" s="35" t="s">
        <v>57</v>
      </c>
      <c r="E61" s="42" t="s">
        <v>2504</v>
      </c>
    </row>
    <row r="62" spans="1:5" ht="25.5">
      <c r="A62" t="s">
        <v>59</v>
      </c>
      <c r="E62" s="39" t="s">
        <v>1201</v>
      </c>
    </row>
    <row r="63" spans="1:13" ht="12.75">
      <c r="A63" t="s">
        <v>47</v>
      </c>
      <c r="C63" s="31" t="s">
        <v>1642</v>
      </c>
      <c r="E63" s="33" t="s">
        <v>1643</v>
      </c>
      <c r="J63" s="32">
        <f>0</f>
      </c>
      <c s="32">
        <f>0</f>
      </c>
      <c s="32">
        <f>0+L64+L68+L72</f>
      </c>
      <c s="32">
        <f>0+M64+M68+M72</f>
      </c>
    </row>
    <row r="64" spans="1:16" ht="25.5">
      <c r="A64" t="s">
        <v>50</v>
      </c>
      <c s="34" t="s">
        <v>115</v>
      </c>
      <c s="34" t="s">
        <v>2045</v>
      </c>
      <c s="35" t="s">
        <v>5</v>
      </c>
      <c s="6" t="s">
        <v>2046</v>
      </c>
      <c s="36" t="s">
        <v>226</v>
      </c>
      <c s="37">
        <v>0.6</v>
      </c>
      <c s="36">
        <v>0</v>
      </c>
      <c s="36">
        <f>ROUND(G64*H64,6)</f>
      </c>
      <c r="L64" s="38">
        <v>0</v>
      </c>
      <c s="32">
        <f>ROUND(ROUND(L64,2)*ROUND(G64,3),2)</f>
      </c>
      <c s="36" t="s">
        <v>814</v>
      </c>
      <c>
        <f>(M64*21)/100</f>
      </c>
      <c t="s">
        <v>28</v>
      </c>
    </row>
    <row r="65" spans="1:5" ht="25.5">
      <c r="A65" s="35" t="s">
        <v>56</v>
      </c>
      <c r="E65" s="39" t="s">
        <v>2046</v>
      </c>
    </row>
    <row r="66" spans="1:5" ht="12.75">
      <c r="A66" s="35" t="s">
        <v>57</v>
      </c>
      <c r="E66" s="40" t="s">
        <v>5</v>
      </c>
    </row>
    <row r="67" spans="1:5" ht="25.5">
      <c r="A67" t="s">
        <v>59</v>
      </c>
      <c r="E67" s="39" t="s">
        <v>1647</v>
      </c>
    </row>
    <row r="68" spans="1:16" ht="25.5">
      <c r="A68" t="s">
        <v>50</v>
      </c>
      <c s="34" t="s">
        <v>214</v>
      </c>
      <c s="34" t="s">
        <v>1652</v>
      </c>
      <c s="35" t="s">
        <v>5</v>
      </c>
      <c s="6" t="s">
        <v>1653</v>
      </c>
      <c s="36" t="s">
        <v>226</v>
      </c>
      <c s="37">
        <v>0.6</v>
      </c>
      <c s="36">
        <v>0</v>
      </c>
      <c s="36">
        <f>ROUND(G68*H68,6)</f>
      </c>
      <c r="L68" s="38">
        <v>0</v>
      </c>
      <c s="32">
        <f>ROUND(ROUND(L68,2)*ROUND(G68,3),2)</f>
      </c>
      <c s="36" t="s">
        <v>814</v>
      </c>
      <c>
        <f>(M68*21)/100</f>
      </c>
      <c t="s">
        <v>28</v>
      </c>
    </row>
    <row r="69" spans="1:5" ht="25.5">
      <c r="A69" s="35" t="s">
        <v>56</v>
      </c>
      <c r="E69" s="39" t="s">
        <v>1653</v>
      </c>
    </row>
    <row r="70" spans="1:5" ht="12.75">
      <c r="A70" s="35" t="s">
        <v>57</v>
      </c>
      <c r="E70" s="40" t="s">
        <v>5</v>
      </c>
    </row>
    <row r="71" spans="1:5" ht="25.5">
      <c r="A71" t="s">
        <v>59</v>
      </c>
      <c r="E71" s="39" t="s">
        <v>1647</v>
      </c>
    </row>
    <row r="72" spans="1:16" ht="12.75">
      <c r="A72" t="s">
        <v>50</v>
      </c>
      <c s="34" t="s">
        <v>120</v>
      </c>
      <c s="34" t="s">
        <v>2505</v>
      </c>
      <c s="35" t="s">
        <v>5</v>
      </c>
      <c s="6" t="s">
        <v>2506</v>
      </c>
      <c s="36" t="s">
        <v>226</v>
      </c>
      <c s="37">
        <v>1</v>
      </c>
      <c s="36">
        <v>0</v>
      </c>
      <c s="36">
        <f>ROUND(G72*H72,6)</f>
      </c>
      <c r="L72" s="38">
        <v>0</v>
      </c>
      <c s="32">
        <f>ROUND(ROUND(L72,2)*ROUND(G72,3),2)</f>
      </c>
      <c s="36" t="s">
        <v>814</v>
      </c>
      <c>
        <f>(M72*21)/100</f>
      </c>
      <c t="s">
        <v>28</v>
      </c>
    </row>
    <row r="73" spans="1:5" ht="12.75">
      <c r="A73" s="35" t="s">
        <v>56</v>
      </c>
      <c r="E73" s="39" t="s">
        <v>2506</v>
      </c>
    </row>
    <row r="74" spans="1:5" ht="12.75">
      <c r="A74" s="35" t="s">
        <v>57</v>
      </c>
      <c r="E74" s="40" t="s">
        <v>5</v>
      </c>
    </row>
    <row r="75" spans="1:5" ht="12.75">
      <c r="A75" t="s">
        <v>59</v>
      </c>
      <c r="E75" s="39" t="s">
        <v>5</v>
      </c>
    </row>
    <row r="76" spans="1:13" ht="12.75">
      <c r="A76" t="s">
        <v>47</v>
      </c>
      <c r="C76" s="31" t="s">
        <v>2507</v>
      </c>
      <c r="E76" s="33" t="s">
        <v>2508</v>
      </c>
      <c r="J76" s="32">
        <f>0</f>
      </c>
      <c s="32">
        <f>0</f>
      </c>
      <c s="32">
        <f>0+L77</f>
      </c>
      <c s="32">
        <f>0+M77</f>
      </c>
    </row>
    <row r="77" spans="1:16" ht="25.5">
      <c r="A77" t="s">
        <v>50</v>
      </c>
      <c s="34" t="s">
        <v>124</v>
      </c>
      <c s="34" t="s">
        <v>2509</v>
      </c>
      <c s="35" t="s">
        <v>5</v>
      </c>
      <c s="6" t="s">
        <v>2510</v>
      </c>
      <c s="36" t="s">
        <v>99</v>
      </c>
      <c s="37">
        <v>2</v>
      </c>
      <c s="36">
        <v>4.2E-05</v>
      </c>
      <c s="36">
        <f>ROUND(G77*H77,6)</f>
      </c>
      <c r="L77" s="38">
        <v>0</v>
      </c>
      <c s="32">
        <f>ROUND(ROUND(L77,2)*ROUND(G77,3),2)</f>
      </c>
      <c s="36" t="s">
        <v>814</v>
      </c>
      <c>
        <f>(M77*21)/100</f>
      </c>
      <c t="s">
        <v>28</v>
      </c>
    </row>
    <row r="78" spans="1:5" ht="38.25">
      <c r="A78" s="35" t="s">
        <v>56</v>
      </c>
      <c r="E78" s="39" t="s">
        <v>2511</v>
      </c>
    </row>
    <row r="79" spans="1:5" ht="12.75">
      <c r="A79" s="35" t="s">
        <v>57</v>
      </c>
      <c r="E79" s="40" t="s">
        <v>5</v>
      </c>
    </row>
    <row r="80" spans="1:5" ht="25.5">
      <c r="A80" t="s">
        <v>59</v>
      </c>
      <c r="E80" s="39" t="s">
        <v>2512</v>
      </c>
    </row>
    <row r="81" spans="1:13" ht="12.75">
      <c r="A81" t="s">
        <v>47</v>
      </c>
      <c r="C81" s="31" t="s">
        <v>2121</v>
      </c>
      <c r="E81" s="33" t="s">
        <v>2122</v>
      </c>
      <c r="J81" s="32">
        <f>0</f>
      </c>
      <c s="32">
        <f>0</f>
      </c>
      <c s="32">
        <f>0+L82+L86</f>
      </c>
      <c s="32">
        <f>0+M82+M86</f>
      </c>
    </row>
    <row r="82" spans="1:16" ht="12.75">
      <c r="A82" t="s">
        <v>50</v>
      </c>
      <c s="34" t="s">
        <v>129</v>
      </c>
      <c s="34" t="s">
        <v>2513</v>
      </c>
      <c s="35" t="s">
        <v>5</v>
      </c>
      <c s="6" t="s">
        <v>2514</v>
      </c>
      <c s="36" t="s">
        <v>802</v>
      </c>
      <c s="37">
        <v>1</v>
      </c>
      <c s="36">
        <v>0</v>
      </c>
      <c s="36">
        <f>ROUND(G82*H82,6)</f>
      </c>
      <c r="L82" s="38">
        <v>0</v>
      </c>
      <c s="32">
        <f>ROUND(ROUND(L82,2)*ROUND(G82,3),2)</f>
      </c>
      <c s="36" t="s">
        <v>55</v>
      </c>
      <c>
        <f>(M82*21)/100</f>
      </c>
      <c t="s">
        <v>28</v>
      </c>
    </row>
    <row r="83" spans="1:5" ht="12.75">
      <c r="A83" s="35" t="s">
        <v>56</v>
      </c>
      <c r="E83" s="39" t="s">
        <v>2514</v>
      </c>
    </row>
    <row r="84" spans="1:5" ht="12.75">
      <c r="A84" s="35" t="s">
        <v>57</v>
      </c>
      <c r="E84" s="40" t="s">
        <v>5</v>
      </c>
    </row>
    <row r="85" spans="1:5" ht="12.75">
      <c r="A85" t="s">
        <v>59</v>
      </c>
      <c r="E85" s="39" t="s">
        <v>2515</v>
      </c>
    </row>
    <row r="86" spans="1:16" ht="12.75">
      <c r="A86" t="s">
        <v>50</v>
      </c>
      <c s="34" t="s">
        <v>133</v>
      </c>
      <c s="34" t="s">
        <v>2516</v>
      </c>
      <c s="35" t="s">
        <v>5</v>
      </c>
      <c s="6" t="s">
        <v>2517</v>
      </c>
      <c s="36" t="s">
        <v>2518</v>
      </c>
      <c s="37">
        <v>1</v>
      </c>
      <c s="36">
        <v>0</v>
      </c>
      <c s="36">
        <f>ROUND(G86*H86,6)</f>
      </c>
      <c r="L86" s="38">
        <v>0</v>
      </c>
      <c s="32">
        <f>ROUND(ROUND(L86,2)*ROUND(G86,3),2)</f>
      </c>
      <c s="36" t="s">
        <v>55</v>
      </c>
      <c>
        <f>(M86*21)/100</f>
      </c>
      <c t="s">
        <v>28</v>
      </c>
    </row>
    <row r="87" spans="1:5" ht="12.75">
      <c r="A87" s="35" t="s">
        <v>56</v>
      </c>
      <c r="E87" s="39" t="s">
        <v>2517</v>
      </c>
    </row>
    <row r="88" spans="1:5" ht="12.75">
      <c r="A88" s="35" t="s">
        <v>57</v>
      </c>
      <c r="E88" s="40" t="s">
        <v>5</v>
      </c>
    </row>
    <row r="89" spans="1:5" ht="12.75">
      <c r="A89" t="s">
        <v>59</v>
      </c>
      <c r="E89" s="39" t="s">
        <v>5</v>
      </c>
    </row>
    <row r="90" spans="1:13" ht="12.75">
      <c r="A90" t="s">
        <v>47</v>
      </c>
      <c r="C90" s="31" t="s">
        <v>1740</v>
      </c>
      <c r="E90" s="33" t="s">
        <v>1741</v>
      </c>
      <c r="J90" s="32">
        <f>0</f>
      </c>
      <c s="32">
        <f>0</f>
      </c>
      <c s="32">
        <f>0+L91+L95+L99+L103</f>
      </c>
      <c s="32">
        <f>0+M91+M95+M99+M103</f>
      </c>
    </row>
    <row r="91" spans="1:16" ht="25.5">
      <c r="A91" t="s">
        <v>50</v>
      </c>
      <c s="34" t="s">
        <v>137</v>
      </c>
      <c s="34" t="s">
        <v>2519</v>
      </c>
      <c s="35" t="s">
        <v>5</v>
      </c>
      <c s="6" t="s">
        <v>2520</v>
      </c>
      <c s="36" t="s">
        <v>226</v>
      </c>
      <c s="37">
        <v>0.8</v>
      </c>
      <c s="36">
        <v>6.7E-05</v>
      </c>
      <c s="36">
        <f>ROUND(G91*H91,6)</f>
      </c>
      <c r="L91" s="38">
        <v>0</v>
      </c>
      <c s="32">
        <f>ROUND(ROUND(L91,2)*ROUND(G91,3),2)</f>
      </c>
      <c s="36" t="s">
        <v>814</v>
      </c>
      <c>
        <f>(M91*21)/100</f>
      </c>
      <c t="s">
        <v>28</v>
      </c>
    </row>
    <row r="92" spans="1:5" ht="25.5">
      <c r="A92" s="35" t="s">
        <v>56</v>
      </c>
      <c r="E92" s="39" t="s">
        <v>2520</v>
      </c>
    </row>
    <row r="93" spans="1:5" ht="12.75">
      <c r="A93" s="35" t="s">
        <v>57</v>
      </c>
      <c r="E93" s="40" t="s">
        <v>5</v>
      </c>
    </row>
    <row r="94" spans="1:5" ht="12.75">
      <c r="A94" t="s">
        <v>59</v>
      </c>
      <c r="E94" s="39" t="s">
        <v>5</v>
      </c>
    </row>
    <row r="95" spans="1:16" ht="12.75">
      <c r="A95" t="s">
        <v>50</v>
      </c>
      <c s="34" t="s">
        <v>141</v>
      </c>
      <c s="34" t="s">
        <v>2397</v>
      </c>
      <c s="35" t="s">
        <v>5</v>
      </c>
      <c s="6" t="s">
        <v>2398</v>
      </c>
      <c s="36" t="s">
        <v>226</v>
      </c>
      <c s="37">
        <v>0.8</v>
      </c>
      <c s="36">
        <v>0</v>
      </c>
      <c s="36">
        <f>ROUND(G95*H95,6)</f>
      </c>
      <c r="L95" s="38">
        <v>0</v>
      </c>
      <c s="32">
        <f>ROUND(ROUND(L95,2)*ROUND(G95,3),2)</f>
      </c>
      <c s="36" t="s">
        <v>814</v>
      </c>
      <c>
        <f>(M95*21)/100</f>
      </c>
      <c t="s">
        <v>28</v>
      </c>
    </row>
    <row r="96" spans="1:5" ht="12.75">
      <c r="A96" s="35" t="s">
        <v>56</v>
      </c>
      <c r="E96" s="39" t="s">
        <v>2398</v>
      </c>
    </row>
    <row r="97" spans="1:5" ht="12.75">
      <c r="A97" s="35" t="s">
        <v>57</v>
      </c>
      <c r="E97" s="40" t="s">
        <v>5</v>
      </c>
    </row>
    <row r="98" spans="1:5" ht="12.75">
      <c r="A98" t="s">
        <v>59</v>
      </c>
      <c r="E98" s="39" t="s">
        <v>5</v>
      </c>
    </row>
    <row r="99" spans="1:16" ht="12.75">
      <c r="A99" t="s">
        <v>50</v>
      </c>
      <c s="34" t="s">
        <v>145</v>
      </c>
      <c s="34" t="s">
        <v>1746</v>
      </c>
      <c s="35" t="s">
        <v>5</v>
      </c>
      <c s="6" t="s">
        <v>1747</v>
      </c>
      <c s="36" t="s">
        <v>226</v>
      </c>
      <c s="37">
        <v>0.8</v>
      </c>
      <c s="36">
        <v>0.00016</v>
      </c>
      <c s="36">
        <f>ROUND(G99*H99,6)</f>
      </c>
      <c r="L99" s="38">
        <v>0</v>
      </c>
      <c s="32">
        <f>ROUND(ROUND(L99,2)*ROUND(G99,3),2)</f>
      </c>
      <c s="36" t="s">
        <v>814</v>
      </c>
      <c>
        <f>(M99*21)/100</f>
      </c>
      <c t="s">
        <v>28</v>
      </c>
    </row>
    <row r="100" spans="1:5" ht="12.75">
      <c r="A100" s="35" t="s">
        <v>56</v>
      </c>
      <c r="E100" s="39" t="s">
        <v>1747</v>
      </c>
    </row>
    <row r="101" spans="1:5" ht="12.75">
      <c r="A101" s="35" t="s">
        <v>57</v>
      </c>
      <c r="E101" s="40" t="s">
        <v>5</v>
      </c>
    </row>
    <row r="102" spans="1:5" ht="12.75">
      <c r="A102" t="s">
        <v>59</v>
      </c>
      <c r="E102" s="39" t="s">
        <v>5</v>
      </c>
    </row>
    <row r="103" spans="1:16" ht="12.75">
      <c r="A103" t="s">
        <v>50</v>
      </c>
      <c s="34" t="s">
        <v>149</v>
      </c>
      <c s="34" t="s">
        <v>1752</v>
      </c>
      <c s="35" t="s">
        <v>5</v>
      </c>
      <c s="6" t="s">
        <v>1753</v>
      </c>
      <c s="36" t="s">
        <v>226</v>
      </c>
      <c s="37">
        <v>0.8</v>
      </c>
      <c s="36">
        <v>0.000167</v>
      </c>
      <c s="36">
        <f>ROUND(G103*H103,6)</f>
      </c>
      <c r="L103" s="38">
        <v>0</v>
      </c>
      <c s="32">
        <f>ROUND(ROUND(L103,2)*ROUND(G103,3),2)</f>
      </c>
      <c s="36" t="s">
        <v>814</v>
      </c>
      <c>
        <f>(M103*21)/100</f>
      </c>
      <c t="s">
        <v>28</v>
      </c>
    </row>
    <row r="104" spans="1:5" ht="12.75">
      <c r="A104" s="35" t="s">
        <v>56</v>
      </c>
      <c r="E104" s="39" t="s">
        <v>1753</v>
      </c>
    </row>
    <row r="105" spans="1:5" ht="12.75">
      <c r="A105" s="35" t="s">
        <v>57</v>
      </c>
      <c r="E105" s="40" t="s">
        <v>5</v>
      </c>
    </row>
    <row r="106" spans="1:5" ht="12.75">
      <c r="A106" t="s">
        <v>59</v>
      </c>
      <c r="E106" s="39" t="s">
        <v>5</v>
      </c>
    </row>
    <row r="107" spans="1:13" ht="12.75">
      <c r="A107" t="s">
        <v>47</v>
      </c>
      <c r="C107" s="31" t="s">
        <v>92</v>
      </c>
      <c r="E107" s="33" t="s">
        <v>1427</v>
      </c>
      <c r="J107" s="32">
        <f>0</f>
      </c>
      <c s="32">
        <f>0</f>
      </c>
      <c s="32">
        <f>0+L108+L112+L116+L120+L124+L128+L132+L136+L140</f>
      </c>
      <c s="32">
        <f>0+M108+M112+M116+M120+M124+M128+M132+M136+M140</f>
      </c>
    </row>
    <row r="108" spans="1:16" ht="25.5">
      <c r="A108" t="s">
        <v>50</v>
      </c>
      <c s="34" t="s">
        <v>153</v>
      </c>
      <c s="34" t="s">
        <v>2521</v>
      </c>
      <c s="35" t="s">
        <v>5</v>
      </c>
      <c s="6" t="s">
        <v>2522</v>
      </c>
      <c s="36" t="s">
        <v>99</v>
      </c>
      <c s="37">
        <v>6.5</v>
      </c>
      <c s="36">
        <v>0</v>
      </c>
      <c s="36">
        <f>ROUND(G108*H108,6)</f>
      </c>
      <c r="L108" s="38">
        <v>0</v>
      </c>
      <c s="32">
        <f>ROUND(ROUND(L108,2)*ROUND(G108,3),2)</f>
      </c>
      <c s="36" t="s">
        <v>814</v>
      </c>
      <c>
        <f>(M108*21)/100</f>
      </c>
      <c t="s">
        <v>28</v>
      </c>
    </row>
    <row r="109" spans="1:5" ht="25.5">
      <c r="A109" s="35" t="s">
        <v>56</v>
      </c>
      <c r="E109" s="39" t="s">
        <v>2522</v>
      </c>
    </row>
    <row r="110" spans="1:5" ht="12.75">
      <c r="A110" s="35" t="s">
        <v>57</v>
      </c>
      <c r="E110" s="40" t="s">
        <v>5</v>
      </c>
    </row>
    <row r="111" spans="1:5" ht="51">
      <c r="A111" t="s">
        <v>59</v>
      </c>
      <c r="E111" s="39" t="s">
        <v>2523</v>
      </c>
    </row>
    <row r="112" spans="1:16" ht="25.5">
      <c r="A112" t="s">
        <v>50</v>
      </c>
      <c s="34" t="s">
        <v>241</v>
      </c>
      <c s="34" t="s">
        <v>2524</v>
      </c>
      <c s="35" t="s">
        <v>5</v>
      </c>
      <c s="6" t="s">
        <v>2525</v>
      </c>
      <c s="36" t="s">
        <v>99</v>
      </c>
      <c s="37">
        <v>6.5</v>
      </c>
      <c s="36">
        <v>0</v>
      </c>
      <c s="36">
        <f>ROUND(G112*H112,6)</f>
      </c>
      <c r="L112" s="38">
        <v>0</v>
      </c>
      <c s="32">
        <f>ROUND(ROUND(L112,2)*ROUND(G112,3),2)</f>
      </c>
      <c s="36" t="s">
        <v>814</v>
      </c>
      <c>
        <f>(M112*21)/100</f>
      </c>
      <c t="s">
        <v>28</v>
      </c>
    </row>
    <row r="113" spans="1:5" ht="25.5">
      <c r="A113" s="35" t="s">
        <v>56</v>
      </c>
      <c r="E113" s="39" t="s">
        <v>2525</v>
      </c>
    </row>
    <row r="114" spans="1:5" ht="12.75">
      <c r="A114" s="35" t="s">
        <v>57</v>
      </c>
      <c r="E114" s="40" t="s">
        <v>5</v>
      </c>
    </row>
    <row r="115" spans="1:5" ht="25.5">
      <c r="A115" t="s">
        <v>59</v>
      </c>
      <c r="E115" s="39" t="s">
        <v>2526</v>
      </c>
    </row>
    <row r="116" spans="1:16" ht="25.5">
      <c r="A116" t="s">
        <v>50</v>
      </c>
      <c s="34" t="s">
        <v>157</v>
      </c>
      <c s="34" t="s">
        <v>2527</v>
      </c>
      <c s="35" t="s">
        <v>5</v>
      </c>
      <c s="6" t="s">
        <v>2528</v>
      </c>
      <c s="36" t="s">
        <v>90</v>
      </c>
      <c s="37">
        <v>1</v>
      </c>
      <c s="36">
        <v>0</v>
      </c>
      <c s="36">
        <f>ROUND(G116*H116,6)</f>
      </c>
      <c r="L116" s="38">
        <v>0</v>
      </c>
      <c s="32">
        <f>ROUND(ROUND(L116,2)*ROUND(G116,3),2)</f>
      </c>
      <c s="36" t="s">
        <v>814</v>
      </c>
      <c>
        <f>(M116*21)/100</f>
      </c>
      <c t="s">
        <v>28</v>
      </c>
    </row>
    <row r="117" spans="1:5" ht="25.5">
      <c r="A117" s="35" t="s">
        <v>56</v>
      </c>
      <c r="E117" s="39" t="s">
        <v>2528</v>
      </c>
    </row>
    <row r="118" spans="1:5" ht="12.75">
      <c r="A118" s="35" t="s">
        <v>57</v>
      </c>
      <c r="E118" s="40" t="s">
        <v>5</v>
      </c>
    </row>
    <row r="119" spans="1:5" ht="25.5">
      <c r="A119" t="s">
        <v>59</v>
      </c>
      <c r="E119" s="39" t="s">
        <v>2529</v>
      </c>
    </row>
    <row r="120" spans="1:16" ht="12.75">
      <c r="A120" t="s">
        <v>50</v>
      </c>
      <c s="34" t="s">
        <v>161</v>
      </c>
      <c s="34" t="s">
        <v>2530</v>
      </c>
      <c s="35" t="s">
        <v>5</v>
      </c>
      <c s="6" t="s">
        <v>2531</v>
      </c>
      <c s="36" t="s">
        <v>90</v>
      </c>
      <c s="37">
        <v>2</v>
      </c>
      <c s="36">
        <v>0.01248</v>
      </c>
      <c s="36">
        <f>ROUND(G120*H120,6)</f>
      </c>
      <c r="L120" s="38">
        <v>0</v>
      </c>
      <c s="32">
        <f>ROUND(ROUND(L120,2)*ROUND(G120,3),2)</f>
      </c>
      <c s="36" t="s">
        <v>814</v>
      </c>
      <c>
        <f>(M120*21)/100</f>
      </c>
      <c t="s">
        <v>28</v>
      </c>
    </row>
    <row r="121" spans="1:5" ht="12.75">
      <c r="A121" s="35" t="s">
        <v>56</v>
      </c>
      <c r="E121" s="39" t="s">
        <v>2531</v>
      </c>
    </row>
    <row r="122" spans="1:5" ht="12.75">
      <c r="A122" s="35" t="s">
        <v>57</v>
      </c>
      <c r="E122" s="40" t="s">
        <v>5</v>
      </c>
    </row>
    <row r="123" spans="1:5" ht="25.5">
      <c r="A123" t="s">
        <v>59</v>
      </c>
      <c r="E123" s="39" t="s">
        <v>2532</v>
      </c>
    </row>
    <row r="124" spans="1:16" ht="12.75">
      <c r="A124" t="s">
        <v>50</v>
      </c>
      <c s="34" t="s">
        <v>165</v>
      </c>
      <c s="34" t="s">
        <v>2533</v>
      </c>
      <c s="35" t="s">
        <v>5</v>
      </c>
      <c s="6" t="s">
        <v>2534</v>
      </c>
      <c s="36" t="s">
        <v>90</v>
      </c>
      <c s="37">
        <v>2</v>
      </c>
      <c s="36">
        <v>0</v>
      </c>
      <c s="36">
        <f>ROUND(G124*H124,6)</f>
      </c>
      <c r="L124" s="38">
        <v>0</v>
      </c>
      <c s="32">
        <f>ROUND(ROUND(L124,2)*ROUND(G124,3),2)</f>
      </c>
      <c s="36" t="s">
        <v>55</v>
      </c>
      <c>
        <f>(M124*21)/100</f>
      </c>
      <c t="s">
        <v>28</v>
      </c>
    </row>
    <row r="125" spans="1:5" ht="12.75">
      <c r="A125" s="35" t="s">
        <v>56</v>
      </c>
      <c r="E125" s="39" t="s">
        <v>2534</v>
      </c>
    </row>
    <row r="126" spans="1:5" ht="12.75">
      <c r="A126" s="35" t="s">
        <v>57</v>
      </c>
      <c r="E126" s="40" t="s">
        <v>5</v>
      </c>
    </row>
    <row r="127" spans="1:5" ht="12.75">
      <c r="A127" t="s">
        <v>59</v>
      </c>
      <c r="E127" s="39" t="s">
        <v>5</v>
      </c>
    </row>
    <row r="128" spans="1:16" ht="25.5">
      <c r="A128" t="s">
        <v>50</v>
      </c>
      <c s="34" t="s">
        <v>169</v>
      </c>
      <c s="34" t="s">
        <v>2535</v>
      </c>
      <c s="35" t="s">
        <v>5</v>
      </c>
      <c s="6" t="s">
        <v>2536</v>
      </c>
      <c s="36" t="s">
        <v>70</v>
      </c>
      <c s="37">
        <v>0.08</v>
      </c>
      <c s="36">
        <v>2.25634</v>
      </c>
      <c s="36">
        <f>ROUND(G128*H128,6)</f>
      </c>
      <c r="L128" s="38">
        <v>0</v>
      </c>
      <c s="32">
        <f>ROUND(ROUND(L128,2)*ROUND(G128,3),2)</f>
      </c>
      <c s="36" t="s">
        <v>814</v>
      </c>
      <c>
        <f>(M128*21)/100</f>
      </c>
      <c t="s">
        <v>28</v>
      </c>
    </row>
    <row r="129" spans="1:5" ht="25.5">
      <c r="A129" s="35" t="s">
        <v>56</v>
      </c>
      <c r="E129" s="39" t="s">
        <v>2536</v>
      </c>
    </row>
    <row r="130" spans="1:5" ht="12.75">
      <c r="A130" s="35" t="s">
        <v>57</v>
      </c>
      <c r="E130" s="40" t="s">
        <v>5</v>
      </c>
    </row>
    <row r="131" spans="1:5" ht="25.5">
      <c r="A131" t="s">
        <v>59</v>
      </c>
      <c r="E131" s="39" t="s">
        <v>2537</v>
      </c>
    </row>
    <row r="132" spans="1:16" ht="12.75">
      <c r="A132" t="s">
        <v>50</v>
      </c>
      <c s="34" t="s">
        <v>251</v>
      </c>
      <c s="34" t="s">
        <v>2538</v>
      </c>
      <c s="35" t="s">
        <v>5</v>
      </c>
      <c s="6" t="s">
        <v>2539</v>
      </c>
      <c s="36" t="s">
        <v>99</v>
      </c>
      <c s="37">
        <v>10</v>
      </c>
      <c s="36">
        <v>0.000126</v>
      </c>
      <c s="36">
        <f>ROUND(G132*H132,6)</f>
      </c>
      <c r="L132" s="38">
        <v>0</v>
      </c>
      <c s="32">
        <f>ROUND(ROUND(L132,2)*ROUND(G132,3),2)</f>
      </c>
      <c s="36" t="s">
        <v>814</v>
      </c>
      <c>
        <f>(M132*21)/100</f>
      </c>
      <c t="s">
        <v>28</v>
      </c>
    </row>
    <row r="133" spans="1:5" ht="12.75">
      <c r="A133" s="35" t="s">
        <v>56</v>
      </c>
      <c r="E133" s="39" t="s">
        <v>2539</v>
      </c>
    </row>
    <row r="134" spans="1:5" ht="12.75">
      <c r="A134" s="35" t="s">
        <v>57</v>
      </c>
      <c r="E134" s="40" t="s">
        <v>5</v>
      </c>
    </row>
    <row r="135" spans="1:5" ht="12.75">
      <c r="A135" t="s">
        <v>59</v>
      </c>
      <c r="E135" s="39" t="s">
        <v>5</v>
      </c>
    </row>
    <row r="136" spans="1:16" ht="12.75">
      <c r="A136" t="s">
        <v>50</v>
      </c>
      <c s="34" t="s">
        <v>256</v>
      </c>
      <c s="34" t="s">
        <v>2540</v>
      </c>
      <c s="35" t="s">
        <v>5</v>
      </c>
      <c s="6" t="s">
        <v>2541</v>
      </c>
      <c s="36" t="s">
        <v>99</v>
      </c>
      <c s="37">
        <v>3</v>
      </c>
      <c s="36">
        <v>0.00047</v>
      </c>
      <c s="36">
        <f>ROUND(G136*H136,6)</f>
      </c>
      <c r="L136" s="38">
        <v>0</v>
      </c>
      <c s="32">
        <f>ROUND(ROUND(L136,2)*ROUND(G136,3),2)</f>
      </c>
      <c s="36" t="s">
        <v>55</v>
      </c>
      <c>
        <f>(M136*21)/100</f>
      </c>
      <c t="s">
        <v>28</v>
      </c>
    </row>
    <row r="137" spans="1:5" ht="12.75">
      <c r="A137" s="35" t="s">
        <v>56</v>
      </c>
      <c r="E137" s="39" t="s">
        <v>2541</v>
      </c>
    </row>
    <row r="138" spans="1:5" ht="25.5">
      <c r="A138" s="35" t="s">
        <v>57</v>
      </c>
      <c r="E138" s="40" t="s">
        <v>2542</v>
      </c>
    </row>
    <row r="139" spans="1:5" ht="12.75">
      <c r="A139" t="s">
        <v>59</v>
      </c>
      <c r="E139" s="39" t="s">
        <v>5</v>
      </c>
    </row>
    <row r="140" spans="1:16" ht="12.75">
      <c r="A140" t="s">
        <v>50</v>
      </c>
      <c s="34" t="s">
        <v>173</v>
      </c>
      <c s="34" t="s">
        <v>2543</v>
      </c>
      <c s="35" t="s">
        <v>5</v>
      </c>
      <c s="6" t="s">
        <v>2544</v>
      </c>
      <c s="36" t="s">
        <v>99</v>
      </c>
      <c s="37">
        <v>3</v>
      </c>
      <c s="36">
        <v>0</v>
      </c>
      <c s="36">
        <f>ROUND(G140*H140,6)</f>
      </c>
      <c r="L140" s="38">
        <v>0</v>
      </c>
      <c s="32">
        <f>ROUND(ROUND(L140,2)*ROUND(G140,3),2)</f>
      </c>
      <c s="36" t="s">
        <v>55</v>
      </c>
      <c>
        <f>(M140*21)/100</f>
      </c>
      <c t="s">
        <v>28</v>
      </c>
    </row>
    <row r="141" spans="1:5" ht="12.75">
      <c r="A141" s="35" t="s">
        <v>56</v>
      </c>
      <c r="E141" s="39" t="s">
        <v>2544</v>
      </c>
    </row>
    <row r="142" spans="1:5" ht="12.75">
      <c r="A142" s="35" t="s">
        <v>57</v>
      </c>
      <c r="E142" s="40" t="s">
        <v>5</v>
      </c>
    </row>
    <row r="143" spans="1:5" ht="12.75">
      <c r="A143" t="s">
        <v>59</v>
      </c>
      <c r="E143" s="39" t="s">
        <v>5</v>
      </c>
    </row>
    <row r="144" spans="1:13" ht="12.75">
      <c r="A144" t="s">
        <v>47</v>
      </c>
      <c r="C144" s="31" t="s">
        <v>96</v>
      </c>
      <c r="E144" s="33" t="s">
        <v>1453</v>
      </c>
      <c r="J144" s="32">
        <f>0</f>
      </c>
      <c s="32">
        <f>0</f>
      </c>
      <c s="32">
        <f>0+L145+L149+L153+L157+L161+L165+L169+L173</f>
      </c>
      <c s="32">
        <f>0+M145+M149+M153+M157+M161+M165+M169+M173</f>
      </c>
    </row>
    <row r="145" spans="1:16" ht="12.75">
      <c r="A145" t="s">
        <v>50</v>
      </c>
      <c s="34" t="s">
        <v>175</v>
      </c>
      <c s="34" t="s">
        <v>2545</v>
      </c>
      <c s="35" t="s">
        <v>5</v>
      </c>
      <c s="6" t="s">
        <v>2546</v>
      </c>
      <c s="36" t="s">
        <v>226</v>
      </c>
      <c s="37">
        <v>2</v>
      </c>
      <c s="36">
        <v>0.00063</v>
      </c>
      <c s="36">
        <f>ROUND(G145*H145,6)</f>
      </c>
      <c r="L145" s="38">
        <v>0</v>
      </c>
      <c s="32">
        <f>ROUND(ROUND(L145,2)*ROUND(G145,3),2)</f>
      </c>
      <c s="36" t="s">
        <v>814</v>
      </c>
      <c>
        <f>(M145*21)/100</f>
      </c>
      <c t="s">
        <v>28</v>
      </c>
    </row>
    <row r="146" spans="1:5" ht="12.75">
      <c r="A146" s="35" t="s">
        <v>56</v>
      </c>
      <c r="E146" s="39" t="s">
        <v>2546</v>
      </c>
    </row>
    <row r="147" spans="1:5" ht="12.75">
      <c r="A147" s="35" t="s">
        <v>57</v>
      </c>
      <c r="E147" s="40" t="s">
        <v>5</v>
      </c>
    </row>
    <row r="148" spans="1:5" ht="63.75">
      <c r="A148" t="s">
        <v>59</v>
      </c>
      <c r="E148" s="39" t="s">
        <v>2547</v>
      </c>
    </row>
    <row r="149" spans="1:16" ht="25.5">
      <c r="A149" t="s">
        <v>50</v>
      </c>
      <c s="34" t="s">
        <v>177</v>
      </c>
      <c s="34" t="s">
        <v>2548</v>
      </c>
      <c s="35" t="s">
        <v>5</v>
      </c>
      <c s="6" t="s">
        <v>2549</v>
      </c>
      <c s="36" t="s">
        <v>99</v>
      </c>
      <c s="37">
        <v>2</v>
      </c>
      <c s="36">
        <v>0.000243</v>
      </c>
      <c s="36">
        <f>ROUND(G149*H149,6)</f>
      </c>
      <c r="L149" s="38">
        <v>0</v>
      </c>
      <c s="32">
        <f>ROUND(ROUND(L149,2)*ROUND(G149,3),2)</f>
      </c>
      <c s="36" t="s">
        <v>814</v>
      </c>
      <c>
        <f>(M149*21)/100</f>
      </c>
      <c t="s">
        <v>28</v>
      </c>
    </row>
    <row r="150" spans="1:5" ht="25.5">
      <c r="A150" s="35" t="s">
        <v>56</v>
      </c>
      <c r="E150" s="39" t="s">
        <v>2549</v>
      </c>
    </row>
    <row r="151" spans="1:5" ht="12.75">
      <c r="A151" s="35" t="s">
        <v>57</v>
      </c>
      <c r="E151" s="40" t="s">
        <v>5</v>
      </c>
    </row>
    <row r="152" spans="1:5" ht="331.5">
      <c r="A152" t="s">
        <v>59</v>
      </c>
      <c r="E152" s="39" t="s">
        <v>2550</v>
      </c>
    </row>
    <row r="153" spans="1:16" ht="12.75">
      <c r="A153" t="s">
        <v>50</v>
      </c>
      <c s="34" t="s">
        <v>267</v>
      </c>
      <c s="34" t="s">
        <v>1458</v>
      </c>
      <c s="35" t="s">
        <v>5</v>
      </c>
      <c s="6" t="s">
        <v>1459</v>
      </c>
      <c s="36" t="s">
        <v>90</v>
      </c>
      <c s="37">
        <v>3</v>
      </c>
      <c s="36">
        <v>0.001812</v>
      </c>
      <c s="36">
        <f>ROUND(G153*H153,6)</f>
      </c>
      <c r="L153" s="38">
        <v>0</v>
      </c>
      <c s="32">
        <f>ROUND(ROUND(L153,2)*ROUND(G153,3),2)</f>
      </c>
      <c s="36" t="s">
        <v>814</v>
      </c>
      <c>
        <f>(M153*21)/100</f>
      </c>
      <c t="s">
        <v>28</v>
      </c>
    </row>
    <row r="154" spans="1:5" ht="12.75">
      <c r="A154" s="35" t="s">
        <v>56</v>
      </c>
      <c r="E154" s="39" t="s">
        <v>1459</v>
      </c>
    </row>
    <row r="155" spans="1:5" ht="12.75">
      <c r="A155" s="35" t="s">
        <v>57</v>
      </c>
      <c r="E155" s="40" t="s">
        <v>5</v>
      </c>
    </row>
    <row r="156" spans="1:5" ht="12.75">
      <c r="A156" t="s">
        <v>59</v>
      </c>
      <c r="E156" s="39" t="s">
        <v>5</v>
      </c>
    </row>
    <row r="157" spans="1:16" ht="12.75">
      <c r="A157" t="s">
        <v>50</v>
      </c>
      <c s="34" t="s">
        <v>270</v>
      </c>
      <c s="34" t="s">
        <v>1461</v>
      </c>
      <c s="35" t="s">
        <v>5</v>
      </c>
      <c s="6" t="s">
        <v>1462</v>
      </c>
      <c s="36" t="s">
        <v>90</v>
      </c>
      <c s="37">
        <v>3</v>
      </c>
      <c s="36">
        <v>0.00116</v>
      </c>
      <c s="36">
        <f>ROUND(G157*H157,6)</f>
      </c>
      <c r="L157" s="38">
        <v>0</v>
      </c>
      <c s="32">
        <f>ROUND(ROUND(L157,2)*ROUND(G157,3),2)</f>
      </c>
      <c s="36" t="s">
        <v>814</v>
      </c>
      <c>
        <f>(M157*21)/100</f>
      </c>
      <c t="s">
        <v>28</v>
      </c>
    </row>
    <row r="158" spans="1:5" ht="12.75">
      <c r="A158" s="35" t="s">
        <v>56</v>
      </c>
      <c r="E158" s="39" t="s">
        <v>1462</v>
      </c>
    </row>
    <row r="159" spans="1:5" ht="12.75">
      <c r="A159" s="35" t="s">
        <v>57</v>
      </c>
      <c r="E159" s="40" t="s">
        <v>5</v>
      </c>
    </row>
    <row r="160" spans="1:5" ht="12.75">
      <c r="A160" t="s">
        <v>59</v>
      </c>
      <c r="E160" s="39" t="s">
        <v>5</v>
      </c>
    </row>
    <row r="161" spans="1:16" ht="12.75">
      <c r="A161" t="s">
        <v>50</v>
      </c>
      <c s="34" t="s">
        <v>274</v>
      </c>
      <c s="34" t="s">
        <v>1867</v>
      </c>
      <c s="35" t="s">
        <v>5</v>
      </c>
      <c s="6" t="s">
        <v>1868</v>
      </c>
      <c s="36" t="s">
        <v>70</v>
      </c>
      <c s="37">
        <v>0.08</v>
      </c>
      <c s="36">
        <v>0</v>
      </c>
      <c s="36">
        <f>ROUND(G161*H161,6)</f>
      </c>
      <c r="L161" s="38">
        <v>0</v>
      </c>
      <c s="32">
        <f>ROUND(ROUND(L161,2)*ROUND(G161,3),2)</f>
      </c>
      <c s="36" t="s">
        <v>814</v>
      </c>
      <c>
        <f>(M161*21)/100</f>
      </c>
      <c t="s">
        <v>28</v>
      </c>
    </row>
    <row r="162" spans="1:5" ht="12.75">
      <c r="A162" s="35" t="s">
        <v>56</v>
      </c>
      <c r="E162" s="39" t="s">
        <v>1868</v>
      </c>
    </row>
    <row r="163" spans="1:5" ht="25.5">
      <c r="A163" s="35" t="s">
        <v>57</v>
      </c>
      <c r="E163" s="40" t="s">
        <v>2551</v>
      </c>
    </row>
    <row r="164" spans="1:5" ht="12.75">
      <c r="A164" t="s">
        <v>59</v>
      </c>
      <c r="E164" s="39" t="s">
        <v>5</v>
      </c>
    </row>
    <row r="165" spans="1:16" ht="25.5">
      <c r="A165" t="s">
        <v>50</v>
      </c>
      <c s="34" t="s">
        <v>277</v>
      </c>
      <c s="34" t="s">
        <v>2552</v>
      </c>
      <c s="35" t="s">
        <v>5</v>
      </c>
      <c s="6" t="s">
        <v>2553</v>
      </c>
      <c s="36" t="s">
        <v>99</v>
      </c>
      <c s="37">
        <v>0.42</v>
      </c>
      <c s="36">
        <v>7.9E-05</v>
      </c>
      <c s="36">
        <f>ROUND(G165*H165,6)</f>
      </c>
      <c r="L165" s="38">
        <v>0</v>
      </c>
      <c s="32">
        <f>ROUND(ROUND(L165,2)*ROUND(G165,3),2)</f>
      </c>
      <c s="36" t="s">
        <v>814</v>
      </c>
      <c>
        <f>(M165*21)/100</f>
      </c>
      <c t="s">
        <v>28</v>
      </c>
    </row>
    <row r="166" spans="1:5" ht="25.5">
      <c r="A166" s="35" t="s">
        <v>56</v>
      </c>
      <c r="E166" s="39" t="s">
        <v>2553</v>
      </c>
    </row>
    <row r="167" spans="1:5" ht="38.25">
      <c r="A167" s="35" t="s">
        <v>57</v>
      </c>
      <c r="E167" s="42" t="s">
        <v>2554</v>
      </c>
    </row>
    <row r="168" spans="1:5" ht="25.5">
      <c r="A168" t="s">
        <v>59</v>
      </c>
      <c r="E168" s="39" t="s">
        <v>2555</v>
      </c>
    </row>
    <row r="169" spans="1:16" ht="12.75">
      <c r="A169" t="s">
        <v>50</v>
      </c>
      <c s="34" t="s">
        <v>281</v>
      </c>
      <c s="34" t="s">
        <v>2556</v>
      </c>
      <c s="35" t="s">
        <v>5</v>
      </c>
      <c s="6" t="s">
        <v>2557</v>
      </c>
      <c s="36" t="s">
        <v>90</v>
      </c>
      <c s="37">
        <v>1</v>
      </c>
      <c s="36">
        <v>0.00057</v>
      </c>
      <c s="36">
        <f>ROUND(G169*H169,6)</f>
      </c>
      <c r="L169" s="38">
        <v>0</v>
      </c>
      <c s="32">
        <f>ROUND(ROUND(L169,2)*ROUND(G169,3),2)</f>
      </c>
      <c s="36" t="s">
        <v>814</v>
      </c>
      <c>
        <f>(M169*21)/100</f>
      </c>
      <c t="s">
        <v>28</v>
      </c>
    </row>
    <row r="170" spans="1:5" ht="12.75">
      <c r="A170" s="35" t="s">
        <v>56</v>
      </c>
      <c r="E170" s="39" t="s">
        <v>2557</v>
      </c>
    </row>
    <row r="171" spans="1:5" ht="12.75">
      <c r="A171" s="35" t="s">
        <v>57</v>
      </c>
      <c r="E171" s="40" t="s">
        <v>5</v>
      </c>
    </row>
    <row r="172" spans="1:5" ht="12.75">
      <c r="A172" t="s">
        <v>59</v>
      </c>
      <c r="E172" s="39" t="s">
        <v>5</v>
      </c>
    </row>
    <row r="173" spans="1:16" ht="25.5">
      <c r="A173" t="s">
        <v>50</v>
      </c>
      <c s="34" t="s">
        <v>285</v>
      </c>
      <c s="34" t="s">
        <v>2558</v>
      </c>
      <c s="35" t="s">
        <v>5</v>
      </c>
      <c s="6" t="s">
        <v>2559</v>
      </c>
      <c s="36" t="s">
        <v>99</v>
      </c>
      <c s="37">
        <v>0.12</v>
      </c>
      <c s="36">
        <v>0.000587</v>
      </c>
      <c s="36">
        <f>ROUND(G173*H173,6)</f>
      </c>
      <c r="L173" s="38">
        <v>0</v>
      </c>
      <c s="32">
        <f>ROUND(ROUND(L173,2)*ROUND(G173,3),2)</f>
      </c>
      <c s="36" t="s">
        <v>814</v>
      </c>
      <c>
        <f>(M173*21)/100</f>
      </c>
      <c t="s">
        <v>28</v>
      </c>
    </row>
    <row r="174" spans="1:5" ht="25.5">
      <c r="A174" s="35" t="s">
        <v>56</v>
      </c>
      <c r="E174" s="39" t="s">
        <v>2559</v>
      </c>
    </row>
    <row r="175" spans="1:5" ht="12.75">
      <c r="A175" s="35" t="s">
        <v>57</v>
      </c>
      <c r="E175" s="40" t="s">
        <v>5</v>
      </c>
    </row>
    <row r="176" spans="1:5" ht="38.25">
      <c r="A176" t="s">
        <v>59</v>
      </c>
      <c r="E176" s="39" t="s">
        <v>1920</v>
      </c>
    </row>
    <row r="177" spans="1:13" ht="12.75">
      <c r="A177" t="s">
        <v>47</v>
      </c>
      <c r="C177" s="31" t="s">
        <v>721</v>
      </c>
      <c r="E177" s="33" t="s">
        <v>722</v>
      </c>
      <c r="J177" s="32">
        <f>0</f>
      </c>
      <c s="32">
        <f>0</f>
      </c>
      <c s="32">
        <f>0+L178</f>
      </c>
      <c s="32">
        <f>0+M178</f>
      </c>
    </row>
    <row r="178" spans="1:16" ht="25.5">
      <c r="A178" t="s">
        <v>50</v>
      </c>
      <c s="34" t="s">
        <v>289</v>
      </c>
      <c s="34" t="s">
        <v>417</v>
      </c>
      <c s="35" t="s">
        <v>418</v>
      </c>
      <c s="6" t="s">
        <v>419</v>
      </c>
      <c s="36" t="s">
        <v>54</v>
      </c>
      <c s="37">
        <v>0.192</v>
      </c>
      <c s="36">
        <v>0</v>
      </c>
      <c s="36">
        <f>ROUND(G178*H178,6)</f>
      </c>
      <c r="L178" s="38">
        <v>0</v>
      </c>
      <c s="32">
        <f>ROUND(ROUND(L178,2)*ROUND(G178,3),2)</f>
      </c>
      <c s="36" t="s">
        <v>55</v>
      </c>
      <c>
        <f>(M178*21)/100</f>
      </c>
      <c t="s">
        <v>28</v>
      </c>
    </row>
    <row r="179" spans="1:5" ht="25.5">
      <c r="A179" s="35" t="s">
        <v>56</v>
      </c>
      <c r="E179" s="39" t="s">
        <v>419</v>
      </c>
    </row>
    <row r="180" spans="1:5" ht="25.5">
      <c r="A180" s="35" t="s">
        <v>57</v>
      </c>
      <c r="E180" s="40" t="s">
        <v>2560</v>
      </c>
    </row>
    <row r="181" spans="1:5" ht="89.25">
      <c r="A181" t="s">
        <v>59</v>
      </c>
      <c r="E181" s="39" t="s">
        <v>528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2563</v>
      </c>
      <c r="E8" s="30" t="s">
        <v>2562</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2564</v>
      </c>
      <c s="35" t="s">
        <v>5</v>
      </c>
      <c s="6" t="s">
        <v>2565</v>
      </c>
      <c s="36" t="s">
        <v>90</v>
      </c>
      <c s="37">
        <v>1</v>
      </c>
      <c s="36">
        <v>0</v>
      </c>
      <c s="36">
        <f>ROUND(G10*H10,6)</f>
      </c>
      <c r="L10" s="38">
        <v>0</v>
      </c>
      <c s="32">
        <f>ROUND(ROUND(L10,2)*ROUND(G10,3),2)</f>
      </c>
      <c s="36" t="s">
        <v>841</v>
      </c>
      <c>
        <f>(M10*21)/100</f>
      </c>
      <c t="s">
        <v>28</v>
      </c>
    </row>
    <row r="11" spans="1:5" ht="12.75">
      <c r="A11" s="35" t="s">
        <v>56</v>
      </c>
      <c r="E11" s="39" t="s">
        <v>2565</v>
      </c>
    </row>
    <row r="12" spans="1:5" ht="12.75">
      <c r="A12" s="35" t="s">
        <v>57</v>
      </c>
      <c r="E12" s="40" t="s">
        <v>5</v>
      </c>
    </row>
    <row r="13" spans="1:5" ht="12.75">
      <c r="A13" t="s">
        <v>59</v>
      </c>
      <c r="E13" s="39" t="s">
        <v>5</v>
      </c>
    </row>
    <row r="14" spans="1:16" ht="12.75">
      <c r="A14" t="s">
        <v>50</v>
      </c>
      <c s="34" t="s">
        <v>28</v>
      </c>
      <c s="34" t="s">
        <v>2566</v>
      </c>
      <c s="35" t="s">
        <v>5</v>
      </c>
      <c s="6" t="s">
        <v>2567</v>
      </c>
      <c s="36" t="s">
        <v>90</v>
      </c>
      <c s="37">
        <v>1</v>
      </c>
      <c s="36">
        <v>0</v>
      </c>
      <c s="36">
        <f>ROUND(G14*H14,6)</f>
      </c>
      <c r="L14" s="38">
        <v>0</v>
      </c>
      <c s="32">
        <f>ROUND(ROUND(L14,2)*ROUND(G14,3),2)</f>
      </c>
      <c s="36" t="s">
        <v>841</v>
      </c>
      <c>
        <f>(M14*21)/100</f>
      </c>
      <c t="s">
        <v>28</v>
      </c>
    </row>
    <row r="15" spans="1:5" ht="12.75">
      <c r="A15" s="35" t="s">
        <v>56</v>
      </c>
      <c r="E15" s="39" t="s">
        <v>2567</v>
      </c>
    </row>
    <row r="16" spans="1:5" ht="12.75">
      <c r="A16" s="35" t="s">
        <v>57</v>
      </c>
      <c r="E16" s="40" t="s">
        <v>5</v>
      </c>
    </row>
    <row r="17" spans="1:5" ht="12.75">
      <c r="A17" t="s">
        <v>59</v>
      </c>
      <c r="E17" s="39" t="s">
        <v>5</v>
      </c>
    </row>
    <row r="18" spans="1:16" ht="12.75">
      <c r="A18" t="s">
        <v>50</v>
      </c>
      <c s="34" t="s">
        <v>26</v>
      </c>
      <c s="34" t="s">
        <v>2568</v>
      </c>
      <c s="35" t="s">
        <v>5</v>
      </c>
      <c s="6" t="s">
        <v>2569</v>
      </c>
      <c s="36" t="s">
        <v>90</v>
      </c>
      <c s="37">
        <v>1</v>
      </c>
      <c s="36">
        <v>0</v>
      </c>
      <c s="36">
        <f>ROUND(G18*H18,6)</f>
      </c>
      <c r="L18" s="38">
        <v>0</v>
      </c>
      <c s="32">
        <f>ROUND(ROUND(L18,2)*ROUND(G18,3),2)</f>
      </c>
      <c s="36" t="s">
        <v>841</v>
      </c>
      <c>
        <f>(M18*21)/100</f>
      </c>
      <c t="s">
        <v>28</v>
      </c>
    </row>
    <row r="19" spans="1:5" ht="12.75">
      <c r="A19" s="35" t="s">
        <v>56</v>
      </c>
      <c r="E19" s="39" t="s">
        <v>2569</v>
      </c>
    </row>
    <row r="20" spans="1:5" ht="12.75">
      <c r="A20" s="35" t="s">
        <v>57</v>
      </c>
      <c r="E20" s="40" t="s">
        <v>5</v>
      </c>
    </row>
    <row r="21" spans="1:5" ht="12.75">
      <c r="A21" t="s">
        <v>59</v>
      </c>
      <c r="E21" s="39" t="s">
        <v>5</v>
      </c>
    </row>
    <row r="22" spans="1:16" ht="25.5">
      <c r="A22" t="s">
        <v>50</v>
      </c>
      <c s="34" t="s">
        <v>75</v>
      </c>
      <c s="34" t="s">
        <v>2570</v>
      </c>
      <c s="35" t="s">
        <v>5</v>
      </c>
      <c s="6" t="s">
        <v>2571</v>
      </c>
      <c s="36" t="s">
        <v>90</v>
      </c>
      <c s="37">
        <v>1</v>
      </c>
      <c s="36">
        <v>0</v>
      </c>
      <c s="36">
        <f>ROUND(G22*H22,6)</f>
      </c>
      <c r="L22" s="38">
        <v>0</v>
      </c>
      <c s="32">
        <f>ROUND(ROUND(L22,2)*ROUND(G22,3),2)</f>
      </c>
      <c s="36" t="s">
        <v>841</v>
      </c>
      <c>
        <f>(M22*21)/100</f>
      </c>
      <c t="s">
        <v>28</v>
      </c>
    </row>
    <row r="23" spans="1:5" ht="25.5">
      <c r="A23" s="35" t="s">
        <v>56</v>
      </c>
      <c r="E23" s="39" t="s">
        <v>2571</v>
      </c>
    </row>
    <row r="24" spans="1:5" ht="12.75">
      <c r="A24" s="35" t="s">
        <v>57</v>
      </c>
      <c r="E24" s="40" t="s">
        <v>5</v>
      </c>
    </row>
    <row r="25" spans="1:5" ht="12.75">
      <c r="A25" t="s">
        <v>59</v>
      </c>
      <c r="E25" s="39" t="s">
        <v>5</v>
      </c>
    </row>
    <row r="26" spans="1:16" ht="25.5">
      <c r="A26" t="s">
        <v>50</v>
      </c>
      <c s="34" t="s">
        <v>81</v>
      </c>
      <c s="34" t="s">
        <v>2572</v>
      </c>
      <c s="35" t="s">
        <v>5</v>
      </c>
      <c s="6" t="s">
        <v>2573</v>
      </c>
      <c s="36" t="s">
        <v>90</v>
      </c>
      <c s="37">
        <v>1</v>
      </c>
      <c s="36">
        <v>0</v>
      </c>
      <c s="36">
        <f>ROUND(G26*H26,6)</f>
      </c>
      <c r="L26" s="38">
        <v>0</v>
      </c>
      <c s="32">
        <f>ROUND(ROUND(L26,2)*ROUND(G26,3),2)</f>
      </c>
      <c s="36" t="s">
        <v>841</v>
      </c>
      <c>
        <f>(M26*21)/100</f>
      </c>
      <c t="s">
        <v>28</v>
      </c>
    </row>
    <row r="27" spans="1:5" ht="25.5">
      <c r="A27" s="35" t="s">
        <v>56</v>
      </c>
      <c r="E27" s="39" t="s">
        <v>2573</v>
      </c>
    </row>
    <row r="28" spans="1:5" ht="12.75">
      <c r="A28" s="35" t="s">
        <v>57</v>
      </c>
      <c r="E28" s="40" t="s">
        <v>5</v>
      </c>
    </row>
    <row r="29" spans="1:5" ht="12.75">
      <c r="A29" t="s">
        <v>59</v>
      </c>
      <c r="E29" s="39" t="s">
        <v>5</v>
      </c>
    </row>
    <row r="30" spans="1:16" ht="12.75">
      <c r="A30" t="s">
        <v>50</v>
      </c>
      <c s="34" t="s">
        <v>27</v>
      </c>
      <c s="34" t="s">
        <v>2574</v>
      </c>
      <c s="35" t="s">
        <v>5</v>
      </c>
      <c s="6" t="s">
        <v>2575</v>
      </c>
      <c s="36" t="s">
        <v>90</v>
      </c>
      <c s="37">
        <v>1</v>
      </c>
      <c s="36">
        <v>0</v>
      </c>
      <c s="36">
        <f>ROUND(G30*H30,6)</f>
      </c>
      <c r="L30" s="38">
        <v>0</v>
      </c>
      <c s="32">
        <f>ROUND(ROUND(L30,2)*ROUND(G30,3),2)</f>
      </c>
      <c s="36" t="s">
        <v>841</v>
      </c>
      <c>
        <f>(M30*21)/100</f>
      </c>
      <c t="s">
        <v>28</v>
      </c>
    </row>
    <row r="31" spans="1:5" ht="12.75">
      <c r="A31" s="35" t="s">
        <v>56</v>
      </c>
      <c r="E31" s="39" t="s">
        <v>2575</v>
      </c>
    </row>
    <row r="32" spans="1:5" ht="12.75">
      <c r="A32" s="35" t="s">
        <v>57</v>
      </c>
      <c r="E32" s="40" t="s">
        <v>5</v>
      </c>
    </row>
    <row r="33" spans="1:5" ht="12.75">
      <c r="A33" t="s">
        <v>59</v>
      </c>
      <c r="E33" s="39" t="s">
        <v>5</v>
      </c>
    </row>
    <row r="34" spans="1:16" ht="12.75">
      <c r="A34" t="s">
        <v>50</v>
      </c>
      <c s="34" t="s">
        <v>87</v>
      </c>
      <c s="34" t="s">
        <v>2576</v>
      </c>
      <c s="35" t="s">
        <v>5</v>
      </c>
      <c s="6" t="s">
        <v>2577</v>
      </c>
      <c s="36" t="s">
        <v>90</v>
      </c>
      <c s="37">
        <v>1</v>
      </c>
      <c s="36">
        <v>0</v>
      </c>
      <c s="36">
        <f>ROUND(G34*H34,6)</f>
      </c>
      <c r="L34" s="38">
        <v>0</v>
      </c>
      <c s="32">
        <f>ROUND(ROUND(L34,2)*ROUND(G34,3),2)</f>
      </c>
      <c s="36" t="s">
        <v>841</v>
      </c>
      <c>
        <f>(M34*21)/100</f>
      </c>
      <c t="s">
        <v>28</v>
      </c>
    </row>
    <row r="35" spans="1:5" ht="12.75">
      <c r="A35" s="35" t="s">
        <v>56</v>
      </c>
      <c r="E35" s="39" t="s">
        <v>2577</v>
      </c>
    </row>
    <row r="36" spans="1:5" ht="12.75">
      <c r="A36" s="35" t="s">
        <v>57</v>
      </c>
      <c r="E36" s="40" t="s">
        <v>5</v>
      </c>
    </row>
    <row r="37" spans="1:5" ht="12.75">
      <c r="A37" t="s">
        <v>59</v>
      </c>
      <c r="E37" s="39" t="s">
        <v>5</v>
      </c>
    </row>
    <row r="38" spans="1:16" ht="25.5">
      <c r="A38" t="s">
        <v>50</v>
      </c>
      <c s="34" t="s">
        <v>92</v>
      </c>
      <c s="34" t="s">
        <v>2578</v>
      </c>
      <c s="35" t="s">
        <v>5</v>
      </c>
      <c s="6" t="s">
        <v>2579</v>
      </c>
      <c s="36" t="s">
        <v>90</v>
      </c>
      <c s="37">
        <v>1</v>
      </c>
      <c s="36">
        <v>0</v>
      </c>
      <c s="36">
        <f>ROUND(G38*H38,6)</f>
      </c>
      <c r="L38" s="38">
        <v>0</v>
      </c>
      <c s="32">
        <f>ROUND(ROUND(L38,2)*ROUND(G38,3),2)</f>
      </c>
      <c s="36" t="s">
        <v>841</v>
      </c>
      <c>
        <f>(M38*21)/100</f>
      </c>
      <c t="s">
        <v>28</v>
      </c>
    </row>
    <row r="39" spans="1:5" ht="25.5">
      <c r="A39" s="35" t="s">
        <v>56</v>
      </c>
      <c r="E39" s="39" t="s">
        <v>2579</v>
      </c>
    </row>
    <row r="40" spans="1:5" ht="12.75">
      <c r="A40" s="35" t="s">
        <v>57</v>
      </c>
      <c r="E40" s="40" t="s">
        <v>5</v>
      </c>
    </row>
    <row r="41" spans="1:5" ht="12.75">
      <c r="A41" t="s">
        <v>59</v>
      </c>
      <c r="E41" s="39" t="s">
        <v>5</v>
      </c>
    </row>
    <row r="42" spans="1:16" ht="12.75">
      <c r="A42" t="s">
        <v>50</v>
      </c>
      <c s="34" t="s">
        <v>96</v>
      </c>
      <c s="34" t="s">
        <v>2580</v>
      </c>
      <c s="35" t="s">
        <v>5</v>
      </c>
      <c s="6" t="s">
        <v>2581</v>
      </c>
      <c s="36" t="s">
        <v>90</v>
      </c>
      <c s="37">
        <v>1</v>
      </c>
      <c s="36">
        <v>0</v>
      </c>
      <c s="36">
        <f>ROUND(G42*H42,6)</f>
      </c>
      <c r="L42" s="38">
        <v>0</v>
      </c>
      <c s="32">
        <f>ROUND(ROUND(L42,2)*ROUND(G42,3),2)</f>
      </c>
      <c s="36" t="s">
        <v>841</v>
      </c>
      <c>
        <f>(M42*21)/100</f>
      </c>
      <c t="s">
        <v>28</v>
      </c>
    </row>
    <row r="43" spans="1:5" ht="12.75">
      <c r="A43" s="35" t="s">
        <v>56</v>
      </c>
      <c r="E43" s="39" t="s">
        <v>2581</v>
      </c>
    </row>
    <row r="44" spans="1:5" ht="12.75">
      <c r="A44" s="35" t="s">
        <v>57</v>
      </c>
      <c r="E44" s="40" t="s">
        <v>5</v>
      </c>
    </row>
    <row r="45" spans="1:5" ht="12.75">
      <c r="A45" t="s">
        <v>59</v>
      </c>
      <c r="E45" s="39" t="s">
        <v>5</v>
      </c>
    </row>
    <row r="46" spans="1:16" ht="12.75">
      <c r="A46" t="s">
        <v>50</v>
      </c>
      <c s="34" t="s">
        <v>101</v>
      </c>
      <c s="34" t="s">
        <v>2582</v>
      </c>
      <c s="35" t="s">
        <v>5</v>
      </c>
      <c s="6" t="s">
        <v>2583</v>
      </c>
      <c s="36" t="s">
        <v>90</v>
      </c>
      <c s="37">
        <v>1</v>
      </c>
      <c s="36">
        <v>0</v>
      </c>
      <c s="36">
        <f>ROUND(G46*H46,6)</f>
      </c>
      <c r="L46" s="38">
        <v>0</v>
      </c>
      <c s="32">
        <f>ROUND(ROUND(L46,2)*ROUND(G46,3),2)</f>
      </c>
      <c s="36" t="s">
        <v>841</v>
      </c>
      <c>
        <f>(M46*21)/100</f>
      </c>
      <c t="s">
        <v>28</v>
      </c>
    </row>
    <row r="47" spans="1:5" ht="12.75">
      <c r="A47" s="35" t="s">
        <v>56</v>
      </c>
      <c r="E47" s="39" t="s">
        <v>2583</v>
      </c>
    </row>
    <row r="48" spans="1:5" ht="12.75">
      <c r="A48" s="35" t="s">
        <v>57</v>
      </c>
      <c r="E48" s="40" t="s">
        <v>5</v>
      </c>
    </row>
    <row r="49" spans="1:5" ht="12.75">
      <c r="A49" t="s">
        <v>59</v>
      </c>
      <c r="E49" s="39" t="s">
        <v>5</v>
      </c>
    </row>
    <row r="50" spans="1:16" ht="12.75">
      <c r="A50" t="s">
        <v>50</v>
      </c>
      <c s="34" t="s">
        <v>105</v>
      </c>
      <c s="34" t="s">
        <v>2584</v>
      </c>
      <c s="35" t="s">
        <v>5</v>
      </c>
      <c s="6" t="s">
        <v>2585</v>
      </c>
      <c s="36" t="s">
        <v>90</v>
      </c>
      <c s="37">
        <v>1</v>
      </c>
      <c s="36">
        <v>0</v>
      </c>
      <c s="36">
        <f>ROUND(G50*H50,6)</f>
      </c>
      <c r="L50" s="38">
        <v>0</v>
      </c>
      <c s="32">
        <f>ROUND(ROUND(L50,2)*ROUND(G50,3),2)</f>
      </c>
      <c s="36" t="s">
        <v>841</v>
      </c>
      <c>
        <f>(M50*21)/100</f>
      </c>
      <c t="s">
        <v>28</v>
      </c>
    </row>
    <row r="51" spans="1:5" ht="12.75">
      <c r="A51" s="35" t="s">
        <v>56</v>
      </c>
      <c r="E51" s="39" t="s">
        <v>2585</v>
      </c>
    </row>
    <row r="52" spans="1:5" ht="12.75">
      <c r="A52" s="35" t="s">
        <v>57</v>
      </c>
      <c r="E52" s="40" t="s">
        <v>5</v>
      </c>
    </row>
    <row r="53" spans="1:5" ht="12.75">
      <c r="A53" t="s">
        <v>59</v>
      </c>
      <c r="E53" s="39" t="s">
        <v>5</v>
      </c>
    </row>
    <row r="54" spans="1:16" ht="12.75">
      <c r="A54" t="s">
        <v>50</v>
      </c>
      <c s="34" t="s">
        <v>109</v>
      </c>
      <c s="34" t="s">
        <v>2586</v>
      </c>
      <c s="35" t="s">
        <v>5</v>
      </c>
      <c s="6" t="s">
        <v>2587</v>
      </c>
      <c s="36" t="s">
        <v>90</v>
      </c>
      <c s="37">
        <v>1</v>
      </c>
      <c s="36">
        <v>0</v>
      </c>
      <c s="36">
        <f>ROUND(G54*H54,6)</f>
      </c>
      <c r="L54" s="38">
        <v>0</v>
      </c>
      <c s="32">
        <f>ROUND(ROUND(L54,2)*ROUND(G54,3),2)</f>
      </c>
      <c s="36" t="s">
        <v>841</v>
      </c>
      <c>
        <f>(M54*21)/100</f>
      </c>
      <c t="s">
        <v>28</v>
      </c>
    </row>
    <row r="55" spans="1:5" ht="12.75">
      <c r="A55" s="35" t="s">
        <v>56</v>
      </c>
      <c r="E55" s="39" t="s">
        <v>2587</v>
      </c>
    </row>
    <row r="56" spans="1:5" ht="12.75">
      <c r="A56" s="35" t="s">
        <v>57</v>
      </c>
      <c r="E56" s="40" t="s">
        <v>5</v>
      </c>
    </row>
    <row r="57" spans="1:5" ht="12.75">
      <c r="A57" t="s">
        <v>59</v>
      </c>
      <c r="E57" s="39" t="s">
        <v>5</v>
      </c>
    </row>
    <row r="58" spans="1:16" ht="12.75">
      <c r="A58" t="s">
        <v>50</v>
      </c>
      <c s="34" t="s">
        <v>115</v>
      </c>
      <c s="34" t="s">
        <v>2588</v>
      </c>
      <c s="35" t="s">
        <v>5</v>
      </c>
      <c s="6" t="s">
        <v>2589</v>
      </c>
      <c s="36" t="s">
        <v>90</v>
      </c>
      <c s="37">
        <v>1</v>
      </c>
      <c s="36">
        <v>0</v>
      </c>
      <c s="36">
        <f>ROUND(G58*H58,6)</f>
      </c>
      <c r="L58" s="38">
        <v>0</v>
      </c>
      <c s="32">
        <f>ROUND(ROUND(L58,2)*ROUND(G58,3),2)</f>
      </c>
      <c s="36" t="s">
        <v>841</v>
      </c>
      <c>
        <f>(M58*21)/100</f>
      </c>
      <c t="s">
        <v>28</v>
      </c>
    </row>
    <row r="59" spans="1:5" ht="12.75">
      <c r="A59" s="35" t="s">
        <v>56</v>
      </c>
      <c r="E59" s="39" t="s">
        <v>2589</v>
      </c>
    </row>
    <row r="60" spans="1:5" ht="12.75">
      <c r="A60" s="35" t="s">
        <v>57</v>
      </c>
      <c r="E60" s="40" t="s">
        <v>5</v>
      </c>
    </row>
    <row r="61" spans="1:5" ht="12.75">
      <c r="A61" t="s">
        <v>59</v>
      </c>
      <c r="E61" s="39" t="s">
        <v>5</v>
      </c>
    </row>
    <row r="62" spans="1:16" ht="38.25">
      <c r="A62" t="s">
        <v>50</v>
      </c>
      <c s="34" t="s">
        <v>214</v>
      </c>
      <c s="34" t="s">
        <v>2590</v>
      </c>
      <c s="35" t="s">
        <v>5</v>
      </c>
      <c s="6" t="s">
        <v>2591</v>
      </c>
      <c s="36" t="s">
        <v>90</v>
      </c>
      <c s="37">
        <v>1</v>
      </c>
      <c s="36">
        <v>0</v>
      </c>
      <c s="36">
        <f>ROUND(G62*H62,6)</f>
      </c>
      <c r="L62" s="38">
        <v>0</v>
      </c>
      <c s="32">
        <f>ROUND(ROUND(L62,2)*ROUND(G62,3),2)</f>
      </c>
      <c s="36" t="s">
        <v>841</v>
      </c>
      <c>
        <f>(M62*21)/100</f>
      </c>
      <c t="s">
        <v>28</v>
      </c>
    </row>
    <row r="63" spans="1:5" ht="38.25">
      <c r="A63" s="35" t="s">
        <v>56</v>
      </c>
      <c r="E63" s="39" t="s">
        <v>2592</v>
      </c>
    </row>
    <row r="64" spans="1:5" ht="12.75">
      <c r="A64" s="35" t="s">
        <v>57</v>
      </c>
      <c r="E64" s="40" t="s">
        <v>5</v>
      </c>
    </row>
    <row r="65" spans="1:5" ht="12.75">
      <c r="A65" t="s">
        <v>59</v>
      </c>
      <c r="E65" s="39" t="s">
        <v>5</v>
      </c>
    </row>
    <row r="66" spans="1:16" ht="12.75">
      <c r="A66" t="s">
        <v>50</v>
      </c>
      <c s="34" t="s">
        <v>120</v>
      </c>
      <c s="34" t="s">
        <v>2593</v>
      </c>
      <c s="35" t="s">
        <v>5</v>
      </c>
      <c s="6" t="s">
        <v>2594</v>
      </c>
      <c s="36" t="s">
        <v>90</v>
      </c>
      <c s="37">
        <v>1</v>
      </c>
      <c s="36">
        <v>0</v>
      </c>
      <c s="36">
        <f>ROUND(G66*H66,6)</f>
      </c>
      <c r="L66" s="38">
        <v>0</v>
      </c>
      <c s="32">
        <f>ROUND(ROUND(L66,2)*ROUND(G66,3),2)</f>
      </c>
      <c s="36" t="s">
        <v>841</v>
      </c>
      <c>
        <f>(M66*21)/100</f>
      </c>
      <c t="s">
        <v>28</v>
      </c>
    </row>
    <row r="67" spans="1:5" ht="12.75">
      <c r="A67" s="35" t="s">
        <v>56</v>
      </c>
      <c r="E67" s="39" t="s">
        <v>2594</v>
      </c>
    </row>
    <row r="68" spans="1:5" ht="12.75">
      <c r="A68" s="35" t="s">
        <v>57</v>
      </c>
      <c r="E68" s="40" t="s">
        <v>5</v>
      </c>
    </row>
    <row r="69" spans="1:5" ht="12.75">
      <c r="A69" t="s">
        <v>59</v>
      </c>
      <c r="E69" s="39" t="s">
        <v>5</v>
      </c>
    </row>
    <row r="70" spans="1:16" ht="12.75">
      <c r="A70" t="s">
        <v>50</v>
      </c>
      <c s="34" t="s">
        <v>124</v>
      </c>
      <c s="34" t="s">
        <v>2595</v>
      </c>
      <c s="35" t="s">
        <v>5</v>
      </c>
      <c s="6" t="s">
        <v>2596</v>
      </c>
      <c s="36" t="s">
        <v>90</v>
      </c>
      <c s="37">
        <v>1</v>
      </c>
      <c s="36">
        <v>0</v>
      </c>
      <c s="36">
        <f>ROUND(G70*H70,6)</f>
      </c>
      <c r="L70" s="38">
        <v>0</v>
      </c>
      <c s="32">
        <f>ROUND(ROUND(L70,2)*ROUND(G70,3),2)</f>
      </c>
      <c s="36" t="s">
        <v>841</v>
      </c>
      <c>
        <f>(M70*21)/100</f>
      </c>
      <c t="s">
        <v>28</v>
      </c>
    </row>
    <row r="71" spans="1:5" ht="12.75">
      <c r="A71" s="35" t="s">
        <v>56</v>
      </c>
      <c r="E71" s="39" t="s">
        <v>2596</v>
      </c>
    </row>
    <row r="72" spans="1:5" ht="12.75">
      <c r="A72" s="35" t="s">
        <v>57</v>
      </c>
      <c r="E72" s="40" t="s">
        <v>5</v>
      </c>
    </row>
    <row r="73" spans="1:5" ht="12.75">
      <c r="A73" t="s">
        <v>59</v>
      </c>
      <c r="E73" s="39" t="s">
        <v>5</v>
      </c>
    </row>
    <row r="74" spans="1:16" ht="12.75">
      <c r="A74" t="s">
        <v>50</v>
      </c>
      <c s="34" t="s">
        <v>129</v>
      </c>
      <c s="34" t="s">
        <v>2597</v>
      </c>
      <c s="35" t="s">
        <v>5</v>
      </c>
      <c s="6" t="s">
        <v>2598</v>
      </c>
      <c s="36" t="s">
        <v>90</v>
      </c>
      <c s="37">
        <v>1</v>
      </c>
      <c s="36">
        <v>0</v>
      </c>
      <c s="36">
        <f>ROUND(G74*H74,6)</f>
      </c>
      <c r="L74" s="38">
        <v>0</v>
      </c>
      <c s="32">
        <f>ROUND(ROUND(L74,2)*ROUND(G74,3),2)</f>
      </c>
      <c s="36" t="s">
        <v>841</v>
      </c>
      <c>
        <f>(M74*21)/100</f>
      </c>
      <c t="s">
        <v>28</v>
      </c>
    </row>
    <row r="75" spans="1:5" ht="12.75">
      <c r="A75" s="35" t="s">
        <v>56</v>
      </c>
      <c r="E75" s="39" t="s">
        <v>2598</v>
      </c>
    </row>
    <row r="76" spans="1:5" ht="12.75">
      <c r="A76" s="35" t="s">
        <v>57</v>
      </c>
      <c r="E76" s="40" t="s">
        <v>5</v>
      </c>
    </row>
    <row r="77" spans="1:5" ht="12.75">
      <c r="A77" t="s">
        <v>59</v>
      </c>
      <c r="E77" s="39" t="s">
        <v>5</v>
      </c>
    </row>
    <row r="78" spans="1:16" ht="12.75">
      <c r="A78" t="s">
        <v>50</v>
      </c>
      <c s="34" t="s">
        <v>133</v>
      </c>
      <c s="34" t="s">
        <v>2599</v>
      </c>
      <c s="35" t="s">
        <v>5</v>
      </c>
      <c s="6" t="s">
        <v>2600</v>
      </c>
      <c s="36" t="s">
        <v>90</v>
      </c>
      <c s="37">
        <v>2</v>
      </c>
      <c s="36">
        <v>0</v>
      </c>
      <c s="36">
        <f>ROUND(G78*H78,6)</f>
      </c>
      <c r="L78" s="38">
        <v>0</v>
      </c>
      <c s="32">
        <f>ROUND(ROUND(L78,2)*ROUND(G78,3),2)</f>
      </c>
      <c s="36" t="s">
        <v>841</v>
      </c>
      <c>
        <f>(M78*21)/100</f>
      </c>
      <c t="s">
        <v>28</v>
      </c>
    </row>
    <row r="79" spans="1:5" ht="12.75">
      <c r="A79" s="35" t="s">
        <v>56</v>
      </c>
      <c r="E79" s="39" t="s">
        <v>2600</v>
      </c>
    </row>
    <row r="80" spans="1:5" ht="12.75">
      <c r="A80" s="35" t="s">
        <v>57</v>
      </c>
      <c r="E80" s="40" t="s">
        <v>5</v>
      </c>
    </row>
    <row r="81" spans="1:5" ht="12.75">
      <c r="A81" t="s">
        <v>59</v>
      </c>
      <c r="E81" s="39" t="s">
        <v>5</v>
      </c>
    </row>
    <row r="82" spans="1:16" ht="12.75">
      <c r="A82" t="s">
        <v>50</v>
      </c>
      <c s="34" t="s">
        <v>137</v>
      </c>
      <c s="34" t="s">
        <v>2601</v>
      </c>
      <c s="35" t="s">
        <v>5</v>
      </c>
      <c s="6" t="s">
        <v>2602</v>
      </c>
      <c s="36" t="s">
        <v>90</v>
      </c>
      <c s="37">
        <v>1</v>
      </c>
      <c s="36">
        <v>0</v>
      </c>
      <c s="36">
        <f>ROUND(G82*H82,6)</f>
      </c>
      <c r="L82" s="38">
        <v>0</v>
      </c>
      <c s="32">
        <f>ROUND(ROUND(L82,2)*ROUND(G82,3),2)</f>
      </c>
      <c s="36" t="s">
        <v>841</v>
      </c>
      <c>
        <f>(M82*21)/100</f>
      </c>
      <c t="s">
        <v>28</v>
      </c>
    </row>
    <row r="83" spans="1:5" ht="12.75">
      <c r="A83" s="35" t="s">
        <v>56</v>
      </c>
      <c r="E83" s="39" t="s">
        <v>2602</v>
      </c>
    </row>
    <row r="84" spans="1:5" ht="12.75">
      <c r="A84" s="35" t="s">
        <v>57</v>
      </c>
      <c r="E84" s="40" t="s">
        <v>5</v>
      </c>
    </row>
    <row r="85" spans="1:5" ht="12.75">
      <c r="A85" t="s">
        <v>59</v>
      </c>
      <c r="E85" s="39" t="s">
        <v>5</v>
      </c>
    </row>
    <row r="86" spans="1:16" ht="25.5">
      <c r="A86" t="s">
        <v>50</v>
      </c>
      <c s="34" t="s">
        <v>141</v>
      </c>
      <c s="34" t="s">
        <v>2603</v>
      </c>
      <c s="35" t="s">
        <v>5</v>
      </c>
      <c s="6" t="s">
        <v>2604</v>
      </c>
      <c s="36" t="s">
        <v>90</v>
      </c>
      <c s="37">
        <v>1</v>
      </c>
      <c s="36">
        <v>0</v>
      </c>
      <c s="36">
        <f>ROUND(G86*H86,6)</f>
      </c>
      <c r="L86" s="38">
        <v>0</v>
      </c>
      <c s="32">
        <f>ROUND(ROUND(L86,2)*ROUND(G86,3),2)</f>
      </c>
      <c s="36" t="s">
        <v>841</v>
      </c>
      <c>
        <f>(M86*21)/100</f>
      </c>
      <c t="s">
        <v>28</v>
      </c>
    </row>
    <row r="87" spans="1:5" ht="25.5">
      <c r="A87" s="35" t="s">
        <v>56</v>
      </c>
      <c r="E87" s="39" t="s">
        <v>2604</v>
      </c>
    </row>
    <row r="88" spans="1:5" ht="12.75">
      <c r="A88" s="35" t="s">
        <v>57</v>
      </c>
      <c r="E88" s="40" t="s">
        <v>5</v>
      </c>
    </row>
    <row r="89" spans="1:5" ht="12.75">
      <c r="A89" t="s">
        <v>59</v>
      </c>
      <c r="E89" s="39" t="s">
        <v>5</v>
      </c>
    </row>
    <row r="90" spans="1:16" ht="25.5">
      <c r="A90" t="s">
        <v>50</v>
      </c>
      <c s="34" t="s">
        <v>145</v>
      </c>
      <c s="34" t="s">
        <v>2605</v>
      </c>
      <c s="35" t="s">
        <v>5</v>
      </c>
      <c s="6" t="s">
        <v>2606</v>
      </c>
      <c s="36" t="s">
        <v>90</v>
      </c>
      <c s="37">
        <v>1</v>
      </c>
      <c s="36">
        <v>0</v>
      </c>
      <c s="36">
        <f>ROUND(G90*H90,6)</f>
      </c>
      <c r="L90" s="38">
        <v>0</v>
      </c>
      <c s="32">
        <f>ROUND(ROUND(L90,2)*ROUND(G90,3),2)</f>
      </c>
      <c s="36" t="s">
        <v>841</v>
      </c>
      <c>
        <f>(M90*21)/100</f>
      </c>
      <c t="s">
        <v>28</v>
      </c>
    </row>
    <row r="91" spans="1:5" ht="25.5">
      <c r="A91" s="35" t="s">
        <v>56</v>
      </c>
      <c r="E91" s="39" t="s">
        <v>2606</v>
      </c>
    </row>
    <row r="92" spans="1:5" ht="12.75">
      <c r="A92" s="35" t="s">
        <v>57</v>
      </c>
      <c r="E92" s="40" t="s">
        <v>5</v>
      </c>
    </row>
    <row r="93" spans="1:5" ht="12.75">
      <c r="A93" t="s">
        <v>59</v>
      </c>
      <c r="E93" s="39" t="s">
        <v>5</v>
      </c>
    </row>
    <row r="94" spans="1:16" ht="12.75">
      <c r="A94" t="s">
        <v>50</v>
      </c>
      <c s="34" t="s">
        <v>149</v>
      </c>
      <c s="34" t="s">
        <v>2607</v>
      </c>
      <c s="35" t="s">
        <v>5</v>
      </c>
      <c s="6" t="s">
        <v>2608</v>
      </c>
      <c s="36" t="s">
        <v>90</v>
      </c>
      <c s="37">
        <v>1</v>
      </c>
      <c s="36">
        <v>0</v>
      </c>
      <c s="36">
        <f>ROUND(G94*H94,6)</f>
      </c>
      <c r="L94" s="38">
        <v>0</v>
      </c>
      <c s="32">
        <f>ROUND(ROUND(L94,2)*ROUND(G94,3),2)</f>
      </c>
      <c s="36" t="s">
        <v>841</v>
      </c>
      <c>
        <f>(M94*21)/100</f>
      </c>
      <c t="s">
        <v>28</v>
      </c>
    </row>
    <row r="95" spans="1:5" ht="12.75">
      <c r="A95" s="35" t="s">
        <v>56</v>
      </c>
      <c r="E95" s="39" t="s">
        <v>2608</v>
      </c>
    </row>
    <row r="96" spans="1:5" ht="12.75">
      <c r="A96" s="35" t="s">
        <v>57</v>
      </c>
      <c r="E96" s="40" t="s">
        <v>5</v>
      </c>
    </row>
    <row r="97" spans="1:5" ht="12.75">
      <c r="A97" t="s">
        <v>59</v>
      </c>
      <c r="E97" s="39" t="s">
        <v>5</v>
      </c>
    </row>
    <row r="98" spans="1:16" ht="12.75">
      <c r="A98" t="s">
        <v>50</v>
      </c>
      <c s="34" t="s">
        <v>153</v>
      </c>
      <c s="34" t="s">
        <v>2609</v>
      </c>
      <c s="35" t="s">
        <v>5</v>
      </c>
      <c s="6" t="s">
        <v>2610</v>
      </c>
      <c s="36" t="s">
        <v>90</v>
      </c>
      <c s="37">
        <v>1</v>
      </c>
      <c s="36">
        <v>0</v>
      </c>
      <c s="36">
        <f>ROUND(G98*H98,6)</f>
      </c>
      <c r="L98" s="38">
        <v>0</v>
      </c>
      <c s="32">
        <f>ROUND(ROUND(L98,2)*ROUND(G98,3),2)</f>
      </c>
      <c s="36" t="s">
        <v>841</v>
      </c>
      <c>
        <f>(M98*21)/100</f>
      </c>
      <c t="s">
        <v>28</v>
      </c>
    </row>
    <row r="99" spans="1:5" ht="12.75">
      <c r="A99" s="35" t="s">
        <v>56</v>
      </c>
      <c r="E99" s="39" t="s">
        <v>2610</v>
      </c>
    </row>
    <row r="100" spans="1:5" ht="12.75">
      <c r="A100" s="35" t="s">
        <v>57</v>
      </c>
      <c r="E100" s="40" t="s">
        <v>5</v>
      </c>
    </row>
    <row r="101" spans="1:5" ht="12.75">
      <c r="A101" t="s">
        <v>59</v>
      </c>
      <c r="E101" s="39" t="s">
        <v>5</v>
      </c>
    </row>
    <row r="102" spans="1:16" ht="12.75">
      <c r="A102" t="s">
        <v>50</v>
      </c>
      <c s="34" t="s">
        <v>241</v>
      </c>
      <c s="34" t="s">
        <v>2611</v>
      </c>
      <c s="35" t="s">
        <v>5</v>
      </c>
      <c s="6" t="s">
        <v>2612</v>
      </c>
      <c s="36" t="s">
        <v>90</v>
      </c>
      <c s="37">
        <v>1</v>
      </c>
      <c s="36">
        <v>0</v>
      </c>
      <c s="36">
        <f>ROUND(G102*H102,6)</f>
      </c>
      <c r="L102" s="38">
        <v>0</v>
      </c>
      <c s="32">
        <f>ROUND(ROUND(L102,2)*ROUND(G102,3),2)</f>
      </c>
      <c s="36" t="s">
        <v>841</v>
      </c>
      <c>
        <f>(M102*21)/100</f>
      </c>
      <c t="s">
        <v>28</v>
      </c>
    </row>
    <row r="103" spans="1:5" ht="12.75">
      <c r="A103" s="35" t="s">
        <v>56</v>
      </c>
      <c r="E103" s="39" t="s">
        <v>2612</v>
      </c>
    </row>
    <row r="104" spans="1:5" ht="12.75">
      <c r="A104" s="35" t="s">
        <v>57</v>
      </c>
      <c r="E104" s="40" t="s">
        <v>5</v>
      </c>
    </row>
    <row r="105" spans="1:5" ht="12.75">
      <c r="A105" t="s">
        <v>59</v>
      </c>
      <c r="E105" s="39" t="s">
        <v>5</v>
      </c>
    </row>
    <row r="106" spans="1:16" ht="12.75">
      <c r="A106" t="s">
        <v>50</v>
      </c>
      <c s="34" t="s">
        <v>157</v>
      </c>
      <c s="34" t="s">
        <v>2613</v>
      </c>
      <c s="35" t="s">
        <v>5</v>
      </c>
      <c s="6" t="s">
        <v>2614</v>
      </c>
      <c s="36" t="s">
        <v>90</v>
      </c>
      <c s="37">
        <v>1</v>
      </c>
      <c s="36">
        <v>0</v>
      </c>
      <c s="36">
        <f>ROUND(G106*H106,6)</f>
      </c>
      <c r="L106" s="38">
        <v>0</v>
      </c>
      <c s="32">
        <f>ROUND(ROUND(L106,2)*ROUND(G106,3),2)</f>
      </c>
      <c s="36" t="s">
        <v>841</v>
      </c>
      <c>
        <f>(M106*21)/100</f>
      </c>
      <c t="s">
        <v>28</v>
      </c>
    </row>
    <row r="107" spans="1:5" ht="12.75">
      <c r="A107" s="35" t="s">
        <v>56</v>
      </c>
      <c r="E107" s="39" t="s">
        <v>2614</v>
      </c>
    </row>
    <row r="108" spans="1:5" ht="12.75">
      <c r="A108" s="35" t="s">
        <v>57</v>
      </c>
      <c r="E108" s="40" t="s">
        <v>5</v>
      </c>
    </row>
    <row r="109" spans="1:5" ht="12.75">
      <c r="A109" t="s">
        <v>59</v>
      </c>
      <c r="E109" s="39" t="s">
        <v>5</v>
      </c>
    </row>
    <row r="110" spans="1:16" ht="25.5">
      <c r="A110" t="s">
        <v>50</v>
      </c>
      <c s="34" t="s">
        <v>161</v>
      </c>
      <c s="34" t="s">
        <v>2615</v>
      </c>
      <c s="35" t="s">
        <v>5</v>
      </c>
      <c s="6" t="s">
        <v>2616</v>
      </c>
      <c s="36" t="s">
        <v>90</v>
      </c>
      <c s="37">
        <v>1</v>
      </c>
      <c s="36">
        <v>0</v>
      </c>
      <c s="36">
        <f>ROUND(G110*H110,6)</f>
      </c>
      <c r="L110" s="38">
        <v>0</v>
      </c>
      <c s="32">
        <f>ROUND(ROUND(L110,2)*ROUND(G110,3),2)</f>
      </c>
      <c s="36" t="s">
        <v>841</v>
      </c>
      <c>
        <f>(M110*21)/100</f>
      </c>
      <c t="s">
        <v>28</v>
      </c>
    </row>
    <row r="111" spans="1:5" ht="25.5">
      <c r="A111" s="35" t="s">
        <v>56</v>
      </c>
      <c r="E111" s="39" t="s">
        <v>2616</v>
      </c>
    </row>
    <row r="112" spans="1:5" ht="12.75">
      <c r="A112" s="35" t="s">
        <v>57</v>
      </c>
      <c r="E112" s="40" t="s">
        <v>5</v>
      </c>
    </row>
    <row r="113" spans="1:5" ht="12.75">
      <c r="A113" t="s">
        <v>59</v>
      </c>
      <c r="E113" s="39" t="s">
        <v>5</v>
      </c>
    </row>
    <row r="114" spans="1:16" ht="25.5">
      <c r="A114" t="s">
        <v>50</v>
      </c>
      <c s="34" t="s">
        <v>165</v>
      </c>
      <c s="34" t="s">
        <v>2617</v>
      </c>
      <c s="35" t="s">
        <v>5</v>
      </c>
      <c s="6" t="s">
        <v>2618</v>
      </c>
      <c s="36" t="s">
        <v>90</v>
      </c>
      <c s="37">
        <v>2</v>
      </c>
      <c s="36">
        <v>0</v>
      </c>
      <c s="36">
        <f>ROUND(G114*H114,6)</f>
      </c>
      <c r="L114" s="38">
        <v>0</v>
      </c>
      <c s="32">
        <f>ROUND(ROUND(L114,2)*ROUND(G114,3),2)</f>
      </c>
      <c s="36" t="s">
        <v>841</v>
      </c>
      <c>
        <f>(M114*21)/100</f>
      </c>
      <c t="s">
        <v>28</v>
      </c>
    </row>
    <row r="115" spans="1:5" ht="25.5">
      <c r="A115" s="35" t="s">
        <v>56</v>
      </c>
      <c r="E115" s="39" t="s">
        <v>2618</v>
      </c>
    </row>
    <row r="116" spans="1:5" ht="12.75">
      <c r="A116" s="35" t="s">
        <v>57</v>
      </c>
      <c r="E116" s="40" t="s">
        <v>5</v>
      </c>
    </row>
    <row r="117" spans="1:5" ht="12.75">
      <c r="A117" t="s">
        <v>59</v>
      </c>
      <c r="E117" s="39" t="s">
        <v>5</v>
      </c>
    </row>
    <row r="118" spans="1:16" ht="25.5">
      <c r="A118" t="s">
        <v>50</v>
      </c>
      <c s="34" t="s">
        <v>169</v>
      </c>
      <c s="34" t="s">
        <v>2619</v>
      </c>
      <c s="35" t="s">
        <v>5</v>
      </c>
      <c s="6" t="s">
        <v>2620</v>
      </c>
      <c s="36" t="s">
        <v>90</v>
      </c>
      <c s="37">
        <v>1</v>
      </c>
      <c s="36">
        <v>0</v>
      </c>
      <c s="36">
        <f>ROUND(G118*H118,6)</f>
      </c>
      <c r="L118" s="38">
        <v>0</v>
      </c>
      <c s="32">
        <f>ROUND(ROUND(L118,2)*ROUND(G118,3),2)</f>
      </c>
      <c s="36" t="s">
        <v>841</v>
      </c>
      <c>
        <f>(M118*21)/100</f>
      </c>
      <c t="s">
        <v>28</v>
      </c>
    </row>
    <row r="119" spans="1:5" ht="25.5">
      <c r="A119" s="35" t="s">
        <v>56</v>
      </c>
      <c r="E119" s="39" t="s">
        <v>2620</v>
      </c>
    </row>
    <row r="120" spans="1:5" ht="12.75">
      <c r="A120" s="35" t="s">
        <v>57</v>
      </c>
      <c r="E120" s="40" t="s">
        <v>5</v>
      </c>
    </row>
    <row r="121" spans="1:5" ht="12.75">
      <c r="A121" t="s">
        <v>59</v>
      </c>
      <c r="E121" s="39" t="s">
        <v>5</v>
      </c>
    </row>
    <row r="122" spans="1:16" ht="25.5">
      <c r="A122" t="s">
        <v>50</v>
      </c>
      <c s="34" t="s">
        <v>251</v>
      </c>
      <c s="34" t="s">
        <v>2621</v>
      </c>
      <c s="35" t="s">
        <v>5</v>
      </c>
      <c s="6" t="s">
        <v>2622</v>
      </c>
      <c s="36" t="s">
        <v>505</v>
      </c>
      <c s="37">
        <v>8</v>
      </c>
      <c s="36">
        <v>0</v>
      </c>
      <c s="36">
        <f>ROUND(G122*H122,6)</f>
      </c>
      <c r="L122" s="38">
        <v>0</v>
      </c>
      <c s="32">
        <f>ROUND(ROUND(L122,2)*ROUND(G122,3),2)</f>
      </c>
      <c s="36" t="s">
        <v>841</v>
      </c>
      <c>
        <f>(M122*21)/100</f>
      </c>
      <c t="s">
        <v>28</v>
      </c>
    </row>
    <row r="123" spans="1:5" ht="25.5">
      <c r="A123" s="35" t="s">
        <v>56</v>
      </c>
      <c r="E123" s="39" t="s">
        <v>2622</v>
      </c>
    </row>
    <row r="124" spans="1:5" ht="12.75">
      <c r="A124" s="35" t="s">
        <v>57</v>
      </c>
      <c r="E124" s="40" t="s">
        <v>5</v>
      </c>
    </row>
    <row r="125" spans="1:5" ht="12.75">
      <c r="A125" t="s">
        <v>59</v>
      </c>
      <c r="E125" s="39" t="s">
        <v>5</v>
      </c>
    </row>
    <row r="126" spans="1:16" ht="25.5">
      <c r="A126" t="s">
        <v>50</v>
      </c>
      <c s="34" t="s">
        <v>256</v>
      </c>
      <c s="34" t="s">
        <v>2623</v>
      </c>
      <c s="35" t="s">
        <v>5</v>
      </c>
      <c s="6" t="s">
        <v>2624</v>
      </c>
      <c s="36" t="s">
        <v>90</v>
      </c>
      <c s="37">
        <v>1</v>
      </c>
      <c s="36">
        <v>0</v>
      </c>
      <c s="36">
        <f>ROUND(G126*H126,6)</f>
      </c>
      <c r="L126" s="38">
        <v>0</v>
      </c>
      <c s="32">
        <f>ROUND(ROUND(L126,2)*ROUND(G126,3),2)</f>
      </c>
      <c s="36" t="s">
        <v>841</v>
      </c>
      <c>
        <f>(M126*21)/100</f>
      </c>
      <c t="s">
        <v>28</v>
      </c>
    </row>
    <row r="127" spans="1:5" ht="63.75">
      <c r="A127" s="35" t="s">
        <v>56</v>
      </c>
      <c r="E127" s="39" t="s">
        <v>2625</v>
      </c>
    </row>
    <row r="128" spans="1:5" ht="12.75">
      <c r="A128" s="35" t="s">
        <v>57</v>
      </c>
      <c r="E128" s="40" t="s">
        <v>5</v>
      </c>
    </row>
    <row r="129" spans="1:5" ht="12.75">
      <c r="A129" t="s">
        <v>59</v>
      </c>
      <c r="E129" s="39" t="s">
        <v>5</v>
      </c>
    </row>
    <row r="130" spans="1:16" ht="25.5">
      <c r="A130" t="s">
        <v>50</v>
      </c>
      <c s="34" t="s">
        <v>173</v>
      </c>
      <c s="34" t="s">
        <v>2626</v>
      </c>
      <c s="35" t="s">
        <v>5</v>
      </c>
      <c s="6" t="s">
        <v>2627</v>
      </c>
      <c s="36" t="s">
        <v>505</v>
      </c>
      <c s="37">
        <v>2</v>
      </c>
      <c s="36">
        <v>0</v>
      </c>
      <c s="36">
        <f>ROUND(G130*H130,6)</f>
      </c>
      <c r="L130" s="38">
        <v>0</v>
      </c>
      <c s="32">
        <f>ROUND(ROUND(L130,2)*ROUND(G130,3),2)</f>
      </c>
      <c s="36" t="s">
        <v>841</v>
      </c>
      <c>
        <f>(M130*21)/100</f>
      </c>
      <c t="s">
        <v>28</v>
      </c>
    </row>
    <row r="131" spans="1:5" ht="51">
      <c r="A131" s="35" t="s">
        <v>56</v>
      </c>
      <c r="E131" s="39" t="s">
        <v>2628</v>
      </c>
    </row>
    <row r="132" spans="1:5" ht="12.75">
      <c r="A132" s="35" t="s">
        <v>57</v>
      </c>
      <c r="E132" s="40" t="s">
        <v>5</v>
      </c>
    </row>
    <row r="133" spans="1:5" ht="12.75">
      <c r="A133" t="s">
        <v>59</v>
      </c>
      <c r="E133" s="39" t="s">
        <v>5</v>
      </c>
    </row>
    <row r="134" spans="1:16" ht="12.75">
      <c r="A134" t="s">
        <v>50</v>
      </c>
      <c s="34" t="s">
        <v>175</v>
      </c>
      <c s="34" t="s">
        <v>2629</v>
      </c>
      <c s="35" t="s">
        <v>5</v>
      </c>
      <c s="6" t="s">
        <v>2630</v>
      </c>
      <c s="36" t="s">
        <v>90</v>
      </c>
      <c s="37">
        <v>1</v>
      </c>
      <c s="36">
        <v>0</v>
      </c>
      <c s="36">
        <f>ROUND(G134*H134,6)</f>
      </c>
      <c r="L134" s="38">
        <v>0</v>
      </c>
      <c s="32">
        <f>ROUND(ROUND(L134,2)*ROUND(G134,3),2)</f>
      </c>
      <c s="36" t="s">
        <v>841</v>
      </c>
      <c>
        <f>(M134*21)/100</f>
      </c>
      <c t="s">
        <v>28</v>
      </c>
    </row>
    <row r="135" spans="1:5" ht="12.75">
      <c r="A135" s="35" t="s">
        <v>56</v>
      </c>
      <c r="E135" s="39" t="s">
        <v>2630</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46</v>
      </c>
      <c r="E8" s="30" t="s">
        <v>17</v>
      </c>
      <c r="J8" s="29">
        <f>0+J9+J18+J23+J28+J33+J58</f>
      </c>
      <c s="29">
        <f>0+K9+K18+K23+K28+K33+K58</f>
      </c>
      <c s="29">
        <f>0+L9+L18+L23+L28+L33+L58</f>
      </c>
      <c s="29">
        <f>0+M9+M18+M23+M28+M33+M58</f>
      </c>
    </row>
    <row r="9" spans="1:13" ht="12.75">
      <c r="A9" t="s">
        <v>47</v>
      </c>
      <c r="C9" s="31" t="s">
        <v>48</v>
      </c>
      <c r="E9" s="33" t="s">
        <v>49</v>
      </c>
      <c r="J9" s="32">
        <f>0</f>
      </c>
      <c s="32">
        <f>0</f>
      </c>
      <c s="32">
        <f>0+L10+L14</f>
      </c>
      <c s="32">
        <f>0+M10+M14</f>
      </c>
    </row>
    <row r="10" spans="1:16" ht="25.5">
      <c r="A10" t="s">
        <v>50</v>
      </c>
      <c s="34" t="s">
        <v>48</v>
      </c>
      <c s="34" t="s">
        <v>51</v>
      </c>
      <c s="35" t="s">
        <v>52</v>
      </c>
      <c s="6" t="s">
        <v>53</v>
      </c>
      <c s="36" t="s">
        <v>54</v>
      </c>
      <c s="37">
        <v>2</v>
      </c>
      <c s="36">
        <v>0</v>
      </c>
      <c s="36">
        <f>ROUND(G10*H10,6)</f>
      </c>
      <c r="L10" s="38">
        <v>0</v>
      </c>
      <c s="32">
        <f>ROUND(ROUND(L10,2)*ROUND(G10,3),2)</f>
      </c>
      <c s="36" t="s">
        <v>55</v>
      </c>
      <c>
        <f>(M10*21)/100</f>
      </c>
      <c t="s">
        <v>28</v>
      </c>
    </row>
    <row r="11" spans="1:5" ht="25.5">
      <c r="A11" s="35" t="s">
        <v>56</v>
      </c>
      <c r="E11" s="39" t="s">
        <v>53</v>
      </c>
    </row>
    <row r="12" spans="1:5" ht="25.5">
      <c r="A12" s="35" t="s">
        <v>57</v>
      </c>
      <c r="E12" s="40" t="s">
        <v>58</v>
      </c>
    </row>
    <row r="13" spans="1:5" ht="63.75">
      <c r="A13" t="s">
        <v>59</v>
      </c>
      <c r="E13" s="39" t="s">
        <v>60</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114.75">
      <c r="A17" t="s">
        <v>59</v>
      </c>
      <c r="E17" s="39" t="s">
        <v>65</v>
      </c>
    </row>
    <row r="18" spans="1:13" ht="12.75">
      <c r="A18" t="s">
        <v>47</v>
      </c>
      <c r="C18" s="31" t="s">
        <v>66</v>
      </c>
      <c r="E18" s="33" t="s">
        <v>67</v>
      </c>
      <c r="J18" s="32">
        <f>0</f>
      </c>
      <c s="32">
        <f>0</f>
      </c>
      <c s="32">
        <f>0+L19</f>
      </c>
      <c s="32">
        <f>0+M19</f>
      </c>
    </row>
    <row r="19" spans="1:16" ht="25.5">
      <c r="A19" t="s">
        <v>50</v>
      </c>
      <c s="34" t="s">
        <v>26</v>
      </c>
      <c s="34" t="s">
        <v>68</v>
      </c>
      <c s="35" t="s">
        <v>5</v>
      </c>
      <c s="6" t="s">
        <v>69</v>
      </c>
      <c s="36" t="s">
        <v>70</v>
      </c>
      <c s="37">
        <v>1</v>
      </c>
      <c s="36">
        <v>0</v>
      </c>
      <c s="36">
        <f>ROUND(G19*H19,6)</f>
      </c>
      <c r="L19" s="38">
        <v>0</v>
      </c>
      <c s="32">
        <f>ROUND(ROUND(L19,2)*ROUND(G19,3),2)</f>
      </c>
      <c s="36" t="s">
        <v>71</v>
      </c>
      <c>
        <f>(M19*21)/100</f>
      </c>
      <c t="s">
        <v>28</v>
      </c>
    </row>
    <row r="20" spans="1:5" ht="25.5">
      <c r="A20" s="35" t="s">
        <v>56</v>
      </c>
      <c r="E20" s="39" t="s">
        <v>69</v>
      </c>
    </row>
    <row r="21" spans="1:5" ht="12.75">
      <c r="A21" s="35" t="s">
        <v>57</v>
      </c>
      <c r="E21" s="40" t="s">
        <v>5</v>
      </c>
    </row>
    <row r="22" spans="1:5" ht="63.75">
      <c r="A22" t="s">
        <v>59</v>
      </c>
      <c r="E22" s="39" t="s">
        <v>72</v>
      </c>
    </row>
    <row r="23" spans="1:13" ht="12.75">
      <c r="A23" t="s">
        <v>47</v>
      </c>
      <c r="C23" s="31" t="s">
        <v>73</v>
      </c>
      <c r="E23" s="33" t="s">
        <v>74</v>
      </c>
      <c r="J23" s="32">
        <f>0</f>
      </c>
      <c s="32">
        <f>0</f>
      </c>
      <c s="32">
        <f>0+L24</f>
      </c>
      <c s="32">
        <f>0+M24</f>
      </c>
    </row>
    <row r="24" spans="1:16" ht="12.75">
      <c r="A24" t="s">
        <v>50</v>
      </c>
      <c s="34" t="s">
        <v>75</v>
      </c>
      <c s="34" t="s">
        <v>76</v>
      </c>
      <c s="35" t="s">
        <v>5</v>
      </c>
      <c s="6" t="s">
        <v>77</v>
      </c>
      <c s="36" t="s">
        <v>70</v>
      </c>
      <c s="37">
        <v>11</v>
      </c>
      <c s="36">
        <v>0</v>
      </c>
      <c s="36">
        <f>ROUND(G24*H24,6)</f>
      </c>
      <c r="L24" s="38">
        <v>0</v>
      </c>
      <c s="32">
        <f>ROUND(ROUND(L24,2)*ROUND(G24,3),2)</f>
      </c>
      <c s="36" t="s">
        <v>71</v>
      </c>
      <c>
        <f>(M24*21)/100</f>
      </c>
      <c t="s">
        <v>28</v>
      </c>
    </row>
    <row r="25" spans="1:5" ht="12.75">
      <c r="A25" s="35" t="s">
        <v>56</v>
      </c>
      <c r="E25" s="39" t="s">
        <v>77</v>
      </c>
    </row>
    <row r="26" spans="1:5" ht="12.75">
      <c r="A26" s="35" t="s">
        <v>57</v>
      </c>
      <c r="E26" s="40" t="s">
        <v>5</v>
      </c>
    </row>
    <row r="27" spans="1:5" ht="242.25">
      <c r="A27" t="s">
        <v>59</v>
      </c>
      <c r="E27" s="39" t="s">
        <v>78</v>
      </c>
    </row>
    <row r="28" spans="1:13" ht="12.75">
      <c r="A28" t="s">
        <v>47</v>
      </c>
      <c r="C28" s="31" t="s">
        <v>79</v>
      </c>
      <c r="E28" s="33" t="s">
        <v>80</v>
      </c>
      <c r="J28" s="32">
        <f>0</f>
      </c>
      <c s="32">
        <f>0</f>
      </c>
      <c s="32">
        <f>0+L29</f>
      </c>
      <c s="32">
        <f>0+M29</f>
      </c>
    </row>
    <row r="29" spans="1:16" ht="12.75">
      <c r="A29" t="s">
        <v>50</v>
      </c>
      <c s="34" t="s">
        <v>81</v>
      </c>
      <c s="34" t="s">
        <v>82</v>
      </c>
      <c s="35" t="s">
        <v>5</v>
      </c>
      <c s="6" t="s">
        <v>83</v>
      </c>
      <c s="36" t="s">
        <v>70</v>
      </c>
      <c s="37">
        <v>20</v>
      </c>
      <c s="36">
        <v>0</v>
      </c>
      <c s="36">
        <f>ROUND(G29*H29,6)</f>
      </c>
      <c r="L29" s="38">
        <v>0</v>
      </c>
      <c s="32">
        <f>ROUND(ROUND(L29,2)*ROUND(G29,3),2)</f>
      </c>
      <c s="36" t="s">
        <v>71</v>
      </c>
      <c>
        <f>(M29*21)/100</f>
      </c>
      <c t="s">
        <v>28</v>
      </c>
    </row>
    <row r="30" spans="1:5" ht="12.75">
      <c r="A30" s="35" t="s">
        <v>56</v>
      </c>
      <c r="E30" s="39" t="s">
        <v>83</v>
      </c>
    </row>
    <row r="31" spans="1:5" ht="12.75">
      <c r="A31" s="35" t="s">
        <v>57</v>
      </c>
      <c r="E31" s="40" t="s">
        <v>5</v>
      </c>
    </row>
    <row r="32" spans="1:5" ht="216.75">
      <c r="A32" t="s">
        <v>59</v>
      </c>
      <c r="E32" s="39" t="s">
        <v>84</v>
      </c>
    </row>
    <row r="33" spans="1:13" ht="12.75">
      <c r="A33" t="s">
        <v>47</v>
      </c>
      <c r="C33" s="31" t="s">
        <v>85</v>
      </c>
      <c r="E33" s="33" t="s">
        <v>86</v>
      </c>
      <c r="J33" s="32">
        <f>0</f>
      </c>
      <c s="32">
        <f>0</f>
      </c>
      <c s="32">
        <f>0+L34+L38+L42+L46+L50+L54</f>
      </c>
      <c s="32">
        <f>0+M34+M38+M42+M46+M50+M54</f>
      </c>
    </row>
    <row r="34" spans="1:16" ht="12.75">
      <c r="A34" t="s">
        <v>50</v>
      </c>
      <c s="34" t="s">
        <v>87</v>
      </c>
      <c s="34" t="s">
        <v>88</v>
      </c>
      <c s="35" t="s">
        <v>5</v>
      </c>
      <c s="6" t="s">
        <v>89</v>
      </c>
      <c s="36" t="s">
        <v>90</v>
      </c>
      <c s="37">
        <v>4</v>
      </c>
      <c s="36">
        <v>0</v>
      </c>
      <c s="36">
        <f>ROUND(G34*H34,6)</f>
      </c>
      <c r="L34" s="38">
        <v>0</v>
      </c>
      <c s="32">
        <f>ROUND(ROUND(L34,2)*ROUND(G34,3),2)</f>
      </c>
      <c s="36" t="s">
        <v>71</v>
      </c>
      <c>
        <f>(M34*21)/100</f>
      </c>
      <c t="s">
        <v>28</v>
      </c>
    </row>
    <row r="35" spans="1:5" ht="12.75">
      <c r="A35" s="35" t="s">
        <v>56</v>
      </c>
      <c r="E35" s="39" t="s">
        <v>89</v>
      </c>
    </row>
    <row r="36" spans="1:5" ht="12.75">
      <c r="A36" s="35" t="s">
        <v>57</v>
      </c>
      <c r="E36" s="40" t="s">
        <v>5</v>
      </c>
    </row>
    <row r="37" spans="1:5" ht="51">
      <c r="A37" t="s">
        <v>59</v>
      </c>
      <c r="E37" s="39" t="s">
        <v>91</v>
      </c>
    </row>
    <row r="38" spans="1:16" ht="12.75">
      <c r="A38" t="s">
        <v>50</v>
      </c>
      <c s="34" t="s">
        <v>92</v>
      </c>
      <c s="34" t="s">
        <v>93</v>
      </c>
      <c s="35" t="s">
        <v>5</v>
      </c>
      <c s="6" t="s">
        <v>94</v>
      </c>
      <c s="36" t="s">
        <v>90</v>
      </c>
      <c s="37">
        <v>1</v>
      </c>
      <c s="36">
        <v>0</v>
      </c>
      <c s="36">
        <f>ROUND(G38*H38,6)</f>
      </c>
      <c r="L38" s="38">
        <v>0</v>
      </c>
      <c s="32">
        <f>ROUND(ROUND(L38,2)*ROUND(G38,3),2)</f>
      </c>
      <c s="36" t="s">
        <v>71</v>
      </c>
      <c>
        <f>(M38*21)/100</f>
      </c>
      <c t="s">
        <v>28</v>
      </c>
    </row>
    <row r="39" spans="1:5" ht="12.75">
      <c r="A39" s="35" t="s">
        <v>56</v>
      </c>
      <c r="E39" s="39" t="s">
        <v>94</v>
      </c>
    </row>
    <row r="40" spans="1:5" ht="12.75">
      <c r="A40" s="35" t="s">
        <v>57</v>
      </c>
      <c r="E40" s="40" t="s">
        <v>5</v>
      </c>
    </row>
    <row r="41" spans="1:5" ht="38.25">
      <c r="A41" t="s">
        <v>59</v>
      </c>
      <c r="E41" s="39" t="s">
        <v>95</v>
      </c>
    </row>
    <row r="42" spans="1:16" ht="12.75">
      <c r="A42" t="s">
        <v>50</v>
      </c>
      <c s="34" t="s">
        <v>96</v>
      </c>
      <c s="34" t="s">
        <v>97</v>
      </c>
      <c s="35" t="s">
        <v>5</v>
      </c>
      <c s="6" t="s">
        <v>98</v>
      </c>
      <c s="36" t="s">
        <v>99</v>
      </c>
      <c s="37">
        <v>30</v>
      </c>
      <c s="36">
        <v>0</v>
      </c>
      <c s="36">
        <f>ROUND(G42*H42,6)</f>
      </c>
      <c r="L42" s="38">
        <v>0</v>
      </c>
      <c s="32">
        <f>ROUND(ROUND(L42,2)*ROUND(G42,3),2)</f>
      </c>
      <c s="36" t="s">
        <v>71</v>
      </c>
      <c>
        <f>(M42*21)/100</f>
      </c>
      <c t="s">
        <v>28</v>
      </c>
    </row>
    <row r="43" spans="1:5" ht="12.75">
      <c r="A43" s="35" t="s">
        <v>56</v>
      </c>
      <c r="E43" s="39" t="s">
        <v>98</v>
      </c>
    </row>
    <row r="44" spans="1:5" ht="12.75">
      <c r="A44" s="35" t="s">
        <v>57</v>
      </c>
      <c r="E44" s="40" t="s">
        <v>5</v>
      </c>
    </row>
    <row r="45" spans="1:5" ht="51">
      <c r="A45" t="s">
        <v>59</v>
      </c>
      <c r="E45" s="39" t="s">
        <v>100</v>
      </c>
    </row>
    <row r="46" spans="1:16" ht="12.75">
      <c r="A46" t="s">
        <v>50</v>
      </c>
      <c s="34" t="s">
        <v>101</v>
      </c>
      <c s="34" t="s">
        <v>102</v>
      </c>
      <c s="35" t="s">
        <v>5</v>
      </c>
      <c s="6" t="s">
        <v>103</v>
      </c>
      <c s="36" t="s">
        <v>99</v>
      </c>
      <c s="37">
        <v>20</v>
      </c>
      <c s="36">
        <v>0</v>
      </c>
      <c s="36">
        <f>ROUND(G46*H46,6)</f>
      </c>
      <c r="L46" s="38">
        <v>0</v>
      </c>
      <c s="32">
        <f>ROUND(ROUND(L46,2)*ROUND(G46,3),2)</f>
      </c>
      <c s="36" t="s">
        <v>71</v>
      </c>
      <c>
        <f>(M46*21)/100</f>
      </c>
      <c t="s">
        <v>28</v>
      </c>
    </row>
    <row r="47" spans="1:5" ht="12.75">
      <c r="A47" s="35" t="s">
        <v>56</v>
      </c>
      <c r="E47" s="39" t="s">
        <v>103</v>
      </c>
    </row>
    <row r="48" spans="1:5" ht="12.75">
      <c r="A48" s="35" t="s">
        <v>57</v>
      </c>
      <c r="E48" s="40" t="s">
        <v>5</v>
      </c>
    </row>
    <row r="49" spans="1:5" ht="51">
      <c r="A49" t="s">
        <v>59</v>
      </c>
      <c r="E49" s="39" t="s">
        <v>104</v>
      </c>
    </row>
    <row r="50" spans="1:16" ht="12.75">
      <c r="A50" t="s">
        <v>50</v>
      </c>
      <c s="34" t="s">
        <v>105</v>
      </c>
      <c s="34" t="s">
        <v>106</v>
      </c>
      <c s="35" t="s">
        <v>5</v>
      </c>
      <c s="6" t="s">
        <v>107</v>
      </c>
      <c s="36" t="s">
        <v>99</v>
      </c>
      <c s="37">
        <v>30</v>
      </c>
      <c s="36">
        <v>0</v>
      </c>
      <c s="36">
        <f>ROUND(G50*H50,6)</f>
      </c>
      <c r="L50" s="38">
        <v>0</v>
      </c>
      <c s="32">
        <f>ROUND(ROUND(L50,2)*ROUND(G50,3),2)</f>
      </c>
      <c s="36" t="s">
        <v>71</v>
      </c>
      <c>
        <f>(M50*21)/100</f>
      </c>
      <c t="s">
        <v>28</v>
      </c>
    </row>
    <row r="51" spans="1:5" ht="12.75">
      <c r="A51" s="35" t="s">
        <v>56</v>
      </c>
      <c r="E51" s="39" t="s">
        <v>107</v>
      </c>
    </row>
    <row r="52" spans="1:5" ht="12.75">
      <c r="A52" s="35" t="s">
        <v>57</v>
      </c>
      <c r="E52" s="40" t="s">
        <v>5</v>
      </c>
    </row>
    <row r="53" spans="1:5" ht="76.5">
      <c r="A53" t="s">
        <v>59</v>
      </c>
      <c r="E53" s="39" t="s">
        <v>108</v>
      </c>
    </row>
    <row r="54" spans="1:16" ht="25.5">
      <c r="A54" t="s">
        <v>50</v>
      </c>
      <c s="34" t="s">
        <v>109</v>
      </c>
      <c s="34" t="s">
        <v>110</v>
      </c>
      <c s="35" t="s">
        <v>5</v>
      </c>
      <c s="6" t="s">
        <v>111</v>
      </c>
      <c s="36" t="s">
        <v>90</v>
      </c>
      <c s="37">
        <v>5</v>
      </c>
      <c s="36">
        <v>0</v>
      </c>
      <c s="36">
        <f>ROUND(G54*H54,6)</f>
      </c>
      <c r="L54" s="38">
        <v>0</v>
      </c>
      <c s="32">
        <f>ROUND(ROUND(L54,2)*ROUND(G54,3),2)</f>
      </c>
      <c s="36" t="s">
        <v>71</v>
      </c>
      <c>
        <f>(M54*21)/100</f>
      </c>
      <c t="s">
        <v>28</v>
      </c>
    </row>
    <row r="55" spans="1:5" ht="25.5">
      <c r="A55" s="35" t="s">
        <v>56</v>
      </c>
      <c r="E55" s="39" t="s">
        <v>111</v>
      </c>
    </row>
    <row r="56" spans="1:5" ht="12.75">
      <c r="A56" s="35" t="s">
        <v>57</v>
      </c>
      <c r="E56" s="40" t="s">
        <v>5</v>
      </c>
    </row>
    <row r="57" spans="1:5" ht="38.25">
      <c r="A57" t="s">
        <v>59</v>
      </c>
      <c r="E57" s="39" t="s">
        <v>112</v>
      </c>
    </row>
    <row r="58" spans="1:13" ht="12.75">
      <c r="A58" t="s">
        <v>47</v>
      </c>
      <c r="C58" s="31" t="s">
        <v>113</v>
      </c>
      <c r="E58" s="33" t="s">
        <v>114</v>
      </c>
      <c r="J58" s="32">
        <f>0</f>
      </c>
      <c s="32">
        <f>0</f>
      </c>
      <c s="32">
        <f>0+L59+L63+L67+L71+L75+L79+L83+L87+L91+L95+L99+L103+L107+L111+L115+L119+L123</f>
      </c>
      <c s="32">
        <f>0+M59+M63+M67+M71+M75+M79+M83+M87+M91+M95+M99+M103+M107+M111+M115+M119+M123</f>
      </c>
    </row>
    <row r="59" spans="1:16" ht="12.75">
      <c r="A59" t="s">
        <v>50</v>
      </c>
      <c s="34" t="s">
        <v>115</v>
      </c>
      <c s="34" t="s">
        <v>116</v>
      </c>
      <c s="35" t="s">
        <v>5</v>
      </c>
      <c s="6" t="s">
        <v>117</v>
      </c>
      <c s="36" t="s">
        <v>118</v>
      </c>
      <c s="37">
        <v>1.8</v>
      </c>
      <c s="36">
        <v>0</v>
      </c>
      <c s="36">
        <f>ROUND(G59*H59,6)</f>
      </c>
      <c r="L59" s="38">
        <v>0</v>
      </c>
      <c s="32">
        <f>ROUND(ROUND(L59,2)*ROUND(G59,3),2)</f>
      </c>
      <c s="36" t="s">
        <v>71</v>
      </c>
      <c>
        <f>(M59*21)/100</f>
      </c>
      <c t="s">
        <v>28</v>
      </c>
    </row>
    <row r="60" spans="1:5" ht="12.75">
      <c r="A60" s="35" t="s">
        <v>56</v>
      </c>
      <c r="E60" s="39" t="s">
        <v>117</v>
      </c>
    </row>
    <row r="61" spans="1:5" ht="12.75">
      <c r="A61" s="35" t="s">
        <v>57</v>
      </c>
      <c r="E61" s="40" t="s">
        <v>5</v>
      </c>
    </row>
    <row r="62" spans="1:5" ht="38.25">
      <c r="A62" t="s">
        <v>59</v>
      </c>
      <c r="E62" s="39" t="s">
        <v>119</v>
      </c>
    </row>
    <row r="63" spans="1:16" ht="25.5">
      <c r="A63" t="s">
        <v>50</v>
      </c>
      <c s="34" t="s">
        <v>120</v>
      </c>
      <c s="34" t="s">
        <v>121</v>
      </c>
      <c s="35" t="s">
        <v>5</v>
      </c>
      <c s="6" t="s">
        <v>122</v>
      </c>
      <c s="36" t="s">
        <v>90</v>
      </c>
      <c s="37">
        <v>2</v>
      </c>
      <c s="36">
        <v>0</v>
      </c>
      <c s="36">
        <f>ROUND(G63*H63,6)</f>
      </c>
      <c r="L63" s="38">
        <v>0</v>
      </c>
      <c s="32">
        <f>ROUND(ROUND(L63,2)*ROUND(G63,3),2)</f>
      </c>
      <c s="36" t="s">
        <v>71</v>
      </c>
      <c>
        <f>(M63*21)/100</f>
      </c>
      <c t="s">
        <v>28</v>
      </c>
    </row>
    <row r="64" spans="1:5" ht="25.5">
      <c r="A64" s="35" t="s">
        <v>56</v>
      </c>
      <c r="E64" s="39" t="s">
        <v>122</v>
      </c>
    </row>
    <row r="65" spans="1:5" ht="12.75">
      <c r="A65" s="35" t="s">
        <v>57</v>
      </c>
      <c r="E65" s="40" t="s">
        <v>5</v>
      </c>
    </row>
    <row r="66" spans="1:5" ht="89.25">
      <c r="A66" t="s">
        <v>59</v>
      </c>
      <c r="E66" s="39" t="s">
        <v>123</v>
      </c>
    </row>
    <row r="67" spans="1:16" ht="12.75">
      <c r="A67" t="s">
        <v>50</v>
      </c>
      <c s="34" t="s">
        <v>124</v>
      </c>
      <c s="34" t="s">
        <v>125</v>
      </c>
      <c s="35" t="s">
        <v>5</v>
      </c>
      <c s="6" t="s">
        <v>126</v>
      </c>
      <c s="36" t="s">
        <v>127</v>
      </c>
      <c s="37">
        <v>4</v>
      </c>
      <c s="36">
        <v>0</v>
      </c>
      <c s="36">
        <f>ROUND(G67*H67,6)</f>
      </c>
      <c r="L67" s="38">
        <v>0</v>
      </c>
      <c s="32">
        <f>ROUND(ROUND(L67,2)*ROUND(G67,3),2)</f>
      </c>
      <c s="36" t="s">
        <v>71</v>
      </c>
      <c>
        <f>(M67*21)/100</f>
      </c>
      <c t="s">
        <v>28</v>
      </c>
    </row>
    <row r="68" spans="1:5" ht="12.75">
      <c r="A68" s="35" t="s">
        <v>56</v>
      </c>
      <c r="E68" s="39" t="s">
        <v>126</v>
      </c>
    </row>
    <row r="69" spans="1:5" ht="12.75">
      <c r="A69" s="35" t="s">
        <v>57</v>
      </c>
      <c r="E69" s="40" t="s">
        <v>5</v>
      </c>
    </row>
    <row r="70" spans="1:5" ht="76.5">
      <c r="A70" t="s">
        <v>59</v>
      </c>
      <c r="E70" s="39" t="s">
        <v>128</v>
      </c>
    </row>
    <row r="71" spans="1:16" ht="12.75">
      <c r="A71" t="s">
        <v>50</v>
      </c>
      <c s="34" t="s">
        <v>129</v>
      </c>
      <c s="34" t="s">
        <v>130</v>
      </c>
      <c s="35" t="s">
        <v>5</v>
      </c>
      <c s="6" t="s">
        <v>131</v>
      </c>
      <c s="36" t="s">
        <v>90</v>
      </c>
      <c s="37">
        <v>1</v>
      </c>
      <c s="36">
        <v>0</v>
      </c>
      <c s="36">
        <f>ROUND(G71*H71,6)</f>
      </c>
      <c r="L71" s="38">
        <v>0</v>
      </c>
      <c s="32">
        <f>ROUND(ROUND(L71,2)*ROUND(G71,3),2)</f>
      </c>
      <c s="36" t="s">
        <v>71</v>
      </c>
      <c>
        <f>(M71*21)/100</f>
      </c>
      <c t="s">
        <v>28</v>
      </c>
    </row>
    <row r="72" spans="1:5" ht="12.75">
      <c r="A72" s="35" t="s">
        <v>56</v>
      </c>
      <c r="E72" s="39" t="s">
        <v>131</v>
      </c>
    </row>
    <row r="73" spans="1:5" ht="12.75">
      <c r="A73" s="35" t="s">
        <v>57</v>
      </c>
      <c r="E73" s="40" t="s">
        <v>5</v>
      </c>
    </row>
    <row r="74" spans="1:5" ht="89.25">
      <c r="A74" t="s">
        <v>59</v>
      </c>
      <c r="E74" s="39" t="s">
        <v>132</v>
      </c>
    </row>
    <row r="75" spans="1:16" ht="12.75">
      <c r="A75" t="s">
        <v>50</v>
      </c>
      <c s="34" t="s">
        <v>133</v>
      </c>
      <c s="34" t="s">
        <v>134</v>
      </c>
      <c s="35" t="s">
        <v>5</v>
      </c>
      <c s="6" t="s">
        <v>135</v>
      </c>
      <c s="36" t="s">
        <v>90</v>
      </c>
      <c s="37">
        <v>1</v>
      </c>
      <c s="36">
        <v>0</v>
      </c>
      <c s="36">
        <f>ROUND(G75*H75,6)</f>
      </c>
      <c r="L75" s="38">
        <v>0</v>
      </c>
      <c s="32">
        <f>ROUND(ROUND(L75,2)*ROUND(G75,3),2)</f>
      </c>
      <c s="36" t="s">
        <v>71</v>
      </c>
      <c>
        <f>(M75*21)/100</f>
      </c>
      <c t="s">
        <v>28</v>
      </c>
    </row>
    <row r="76" spans="1:5" ht="12.75">
      <c r="A76" s="35" t="s">
        <v>56</v>
      </c>
      <c r="E76" s="39" t="s">
        <v>135</v>
      </c>
    </row>
    <row r="77" spans="1:5" ht="12.75">
      <c r="A77" s="35" t="s">
        <v>57</v>
      </c>
      <c r="E77" s="40" t="s">
        <v>5</v>
      </c>
    </row>
    <row r="78" spans="1:5" ht="89.25">
      <c r="A78" t="s">
        <v>59</v>
      </c>
      <c r="E78" s="39" t="s">
        <v>136</v>
      </c>
    </row>
    <row r="79" spans="1:16" ht="12.75">
      <c r="A79" t="s">
        <v>50</v>
      </c>
      <c s="34" t="s">
        <v>137</v>
      </c>
      <c s="34" t="s">
        <v>138</v>
      </c>
      <c s="35" t="s">
        <v>5</v>
      </c>
      <c s="6" t="s">
        <v>139</v>
      </c>
      <c s="36" t="s">
        <v>90</v>
      </c>
      <c s="37">
        <v>1</v>
      </c>
      <c s="36">
        <v>0</v>
      </c>
      <c s="36">
        <f>ROUND(G79*H79,6)</f>
      </c>
      <c r="L79" s="38">
        <v>0</v>
      </c>
      <c s="32">
        <f>ROUND(ROUND(L79,2)*ROUND(G79,3),2)</f>
      </c>
      <c s="36" t="s">
        <v>71</v>
      </c>
      <c>
        <f>(M79*21)/100</f>
      </c>
      <c t="s">
        <v>28</v>
      </c>
    </row>
    <row r="80" spans="1:5" ht="12.75">
      <c r="A80" s="35" t="s">
        <v>56</v>
      </c>
      <c r="E80" s="39" t="s">
        <v>139</v>
      </c>
    </row>
    <row r="81" spans="1:5" ht="12.75">
      <c r="A81" s="35" t="s">
        <v>57</v>
      </c>
      <c r="E81" s="40" t="s">
        <v>5</v>
      </c>
    </row>
    <row r="82" spans="1:5" ht="63.75">
      <c r="A82" t="s">
        <v>59</v>
      </c>
      <c r="E82" s="39" t="s">
        <v>140</v>
      </c>
    </row>
    <row r="83" spans="1:16" ht="12.75">
      <c r="A83" t="s">
        <v>50</v>
      </c>
      <c s="34" t="s">
        <v>141</v>
      </c>
      <c s="34" t="s">
        <v>142</v>
      </c>
      <c s="35" t="s">
        <v>5</v>
      </c>
      <c s="6" t="s">
        <v>143</v>
      </c>
      <c s="36" t="s">
        <v>90</v>
      </c>
      <c s="37">
        <v>1</v>
      </c>
      <c s="36">
        <v>0</v>
      </c>
      <c s="36">
        <f>ROUND(G83*H83,6)</f>
      </c>
      <c r="L83" s="38">
        <v>0</v>
      </c>
      <c s="32">
        <f>ROUND(ROUND(L83,2)*ROUND(G83,3),2)</f>
      </c>
      <c s="36" t="s">
        <v>71</v>
      </c>
      <c>
        <f>(M83*21)/100</f>
      </c>
      <c t="s">
        <v>28</v>
      </c>
    </row>
    <row r="84" spans="1:5" ht="12.75">
      <c r="A84" s="35" t="s">
        <v>56</v>
      </c>
      <c r="E84" s="39" t="s">
        <v>143</v>
      </c>
    </row>
    <row r="85" spans="1:5" ht="12.75">
      <c r="A85" s="35" t="s">
        <v>57</v>
      </c>
      <c r="E85" s="40" t="s">
        <v>5</v>
      </c>
    </row>
    <row r="86" spans="1:5" ht="63.75">
      <c r="A86" t="s">
        <v>59</v>
      </c>
      <c r="E86" s="39" t="s">
        <v>144</v>
      </c>
    </row>
    <row r="87" spans="1:16" ht="12.75">
      <c r="A87" t="s">
        <v>50</v>
      </c>
      <c s="34" t="s">
        <v>145</v>
      </c>
      <c s="34" t="s">
        <v>146</v>
      </c>
      <c s="35" t="s">
        <v>5</v>
      </c>
      <c s="6" t="s">
        <v>147</v>
      </c>
      <c s="36" t="s">
        <v>90</v>
      </c>
      <c s="37">
        <v>1</v>
      </c>
      <c s="36">
        <v>0</v>
      </c>
      <c s="36">
        <f>ROUND(G87*H87,6)</f>
      </c>
      <c r="L87" s="38">
        <v>0</v>
      </c>
      <c s="32">
        <f>ROUND(ROUND(L87,2)*ROUND(G87,3),2)</f>
      </c>
      <c s="36" t="s">
        <v>71</v>
      </c>
      <c>
        <f>(M87*21)/100</f>
      </c>
      <c t="s">
        <v>28</v>
      </c>
    </row>
    <row r="88" spans="1:5" ht="12.75">
      <c r="A88" s="35" t="s">
        <v>56</v>
      </c>
      <c r="E88" s="39" t="s">
        <v>147</v>
      </c>
    </row>
    <row r="89" spans="1:5" ht="12.75">
      <c r="A89" s="35" t="s">
        <v>57</v>
      </c>
      <c r="E89" s="40" t="s">
        <v>5</v>
      </c>
    </row>
    <row r="90" spans="1:5" ht="89.25">
      <c r="A90" t="s">
        <v>59</v>
      </c>
      <c r="E90" s="39" t="s">
        <v>148</v>
      </c>
    </row>
    <row r="91" spans="1:16" ht="12.75">
      <c r="A91" t="s">
        <v>50</v>
      </c>
      <c s="34" t="s">
        <v>149</v>
      </c>
      <c s="34" t="s">
        <v>150</v>
      </c>
      <c s="35" t="s">
        <v>5</v>
      </c>
      <c s="6" t="s">
        <v>151</v>
      </c>
      <c s="36" t="s">
        <v>90</v>
      </c>
      <c s="37">
        <v>1</v>
      </c>
      <c s="36">
        <v>0</v>
      </c>
      <c s="36">
        <f>ROUND(G91*H91,6)</f>
      </c>
      <c r="L91" s="38">
        <v>0</v>
      </c>
      <c s="32">
        <f>ROUND(ROUND(L91,2)*ROUND(G91,3),2)</f>
      </c>
      <c s="36" t="s">
        <v>71</v>
      </c>
      <c>
        <f>(M91*21)/100</f>
      </c>
      <c t="s">
        <v>28</v>
      </c>
    </row>
    <row r="92" spans="1:5" ht="12.75">
      <c r="A92" s="35" t="s">
        <v>56</v>
      </c>
      <c r="E92" s="39" t="s">
        <v>151</v>
      </c>
    </row>
    <row r="93" spans="1:5" ht="12.75">
      <c r="A93" s="35" t="s">
        <v>57</v>
      </c>
      <c r="E93" s="40" t="s">
        <v>5</v>
      </c>
    </row>
    <row r="94" spans="1:5" ht="102">
      <c r="A94" t="s">
        <v>59</v>
      </c>
      <c r="E94" s="39" t="s">
        <v>152</v>
      </c>
    </row>
    <row r="95" spans="1:16" ht="12.75">
      <c r="A95" t="s">
        <v>50</v>
      </c>
      <c s="34" t="s">
        <v>153</v>
      </c>
      <c s="34" t="s">
        <v>154</v>
      </c>
      <c s="35" t="s">
        <v>5</v>
      </c>
      <c s="6" t="s">
        <v>155</v>
      </c>
      <c s="36" t="s">
        <v>90</v>
      </c>
      <c s="37">
        <v>1</v>
      </c>
      <c s="36">
        <v>0</v>
      </c>
      <c s="36">
        <f>ROUND(G95*H95,6)</f>
      </c>
      <c r="L95" s="38">
        <v>0</v>
      </c>
      <c s="32">
        <f>ROUND(ROUND(L95,2)*ROUND(G95,3),2)</f>
      </c>
      <c s="36" t="s">
        <v>71</v>
      </c>
      <c>
        <f>(M95*21)/100</f>
      </c>
      <c t="s">
        <v>28</v>
      </c>
    </row>
    <row r="96" spans="1:5" ht="12.75">
      <c r="A96" s="35" t="s">
        <v>56</v>
      </c>
      <c r="E96" s="39" t="s">
        <v>155</v>
      </c>
    </row>
    <row r="97" spans="1:5" ht="12.75">
      <c r="A97" s="35" t="s">
        <v>57</v>
      </c>
      <c r="E97" s="40" t="s">
        <v>5</v>
      </c>
    </row>
    <row r="98" spans="1:5" ht="102">
      <c r="A98" t="s">
        <v>59</v>
      </c>
      <c r="E98" s="39" t="s">
        <v>156</v>
      </c>
    </row>
    <row r="99" spans="1:16" ht="25.5">
      <c r="A99" t="s">
        <v>50</v>
      </c>
      <c s="34" t="s">
        <v>157</v>
      </c>
      <c s="34" t="s">
        <v>158</v>
      </c>
      <c s="35" t="s">
        <v>5</v>
      </c>
      <c s="6" t="s">
        <v>159</v>
      </c>
      <c s="36" t="s">
        <v>90</v>
      </c>
      <c s="37">
        <v>4</v>
      </c>
      <c s="36">
        <v>0</v>
      </c>
      <c s="36">
        <f>ROUND(G99*H99,6)</f>
      </c>
      <c r="L99" s="38">
        <v>0</v>
      </c>
      <c s="32">
        <f>ROUND(ROUND(L99,2)*ROUND(G99,3),2)</f>
      </c>
      <c s="36" t="s">
        <v>71</v>
      </c>
      <c>
        <f>(M99*21)/100</f>
      </c>
      <c t="s">
        <v>28</v>
      </c>
    </row>
    <row r="100" spans="1:5" ht="25.5">
      <c r="A100" s="35" t="s">
        <v>56</v>
      </c>
      <c r="E100" s="39" t="s">
        <v>159</v>
      </c>
    </row>
    <row r="101" spans="1:5" ht="12.75">
      <c r="A101" s="35" t="s">
        <v>57</v>
      </c>
      <c r="E101" s="40" t="s">
        <v>5</v>
      </c>
    </row>
    <row r="102" spans="1:5" ht="76.5">
      <c r="A102" t="s">
        <v>59</v>
      </c>
      <c r="E102" s="39" t="s">
        <v>160</v>
      </c>
    </row>
    <row r="103" spans="1:16" ht="25.5">
      <c r="A103" t="s">
        <v>50</v>
      </c>
      <c s="34" t="s">
        <v>161</v>
      </c>
      <c s="34" t="s">
        <v>162</v>
      </c>
      <c s="35" t="s">
        <v>5</v>
      </c>
      <c s="6" t="s">
        <v>163</v>
      </c>
      <c s="36" t="s">
        <v>90</v>
      </c>
      <c s="37">
        <v>4</v>
      </c>
      <c s="36">
        <v>0</v>
      </c>
      <c s="36">
        <f>ROUND(G103*H103,6)</f>
      </c>
      <c r="L103" s="38">
        <v>0</v>
      </c>
      <c s="32">
        <f>ROUND(ROUND(L103,2)*ROUND(G103,3),2)</f>
      </c>
      <c s="36" t="s">
        <v>71</v>
      </c>
      <c>
        <f>(M103*21)/100</f>
      </c>
      <c t="s">
        <v>28</v>
      </c>
    </row>
    <row r="104" spans="1:5" ht="25.5">
      <c r="A104" s="35" t="s">
        <v>56</v>
      </c>
      <c r="E104" s="39" t="s">
        <v>163</v>
      </c>
    </row>
    <row r="105" spans="1:5" ht="12.75">
      <c r="A105" s="35" t="s">
        <v>57</v>
      </c>
      <c r="E105" s="40" t="s">
        <v>5</v>
      </c>
    </row>
    <row r="106" spans="1:5" ht="89.25">
      <c r="A106" t="s">
        <v>59</v>
      </c>
      <c r="E106" s="39" t="s">
        <v>164</v>
      </c>
    </row>
    <row r="107" spans="1:16" ht="25.5">
      <c r="A107" t="s">
        <v>50</v>
      </c>
      <c s="34" t="s">
        <v>165</v>
      </c>
      <c s="34" t="s">
        <v>166</v>
      </c>
      <c s="35" t="s">
        <v>48</v>
      </c>
      <c s="6" t="s">
        <v>167</v>
      </c>
      <c s="36" t="s">
        <v>90</v>
      </c>
      <c s="37">
        <v>5</v>
      </c>
      <c s="36">
        <v>0</v>
      </c>
      <c s="36">
        <f>ROUND(G107*H107,6)</f>
      </c>
      <c r="L107" s="38">
        <v>0</v>
      </c>
      <c s="32">
        <f>ROUND(ROUND(L107,2)*ROUND(G107,3),2)</f>
      </c>
      <c s="36" t="s">
        <v>71</v>
      </c>
      <c>
        <f>(M107*21)/100</f>
      </c>
      <c t="s">
        <v>28</v>
      </c>
    </row>
    <row r="108" spans="1:5" ht="25.5">
      <c r="A108" s="35" t="s">
        <v>56</v>
      </c>
      <c r="E108" s="39" t="s">
        <v>167</v>
      </c>
    </row>
    <row r="109" spans="1:5" ht="12.75">
      <c r="A109" s="35" t="s">
        <v>57</v>
      </c>
      <c r="E109" s="40" t="s">
        <v>5</v>
      </c>
    </row>
    <row r="110" spans="1:5" ht="89.25">
      <c r="A110" t="s">
        <v>59</v>
      </c>
      <c r="E110" s="39" t="s">
        <v>168</v>
      </c>
    </row>
    <row r="111" spans="1:16" ht="25.5">
      <c r="A111" t="s">
        <v>50</v>
      </c>
      <c s="34" t="s">
        <v>169</v>
      </c>
      <c s="34" t="s">
        <v>170</v>
      </c>
      <c s="35" t="s">
        <v>5</v>
      </c>
      <c s="6" t="s">
        <v>171</v>
      </c>
      <c s="36" t="s">
        <v>90</v>
      </c>
      <c s="37">
        <v>5</v>
      </c>
      <c s="36">
        <v>0</v>
      </c>
      <c s="36">
        <f>ROUND(G111*H111,6)</f>
      </c>
      <c r="L111" s="38">
        <v>0</v>
      </c>
      <c s="32">
        <f>ROUND(ROUND(L111,2)*ROUND(G111,3),2)</f>
      </c>
      <c s="36" t="s">
        <v>71</v>
      </c>
      <c>
        <f>(M111*21)/100</f>
      </c>
      <c t="s">
        <v>28</v>
      </c>
    </row>
    <row r="112" spans="1:5" ht="25.5">
      <c r="A112" s="35" t="s">
        <v>56</v>
      </c>
      <c r="E112" s="39" t="s">
        <v>171</v>
      </c>
    </row>
    <row r="113" spans="1:5" ht="12.75">
      <c r="A113" s="35" t="s">
        <v>57</v>
      </c>
      <c r="E113" s="40" t="s">
        <v>5</v>
      </c>
    </row>
    <row r="114" spans="1:5" ht="102">
      <c r="A114" t="s">
        <v>59</v>
      </c>
      <c r="E114" s="39" t="s">
        <v>172</v>
      </c>
    </row>
    <row r="115" spans="1:16" ht="25.5">
      <c r="A115" t="s">
        <v>50</v>
      </c>
      <c s="34" t="s">
        <v>173</v>
      </c>
      <c s="34" t="s">
        <v>166</v>
      </c>
      <c s="35" t="s">
        <v>5</v>
      </c>
      <c s="6" t="s">
        <v>174</v>
      </c>
      <c s="36" t="s">
        <v>90</v>
      </c>
      <c s="37">
        <v>4</v>
      </c>
      <c s="36">
        <v>0</v>
      </c>
      <c s="36">
        <f>ROUND(G115*H115,6)</f>
      </c>
      <c r="L115" s="38">
        <v>0</v>
      </c>
      <c s="32">
        <f>ROUND(ROUND(L115,2)*ROUND(G115,3),2)</f>
      </c>
      <c s="36" t="s">
        <v>71</v>
      </c>
      <c>
        <f>(M115*21)/100</f>
      </c>
      <c t="s">
        <v>28</v>
      </c>
    </row>
    <row r="116" spans="1:5" ht="25.5">
      <c r="A116" s="35" t="s">
        <v>56</v>
      </c>
      <c r="E116" s="39" t="s">
        <v>174</v>
      </c>
    </row>
    <row r="117" spans="1:5" ht="12.75">
      <c r="A117" s="35" t="s">
        <v>57</v>
      </c>
      <c r="E117" s="40" t="s">
        <v>5</v>
      </c>
    </row>
    <row r="118" spans="1:5" ht="89.25">
      <c r="A118" t="s">
        <v>59</v>
      </c>
      <c r="E118" s="39" t="s">
        <v>168</v>
      </c>
    </row>
    <row r="119" spans="1:16" ht="12.75">
      <c r="A119" t="s">
        <v>50</v>
      </c>
      <c s="34" t="s">
        <v>175</v>
      </c>
      <c s="34" t="s">
        <v>116</v>
      </c>
      <c s="35" t="s">
        <v>48</v>
      </c>
      <c s="6" t="s">
        <v>176</v>
      </c>
      <c s="36" t="s">
        <v>118</v>
      </c>
      <c s="37">
        <v>1.8</v>
      </c>
      <c s="36">
        <v>0</v>
      </c>
      <c s="36">
        <f>ROUND(G119*H119,6)</f>
      </c>
      <c r="L119" s="38">
        <v>0</v>
      </c>
      <c s="32">
        <f>ROUND(ROUND(L119,2)*ROUND(G119,3),2)</f>
      </c>
      <c s="36" t="s">
        <v>71</v>
      </c>
      <c>
        <f>(M119*21)/100</f>
      </c>
      <c t="s">
        <v>28</v>
      </c>
    </row>
    <row r="120" spans="1:5" ht="12.75">
      <c r="A120" s="35" t="s">
        <v>56</v>
      </c>
      <c r="E120" s="39" t="s">
        <v>176</v>
      </c>
    </row>
    <row r="121" spans="1:5" ht="12.75">
      <c r="A121" s="35" t="s">
        <v>57</v>
      </c>
      <c r="E121" s="40" t="s">
        <v>5</v>
      </c>
    </row>
    <row r="122" spans="1:5" ht="38.25">
      <c r="A122" t="s">
        <v>59</v>
      </c>
      <c r="E122" s="39" t="s">
        <v>119</v>
      </c>
    </row>
    <row r="123" spans="1:16" ht="12.75">
      <c r="A123" t="s">
        <v>50</v>
      </c>
      <c s="34" t="s">
        <v>177</v>
      </c>
      <c s="34" t="s">
        <v>116</v>
      </c>
      <c s="35" t="s">
        <v>28</v>
      </c>
      <c s="6" t="s">
        <v>178</v>
      </c>
      <c s="36" t="s">
        <v>118</v>
      </c>
      <c s="37">
        <v>1.8</v>
      </c>
      <c s="36">
        <v>0</v>
      </c>
      <c s="36">
        <f>ROUND(G123*H123,6)</f>
      </c>
      <c r="L123" s="38">
        <v>0</v>
      </c>
      <c s="32">
        <f>ROUND(ROUND(L123,2)*ROUND(G123,3),2)</f>
      </c>
      <c s="36" t="s">
        <v>71</v>
      </c>
      <c>
        <f>(M123*21)/100</f>
      </c>
      <c t="s">
        <v>28</v>
      </c>
    </row>
    <row r="124" spans="1:5" ht="12.75">
      <c r="A124" s="35" t="s">
        <v>56</v>
      </c>
      <c r="E124" s="39" t="s">
        <v>178</v>
      </c>
    </row>
    <row r="125" spans="1:5" ht="12.75">
      <c r="A125" s="35" t="s">
        <v>57</v>
      </c>
      <c r="E125" s="40" t="s">
        <v>5</v>
      </c>
    </row>
    <row r="126" spans="1:5" ht="38.25">
      <c r="A126" t="s">
        <v>59</v>
      </c>
      <c r="E126" s="39" t="s">
        <v>119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COUNTIFS(L8:L134,"=0",A8:A134,"P")+COUNTIFS(L8:L134,"",A8:A134,"P")+SUM(Q8:Q134)</f>
      </c>
    </row>
    <row r="8" spans="1:13" ht="12.75">
      <c r="A8" t="s">
        <v>45</v>
      </c>
      <c r="C8" s="28" t="s">
        <v>2633</v>
      </c>
      <c r="E8" s="30" t="s">
        <v>2632</v>
      </c>
      <c r="J8" s="29">
        <f>0+J9</f>
      </c>
      <c s="29">
        <f>0+K9</f>
      </c>
      <c s="29">
        <f>0+L9</f>
      </c>
      <c s="29">
        <f>0+M9</f>
      </c>
    </row>
    <row r="9" spans="1:13" ht="12.75">
      <c r="A9" t="s">
        <v>47</v>
      </c>
      <c r="C9" s="31" t="s">
        <v>66</v>
      </c>
      <c r="E9" s="33" t="s">
        <v>66</v>
      </c>
      <c r="J9" s="32">
        <f>0</f>
      </c>
      <c s="32">
        <f>0</f>
      </c>
      <c s="32">
        <f>0+L10+L14+L18+L22+L26+L30+L34+L38+L42+L46+L50+L54+L58+L62+L66+L70+L74+L78+L82+L86+L90+L94+L98+L102+L106+L110+L114+L118+L122+L126+L130+L134</f>
      </c>
      <c s="32">
        <f>0+M10+M14+M18+M22+M26+M30+M34+M38+M42+M46+M50+M54+M58+M62+M66+M70+M74+M78+M82+M86+M90+M94+M98+M102+M106+M110+M114+M118+M122+M126+M130+M134</f>
      </c>
    </row>
    <row r="10" spans="1:16" ht="12.75">
      <c r="A10" t="s">
        <v>50</v>
      </c>
      <c s="34" t="s">
        <v>48</v>
      </c>
      <c s="34" t="s">
        <v>2634</v>
      </c>
      <c s="35" t="s">
        <v>5</v>
      </c>
      <c s="6" t="s">
        <v>2635</v>
      </c>
      <c s="36" t="s">
        <v>533</v>
      </c>
      <c s="37">
        <v>36</v>
      </c>
      <c s="36">
        <v>0</v>
      </c>
      <c s="36">
        <f>ROUND(G10*H10,6)</f>
      </c>
      <c r="L10" s="38">
        <v>0</v>
      </c>
      <c s="32">
        <f>ROUND(ROUND(L10,2)*ROUND(G10,3),2)</f>
      </c>
      <c s="36" t="s">
        <v>55</v>
      </c>
      <c>
        <f>(M10*21)/100</f>
      </c>
      <c t="s">
        <v>28</v>
      </c>
    </row>
    <row r="11" spans="1:5" ht="12.75">
      <c r="A11" s="35" t="s">
        <v>56</v>
      </c>
      <c r="E11" s="39" t="s">
        <v>2635</v>
      </c>
    </row>
    <row r="12" spans="1:5" ht="12.75">
      <c r="A12" s="35" t="s">
        <v>57</v>
      </c>
      <c r="E12" s="40" t="s">
        <v>5</v>
      </c>
    </row>
    <row r="13" spans="1:5" ht="12.75">
      <c r="A13" t="s">
        <v>59</v>
      </c>
      <c r="E13" s="39" t="s">
        <v>2636</v>
      </c>
    </row>
    <row r="14" spans="1:16" ht="12.75">
      <c r="A14" t="s">
        <v>50</v>
      </c>
      <c s="34" t="s">
        <v>28</v>
      </c>
      <c s="34" t="s">
        <v>2637</v>
      </c>
      <c s="35" t="s">
        <v>5</v>
      </c>
      <c s="6" t="s">
        <v>2638</v>
      </c>
      <c s="36" t="s">
        <v>533</v>
      </c>
      <c s="37">
        <v>36</v>
      </c>
      <c s="36">
        <v>0</v>
      </c>
      <c s="36">
        <f>ROUND(G14*H14,6)</f>
      </c>
      <c r="L14" s="38">
        <v>0</v>
      </c>
      <c s="32">
        <f>ROUND(ROUND(L14,2)*ROUND(G14,3),2)</f>
      </c>
      <c s="36" t="s">
        <v>55</v>
      </c>
      <c>
        <f>(M14*21)/100</f>
      </c>
      <c t="s">
        <v>28</v>
      </c>
    </row>
    <row r="15" spans="1:5" ht="12.75">
      <c r="A15" s="35" t="s">
        <v>56</v>
      </c>
      <c r="E15" s="39" t="s">
        <v>2638</v>
      </c>
    </row>
    <row r="16" spans="1:5" ht="12.75">
      <c r="A16" s="35" t="s">
        <v>57</v>
      </c>
      <c r="E16" s="40" t="s">
        <v>5</v>
      </c>
    </row>
    <row r="17" spans="1:5" ht="12.75">
      <c r="A17" t="s">
        <v>59</v>
      </c>
      <c r="E17" s="39" t="s">
        <v>5</v>
      </c>
    </row>
    <row r="18" spans="1:16" ht="12.75">
      <c r="A18" t="s">
        <v>50</v>
      </c>
      <c s="34" t="s">
        <v>26</v>
      </c>
      <c s="34" t="s">
        <v>2639</v>
      </c>
      <c s="35" t="s">
        <v>5</v>
      </c>
      <c s="6" t="s">
        <v>2640</v>
      </c>
      <c s="36" t="s">
        <v>533</v>
      </c>
      <c s="37">
        <v>3</v>
      </c>
      <c s="36">
        <v>0</v>
      </c>
      <c s="36">
        <f>ROUND(G18*H18,6)</f>
      </c>
      <c r="L18" s="38">
        <v>0</v>
      </c>
      <c s="32">
        <f>ROUND(ROUND(L18,2)*ROUND(G18,3),2)</f>
      </c>
      <c s="36" t="s">
        <v>55</v>
      </c>
      <c>
        <f>(M18*21)/100</f>
      </c>
      <c t="s">
        <v>28</v>
      </c>
    </row>
    <row r="19" spans="1:5" ht="12.75">
      <c r="A19" s="35" t="s">
        <v>56</v>
      </c>
      <c r="E19" s="39" t="s">
        <v>2640</v>
      </c>
    </row>
    <row r="20" spans="1:5" ht="12.75">
      <c r="A20" s="35" t="s">
        <v>57</v>
      </c>
      <c r="E20" s="40" t="s">
        <v>5</v>
      </c>
    </row>
    <row r="21" spans="1:5" ht="12.75">
      <c r="A21" t="s">
        <v>59</v>
      </c>
      <c r="E21" s="39" t="s">
        <v>5</v>
      </c>
    </row>
    <row r="22" spans="1:16" ht="12.75">
      <c r="A22" t="s">
        <v>50</v>
      </c>
      <c s="34" t="s">
        <v>75</v>
      </c>
      <c s="34" t="s">
        <v>2641</v>
      </c>
      <c s="35" t="s">
        <v>5</v>
      </c>
      <c s="6" t="s">
        <v>2642</v>
      </c>
      <c s="36" t="s">
        <v>533</v>
      </c>
      <c s="37">
        <v>2</v>
      </c>
      <c s="36">
        <v>0</v>
      </c>
      <c s="36">
        <f>ROUND(G22*H22,6)</f>
      </c>
      <c r="L22" s="38">
        <v>0</v>
      </c>
      <c s="32">
        <f>ROUND(ROUND(L22,2)*ROUND(G22,3),2)</f>
      </c>
      <c s="36" t="s">
        <v>55</v>
      </c>
      <c>
        <f>(M22*21)/100</f>
      </c>
      <c t="s">
        <v>28</v>
      </c>
    </row>
    <row r="23" spans="1:5" ht="12.75">
      <c r="A23" s="35" t="s">
        <v>56</v>
      </c>
      <c r="E23" s="39" t="s">
        <v>2642</v>
      </c>
    </row>
    <row r="24" spans="1:5" ht="12.75">
      <c r="A24" s="35" t="s">
        <v>57</v>
      </c>
      <c r="E24" s="40" t="s">
        <v>5</v>
      </c>
    </row>
    <row r="25" spans="1:5" ht="12.75">
      <c r="A25" t="s">
        <v>59</v>
      </c>
      <c r="E25" s="39" t="s">
        <v>5</v>
      </c>
    </row>
    <row r="26" spans="1:16" ht="12.75">
      <c r="A26" t="s">
        <v>50</v>
      </c>
      <c s="34" t="s">
        <v>81</v>
      </c>
      <c s="34" t="s">
        <v>2643</v>
      </c>
      <c s="35" t="s">
        <v>5</v>
      </c>
      <c s="6" t="s">
        <v>2644</v>
      </c>
      <c s="36" t="s">
        <v>533</v>
      </c>
      <c s="37">
        <v>1</v>
      </c>
      <c s="36">
        <v>0</v>
      </c>
      <c s="36">
        <f>ROUND(G26*H26,6)</f>
      </c>
      <c r="L26" s="38">
        <v>0</v>
      </c>
      <c s="32">
        <f>ROUND(ROUND(L26,2)*ROUND(G26,3),2)</f>
      </c>
      <c s="36" t="s">
        <v>55</v>
      </c>
      <c>
        <f>(M26*21)/100</f>
      </c>
      <c t="s">
        <v>28</v>
      </c>
    </row>
    <row r="27" spans="1:5" ht="12.75">
      <c r="A27" s="35" t="s">
        <v>56</v>
      </c>
      <c r="E27" s="39" t="s">
        <v>2644</v>
      </c>
    </row>
    <row r="28" spans="1:5" ht="12.75">
      <c r="A28" s="35" t="s">
        <v>57</v>
      </c>
      <c r="E28" s="40" t="s">
        <v>5</v>
      </c>
    </row>
    <row r="29" spans="1:5" ht="12.75">
      <c r="A29" t="s">
        <v>59</v>
      </c>
      <c r="E29" s="39" t="s">
        <v>5</v>
      </c>
    </row>
    <row r="30" spans="1:16" ht="12.75">
      <c r="A30" t="s">
        <v>50</v>
      </c>
      <c s="34" t="s">
        <v>27</v>
      </c>
      <c s="34" t="s">
        <v>2645</v>
      </c>
      <c s="35" t="s">
        <v>5</v>
      </c>
      <c s="6" t="s">
        <v>2646</v>
      </c>
      <c s="36" t="s">
        <v>533</v>
      </c>
      <c s="37">
        <v>1</v>
      </c>
      <c s="36">
        <v>0</v>
      </c>
      <c s="36">
        <f>ROUND(G30*H30,6)</f>
      </c>
      <c r="L30" s="38">
        <v>0</v>
      </c>
      <c s="32">
        <f>ROUND(ROUND(L30,2)*ROUND(G30,3),2)</f>
      </c>
      <c s="36" t="s">
        <v>55</v>
      </c>
      <c>
        <f>(M30*21)/100</f>
      </c>
      <c t="s">
        <v>28</v>
      </c>
    </row>
    <row r="31" spans="1:5" ht="12.75">
      <c r="A31" s="35" t="s">
        <v>56</v>
      </c>
      <c r="E31" s="39" t="s">
        <v>2646</v>
      </c>
    </row>
    <row r="32" spans="1:5" ht="12.75">
      <c r="A32" s="35" t="s">
        <v>57</v>
      </c>
      <c r="E32" s="40" t="s">
        <v>5</v>
      </c>
    </row>
    <row r="33" spans="1:5" ht="12.75">
      <c r="A33" t="s">
        <v>59</v>
      </c>
      <c r="E33" s="39" t="s">
        <v>5</v>
      </c>
    </row>
    <row r="34" spans="1:16" ht="12.75">
      <c r="A34" t="s">
        <v>50</v>
      </c>
      <c s="34" t="s">
        <v>87</v>
      </c>
      <c s="34" t="s">
        <v>2647</v>
      </c>
      <c s="35" t="s">
        <v>5</v>
      </c>
      <c s="6" t="s">
        <v>2648</v>
      </c>
      <c s="36" t="s">
        <v>780</v>
      </c>
      <c s="37">
        <v>1</v>
      </c>
      <c s="36">
        <v>0</v>
      </c>
      <c s="36">
        <f>ROUND(G34*H34,6)</f>
      </c>
      <c r="L34" s="38">
        <v>0</v>
      </c>
      <c s="32">
        <f>ROUND(ROUND(L34,2)*ROUND(G34,3),2)</f>
      </c>
      <c s="36" t="s">
        <v>55</v>
      </c>
      <c>
        <f>(M34*21)/100</f>
      </c>
      <c t="s">
        <v>28</v>
      </c>
    </row>
    <row r="35" spans="1:5" ht="12.75">
      <c r="A35" s="35" t="s">
        <v>56</v>
      </c>
      <c r="E35" s="39" t="s">
        <v>2648</v>
      </c>
    </row>
    <row r="36" spans="1:5" ht="12.75">
      <c r="A36" s="35" t="s">
        <v>57</v>
      </c>
      <c r="E36" s="40" t="s">
        <v>5</v>
      </c>
    </row>
    <row r="37" spans="1:5" ht="12.75">
      <c r="A37" t="s">
        <v>59</v>
      </c>
      <c r="E37" s="39" t="s">
        <v>5</v>
      </c>
    </row>
    <row r="38" spans="1:16" ht="12.75">
      <c r="A38" t="s">
        <v>50</v>
      </c>
      <c s="34" t="s">
        <v>92</v>
      </c>
      <c s="34" t="s">
        <v>2649</v>
      </c>
      <c s="35" t="s">
        <v>5</v>
      </c>
      <c s="6" t="s">
        <v>2650</v>
      </c>
      <c s="36" t="s">
        <v>99</v>
      </c>
      <c s="37">
        <v>1260</v>
      </c>
      <c s="36">
        <v>0</v>
      </c>
      <c s="36">
        <f>ROUND(G38*H38,6)</f>
      </c>
      <c r="L38" s="38">
        <v>0</v>
      </c>
      <c s="32">
        <f>ROUND(ROUND(L38,2)*ROUND(G38,3),2)</f>
      </c>
      <c s="36" t="s">
        <v>55</v>
      </c>
      <c>
        <f>(M38*21)/100</f>
      </c>
      <c t="s">
        <v>28</v>
      </c>
    </row>
    <row r="39" spans="1:5" ht="12.75">
      <c r="A39" s="35" t="s">
        <v>56</v>
      </c>
      <c r="E39" s="39" t="s">
        <v>2650</v>
      </c>
    </row>
    <row r="40" spans="1:5" ht="12.75">
      <c r="A40" s="35" t="s">
        <v>57</v>
      </c>
      <c r="E40" s="40" t="s">
        <v>5</v>
      </c>
    </row>
    <row r="41" spans="1:5" ht="12.75">
      <c r="A41" t="s">
        <v>59</v>
      </c>
      <c r="E41" s="39" t="s">
        <v>5</v>
      </c>
    </row>
    <row r="42" spans="1:16" ht="12.75">
      <c r="A42" t="s">
        <v>50</v>
      </c>
      <c s="34" t="s">
        <v>96</v>
      </c>
      <c s="34" t="s">
        <v>2651</v>
      </c>
      <c s="35" t="s">
        <v>5</v>
      </c>
      <c s="6" t="s">
        <v>2652</v>
      </c>
      <c s="36" t="s">
        <v>533</v>
      </c>
      <c s="37">
        <v>28</v>
      </c>
      <c s="36">
        <v>0</v>
      </c>
      <c s="36">
        <f>ROUND(G42*H42,6)</f>
      </c>
      <c r="L42" s="38">
        <v>0</v>
      </c>
      <c s="32">
        <f>ROUND(ROUND(L42,2)*ROUND(G42,3),2)</f>
      </c>
      <c s="36" t="s">
        <v>55</v>
      </c>
      <c>
        <f>(M42*21)/100</f>
      </c>
      <c t="s">
        <v>28</v>
      </c>
    </row>
    <row r="43" spans="1:5" ht="12.75">
      <c r="A43" s="35" t="s">
        <v>56</v>
      </c>
      <c r="E43" s="39" t="s">
        <v>2652</v>
      </c>
    </row>
    <row r="44" spans="1:5" ht="12.75">
      <c r="A44" s="35" t="s">
        <v>57</v>
      </c>
      <c r="E44" s="40" t="s">
        <v>5</v>
      </c>
    </row>
    <row r="45" spans="1:5" ht="12.75">
      <c r="A45" t="s">
        <v>59</v>
      </c>
      <c r="E45" s="39" t="s">
        <v>5</v>
      </c>
    </row>
    <row r="46" spans="1:16" ht="12.75">
      <c r="A46" t="s">
        <v>50</v>
      </c>
      <c s="34" t="s">
        <v>101</v>
      </c>
      <c s="34" t="s">
        <v>2653</v>
      </c>
      <c s="35" t="s">
        <v>5</v>
      </c>
      <c s="6" t="s">
        <v>2654</v>
      </c>
      <c s="36" t="s">
        <v>533</v>
      </c>
      <c s="37">
        <v>124</v>
      </c>
      <c s="36">
        <v>0</v>
      </c>
      <c s="36">
        <f>ROUND(G46*H46,6)</f>
      </c>
      <c r="L46" s="38">
        <v>0</v>
      </c>
      <c s="32">
        <f>ROUND(ROUND(L46,2)*ROUND(G46,3),2)</f>
      </c>
      <c s="36" t="s">
        <v>55</v>
      </c>
      <c>
        <f>(M46*21)/100</f>
      </c>
      <c t="s">
        <v>28</v>
      </c>
    </row>
    <row r="47" spans="1:5" ht="12.75">
      <c r="A47" s="35" t="s">
        <v>56</v>
      </c>
      <c r="E47" s="39" t="s">
        <v>2654</v>
      </c>
    </row>
    <row r="48" spans="1:5" ht="12.75">
      <c r="A48" s="35" t="s">
        <v>57</v>
      </c>
      <c r="E48" s="40" t="s">
        <v>5</v>
      </c>
    </row>
    <row r="49" spans="1:5" ht="12.75">
      <c r="A49" t="s">
        <v>59</v>
      </c>
      <c r="E49" s="39" t="s">
        <v>2655</v>
      </c>
    </row>
    <row r="50" spans="1:16" ht="12.75">
      <c r="A50" t="s">
        <v>50</v>
      </c>
      <c s="34" t="s">
        <v>105</v>
      </c>
      <c s="34" t="s">
        <v>2656</v>
      </c>
      <c s="35" t="s">
        <v>5</v>
      </c>
      <c s="6" t="s">
        <v>2657</v>
      </c>
      <c s="36" t="s">
        <v>533</v>
      </c>
      <c s="37">
        <v>120</v>
      </c>
      <c s="36">
        <v>0</v>
      </c>
      <c s="36">
        <f>ROUND(G50*H50,6)</f>
      </c>
      <c r="L50" s="38">
        <v>0</v>
      </c>
      <c s="32">
        <f>ROUND(ROUND(L50,2)*ROUND(G50,3),2)</f>
      </c>
      <c s="36" t="s">
        <v>55</v>
      </c>
      <c>
        <f>(M50*21)/100</f>
      </c>
      <c t="s">
        <v>28</v>
      </c>
    </row>
    <row r="51" spans="1:5" ht="12.75">
      <c r="A51" s="35" t="s">
        <v>56</v>
      </c>
      <c r="E51" s="39" t="s">
        <v>2657</v>
      </c>
    </row>
    <row r="52" spans="1:5" ht="12.75">
      <c r="A52" s="35" t="s">
        <v>57</v>
      </c>
      <c r="E52" s="40" t="s">
        <v>5</v>
      </c>
    </row>
    <row r="53" spans="1:5" ht="12.75">
      <c r="A53" t="s">
        <v>59</v>
      </c>
      <c r="E53" s="39" t="s">
        <v>5</v>
      </c>
    </row>
    <row r="54" spans="1:16" ht="12.75">
      <c r="A54" t="s">
        <v>50</v>
      </c>
      <c s="34" t="s">
        <v>109</v>
      </c>
      <c s="34" t="s">
        <v>2658</v>
      </c>
      <c s="35" t="s">
        <v>5</v>
      </c>
      <c s="6" t="s">
        <v>2659</v>
      </c>
      <c s="36" t="s">
        <v>533</v>
      </c>
      <c s="37">
        <v>5</v>
      </c>
      <c s="36">
        <v>0</v>
      </c>
      <c s="36">
        <f>ROUND(G54*H54,6)</f>
      </c>
      <c r="L54" s="38">
        <v>0</v>
      </c>
      <c s="32">
        <f>ROUND(ROUND(L54,2)*ROUND(G54,3),2)</f>
      </c>
      <c s="36" t="s">
        <v>55</v>
      </c>
      <c>
        <f>(M54*21)/100</f>
      </c>
      <c t="s">
        <v>28</v>
      </c>
    </row>
    <row r="55" spans="1:5" ht="12.75">
      <c r="A55" s="35" t="s">
        <v>56</v>
      </c>
      <c r="E55" s="39" t="s">
        <v>2659</v>
      </c>
    </row>
    <row r="56" spans="1:5" ht="12.75">
      <c r="A56" s="35" t="s">
        <v>57</v>
      </c>
      <c r="E56" s="40" t="s">
        <v>5</v>
      </c>
    </row>
    <row r="57" spans="1:5" ht="12.75">
      <c r="A57" t="s">
        <v>59</v>
      </c>
      <c r="E57" s="39" t="s">
        <v>5</v>
      </c>
    </row>
    <row r="58" spans="1:16" ht="12.75">
      <c r="A58" t="s">
        <v>50</v>
      </c>
      <c s="34" t="s">
        <v>115</v>
      </c>
      <c s="34" t="s">
        <v>2660</v>
      </c>
      <c s="35" t="s">
        <v>5</v>
      </c>
      <c s="6" t="s">
        <v>2661</v>
      </c>
      <c s="36" t="s">
        <v>533</v>
      </c>
      <c s="37">
        <v>36</v>
      </c>
      <c s="36">
        <v>0</v>
      </c>
      <c s="36">
        <f>ROUND(G58*H58,6)</f>
      </c>
      <c r="L58" s="38">
        <v>0</v>
      </c>
      <c s="32">
        <f>ROUND(ROUND(L58,2)*ROUND(G58,3),2)</f>
      </c>
      <c s="36" t="s">
        <v>55</v>
      </c>
      <c>
        <f>(M58*21)/100</f>
      </c>
      <c t="s">
        <v>28</v>
      </c>
    </row>
    <row r="59" spans="1:5" ht="12.75">
      <c r="A59" s="35" t="s">
        <v>56</v>
      </c>
      <c r="E59" s="39" t="s">
        <v>2661</v>
      </c>
    </row>
    <row r="60" spans="1:5" ht="12.75">
      <c r="A60" s="35" t="s">
        <v>57</v>
      </c>
      <c r="E60" s="40" t="s">
        <v>5</v>
      </c>
    </row>
    <row r="61" spans="1:5" ht="12.75">
      <c r="A61" t="s">
        <v>59</v>
      </c>
      <c r="E61" s="39" t="s">
        <v>5</v>
      </c>
    </row>
    <row r="62" spans="1:16" ht="12.75">
      <c r="A62" t="s">
        <v>50</v>
      </c>
      <c s="34" t="s">
        <v>214</v>
      </c>
      <c s="34" t="s">
        <v>2662</v>
      </c>
      <c s="35" t="s">
        <v>5</v>
      </c>
      <c s="6" t="s">
        <v>2663</v>
      </c>
      <c s="36" t="s">
        <v>533</v>
      </c>
      <c s="37">
        <v>36</v>
      </c>
      <c s="36">
        <v>0</v>
      </c>
      <c s="36">
        <f>ROUND(G62*H62,6)</f>
      </c>
      <c r="L62" s="38">
        <v>0</v>
      </c>
      <c s="32">
        <f>ROUND(ROUND(L62,2)*ROUND(G62,3),2)</f>
      </c>
      <c s="36" t="s">
        <v>55</v>
      </c>
      <c>
        <f>(M62*21)/100</f>
      </c>
      <c t="s">
        <v>28</v>
      </c>
    </row>
    <row r="63" spans="1:5" ht="12.75">
      <c r="A63" s="35" t="s">
        <v>56</v>
      </c>
      <c r="E63" s="39" t="s">
        <v>2663</v>
      </c>
    </row>
    <row r="64" spans="1:5" ht="12.75">
      <c r="A64" s="35" t="s">
        <v>57</v>
      </c>
      <c r="E64" s="40" t="s">
        <v>5</v>
      </c>
    </row>
    <row r="65" spans="1:5" ht="12.75">
      <c r="A65" t="s">
        <v>59</v>
      </c>
      <c r="E65" s="39" t="s">
        <v>5</v>
      </c>
    </row>
    <row r="66" spans="1:16" ht="12.75">
      <c r="A66" t="s">
        <v>50</v>
      </c>
      <c s="34" t="s">
        <v>120</v>
      </c>
      <c s="34" t="s">
        <v>2664</v>
      </c>
      <c s="35" t="s">
        <v>5</v>
      </c>
      <c s="6" t="s">
        <v>2665</v>
      </c>
      <c s="36" t="s">
        <v>533</v>
      </c>
      <c s="37">
        <v>3</v>
      </c>
      <c s="36">
        <v>0</v>
      </c>
      <c s="36">
        <f>ROUND(G66*H66,6)</f>
      </c>
      <c r="L66" s="38">
        <v>0</v>
      </c>
      <c s="32">
        <f>ROUND(ROUND(L66,2)*ROUND(G66,3),2)</f>
      </c>
      <c s="36" t="s">
        <v>55</v>
      </c>
      <c>
        <f>(M66*21)/100</f>
      </c>
      <c t="s">
        <v>28</v>
      </c>
    </row>
    <row r="67" spans="1:5" ht="12.75">
      <c r="A67" s="35" t="s">
        <v>56</v>
      </c>
      <c r="E67" s="39" t="s">
        <v>2665</v>
      </c>
    </row>
    <row r="68" spans="1:5" ht="12.75">
      <c r="A68" s="35" t="s">
        <v>57</v>
      </c>
      <c r="E68" s="40" t="s">
        <v>5</v>
      </c>
    </row>
    <row r="69" spans="1:5" ht="12.75">
      <c r="A69" t="s">
        <v>59</v>
      </c>
      <c r="E69" s="39" t="s">
        <v>5</v>
      </c>
    </row>
    <row r="70" spans="1:16" ht="12.75">
      <c r="A70" t="s">
        <v>50</v>
      </c>
      <c s="34" t="s">
        <v>124</v>
      </c>
      <c s="34" t="s">
        <v>2664</v>
      </c>
      <c s="35" t="s">
        <v>48</v>
      </c>
      <c s="6" t="s">
        <v>2665</v>
      </c>
      <c s="36" t="s">
        <v>533</v>
      </c>
      <c s="37">
        <v>2</v>
      </c>
      <c s="36">
        <v>0</v>
      </c>
      <c s="36">
        <f>ROUND(G70*H70,6)</f>
      </c>
      <c r="L70" s="38">
        <v>0</v>
      </c>
      <c s="32">
        <f>ROUND(ROUND(L70,2)*ROUND(G70,3),2)</f>
      </c>
      <c s="36" t="s">
        <v>55</v>
      </c>
      <c>
        <f>(M70*21)/100</f>
      </c>
      <c t="s">
        <v>28</v>
      </c>
    </row>
    <row r="71" spans="1:5" ht="12.75">
      <c r="A71" s="35" t="s">
        <v>56</v>
      </c>
      <c r="E71" s="39" t="s">
        <v>2665</v>
      </c>
    </row>
    <row r="72" spans="1:5" ht="12.75">
      <c r="A72" s="35" t="s">
        <v>57</v>
      </c>
      <c r="E72" s="40" t="s">
        <v>5</v>
      </c>
    </row>
    <row r="73" spans="1:5" ht="12.75">
      <c r="A73" t="s">
        <v>59</v>
      </c>
      <c r="E73" s="39" t="s">
        <v>5</v>
      </c>
    </row>
    <row r="74" spans="1:16" ht="12.75">
      <c r="A74" t="s">
        <v>50</v>
      </c>
      <c s="34" t="s">
        <v>129</v>
      </c>
      <c s="34" t="s">
        <v>2666</v>
      </c>
      <c s="35" t="s">
        <v>5</v>
      </c>
      <c s="6" t="s">
        <v>2667</v>
      </c>
      <c s="36" t="s">
        <v>533</v>
      </c>
      <c s="37">
        <v>1</v>
      </c>
      <c s="36">
        <v>0</v>
      </c>
      <c s="36">
        <f>ROUND(G74*H74,6)</f>
      </c>
      <c r="L74" s="38">
        <v>0</v>
      </c>
      <c s="32">
        <f>ROUND(ROUND(L74,2)*ROUND(G74,3),2)</f>
      </c>
      <c s="36" t="s">
        <v>55</v>
      </c>
      <c>
        <f>(M74*21)/100</f>
      </c>
      <c t="s">
        <v>28</v>
      </c>
    </row>
    <row r="75" spans="1:5" ht="12.75">
      <c r="A75" s="35" t="s">
        <v>56</v>
      </c>
      <c r="E75" s="39" t="s">
        <v>2667</v>
      </c>
    </row>
    <row r="76" spans="1:5" ht="12.75">
      <c r="A76" s="35" t="s">
        <v>57</v>
      </c>
      <c r="E76" s="40" t="s">
        <v>5</v>
      </c>
    </row>
    <row r="77" spans="1:5" ht="12.75">
      <c r="A77" t="s">
        <v>59</v>
      </c>
      <c r="E77" s="39" t="s">
        <v>5</v>
      </c>
    </row>
    <row r="78" spans="1:16" ht="12.75">
      <c r="A78" t="s">
        <v>50</v>
      </c>
      <c s="34" t="s">
        <v>133</v>
      </c>
      <c s="34" t="s">
        <v>2668</v>
      </c>
      <c s="35" t="s">
        <v>5</v>
      </c>
      <c s="6" t="s">
        <v>2669</v>
      </c>
      <c s="36" t="s">
        <v>533</v>
      </c>
      <c s="37">
        <v>1</v>
      </c>
      <c s="36">
        <v>0</v>
      </c>
      <c s="36">
        <f>ROUND(G78*H78,6)</f>
      </c>
      <c r="L78" s="38">
        <v>0</v>
      </c>
      <c s="32">
        <f>ROUND(ROUND(L78,2)*ROUND(G78,3),2)</f>
      </c>
      <c s="36" t="s">
        <v>55</v>
      </c>
      <c>
        <f>(M78*21)/100</f>
      </c>
      <c t="s">
        <v>28</v>
      </c>
    </row>
    <row r="79" spans="1:5" ht="12.75">
      <c r="A79" s="35" t="s">
        <v>56</v>
      </c>
      <c r="E79" s="39" t="s">
        <v>2669</v>
      </c>
    </row>
    <row r="80" spans="1:5" ht="12.75">
      <c r="A80" s="35" t="s">
        <v>57</v>
      </c>
      <c r="E80" s="40" t="s">
        <v>5</v>
      </c>
    </row>
    <row r="81" spans="1:5" ht="12.75">
      <c r="A81" t="s">
        <v>59</v>
      </c>
      <c r="E81" s="39" t="s">
        <v>5</v>
      </c>
    </row>
    <row r="82" spans="1:16" ht="12.75">
      <c r="A82" t="s">
        <v>50</v>
      </c>
      <c s="34" t="s">
        <v>137</v>
      </c>
      <c s="34" t="s">
        <v>2670</v>
      </c>
      <c s="35" t="s">
        <v>5</v>
      </c>
      <c s="6" t="s">
        <v>2671</v>
      </c>
      <c s="36" t="s">
        <v>99</v>
      </c>
      <c s="37">
        <v>1260</v>
      </c>
      <c s="36">
        <v>0</v>
      </c>
      <c s="36">
        <f>ROUND(G82*H82,6)</f>
      </c>
      <c r="L82" s="38">
        <v>0</v>
      </c>
      <c s="32">
        <f>ROUND(ROUND(L82,2)*ROUND(G82,3),2)</f>
      </c>
      <c s="36" t="s">
        <v>55</v>
      </c>
      <c>
        <f>(M82*21)/100</f>
      </c>
      <c t="s">
        <v>28</v>
      </c>
    </row>
    <row r="83" spans="1:5" ht="12.75">
      <c r="A83" s="35" t="s">
        <v>56</v>
      </c>
      <c r="E83" s="39" t="s">
        <v>2671</v>
      </c>
    </row>
    <row r="84" spans="1:5" ht="12.75">
      <c r="A84" s="35" t="s">
        <v>57</v>
      </c>
      <c r="E84" s="40" t="s">
        <v>5</v>
      </c>
    </row>
    <row r="85" spans="1:5" ht="12.75">
      <c r="A85" t="s">
        <v>59</v>
      </c>
      <c r="E85" s="39" t="s">
        <v>5</v>
      </c>
    </row>
    <row r="86" spans="1:16" ht="25.5">
      <c r="A86" t="s">
        <v>50</v>
      </c>
      <c s="34" t="s">
        <v>141</v>
      </c>
      <c s="34" t="s">
        <v>2672</v>
      </c>
      <c s="35" t="s">
        <v>5</v>
      </c>
      <c s="6" t="s">
        <v>2673</v>
      </c>
      <c s="36" t="s">
        <v>90</v>
      </c>
      <c s="37">
        <v>15</v>
      </c>
      <c s="36">
        <v>0</v>
      </c>
      <c s="36">
        <f>ROUND(G86*H86,6)</f>
      </c>
      <c r="L86" s="38">
        <v>0</v>
      </c>
      <c s="32">
        <f>ROUND(ROUND(L86,2)*ROUND(G86,3),2)</f>
      </c>
      <c s="36" t="s">
        <v>814</v>
      </c>
      <c>
        <f>(M86*21)/100</f>
      </c>
      <c t="s">
        <v>28</v>
      </c>
    </row>
    <row r="87" spans="1:5" ht="25.5">
      <c r="A87" s="35" t="s">
        <v>56</v>
      </c>
      <c r="E87" s="39" t="s">
        <v>2673</v>
      </c>
    </row>
    <row r="88" spans="1:5" ht="12.75">
      <c r="A88" s="35" t="s">
        <v>57</v>
      </c>
      <c r="E88" s="40" t="s">
        <v>5</v>
      </c>
    </row>
    <row r="89" spans="1:5" ht="12.75">
      <c r="A89" t="s">
        <v>59</v>
      </c>
      <c r="E89" s="39" t="s">
        <v>5</v>
      </c>
    </row>
    <row r="90" spans="1:16" ht="25.5">
      <c r="A90" t="s">
        <v>50</v>
      </c>
      <c s="34" t="s">
        <v>145</v>
      </c>
      <c s="34" t="s">
        <v>2674</v>
      </c>
      <c s="35" t="s">
        <v>5</v>
      </c>
      <c s="6" t="s">
        <v>2675</v>
      </c>
      <c s="36" t="s">
        <v>90</v>
      </c>
      <c s="37">
        <v>6</v>
      </c>
      <c s="36">
        <v>0</v>
      </c>
      <c s="36">
        <f>ROUND(G90*H90,6)</f>
      </c>
      <c r="L90" s="38">
        <v>0</v>
      </c>
      <c s="32">
        <f>ROUND(ROUND(L90,2)*ROUND(G90,3),2)</f>
      </c>
      <c s="36" t="s">
        <v>814</v>
      </c>
      <c>
        <f>(M90*21)/100</f>
      </c>
      <c t="s">
        <v>28</v>
      </c>
    </row>
    <row r="91" spans="1:5" ht="25.5">
      <c r="A91" s="35" t="s">
        <v>56</v>
      </c>
      <c r="E91" s="39" t="s">
        <v>2675</v>
      </c>
    </row>
    <row r="92" spans="1:5" ht="12.75">
      <c r="A92" s="35" t="s">
        <v>57</v>
      </c>
      <c r="E92" s="40" t="s">
        <v>5</v>
      </c>
    </row>
    <row r="93" spans="1:5" ht="12.75">
      <c r="A93" t="s">
        <v>59</v>
      </c>
      <c r="E93" s="39" t="s">
        <v>5</v>
      </c>
    </row>
    <row r="94" spans="1:16" ht="12.75">
      <c r="A94" t="s">
        <v>50</v>
      </c>
      <c s="34" t="s">
        <v>149</v>
      </c>
      <c s="34" t="s">
        <v>2676</v>
      </c>
      <c s="35" t="s">
        <v>5</v>
      </c>
      <c s="6" t="s">
        <v>2677</v>
      </c>
      <c s="36" t="s">
        <v>533</v>
      </c>
      <c s="37">
        <v>272</v>
      </c>
      <c s="36">
        <v>0</v>
      </c>
      <c s="36">
        <f>ROUND(G94*H94,6)</f>
      </c>
      <c r="L94" s="38">
        <v>0</v>
      </c>
      <c s="32">
        <f>ROUND(ROUND(L94,2)*ROUND(G94,3),2)</f>
      </c>
      <c s="36" t="s">
        <v>55</v>
      </c>
      <c>
        <f>(M94*21)/100</f>
      </c>
      <c t="s">
        <v>28</v>
      </c>
    </row>
    <row r="95" spans="1:5" ht="12.75">
      <c r="A95" s="35" t="s">
        <v>56</v>
      </c>
      <c r="E95" s="39" t="s">
        <v>2677</v>
      </c>
    </row>
    <row r="96" spans="1:5" ht="12.75">
      <c r="A96" s="35" t="s">
        <v>57</v>
      </c>
      <c r="E96" s="40" t="s">
        <v>5</v>
      </c>
    </row>
    <row r="97" spans="1:5" ht="12.75">
      <c r="A97" t="s">
        <v>59</v>
      </c>
      <c r="E97" s="39" t="s">
        <v>5</v>
      </c>
    </row>
    <row r="98" spans="1:16" ht="25.5">
      <c r="A98" t="s">
        <v>50</v>
      </c>
      <c s="34" t="s">
        <v>153</v>
      </c>
      <c s="34" t="s">
        <v>2678</v>
      </c>
      <c s="35" t="s">
        <v>5</v>
      </c>
      <c s="6" t="s">
        <v>2679</v>
      </c>
      <c s="36" t="s">
        <v>90</v>
      </c>
      <c s="37">
        <v>5</v>
      </c>
      <c s="36">
        <v>0</v>
      </c>
      <c s="36">
        <f>ROUND(G98*H98,6)</f>
      </c>
      <c r="L98" s="38">
        <v>0</v>
      </c>
      <c s="32">
        <f>ROUND(ROUND(L98,2)*ROUND(G98,3),2)</f>
      </c>
      <c s="36" t="s">
        <v>814</v>
      </c>
      <c>
        <f>(M98*21)/100</f>
      </c>
      <c t="s">
        <v>28</v>
      </c>
    </row>
    <row r="99" spans="1:5" ht="25.5">
      <c r="A99" s="35" t="s">
        <v>56</v>
      </c>
      <c r="E99" s="39" t="s">
        <v>2679</v>
      </c>
    </row>
    <row r="100" spans="1:5" ht="12.75">
      <c r="A100" s="35" t="s">
        <v>57</v>
      </c>
      <c r="E100" s="40" t="s">
        <v>5</v>
      </c>
    </row>
    <row r="101" spans="1:5" ht="12.75">
      <c r="A101" t="s">
        <v>59</v>
      </c>
      <c r="E101" s="39" t="s">
        <v>5</v>
      </c>
    </row>
    <row r="102" spans="1:16" ht="12.75">
      <c r="A102" t="s">
        <v>50</v>
      </c>
      <c s="34" t="s">
        <v>241</v>
      </c>
      <c s="34" t="s">
        <v>2680</v>
      </c>
      <c s="35" t="s">
        <v>5</v>
      </c>
      <c s="6" t="s">
        <v>2681</v>
      </c>
      <c s="36" t="s">
        <v>533</v>
      </c>
      <c s="37">
        <v>36</v>
      </c>
      <c s="36">
        <v>0</v>
      </c>
      <c s="36">
        <f>ROUND(G102*H102,6)</f>
      </c>
      <c r="L102" s="38">
        <v>0</v>
      </c>
      <c s="32">
        <f>ROUND(ROUND(L102,2)*ROUND(G102,3),2)</f>
      </c>
      <c s="36" t="s">
        <v>55</v>
      </c>
      <c>
        <f>(M102*21)/100</f>
      </c>
      <c t="s">
        <v>28</v>
      </c>
    </row>
    <row r="103" spans="1:5" ht="12.75">
      <c r="A103" s="35" t="s">
        <v>56</v>
      </c>
      <c r="E103" s="39" t="s">
        <v>2681</v>
      </c>
    </row>
    <row r="104" spans="1:5" ht="12.75">
      <c r="A104" s="35" t="s">
        <v>57</v>
      </c>
      <c r="E104" s="40" t="s">
        <v>5</v>
      </c>
    </row>
    <row r="105" spans="1:5" ht="12.75">
      <c r="A105" t="s">
        <v>59</v>
      </c>
      <c r="E105" s="39" t="s">
        <v>5</v>
      </c>
    </row>
    <row r="106" spans="1:16" ht="12.75">
      <c r="A106" t="s">
        <v>50</v>
      </c>
      <c s="34" t="s">
        <v>157</v>
      </c>
      <c s="34" t="s">
        <v>2682</v>
      </c>
      <c s="35" t="s">
        <v>5</v>
      </c>
      <c s="6" t="s">
        <v>2683</v>
      </c>
      <c s="36" t="s">
        <v>99</v>
      </c>
      <c s="37">
        <v>8</v>
      </c>
      <c s="36">
        <v>0</v>
      </c>
      <c s="36">
        <f>ROUND(G106*H106,6)</f>
      </c>
      <c r="L106" s="38">
        <v>0</v>
      </c>
      <c s="32">
        <f>ROUND(ROUND(L106,2)*ROUND(G106,3),2)</f>
      </c>
      <c s="36" t="s">
        <v>55</v>
      </c>
      <c>
        <f>(M106*21)/100</f>
      </c>
      <c t="s">
        <v>28</v>
      </c>
    </row>
    <row r="107" spans="1:5" ht="12.75">
      <c r="A107" s="35" t="s">
        <v>56</v>
      </c>
      <c r="E107" s="39" t="s">
        <v>2683</v>
      </c>
    </row>
    <row r="108" spans="1:5" ht="12.75">
      <c r="A108" s="35" t="s">
        <v>57</v>
      </c>
      <c r="E108" s="40" t="s">
        <v>5</v>
      </c>
    </row>
    <row r="109" spans="1:5" ht="12.75">
      <c r="A109" t="s">
        <v>59</v>
      </c>
      <c r="E109" s="39" t="s">
        <v>5</v>
      </c>
    </row>
    <row r="110" spans="1:16" ht="12.75">
      <c r="A110" t="s">
        <v>50</v>
      </c>
      <c s="34" t="s">
        <v>161</v>
      </c>
      <c s="34" t="s">
        <v>2684</v>
      </c>
      <c s="35" t="s">
        <v>5</v>
      </c>
      <c s="6" t="s">
        <v>2685</v>
      </c>
      <c s="36" t="s">
        <v>99</v>
      </c>
      <c s="37">
        <v>8</v>
      </c>
      <c s="36">
        <v>0</v>
      </c>
      <c s="36">
        <f>ROUND(G110*H110,6)</f>
      </c>
      <c r="L110" s="38">
        <v>0</v>
      </c>
      <c s="32">
        <f>ROUND(ROUND(L110,2)*ROUND(G110,3),2)</f>
      </c>
      <c s="36" t="s">
        <v>55</v>
      </c>
      <c>
        <f>(M110*21)/100</f>
      </c>
      <c t="s">
        <v>28</v>
      </c>
    </row>
    <row r="111" spans="1:5" ht="12.75">
      <c r="A111" s="35" t="s">
        <v>56</v>
      </c>
      <c r="E111" s="39" t="s">
        <v>2685</v>
      </c>
    </row>
    <row r="112" spans="1:5" ht="12.75">
      <c r="A112" s="35" t="s">
        <v>57</v>
      </c>
      <c r="E112" s="40" t="s">
        <v>5</v>
      </c>
    </row>
    <row r="113" spans="1:5" ht="12.75">
      <c r="A113" t="s">
        <v>59</v>
      </c>
      <c r="E113" s="39" t="s">
        <v>5</v>
      </c>
    </row>
    <row r="114" spans="1:16" ht="12.75">
      <c r="A114" t="s">
        <v>50</v>
      </c>
      <c s="34" t="s">
        <v>165</v>
      </c>
      <c s="34" t="s">
        <v>2686</v>
      </c>
      <c s="35" t="s">
        <v>5</v>
      </c>
      <c s="6" t="s">
        <v>2687</v>
      </c>
      <c s="36" t="s">
        <v>533</v>
      </c>
      <c s="37">
        <v>1</v>
      </c>
      <c s="36">
        <v>0</v>
      </c>
      <c s="36">
        <f>ROUND(G114*H114,6)</f>
      </c>
      <c r="L114" s="38">
        <v>0</v>
      </c>
      <c s="32">
        <f>ROUND(ROUND(L114,2)*ROUND(G114,3),2)</f>
      </c>
      <c s="36" t="s">
        <v>55</v>
      </c>
      <c>
        <f>(M114*21)/100</f>
      </c>
      <c t="s">
        <v>28</v>
      </c>
    </row>
    <row r="115" spans="1:5" ht="12.75">
      <c r="A115" s="35" t="s">
        <v>56</v>
      </c>
      <c r="E115" s="39" t="s">
        <v>2687</v>
      </c>
    </row>
    <row r="116" spans="1:5" ht="12.75">
      <c r="A116" s="35" t="s">
        <v>57</v>
      </c>
      <c r="E116" s="40" t="s">
        <v>5</v>
      </c>
    </row>
    <row r="117" spans="1:5" ht="12.75">
      <c r="A117" t="s">
        <v>59</v>
      </c>
      <c r="E117" s="39" t="s">
        <v>5</v>
      </c>
    </row>
    <row r="118" spans="1:16" ht="25.5">
      <c r="A118" t="s">
        <v>50</v>
      </c>
      <c s="34" t="s">
        <v>169</v>
      </c>
      <c s="34" t="s">
        <v>2688</v>
      </c>
      <c s="35" t="s">
        <v>5</v>
      </c>
      <c s="6" t="s">
        <v>2689</v>
      </c>
      <c s="36" t="s">
        <v>99</v>
      </c>
      <c s="37">
        <v>450</v>
      </c>
      <c s="36">
        <v>0</v>
      </c>
      <c s="36">
        <f>ROUND(G118*H118,6)</f>
      </c>
      <c r="L118" s="38">
        <v>0</v>
      </c>
      <c s="32">
        <f>ROUND(ROUND(L118,2)*ROUND(G118,3),2)</f>
      </c>
      <c s="36" t="s">
        <v>55</v>
      </c>
      <c>
        <f>(M118*21)/100</f>
      </c>
      <c t="s">
        <v>28</v>
      </c>
    </row>
    <row r="119" spans="1:5" ht="25.5">
      <c r="A119" s="35" t="s">
        <v>56</v>
      </c>
      <c r="E119" s="39" t="s">
        <v>2689</v>
      </c>
    </row>
    <row r="120" spans="1:5" ht="12.75">
      <c r="A120" s="35" t="s">
        <v>57</v>
      </c>
      <c r="E120" s="40" t="s">
        <v>5</v>
      </c>
    </row>
    <row r="121" spans="1:5" ht="12.75">
      <c r="A121" t="s">
        <v>59</v>
      </c>
      <c r="E121" s="39" t="s">
        <v>5</v>
      </c>
    </row>
    <row r="122" spans="1:16" ht="12.75">
      <c r="A122" t="s">
        <v>50</v>
      </c>
      <c s="34" t="s">
        <v>251</v>
      </c>
      <c s="34" t="s">
        <v>2690</v>
      </c>
      <c s="35" t="s">
        <v>5</v>
      </c>
      <c s="6" t="s">
        <v>2691</v>
      </c>
      <c s="36" t="s">
        <v>90</v>
      </c>
      <c s="37">
        <v>26</v>
      </c>
      <c s="36">
        <v>0</v>
      </c>
      <c s="36">
        <f>ROUND(G122*H122,6)</f>
      </c>
      <c r="L122" s="38">
        <v>0</v>
      </c>
      <c s="32">
        <f>ROUND(ROUND(L122,2)*ROUND(G122,3),2)</f>
      </c>
      <c s="36" t="s">
        <v>55</v>
      </c>
      <c>
        <f>(M122*21)/100</f>
      </c>
      <c t="s">
        <v>28</v>
      </c>
    </row>
    <row r="123" spans="1:5" ht="12.75">
      <c r="A123" s="35" t="s">
        <v>56</v>
      </c>
      <c r="E123" s="39" t="s">
        <v>2691</v>
      </c>
    </row>
    <row r="124" spans="1:5" ht="12.75">
      <c r="A124" s="35" t="s">
        <v>57</v>
      </c>
      <c r="E124" s="40" t="s">
        <v>5</v>
      </c>
    </row>
    <row r="125" spans="1:5" ht="12.75">
      <c r="A125" t="s">
        <v>59</v>
      </c>
      <c r="E125" s="39" t="s">
        <v>5</v>
      </c>
    </row>
    <row r="126" spans="1:16" ht="25.5">
      <c r="A126" t="s">
        <v>50</v>
      </c>
      <c s="34" t="s">
        <v>256</v>
      </c>
      <c s="34" t="s">
        <v>725</v>
      </c>
      <c s="35" t="s">
        <v>726</v>
      </c>
      <c s="6" t="s">
        <v>727</v>
      </c>
      <c s="36" t="s">
        <v>54</v>
      </c>
      <c s="37">
        <v>0.4</v>
      </c>
      <c s="36">
        <v>0</v>
      </c>
      <c s="36">
        <f>ROUND(G126*H126,6)</f>
      </c>
      <c r="L126" s="38">
        <v>0</v>
      </c>
      <c s="32">
        <f>ROUND(ROUND(L126,2)*ROUND(G126,3),2)</f>
      </c>
      <c s="36" t="s">
        <v>55</v>
      </c>
      <c>
        <f>(M126*21)/100</f>
      </c>
      <c t="s">
        <v>28</v>
      </c>
    </row>
    <row r="127" spans="1:5" ht="25.5">
      <c r="A127" s="35" t="s">
        <v>56</v>
      </c>
      <c r="E127" s="39" t="s">
        <v>727</v>
      </c>
    </row>
    <row r="128" spans="1:5" ht="25.5">
      <c r="A128" s="35" t="s">
        <v>57</v>
      </c>
      <c r="E128" s="40" t="s">
        <v>2692</v>
      </c>
    </row>
    <row r="129" spans="1:5" ht="25.5">
      <c r="A129" t="s">
        <v>59</v>
      </c>
      <c r="E129" s="39" t="s">
        <v>426</v>
      </c>
    </row>
    <row r="130" spans="1:16" ht="25.5">
      <c r="A130" t="s">
        <v>50</v>
      </c>
      <c s="34" t="s">
        <v>173</v>
      </c>
      <c s="34" t="s">
        <v>729</v>
      </c>
      <c s="35" t="s">
        <v>730</v>
      </c>
      <c s="6" t="s">
        <v>731</v>
      </c>
      <c s="36" t="s">
        <v>54</v>
      </c>
      <c s="37">
        <v>0.4</v>
      </c>
      <c s="36">
        <v>0</v>
      </c>
      <c s="36">
        <f>ROUND(G130*H130,6)</f>
      </c>
      <c r="L130" s="38">
        <v>0</v>
      </c>
      <c s="32">
        <f>ROUND(ROUND(L130,2)*ROUND(G130,3),2)</f>
      </c>
      <c s="36" t="s">
        <v>55</v>
      </c>
      <c>
        <f>(M130*21)/100</f>
      </c>
      <c t="s">
        <v>28</v>
      </c>
    </row>
    <row r="131" spans="1:5" ht="25.5">
      <c r="A131" s="35" t="s">
        <v>56</v>
      </c>
      <c r="E131" s="39" t="s">
        <v>731</v>
      </c>
    </row>
    <row r="132" spans="1:5" ht="25.5">
      <c r="A132" s="35" t="s">
        <v>57</v>
      </c>
      <c r="E132" s="40" t="s">
        <v>2692</v>
      </c>
    </row>
    <row r="133" spans="1:5" ht="25.5">
      <c r="A133" t="s">
        <v>59</v>
      </c>
      <c r="E133" s="39" t="s">
        <v>426</v>
      </c>
    </row>
    <row r="134" spans="1:16" ht="12.75">
      <c r="A134" t="s">
        <v>50</v>
      </c>
      <c s="34" t="s">
        <v>175</v>
      </c>
      <c s="34" t="s">
        <v>2693</v>
      </c>
      <c s="35" t="s">
        <v>5</v>
      </c>
      <c s="6" t="s">
        <v>2694</v>
      </c>
      <c s="36" t="s">
        <v>780</v>
      </c>
      <c s="37">
        <v>1</v>
      </c>
      <c s="36">
        <v>0</v>
      </c>
      <c s="36">
        <f>ROUND(G134*H134,6)</f>
      </c>
      <c r="L134" s="38">
        <v>0</v>
      </c>
      <c s="32">
        <f>ROUND(ROUND(L134,2)*ROUND(G134,3),2)</f>
      </c>
      <c s="36" t="s">
        <v>55</v>
      </c>
      <c>
        <f>(M134*21)/100</f>
      </c>
      <c t="s">
        <v>28</v>
      </c>
    </row>
    <row r="135" spans="1:5" ht="12.75">
      <c r="A135" s="35" t="s">
        <v>56</v>
      </c>
      <c r="E135" s="39" t="s">
        <v>2694</v>
      </c>
    </row>
    <row r="136" spans="1:5" ht="12.75">
      <c r="A136" s="35" t="s">
        <v>57</v>
      </c>
      <c r="E136" s="40" t="s">
        <v>5</v>
      </c>
    </row>
    <row r="137" spans="1:5" ht="12.75">
      <c r="A137" t="s">
        <v>59</v>
      </c>
      <c r="E1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COUNTIFS(L8:L262,"=0",A8:A262,"P")+COUNTIFS(L8:L262,"",A8:A262,"P")+SUM(Q8:Q262)</f>
      </c>
    </row>
    <row r="8" spans="1:13" ht="12.75">
      <c r="A8" t="s">
        <v>45</v>
      </c>
      <c r="C8" s="28" t="s">
        <v>2697</v>
      </c>
      <c r="E8" s="30" t="s">
        <v>2696</v>
      </c>
      <c r="J8" s="29">
        <f>0+J9+J14+J115+J224+J261</f>
      </c>
      <c s="29">
        <f>0+K9+K14+K115+K224+K261</f>
      </c>
      <c s="29">
        <f>0+L9+L14+L115+L224+L261</f>
      </c>
      <c s="29">
        <f>0+M9+M14+M115+M224+M261</f>
      </c>
    </row>
    <row r="9" spans="1:13" ht="12.75">
      <c r="A9" t="s">
        <v>47</v>
      </c>
      <c r="C9" s="31" t="s">
        <v>721</v>
      </c>
      <c r="E9" s="33" t="s">
        <v>722</v>
      </c>
      <c r="J9" s="32">
        <f>0</f>
      </c>
      <c s="32">
        <f>0</f>
      </c>
      <c s="32">
        <f>0+L10</f>
      </c>
      <c s="32">
        <f>0+M10</f>
      </c>
    </row>
    <row r="10" spans="1:16" ht="38.25">
      <c r="A10" t="s">
        <v>50</v>
      </c>
      <c s="34" t="s">
        <v>48</v>
      </c>
      <c s="34" t="s">
        <v>748</v>
      </c>
      <c s="35" t="s">
        <v>749</v>
      </c>
      <c s="6" t="s">
        <v>750</v>
      </c>
      <c s="36" t="s">
        <v>54</v>
      </c>
      <c s="37">
        <v>1.185</v>
      </c>
      <c s="36">
        <v>0</v>
      </c>
      <c s="36">
        <f>ROUND(G10*H10,6)</f>
      </c>
      <c r="L10" s="38">
        <v>0</v>
      </c>
      <c s="32">
        <f>ROUND(ROUND(L10,2)*ROUND(G10,3),2)</f>
      </c>
      <c s="36" t="s">
        <v>55</v>
      </c>
      <c>
        <f>(M10*21)/100</f>
      </c>
      <c t="s">
        <v>28</v>
      </c>
    </row>
    <row r="11" spans="1:5" ht="38.25">
      <c r="A11" s="35" t="s">
        <v>56</v>
      </c>
      <c r="E11" s="39" t="s">
        <v>751</v>
      </c>
    </row>
    <row r="12" spans="1:5" ht="25.5">
      <c r="A12" s="35" t="s">
        <v>57</v>
      </c>
      <c r="E12" s="40" t="s">
        <v>2698</v>
      </c>
    </row>
    <row r="13" spans="1:5" ht="89.25">
      <c r="A13" t="s">
        <v>59</v>
      </c>
      <c r="E13" s="39" t="s">
        <v>528</v>
      </c>
    </row>
    <row r="14" spans="1:13" ht="12.75">
      <c r="A14" t="s">
        <v>47</v>
      </c>
      <c r="C14" s="31" t="s">
        <v>66</v>
      </c>
      <c r="E14" s="33" t="s">
        <v>2699</v>
      </c>
      <c r="J14" s="32">
        <f>0</f>
      </c>
      <c s="32">
        <f>0</f>
      </c>
      <c s="32">
        <f>0+L15+L19+L23+L27+L31+L35+L39+L43+L47+L51+L55+L59+L63+L67+L71+L75+L79+L83+L87+L91+L95+L99+L103+L107+L111</f>
      </c>
      <c s="32">
        <f>0+M15+M19+M23+M27+M31+M35+M39+M43+M47+M51+M55+M59+M63+M67+M71+M75+M79+M83+M87+M91+M95+M99+M103+M107+M111</f>
      </c>
    </row>
    <row r="15" spans="1:16" ht="12.75">
      <c r="A15" t="s">
        <v>50</v>
      </c>
      <c s="34" t="s">
        <v>28</v>
      </c>
      <c s="34" t="s">
        <v>2700</v>
      </c>
      <c s="35" t="s">
        <v>5</v>
      </c>
      <c s="6" t="s">
        <v>2701</v>
      </c>
      <c s="36" t="s">
        <v>533</v>
      </c>
      <c s="37">
        <v>1</v>
      </c>
      <c s="36">
        <v>0</v>
      </c>
      <c s="36">
        <f>ROUND(G15*H15,6)</f>
      </c>
      <c r="L15" s="38">
        <v>0</v>
      </c>
      <c s="32">
        <f>ROUND(ROUND(L15,2)*ROUND(G15,3),2)</f>
      </c>
      <c s="36" t="s">
        <v>55</v>
      </c>
      <c>
        <f>(M15*21)/100</f>
      </c>
      <c t="s">
        <v>28</v>
      </c>
    </row>
    <row r="16" spans="1:5" ht="12.75">
      <c r="A16" s="35" t="s">
        <v>56</v>
      </c>
      <c r="E16" s="39" t="s">
        <v>2701</v>
      </c>
    </row>
    <row r="17" spans="1:5" ht="12.75">
      <c r="A17" s="35" t="s">
        <v>57</v>
      </c>
      <c r="E17" s="40" t="s">
        <v>5</v>
      </c>
    </row>
    <row r="18" spans="1:5" ht="12.75">
      <c r="A18" t="s">
        <v>59</v>
      </c>
      <c r="E18" s="39" t="s">
        <v>2702</v>
      </c>
    </row>
    <row r="19" spans="1:16" ht="12.75">
      <c r="A19" t="s">
        <v>50</v>
      </c>
      <c s="34" t="s">
        <v>26</v>
      </c>
      <c s="34" t="s">
        <v>2703</v>
      </c>
      <c s="35" t="s">
        <v>5</v>
      </c>
      <c s="6" t="s">
        <v>2704</v>
      </c>
      <c s="36" t="s">
        <v>533</v>
      </c>
      <c s="37">
        <v>9</v>
      </c>
      <c s="36">
        <v>0</v>
      </c>
      <c s="36">
        <f>ROUND(G19*H19,6)</f>
      </c>
      <c r="L19" s="38">
        <v>0</v>
      </c>
      <c s="32">
        <f>ROUND(ROUND(L19,2)*ROUND(G19,3),2)</f>
      </c>
      <c s="36" t="s">
        <v>55</v>
      </c>
      <c>
        <f>(M19*21)/100</f>
      </c>
      <c t="s">
        <v>28</v>
      </c>
    </row>
    <row r="20" spans="1:5" ht="12.75">
      <c r="A20" s="35" t="s">
        <v>56</v>
      </c>
      <c r="E20" s="39" t="s">
        <v>2704</v>
      </c>
    </row>
    <row r="21" spans="1:5" ht="12.75">
      <c r="A21" s="35" t="s">
        <v>57</v>
      </c>
      <c r="E21" s="40" t="s">
        <v>5</v>
      </c>
    </row>
    <row r="22" spans="1:5" ht="12.75">
      <c r="A22" t="s">
        <v>59</v>
      </c>
      <c r="E22" s="39" t="s">
        <v>5</v>
      </c>
    </row>
    <row r="23" spans="1:16" ht="12.75">
      <c r="A23" t="s">
        <v>50</v>
      </c>
      <c s="34" t="s">
        <v>75</v>
      </c>
      <c s="34" t="s">
        <v>2705</v>
      </c>
      <c s="35" t="s">
        <v>5</v>
      </c>
      <c s="6" t="s">
        <v>2706</v>
      </c>
      <c s="36" t="s">
        <v>533</v>
      </c>
      <c s="37">
        <v>6</v>
      </c>
      <c s="36">
        <v>0</v>
      </c>
      <c s="36">
        <f>ROUND(G23*H23,6)</f>
      </c>
      <c r="L23" s="38">
        <v>0</v>
      </c>
      <c s="32">
        <f>ROUND(ROUND(L23,2)*ROUND(G23,3),2)</f>
      </c>
      <c s="36" t="s">
        <v>55</v>
      </c>
      <c>
        <f>(M23*21)/100</f>
      </c>
      <c t="s">
        <v>28</v>
      </c>
    </row>
    <row r="24" spans="1:5" ht="12.75">
      <c r="A24" s="35" t="s">
        <v>56</v>
      </c>
      <c r="E24" s="39" t="s">
        <v>2706</v>
      </c>
    </row>
    <row r="25" spans="1:5" ht="12.75">
      <c r="A25" s="35" t="s">
        <v>57</v>
      </c>
      <c r="E25" s="40" t="s">
        <v>5</v>
      </c>
    </row>
    <row r="26" spans="1:5" ht="12.75">
      <c r="A26" t="s">
        <v>59</v>
      </c>
      <c r="E26" s="39" t="s">
        <v>5</v>
      </c>
    </row>
    <row r="27" spans="1:16" ht="12.75">
      <c r="A27" t="s">
        <v>50</v>
      </c>
      <c s="34" t="s">
        <v>81</v>
      </c>
      <c s="34" t="s">
        <v>2707</v>
      </c>
      <c s="35" t="s">
        <v>5</v>
      </c>
      <c s="6" t="s">
        <v>2708</v>
      </c>
      <c s="36" t="s">
        <v>99</v>
      </c>
      <c s="37">
        <v>567</v>
      </c>
      <c s="36">
        <v>0</v>
      </c>
      <c s="36">
        <f>ROUND(G27*H27,6)</f>
      </c>
      <c r="L27" s="38">
        <v>0</v>
      </c>
      <c s="32">
        <f>ROUND(ROUND(L27,2)*ROUND(G27,3),2)</f>
      </c>
      <c s="36" t="s">
        <v>55</v>
      </c>
      <c>
        <f>(M27*21)/100</f>
      </c>
      <c t="s">
        <v>28</v>
      </c>
    </row>
    <row r="28" spans="1:5" ht="12.75">
      <c r="A28" s="35" t="s">
        <v>56</v>
      </c>
      <c r="E28" s="39" t="s">
        <v>2708</v>
      </c>
    </row>
    <row r="29" spans="1:5" ht="12.75">
      <c r="A29" s="35" t="s">
        <v>57</v>
      </c>
      <c r="E29" s="40" t="s">
        <v>5</v>
      </c>
    </row>
    <row r="30" spans="1:5" ht="12.75">
      <c r="A30" t="s">
        <v>59</v>
      </c>
      <c r="E30" s="39" t="s">
        <v>5</v>
      </c>
    </row>
    <row r="31" spans="1:16" ht="12.75">
      <c r="A31" t="s">
        <v>50</v>
      </c>
      <c s="34" t="s">
        <v>27</v>
      </c>
      <c s="34" t="s">
        <v>2709</v>
      </c>
      <c s="35" t="s">
        <v>5</v>
      </c>
      <c s="6" t="s">
        <v>2710</v>
      </c>
      <c s="36" t="s">
        <v>99</v>
      </c>
      <c s="37">
        <v>15</v>
      </c>
      <c s="36">
        <v>0</v>
      </c>
      <c s="36">
        <f>ROUND(G31*H31,6)</f>
      </c>
      <c r="L31" s="38">
        <v>0</v>
      </c>
      <c s="32">
        <f>ROUND(ROUND(L31,2)*ROUND(G31,3),2)</f>
      </c>
      <c s="36" t="s">
        <v>55</v>
      </c>
      <c>
        <f>(M31*21)/100</f>
      </c>
      <c t="s">
        <v>28</v>
      </c>
    </row>
    <row r="32" spans="1:5" ht="12.75">
      <c r="A32" s="35" t="s">
        <v>56</v>
      </c>
      <c r="E32" s="39" t="s">
        <v>2710</v>
      </c>
    </row>
    <row r="33" spans="1:5" ht="12.75">
      <c r="A33" s="35" t="s">
        <v>57</v>
      </c>
      <c r="E33" s="40" t="s">
        <v>5</v>
      </c>
    </row>
    <row r="34" spans="1:5" ht="12.75">
      <c r="A34" t="s">
        <v>59</v>
      </c>
      <c r="E34" s="39" t="s">
        <v>5</v>
      </c>
    </row>
    <row r="35" spans="1:16" ht="12.75">
      <c r="A35" t="s">
        <v>50</v>
      </c>
      <c s="34" t="s">
        <v>87</v>
      </c>
      <c s="34" t="s">
        <v>2711</v>
      </c>
      <c s="35" t="s">
        <v>5</v>
      </c>
      <c s="6" t="s">
        <v>2712</v>
      </c>
      <c s="36" t="s">
        <v>533</v>
      </c>
      <c s="37">
        <v>2</v>
      </c>
      <c s="36">
        <v>0</v>
      </c>
      <c s="36">
        <f>ROUND(G35*H35,6)</f>
      </c>
      <c r="L35" s="38">
        <v>0</v>
      </c>
      <c s="32">
        <f>ROUND(ROUND(L35,2)*ROUND(G35,3),2)</f>
      </c>
      <c s="36" t="s">
        <v>55</v>
      </c>
      <c>
        <f>(M35*21)/100</f>
      </c>
      <c t="s">
        <v>28</v>
      </c>
    </row>
    <row r="36" spans="1:5" ht="12.75">
      <c r="A36" s="35" t="s">
        <v>56</v>
      </c>
      <c r="E36" s="39" t="s">
        <v>2712</v>
      </c>
    </row>
    <row r="37" spans="1:5" ht="12.75">
      <c r="A37" s="35" t="s">
        <v>57</v>
      </c>
      <c r="E37" s="40" t="s">
        <v>5</v>
      </c>
    </row>
    <row r="38" spans="1:5" ht="12.75">
      <c r="A38" t="s">
        <v>59</v>
      </c>
      <c r="E38" s="39" t="s">
        <v>5</v>
      </c>
    </row>
    <row r="39" spans="1:16" ht="12.75">
      <c r="A39" t="s">
        <v>50</v>
      </c>
      <c s="34" t="s">
        <v>92</v>
      </c>
      <c s="34" t="s">
        <v>2713</v>
      </c>
      <c s="35" t="s">
        <v>5</v>
      </c>
      <c s="6" t="s">
        <v>2714</v>
      </c>
      <c s="36" t="s">
        <v>99</v>
      </c>
      <c s="37">
        <v>105</v>
      </c>
      <c s="36">
        <v>0</v>
      </c>
      <c s="36">
        <f>ROUND(G39*H39,6)</f>
      </c>
      <c r="L39" s="38">
        <v>0</v>
      </c>
      <c s="32">
        <f>ROUND(ROUND(L39,2)*ROUND(G39,3),2)</f>
      </c>
      <c s="36" t="s">
        <v>55</v>
      </c>
      <c>
        <f>(M39*21)/100</f>
      </c>
      <c t="s">
        <v>28</v>
      </c>
    </row>
    <row r="40" spans="1:5" ht="12.75">
      <c r="A40" s="35" t="s">
        <v>56</v>
      </c>
      <c r="E40" s="39" t="s">
        <v>2714</v>
      </c>
    </row>
    <row r="41" spans="1:5" ht="12.75">
      <c r="A41" s="35" t="s">
        <v>57</v>
      </c>
      <c r="E41" s="40" t="s">
        <v>5</v>
      </c>
    </row>
    <row r="42" spans="1:5" ht="12.75">
      <c r="A42" t="s">
        <v>59</v>
      </c>
      <c r="E42" s="39" t="s">
        <v>5</v>
      </c>
    </row>
    <row r="43" spans="1:16" ht="12.75">
      <c r="A43" t="s">
        <v>50</v>
      </c>
      <c s="34" t="s">
        <v>96</v>
      </c>
      <c s="34" t="s">
        <v>2715</v>
      </c>
      <c s="35" t="s">
        <v>5</v>
      </c>
      <c s="6" t="s">
        <v>2716</v>
      </c>
      <c s="36" t="s">
        <v>99</v>
      </c>
      <c s="37">
        <v>70</v>
      </c>
      <c s="36">
        <v>0</v>
      </c>
      <c s="36">
        <f>ROUND(G43*H43,6)</f>
      </c>
      <c r="L43" s="38">
        <v>0</v>
      </c>
      <c s="32">
        <f>ROUND(ROUND(L43,2)*ROUND(G43,3),2)</f>
      </c>
      <c s="36" t="s">
        <v>55</v>
      </c>
      <c>
        <f>(M43*21)/100</f>
      </c>
      <c t="s">
        <v>28</v>
      </c>
    </row>
    <row r="44" spans="1:5" ht="12.75">
      <c r="A44" s="35" t="s">
        <v>56</v>
      </c>
      <c r="E44" s="39" t="s">
        <v>2716</v>
      </c>
    </row>
    <row r="45" spans="1:5" ht="12.75">
      <c r="A45" s="35" t="s">
        <v>57</v>
      </c>
      <c r="E45" s="40" t="s">
        <v>5</v>
      </c>
    </row>
    <row r="46" spans="1:5" ht="12.75">
      <c r="A46" t="s">
        <v>59</v>
      </c>
      <c r="E46" s="39" t="s">
        <v>5</v>
      </c>
    </row>
    <row r="47" spans="1:16" ht="12.75">
      <c r="A47" t="s">
        <v>50</v>
      </c>
      <c s="34" t="s">
        <v>101</v>
      </c>
      <c s="34" t="s">
        <v>2717</v>
      </c>
      <c s="35" t="s">
        <v>5</v>
      </c>
      <c s="6" t="s">
        <v>2718</v>
      </c>
      <c s="36" t="s">
        <v>99</v>
      </c>
      <c s="37">
        <v>152</v>
      </c>
      <c s="36">
        <v>0</v>
      </c>
      <c s="36">
        <f>ROUND(G47*H47,6)</f>
      </c>
      <c r="L47" s="38">
        <v>0</v>
      </c>
      <c s="32">
        <f>ROUND(ROUND(L47,2)*ROUND(G47,3),2)</f>
      </c>
      <c s="36" t="s">
        <v>55</v>
      </c>
      <c>
        <f>(M47*21)/100</f>
      </c>
      <c t="s">
        <v>28</v>
      </c>
    </row>
    <row r="48" spans="1:5" ht="12.75">
      <c r="A48" s="35" t="s">
        <v>56</v>
      </c>
      <c r="E48" s="39" t="s">
        <v>2718</v>
      </c>
    </row>
    <row r="49" spans="1:5" ht="12.75">
      <c r="A49" s="35" t="s">
        <v>57</v>
      </c>
      <c r="E49" s="40" t="s">
        <v>5</v>
      </c>
    </row>
    <row r="50" spans="1:5" ht="12.75">
      <c r="A50" t="s">
        <v>59</v>
      </c>
      <c r="E50" s="39" t="s">
        <v>5</v>
      </c>
    </row>
    <row r="51" spans="1:16" ht="12.75">
      <c r="A51" t="s">
        <v>50</v>
      </c>
      <c s="34" t="s">
        <v>105</v>
      </c>
      <c s="34" t="s">
        <v>2719</v>
      </c>
      <c s="35" t="s">
        <v>5</v>
      </c>
      <c s="6" t="s">
        <v>2720</v>
      </c>
      <c s="36" t="s">
        <v>99</v>
      </c>
      <c s="37">
        <v>140</v>
      </c>
      <c s="36">
        <v>0</v>
      </c>
      <c s="36">
        <f>ROUND(G51*H51,6)</f>
      </c>
      <c r="L51" s="38">
        <v>0</v>
      </c>
      <c s="32">
        <f>ROUND(ROUND(L51,2)*ROUND(G51,3),2)</f>
      </c>
      <c s="36" t="s">
        <v>55</v>
      </c>
      <c>
        <f>(M51*21)/100</f>
      </c>
      <c t="s">
        <v>28</v>
      </c>
    </row>
    <row r="52" spans="1:5" ht="12.75">
      <c r="A52" s="35" t="s">
        <v>56</v>
      </c>
      <c r="E52" s="39" t="s">
        <v>2720</v>
      </c>
    </row>
    <row r="53" spans="1:5" ht="12.75">
      <c r="A53" s="35" t="s">
        <v>57</v>
      </c>
      <c r="E53" s="40" t="s">
        <v>5</v>
      </c>
    </row>
    <row r="54" spans="1:5" ht="12.75">
      <c r="A54" t="s">
        <v>59</v>
      </c>
      <c r="E54" s="39" t="s">
        <v>5</v>
      </c>
    </row>
    <row r="55" spans="1:16" ht="12.75">
      <c r="A55" t="s">
        <v>50</v>
      </c>
      <c s="34" t="s">
        <v>109</v>
      </c>
      <c s="34" t="s">
        <v>2721</v>
      </c>
      <c s="35" t="s">
        <v>5</v>
      </c>
      <c s="6" t="s">
        <v>2722</v>
      </c>
      <c s="36" t="s">
        <v>99</v>
      </c>
      <c s="37">
        <v>125</v>
      </c>
      <c s="36">
        <v>0</v>
      </c>
      <c s="36">
        <f>ROUND(G55*H55,6)</f>
      </c>
      <c r="L55" s="38">
        <v>0</v>
      </c>
      <c s="32">
        <f>ROUND(ROUND(L55,2)*ROUND(G55,3),2)</f>
      </c>
      <c s="36" t="s">
        <v>55</v>
      </c>
      <c>
        <f>(M55*21)/100</f>
      </c>
      <c t="s">
        <v>28</v>
      </c>
    </row>
    <row r="56" spans="1:5" ht="12.75">
      <c r="A56" s="35" t="s">
        <v>56</v>
      </c>
      <c r="E56" s="39" t="s">
        <v>2722</v>
      </c>
    </row>
    <row r="57" spans="1:5" ht="12.75">
      <c r="A57" s="35" t="s">
        <v>57</v>
      </c>
      <c r="E57" s="40" t="s">
        <v>5</v>
      </c>
    </row>
    <row r="58" spans="1:5" ht="12.75">
      <c r="A58" t="s">
        <v>59</v>
      </c>
      <c r="E58" s="39" t="s">
        <v>5</v>
      </c>
    </row>
    <row r="59" spans="1:16" ht="12.75">
      <c r="A59" t="s">
        <v>50</v>
      </c>
      <c s="34" t="s">
        <v>115</v>
      </c>
      <c s="34" t="s">
        <v>2723</v>
      </c>
      <c s="35" t="s">
        <v>5</v>
      </c>
      <c s="6" t="s">
        <v>2724</v>
      </c>
      <c s="36" t="s">
        <v>99</v>
      </c>
      <c s="37">
        <v>70</v>
      </c>
      <c s="36">
        <v>0</v>
      </c>
      <c s="36">
        <f>ROUND(G59*H59,6)</f>
      </c>
      <c r="L59" s="38">
        <v>0</v>
      </c>
      <c s="32">
        <f>ROUND(ROUND(L59,2)*ROUND(G59,3),2)</f>
      </c>
      <c s="36" t="s">
        <v>55</v>
      </c>
      <c>
        <f>(M59*21)/100</f>
      </c>
      <c t="s">
        <v>28</v>
      </c>
    </row>
    <row r="60" spans="1:5" ht="12.75">
      <c r="A60" s="35" t="s">
        <v>56</v>
      </c>
      <c r="E60" s="39" t="s">
        <v>2724</v>
      </c>
    </row>
    <row r="61" spans="1:5" ht="12.75">
      <c r="A61" s="35" t="s">
        <v>57</v>
      </c>
      <c r="E61" s="40" t="s">
        <v>5</v>
      </c>
    </row>
    <row r="62" spans="1:5" ht="12.75">
      <c r="A62" t="s">
        <v>59</v>
      </c>
      <c r="E62" s="39" t="s">
        <v>5</v>
      </c>
    </row>
    <row r="63" spans="1:16" ht="12.75">
      <c r="A63" t="s">
        <v>50</v>
      </c>
      <c s="34" t="s">
        <v>214</v>
      </c>
      <c s="34" t="s">
        <v>2725</v>
      </c>
      <c s="35" t="s">
        <v>5</v>
      </c>
      <c s="6" t="s">
        <v>2726</v>
      </c>
      <c s="36" t="s">
        <v>99</v>
      </c>
      <c s="37">
        <v>63</v>
      </c>
      <c s="36">
        <v>0</v>
      </c>
      <c s="36">
        <f>ROUND(G63*H63,6)</f>
      </c>
      <c r="L63" s="38">
        <v>0</v>
      </c>
      <c s="32">
        <f>ROUND(ROUND(L63,2)*ROUND(G63,3),2)</f>
      </c>
      <c s="36" t="s">
        <v>55</v>
      </c>
      <c>
        <f>(M63*21)/100</f>
      </c>
      <c t="s">
        <v>28</v>
      </c>
    </row>
    <row r="64" spans="1:5" ht="12.75">
      <c r="A64" s="35" t="s">
        <v>56</v>
      </c>
      <c r="E64" s="39" t="s">
        <v>2726</v>
      </c>
    </row>
    <row r="65" spans="1:5" ht="12.75">
      <c r="A65" s="35" t="s">
        <v>57</v>
      </c>
      <c r="E65" s="40" t="s">
        <v>5</v>
      </c>
    </row>
    <row r="66" spans="1:5" ht="12.75">
      <c r="A66" t="s">
        <v>59</v>
      </c>
      <c r="E66" s="39" t="s">
        <v>5</v>
      </c>
    </row>
    <row r="67" spans="1:16" ht="12.75">
      <c r="A67" t="s">
        <v>50</v>
      </c>
      <c s="34" t="s">
        <v>120</v>
      </c>
      <c s="34" t="s">
        <v>2727</v>
      </c>
      <c s="35" t="s">
        <v>5</v>
      </c>
      <c s="6" t="s">
        <v>2728</v>
      </c>
      <c s="36" t="s">
        <v>99</v>
      </c>
      <c s="37">
        <v>135</v>
      </c>
      <c s="36">
        <v>0</v>
      </c>
      <c s="36">
        <f>ROUND(G67*H67,6)</f>
      </c>
      <c r="L67" s="38">
        <v>0</v>
      </c>
      <c s="32">
        <f>ROUND(ROUND(L67,2)*ROUND(G67,3),2)</f>
      </c>
      <c s="36" t="s">
        <v>55</v>
      </c>
      <c>
        <f>(M67*21)/100</f>
      </c>
      <c t="s">
        <v>28</v>
      </c>
    </row>
    <row r="68" spans="1:5" ht="12.75">
      <c r="A68" s="35" t="s">
        <v>56</v>
      </c>
      <c r="E68" s="39" t="s">
        <v>2728</v>
      </c>
    </row>
    <row r="69" spans="1:5" ht="12.75">
      <c r="A69" s="35" t="s">
        <v>57</v>
      </c>
      <c r="E69" s="40" t="s">
        <v>5</v>
      </c>
    </row>
    <row r="70" spans="1:5" ht="12.75">
      <c r="A70" t="s">
        <v>59</v>
      </c>
      <c r="E70" s="39" t="s">
        <v>5</v>
      </c>
    </row>
    <row r="71" spans="1:16" ht="12.75">
      <c r="A71" t="s">
        <v>50</v>
      </c>
      <c s="34" t="s">
        <v>124</v>
      </c>
      <c s="34" t="s">
        <v>2658</v>
      </c>
      <c s="35" t="s">
        <v>5</v>
      </c>
      <c s="6" t="s">
        <v>2659</v>
      </c>
      <c s="36" t="s">
        <v>533</v>
      </c>
      <c s="37">
        <v>6</v>
      </c>
      <c s="36">
        <v>0</v>
      </c>
      <c s="36">
        <f>ROUND(G71*H71,6)</f>
      </c>
      <c r="L71" s="38">
        <v>0</v>
      </c>
      <c s="32">
        <f>ROUND(ROUND(L71,2)*ROUND(G71,3),2)</f>
      </c>
      <c s="36" t="s">
        <v>55</v>
      </c>
      <c>
        <f>(M71*21)/100</f>
      </c>
      <c t="s">
        <v>28</v>
      </c>
    </row>
    <row r="72" spans="1:5" ht="12.75">
      <c r="A72" s="35" t="s">
        <v>56</v>
      </c>
      <c r="E72" s="39" t="s">
        <v>2659</v>
      </c>
    </row>
    <row r="73" spans="1:5" ht="12.75">
      <c r="A73" s="35" t="s">
        <v>57</v>
      </c>
      <c r="E73" s="40" t="s">
        <v>5</v>
      </c>
    </row>
    <row r="74" spans="1:5" ht="12.75">
      <c r="A74" t="s">
        <v>59</v>
      </c>
      <c r="E74" s="39" t="s">
        <v>5</v>
      </c>
    </row>
    <row r="75" spans="1:16" ht="12.75">
      <c r="A75" t="s">
        <v>50</v>
      </c>
      <c s="34" t="s">
        <v>129</v>
      </c>
      <c s="34" t="s">
        <v>2729</v>
      </c>
      <c s="35" t="s">
        <v>5</v>
      </c>
      <c s="6" t="s">
        <v>2730</v>
      </c>
      <c s="36" t="s">
        <v>533</v>
      </c>
      <c s="37">
        <v>12</v>
      </c>
      <c s="36">
        <v>0</v>
      </c>
      <c s="36">
        <f>ROUND(G75*H75,6)</f>
      </c>
      <c r="L75" s="38">
        <v>0</v>
      </c>
      <c s="32">
        <f>ROUND(ROUND(L75,2)*ROUND(G75,3),2)</f>
      </c>
      <c s="36" t="s">
        <v>55</v>
      </c>
      <c>
        <f>(M75*21)/100</f>
      </c>
      <c t="s">
        <v>28</v>
      </c>
    </row>
    <row r="76" spans="1:5" ht="12.75">
      <c r="A76" s="35" t="s">
        <v>56</v>
      </c>
      <c r="E76" s="39" t="s">
        <v>2730</v>
      </c>
    </row>
    <row r="77" spans="1:5" ht="12.75">
      <c r="A77" s="35" t="s">
        <v>57</v>
      </c>
      <c r="E77" s="40" t="s">
        <v>5</v>
      </c>
    </row>
    <row r="78" spans="1:5" ht="12.75">
      <c r="A78" t="s">
        <v>59</v>
      </c>
      <c r="E78" s="39" t="s">
        <v>5</v>
      </c>
    </row>
    <row r="79" spans="1:16" ht="12.75">
      <c r="A79" t="s">
        <v>50</v>
      </c>
      <c s="34" t="s">
        <v>133</v>
      </c>
      <c s="34" t="s">
        <v>2731</v>
      </c>
      <c s="35" t="s">
        <v>5</v>
      </c>
      <c s="6" t="s">
        <v>2732</v>
      </c>
      <c s="36" t="s">
        <v>533</v>
      </c>
      <c s="37">
        <v>12</v>
      </c>
      <c s="36">
        <v>0</v>
      </c>
      <c s="36">
        <f>ROUND(G79*H79,6)</f>
      </c>
      <c r="L79" s="38">
        <v>0</v>
      </c>
      <c s="32">
        <f>ROUND(ROUND(L79,2)*ROUND(G79,3),2)</f>
      </c>
      <c s="36" t="s">
        <v>55</v>
      </c>
      <c>
        <f>(M79*21)/100</f>
      </c>
      <c t="s">
        <v>28</v>
      </c>
    </row>
    <row r="80" spans="1:5" ht="12.75">
      <c r="A80" s="35" t="s">
        <v>56</v>
      </c>
      <c r="E80" s="39" t="s">
        <v>2732</v>
      </c>
    </row>
    <row r="81" spans="1:5" ht="12.75">
      <c r="A81" s="35" t="s">
        <v>57</v>
      </c>
      <c r="E81" s="40" t="s">
        <v>5</v>
      </c>
    </row>
    <row r="82" spans="1:5" ht="12.75">
      <c r="A82" t="s">
        <v>59</v>
      </c>
      <c r="E82" s="39" t="s">
        <v>5</v>
      </c>
    </row>
    <row r="83" spans="1:16" ht="12.75">
      <c r="A83" t="s">
        <v>50</v>
      </c>
      <c s="34" t="s">
        <v>137</v>
      </c>
      <c s="34" t="s">
        <v>2733</v>
      </c>
      <c s="35" t="s">
        <v>5</v>
      </c>
      <c s="6" t="s">
        <v>2734</v>
      </c>
      <c s="36" t="s">
        <v>533</v>
      </c>
      <c s="37">
        <v>5</v>
      </c>
      <c s="36">
        <v>0</v>
      </c>
      <c s="36">
        <f>ROUND(G83*H83,6)</f>
      </c>
      <c r="L83" s="38">
        <v>0</v>
      </c>
      <c s="32">
        <f>ROUND(ROUND(L83,2)*ROUND(G83,3),2)</f>
      </c>
      <c s="36" t="s">
        <v>55</v>
      </c>
      <c>
        <f>(M83*21)/100</f>
      </c>
      <c t="s">
        <v>28</v>
      </c>
    </row>
    <row r="84" spans="1:5" ht="12.75">
      <c r="A84" s="35" t="s">
        <v>56</v>
      </c>
      <c r="E84" s="39" t="s">
        <v>2734</v>
      </c>
    </row>
    <row r="85" spans="1:5" ht="12.75">
      <c r="A85" s="35" t="s">
        <v>57</v>
      </c>
      <c r="E85" s="40" t="s">
        <v>5</v>
      </c>
    </row>
    <row r="86" spans="1:5" ht="12.75">
      <c r="A86" t="s">
        <v>59</v>
      </c>
      <c r="E86" s="39" t="s">
        <v>5</v>
      </c>
    </row>
    <row r="87" spans="1:16" ht="12.75">
      <c r="A87" t="s">
        <v>50</v>
      </c>
      <c s="34" t="s">
        <v>141</v>
      </c>
      <c s="34" t="s">
        <v>2735</v>
      </c>
      <c s="35" t="s">
        <v>5</v>
      </c>
      <c s="6" t="s">
        <v>2736</v>
      </c>
      <c s="36" t="s">
        <v>99</v>
      </c>
      <c s="37">
        <v>620</v>
      </c>
      <c s="36">
        <v>0</v>
      </c>
      <c s="36">
        <f>ROUND(G87*H87,6)</f>
      </c>
      <c r="L87" s="38">
        <v>0</v>
      </c>
      <c s="32">
        <f>ROUND(ROUND(L87,2)*ROUND(G87,3),2)</f>
      </c>
      <c s="36" t="s">
        <v>55</v>
      </c>
      <c>
        <f>(M87*21)/100</f>
      </c>
      <c t="s">
        <v>28</v>
      </c>
    </row>
    <row r="88" spans="1:5" ht="12.75">
      <c r="A88" s="35" t="s">
        <v>56</v>
      </c>
      <c r="E88" s="39" t="s">
        <v>2736</v>
      </c>
    </row>
    <row r="89" spans="1:5" ht="12.75">
      <c r="A89" s="35" t="s">
        <v>57</v>
      </c>
      <c r="E89" s="40" t="s">
        <v>5</v>
      </c>
    </row>
    <row r="90" spans="1:5" ht="12.75">
      <c r="A90" t="s">
        <v>59</v>
      </c>
      <c r="E90" s="39" t="s">
        <v>2737</v>
      </c>
    </row>
    <row r="91" spans="1:16" ht="12.75">
      <c r="A91" t="s">
        <v>50</v>
      </c>
      <c s="34" t="s">
        <v>145</v>
      </c>
      <c s="34" t="s">
        <v>2738</v>
      </c>
      <c s="35" t="s">
        <v>5</v>
      </c>
      <c s="6" t="s">
        <v>2739</v>
      </c>
      <c s="36" t="s">
        <v>99</v>
      </c>
      <c s="37">
        <v>300</v>
      </c>
      <c s="36">
        <v>0</v>
      </c>
      <c s="36">
        <f>ROUND(G91*H91,6)</f>
      </c>
      <c r="L91" s="38">
        <v>0</v>
      </c>
      <c s="32">
        <f>ROUND(ROUND(L91,2)*ROUND(G91,3),2)</f>
      </c>
      <c s="36" t="s">
        <v>55</v>
      </c>
      <c>
        <f>(M91*21)/100</f>
      </c>
      <c t="s">
        <v>28</v>
      </c>
    </row>
    <row r="92" spans="1:5" ht="12.75">
      <c r="A92" s="35" t="s">
        <v>56</v>
      </c>
      <c r="E92" s="39" t="s">
        <v>2739</v>
      </c>
    </row>
    <row r="93" spans="1:5" ht="12.75">
      <c r="A93" s="35" t="s">
        <v>57</v>
      </c>
      <c r="E93" s="40" t="s">
        <v>5</v>
      </c>
    </row>
    <row r="94" spans="1:5" ht="12.75">
      <c r="A94" t="s">
        <v>59</v>
      </c>
      <c r="E94" s="39" t="s">
        <v>5</v>
      </c>
    </row>
    <row r="95" spans="1:16" ht="12.75">
      <c r="A95" t="s">
        <v>50</v>
      </c>
      <c s="34" t="s">
        <v>149</v>
      </c>
      <c s="34" t="s">
        <v>2740</v>
      </c>
      <c s="35" t="s">
        <v>5</v>
      </c>
      <c s="6" t="s">
        <v>2741</v>
      </c>
      <c s="36" t="s">
        <v>99</v>
      </c>
      <c s="37">
        <v>95</v>
      </c>
      <c s="36">
        <v>0</v>
      </c>
      <c s="36">
        <f>ROUND(G95*H95,6)</f>
      </c>
      <c r="L95" s="38">
        <v>0</v>
      </c>
      <c s="32">
        <f>ROUND(ROUND(L95,2)*ROUND(G95,3),2)</f>
      </c>
      <c s="36" t="s">
        <v>55</v>
      </c>
      <c>
        <f>(M95*21)/100</f>
      </c>
      <c t="s">
        <v>28</v>
      </c>
    </row>
    <row r="96" spans="1:5" ht="12.75">
      <c r="A96" s="35" t="s">
        <v>56</v>
      </c>
      <c r="E96" s="39" t="s">
        <v>2741</v>
      </c>
    </row>
    <row r="97" spans="1:5" ht="12.75">
      <c r="A97" s="35" t="s">
        <v>57</v>
      </c>
      <c r="E97" s="40" t="s">
        <v>5</v>
      </c>
    </row>
    <row r="98" spans="1:5" ht="12.75">
      <c r="A98" t="s">
        <v>59</v>
      </c>
      <c r="E98" s="39" t="s">
        <v>5</v>
      </c>
    </row>
    <row r="99" spans="1:16" ht="12.75">
      <c r="A99" t="s">
        <v>50</v>
      </c>
      <c s="34" t="s">
        <v>153</v>
      </c>
      <c s="34" t="s">
        <v>2662</v>
      </c>
      <c s="35" t="s">
        <v>5</v>
      </c>
      <c s="6" t="s">
        <v>2742</v>
      </c>
      <c s="36" t="s">
        <v>780</v>
      </c>
      <c s="37">
        <v>1</v>
      </c>
      <c s="36">
        <v>0</v>
      </c>
      <c s="36">
        <f>ROUND(G99*H99,6)</f>
      </c>
      <c r="L99" s="38">
        <v>0</v>
      </c>
      <c s="32">
        <f>ROUND(ROUND(L99,2)*ROUND(G99,3),2)</f>
      </c>
      <c s="36" t="s">
        <v>55</v>
      </c>
      <c>
        <f>(M99*21)/100</f>
      </c>
      <c t="s">
        <v>28</v>
      </c>
    </row>
    <row r="100" spans="1:5" ht="12.75">
      <c r="A100" s="35" t="s">
        <v>56</v>
      </c>
      <c r="E100" s="39" t="s">
        <v>2742</v>
      </c>
    </row>
    <row r="101" spans="1:5" ht="12.75">
      <c r="A101" s="35" t="s">
        <v>57</v>
      </c>
      <c r="E101" s="40" t="s">
        <v>5</v>
      </c>
    </row>
    <row r="102" spans="1:5" ht="12.75">
      <c r="A102" t="s">
        <v>59</v>
      </c>
      <c r="E102" s="39" t="s">
        <v>5</v>
      </c>
    </row>
    <row r="103" spans="1:16" ht="12.75">
      <c r="A103" t="s">
        <v>50</v>
      </c>
      <c s="34" t="s">
        <v>241</v>
      </c>
      <c s="34" t="s">
        <v>2743</v>
      </c>
      <c s="35" t="s">
        <v>5</v>
      </c>
      <c s="6" t="s">
        <v>2744</v>
      </c>
      <c s="36" t="s">
        <v>780</v>
      </c>
      <c s="37">
        <v>1</v>
      </c>
      <c s="36">
        <v>0</v>
      </c>
      <c s="36">
        <f>ROUND(G103*H103,6)</f>
      </c>
      <c r="L103" s="38">
        <v>0</v>
      </c>
      <c s="32">
        <f>ROUND(ROUND(L103,2)*ROUND(G103,3),2)</f>
      </c>
      <c s="36" t="s">
        <v>55</v>
      </c>
      <c>
        <f>(M103*21)/100</f>
      </c>
      <c t="s">
        <v>28</v>
      </c>
    </row>
    <row r="104" spans="1:5" ht="12.75">
      <c r="A104" s="35" t="s">
        <v>56</v>
      </c>
      <c r="E104" s="39" t="s">
        <v>2744</v>
      </c>
    </row>
    <row r="105" spans="1:5" ht="12.75">
      <c r="A105" s="35" t="s">
        <v>57</v>
      </c>
      <c r="E105" s="40" t="s">
        <v>5</v>
      </c>
    </row>
    <row r="106" spans="1:5" ht="12.75">
      <c r="A106" t="s">
        <v>59</v>
      </c>
      <c r="E106" s="39" t="s">
        <v>5</v>
      </c>
    </row>
    <row r="107" spans="1:16" ht="12.75">
      <c r="A107" t="s">
        <v>50</v>
      </c>
      <c s="34" t="s">
        <v>157</v>
      </c>
      <c s="34" t="s">
        <v>2745</v>
      </c>
      <c s="35" t="s">
        <v>5</v>
      </c>
      <c s="6" t="s">
        <v>2746</v>
      </c>
      <c s="36" t="s">
        <v>99</v>
      </c>
      <c s="37">
        <v>80</v>
      </c>
      <c s="36">
        <v>0</v>
      </c>
      <c s="36">
        <f>ROUND(G107*H107,6)</f>
      </c>
      <c r="L107" s="38">
        <v>0</v>
      </c>
      <c s="32">
        <f>ROUND(ROUND(L107,2)*ROUND(G107,3),2)</f>
      </c>
      <c s="36" t="s">
        <v>55</v>
      </c>
      <c>
        <f>(M107*21)/100</f>
      </c>
      <c t="s">
        <v>28</v>
      </c>
    </row>
    <row r="108" spans="1:5" ht="12.75">
      <c r="A108" s="35" t="s">
        <v>56</v>
      </c>
      <c r="E108" s="39" t="s">
        <v>2746</v>
      </c>
    </row>
    <row r="109" spans="1:5" ht="12.75">
      <c r="A109" s="35" t="s">
        <v>57</v>
      </c>
      <c r="E109" s="40" t="s">
        <v>5</v>
      </c>
    </row>
    <row r="110" spans="1:5" ht="12.75">
      <c r="A110" t="s">
        <v>59</v>
      </c>
      <c r="E110" s="39" t="s">
        <v>5</v>
      </c>
    </row>
    <row r="111" spans="1:16" ht="12.75">
      <c r="A111" t="s">
        <v>50</v>
      </c>
      <c s="34" t="s">
        <v>161</v>
      </c>
      <c s="34" t="s">
        <v>2747</v>
      </c>
      <c s="35" t="s">
        <v>5</v>
      </c>
      <c s="6" t="s">
        <v>2748</v>
      </c>
      <c s="36" t="s">
        <v>533</v>
      </c>
      <c s="37">
        <v>9</v>
      </c>
      <c s="36">
        <v>0</v>
      </c>
      <c s="36">
        <f>ROUND(G111*H111,6)</f>
      </c>
      <c r="L111" s="38">
        <v>0</v>
      </c>
      <c s="32">
        <f>ROUND(ROUND(L111,2)*ROUND(G111,3),2)</f>
      </c>
      <c s="36" t="s">
        <v>55</v>
      </c>
      <c>
        <f>(M111*21)/100</f>
      </c>
      <c t="s">
        <v>28</v>
      </c>
    </row>
    <row r="112" spans="1:5" ht="12.75">
      <c r="A112" s="35" t="s">
        <v>56</v>
      </c>
      <c r="E112" s="39" t="s">
        <v>2748</v>
      </c>
    </row>
    <row r="113" spans="1:5" ht="12.75">
      <c r="A113" s="35" t="s">
        <v>57</v>
      </c>
      <c r="E113" s="40" t="s">
        <v>5</v>
      </c>
    </row>
    <row r="114" spans="1:5" ht="12.75">
      <c r="A114" t="s">
        <v>59</v>
      </c>
      <c r="E114" s="39" t="s">
        <v>5</v>
      </c>
    </row>
    <row r="115" spans="1:13" ht="12.75">
      <c r="A115" t="s">
        <v>47</v>
      </c>
      <c r="C115" s="31" t="s">
        <v>73</v>
      </c>
      <c r="E115" s="33" t="s">
        <v>2749</v>
      </c>
      <c r="J115" s="32">
        <f>0</f>
      </c>
      <c s="32">
        <f>0</f>
      </c>
      <c s="32">
        <f>0+L116+L120+L124+L128+L132+L136+L140+L144+L148+L152+L156+L160+L164+L168+L172+L176+L180+L184+L188+L192+L196+L200+L204+L208+L212+L216+L220</f>
      </c>
      <c s="32">
        <f>0+M116+M120+M124+M128+M132+M136+M140+M144+M148+M152+M156+M160+M164+M168+M172+M176+M180+M184+M188+M192+M196+M200+M204+M208+M212+M216+M220</f>
      </c>
    </row>
    <row r="116" spans="1:16" ht="12.75">
      <c r="A116" t="s">
        <v>50</v>
      </c>
      <c s="34" t="s">
        <v>165</v>
      </c>
      <c s="34" t="s">
        <v>2750</v>
      </c>
      <c s="35" t="s">
        <v>5</v>
      </c>
      <c s="6" t="s">
        <v>2751</v>
      </c>
      <c s="36" t="s">
        <v>90</v>
      </c>
      <c s="37">
        <v>1</v>
      </c>
      <c s="36">
        <v>0</v>
      </c>
      <c s="36">
        <f>ROUND(G116*H116,6)</f>
      </c>
      <c r="L116" s="38">
        <v>0</v>
      </c>
      <c s="32">
        <f>ROUND(ROUND(L116,2)*ROUND(G116,3),2)</f>
      </c>
      <c s="36" t="s">
        <v>814</v>
      </c>
      <c>
        <f>(M116*21)/100</f>
      </c>
      <c t="s">
        <v>28</v>
      </c>
    </row>
    <row r="117" spans="1:5" ht="12.75">
      <c r="A117" s="35" t="s">
        <v>56</v>
      </c>
      <c r="E117" s="39" t="s">
        <v>2751</v>
      </c>
    </row>
    <row r="118" spans="1:5" ht="12.75">
      <c r="A118" s="35" t="s">
        <v>57</v>
      </c>
      <c r="E118" s="40" t="s">
        <v>5</v>
      </c>
    </row>
    <row r="119" spans="1:5" ht="12.75">
      <c r="A119" t="s">
        <v>59</v>
      </c>
      <c r="E119" s="39" t="s">
        <v>5</v>
      </c>
    </row>
    <row r="120" spans="1:16" ht="12.75">
      <c r="A120" t="s">
        <v>50</v>
      </c>
      <c s="34" t="s">
        <v>169</v>
      </c>
      <c s="34" t="s">
        <v>2747</v>
      </c>
      <c s="35" t="s">
        <v>5</v>
      </c>
      <c s="6" t="s">
        <v>2748</v>
      </c>
      <c s="36" t="s">
        <v>533</v>
      </c>
      <c s="37">
        <v>6</v>
      </c>
      <c s="36">
        <v>0</v>
      </c>
      <c s="36">
        <f>ROUND(G120*H120,6)</f>
      </c>
      <c r="L120" s="38">
        <v>0</v>
      </c>
      <c s="32">
        <f>ROUND(ROUND(L120,2)*ROUND(G120,3),2)</f>
      </c>
      <c s="36" t="s">
        <v>55</v>
      </c>
      <c>
        <f>(M120*21)/100</f>
      </c>
      <c t="s">
        <v>28</v>
      </c>
    </row>
    <row r="121" spans="1:5" ht="12.75">
      <c r="A121" s="35" t="s">
        <v>56</v>
      </c>
      <c r="E121" s="39" t="s">
        <v>2748</v>
      </c>
    </row>
    <row r="122" spans="1:5" ht="12.75">
      <c r="A122" s="35" t="s">
        <v>57</v>
      </c>
      <c r="E122" s="40" t="s">
        <v>5</v>
      </c>
    </row>
    <row r="123" spans="1:5" ht="12.75">
      <c r="A123" t="s">
        <v>59</v>
      </c>
      <c r="E123" s="39" t="s">
        <v>5</v>
      </c>
    </row>
    <row r="124" spans="1:16" ht="12.75">
      <c r="A124" t="s">
        <v>50</v>
      </c>
      <c s="34" t="s">
        <v>251</v>
      </c>
      <c s="34" t="s">
        <v>2752</v>
      </c>
      <c s="35" t="s">
        <v>5</v>
      </c>
      <c s="6" t="s">
        <v>2753</v>
      </c>
      <c s="36" t="s">
        <v>99</v>
      </c>
      <c s="37">
        <v>567</v>
      </c>
      <c s="36">
        <v>0</v>
      </c>
      <c s="36">
        <f>ROUND(G124*H124,6)</f>
      </c>
      <c r="L124" s="38">
        <v>0</v>
      </c>
      <c s="32">
        <f>ROUND(ROUND(L124,2)*ROUND(G124,3),2)</f>
      </c>
      <c s="36" t="s">
        <v>55</v>
      </c>
      <c>
        <f>(M124*21)/100</f>
      </c>
      <c t="s">
        <v>28</v>
      </c>
    </row>
    <row r="125" spans="1:5" ht="12.75">
      <c r="A125" s="35" t="s">
        <v>56</v>
      </c>
      <c r="E125" s="39" t="s">
        <v>2753</v>
      </c>
    </row>
    <row r="126" spans="1:5" ht="12.75">
      <c r="A126" s="35" t="s">
        <v>57</v>
      </c>
      <c r="E126" s="40" t="s">
        <v>5</v>
      </c>
    </row>
    <row r="127" spans="1:5" ht="12.75">
      <c r="A127" t="s">
        <v>59</v>
      </c>
      <c r="E127" s="39" t="s">
        <v>5</v>
      </c>
    </row>
    <row r="128" spans="1:16" ht="38.25">
      <c r="A128" t="s">
        <v>50</v>
      </c>
      <c s="34" t="s">
        <v>256</v>
      </c>
      <c s="34" t="s">
        <v>2754</v>
      </c>
      <c s="35" t="s">
        <v>5</v>
      </c>
      <c s="6" t="s">
        <v>2755</v>
      </c>
      <c s="36" t="s">
        <v>99</v>
      </c>
      <c s="37">
        <v>15</v>
      </c>
      <c s="36">
        <v>0</v>
      </c>
      <c s="36">
        <f>ROUND(G128*H128,6)</f>
      </c>
      <c r="L128" s="38">
        <v>0</v>
      </c>
      <c s="32">
        <f>ROUND(ROUND(L128,2)*ROUND(G128,3),2)</f>
      </c>
      <c s="36" t="s">
        <v>814</v>
      </c>
      <c>
        <f>(M128*21)/100</f>
      </c>
      <c t="s">
        <v>28</v>
      </c>
    </row>
    <row r="129" spans="1:5" ht="38.25">
      <c r="A129" s="35" t="s">
        <v>56</v>
      </c>
      <c r="E129" s="39" t="s">
        <v>2756</v>
      </c>
    </row>
    <row r="130" spans="1:5" ht="12.75">
      <c r="A130" s="35" t="s">
        <v>57</v>
      </c>
      <c r="E130" s="40" t="s">
        <v>5</v>
      </c>
    </row>
    <row r="131" spans="1:5" ht="12.75">
      <c r="A131" t="s">
        <v>59</v>
      </c>
      <c r="E131" s="39" t="s">
        <v>5</v>
      </c>
    </row>
    <row r="132" spans="1:16" ht="12.75">
      <c r="A132" t="s">
        <v>50</v>
      </c>
      <c s="34" t="s">
        <v>173</v>
      </c>
      <c s="34" t="s">
        <v>2757</v>
      </c>
      <c s="35" t="s">
        <v>5</v>
      </c>
      <c s="6" t="s">
        <v>2758</v>
      </c>
      <c s="36" t="s">
        <v>90</v>
      </c>
      <c s="37">
        <v>2</v>
      </c>
      <c s="36">
        <v>0</v>
      </c>
      <c s="36">
        <f>ROUND(G132*H132,6)</f>
      </c>
      <c r="L132" s="38">
        <v>0</v>
      </c>
      <c s="32">
        <f>ROUND(ROUND(L132,2)*ROUND(G132,3),2)</f>
      </c>
      <c s="36" t="s">
        <v>814</v>
      </c>
      <c>
        <f>(M132*21)/100</f>
      </c>
      <c t="s">
        <v>28</v>
      </c>
    </row>
    <row r="133" spans="1:5" ht="12.75">
      <c r="A133" s="35" t="s">
        <v>56</v>
      </c>
      <c r="E133" s="39" t="s">
        <v>2758</v>
      </c>
    </row>
    <row r="134" spans="1:5" ht="12.75">
      <c r="A134" s="35" t="s">
        <v>57</v>
      </c>
      <c r="E134" s="40" t="s">
        <v>5</v>
      </c>
    </row>
    <row r="135" spans="1:5" ht="12.75">
      <c r="A135" t="s">
        <v>59</v>
      </c>
      <c r="E135" s="39" t="s">
        <v>5</v>
      </c>
    </row>
    <row r="136" spans="1:16" ht="12.75">
      <c r="A136" t="s">
        <v>50</v>
      </c>
      <c s="34" t="s">
        <v>175</v>
      </c>
      <c s="34" t="s">
        <v>2759</v>
      </c>
      <c s="35" t="s">
        <v>5</v>
      </c>
      <c s="6" t="s">
        <v>2760</v>
      </c>
      <c s="36" t="s">
        <v>99</v>
      </c>
      <c s="37">
        <v>105</v>
      </c>
      <c s="36">
        <v>0</v>
      </c>
      <c s="36">
        <f>ROUND(G136*H136,6)</f>
      </c>
      <c r="L136" s="38">
        <v>0</v>
      </c>
      <c s="32">
        <f>ROUND(ROUND(L136,2)*ROUND(G136,3),2)</f>
      </c>
      <c s="36" t="s">
        <v>55</v>
      </c>
      <c>
        <f>(M136*21)/100</f>
      </c>
      <c t="s">
        <v>28</v>
      </c>
    </row>
    <row r="137" spans="1:5" ht="12.75">
      <c r="A137" s="35" t="s">
        <v>56</v>
      </c>
      <c r="E137" s="39" t="s">
        <v>2760</v>
      </c>
    </row>
    <row r="138" spans="1:5" ht="12.75">
      <c r="A138" s="35" t="s">
        <v>57</v>
      </c>
      <c r="E138" s="40" t="s">
        <v>5</v>
      </c>
    </row>
    <row r="139" spans="1:5" ht="12.75">
      <c r="A139" t="s">
        <v>59</v>
      </c>
      <c r="E139" s="39" t="s">
        <v>5</v>
      </c>
    </row>
    <row r="140" spans="1:16" ht="12.75">
      <c r="A140" t="s">
        <v>50</v>
      </c>
      <c s="34" t="s">
        <v>177</v>
      </c>
      <c s="34" t="s">
        <v>2761</v>
      </c>
      <c s="35" t="s">
        <v>5</v>
      </c>
      <c s="6" t="s">
        <v>2762</v>
      </c>
      <c s="36" t="s">
        <v>99</v>
      </c>
      <c s="37">
        <v>70</v>
      </c>
      <c s="36">
        <v>0</v>
      </c>
      <c s="36">
        <f>ROUND(G140*H140,6)</f>
      </c>
      <c r="L140" s="38">
        <v>0</v>
      </c>
      <c s="32">
        <f>ROUND(ROUND(L140,2)*ROUND(G140,3),2)</f>
      </c>
      <c s="36" t="s">
        <v>55</v>
      </c>
      <c>
        <f>(M140*21)/100</f>
      </c>
      <c t="s">
        <v>28</v>
      </c>
    </row>
    <row r="141" spans="1:5" ht="12.75">
      <c r="A141" s="35" t="s">
        <v>56</v>
      </c>
      <c r="E141" s="39" t="s">
        <v>2762</v>
      </c>
    </row>
    <row r="142" spans="1:5" ht="12.75">
      <c r="A142" s="35" t="s">
        <v>57</v>
      </c>
      <c r="E142" s="40" t="s">
        <v>5</v>
      </c>
    </row>
    <row r="143" spans="1:5" ht="12.75">
      <c r="A143" t="s">
        <v>59</v>
      </c>
      <c r="E143" s="39" t="s">
        <v>5</v>
      </c>
    </row>
    <row r="144" spans="1:16" ht="12.75">
      <c r="A144" t="s">
        <v>50</v>
      </c>
      <c s="34" t="s">
        <v>267</v>
      </c>
      <c s="34" t="s">
        <v>2761</v>
      </c>
      <c s="35" t="s">
        <v>48</v>
      </c>
      <c s="6" t="s">
        <v>2762</v>
      </c>
      <c s="36" t="s">
        <v>99</v>
      </c>
      <c s="37">
        <v>152</v>
      </c>
      <c s="36">
        <v>0</v>
      </c>
      <c s="36">
        <f>ROUND(G144*H144,6)</f>
      </c>
      <c r="L144" s="38">
        <v>0</v>
      </c>
      <c s="32">
        <f>ROUND(ROUND(L144,2)*ROUND(G144,3),2)</f>
      </c>
      <c s="36" t="s">
        <v>55</v>
      </c>
      <c>
        <f>(M144*21)/100</f>
      </c>
      <c t="s">
        <v>28</v>
      </c>
    </row>
    <row r="145" spans="1:5" ht="12.75">
      <c r="A145" s="35" t="s">
        <v>56</v>
      </c>
      <c r="E145" s="39" t="s">
        <v>2762</v>
      </c>
    </row>
    <row r="146" spans="1:5" ht="12.75">
      <c r="A146" s="35" t="s">
        <v>57</v>
      </c>
      <c r="E146" s="40" t="s">
        <v>5</v>
      </c>
    </row>
    <row r="147" spans="1:5" ht="12.75">
      <c r="A147" t="s">
        <v>59</v>
      </c>
      <c r="E147" s="39" t="s">
        <v>5</v>
      </c>
    </row>
    <row r="148" spans="1:16" ht="12.75">
      <c r="A148" t="s">
        <v>50</v>
      </c>
      <c s="34" t="s">
        <v>270</v>
      </c>
      <c s="34" t="s">
        <v>2670</v>
      </c>
      <c s="35" t="s">
        <v>5</v>
      </c>
      <c s="6" t="s">
        <v>2671</v>
      </c>
      <c s="36" t="s">
        <v>99</v>
      </c>
      <c s="37">
        <v>140</v>
      </c>
      <c s="36">
        <v>0</v>
      </c>
      <c s="36">
        <f>ROUND(G148*H148,6)</f>
      </c>
      <c r="L148" s="38">
        <v>0</v>
      </c>
      <c s="32">
        <f>ROUND(ROUND(L148,2)*ROUND(G148,3),2)</f>
      </c>
      <c s="36" t="s">
        <v>55</v>
      </c>
      <c>
        <f>(M148*21)/100</f>
      </c>
      <c t="s">
        <v>28</v>
      </c>
    </row>
    <row r="149" spans="1:5" ht="12.75">
      <c r="A149" s="35" t="s">
        <v>56</v>
      </c>
      <c r="E149" s="39" t="s">
        <v>2671</v>
      </c>
    </row>
    <row r="150" spans="1:5" ht="12.75">
      <c r="A150" s="35" t="s">
        <v>57</v>
      </c>
      <c r="E150" s="40" t="s">
        <v>5</v>
      </c>
    </row>
    <row r="151" spans="1:5" ht="12.75">
      <c r="A151" t="s">
        <v>59</v>
      </c>
      <c r="E151" s="39" t="s">
        <v>5</v>
      </c>
    </row>
    <row r="152" spans="1:16" ht="12.75">
      <c r="A152" t="s">
        <v>50</v>
      </c>
      <c s="34" t="s">
        <v>274</v>
      </c>
      <c s="34" t="s">
        <v>2670</v>
      </c>
      <c s="35" t="s">
        <v>48</v>
      </c>
      <c s="6" t="s">
        <v>2671</v>
      </c>
      <c s="36" t="s">
        <v>99</v>
      </c>
      <c s="37">
        <v>125</v>
      </c>
      <c s="36">
        <v>0</v>
      </c>
      <c s="36">
        <f>ROUND(G152*H152,6)</f>
      </c>
      <c r="L152" s="38">
        <v>0</v>
      </c>
      <c s="32">
        <f>ROUND(ROUND(L152,2)*ROUND(G152,3),2)</f>
      </c>
      <c s="36" t="s">
        <v>55</v>
      </c>
      <c>
        <f>(M152*21)/100</f>
      </c>
      <c t="s">
        <v>28</v>
      </c>
    </row>
    <row r="153" spans="1:5" ht="12.75">
      <c r="A153" s="35" t="s">
        <v>56</v>
      </c>
      <c r="E153" s="39" t="s">
        <v>2671</v>
      </c>
    </row>
    <row r="154" spans="1:5" ht="12.75">
      <c r="A154" s="35" t="s">
        <v>57</v>
      </c>
      <c r="E154" s="40" t="s">
        <v>5</v>
      </c>
    </row>
    <row r="155" spans="1:5" ht="12.75">
      <c r="A155" t="s">
        <v>59</v>
      </c>
      <c r="E155" s="39" t="s">
        <v>5</v>
      </c>
    </row>
    <row r="156" spans="1:16" ht="12.75">
      <c r="A156" t="s">
        <v>50</v>
      </c>
      <c s="34" t="s">
        <v>277</v>
      </c>
      <c s="34" t="s">
        <v>2670</v>
      </c>
      <c s="35" t="s">
        <v>28</v>
      </c>
      <c s="6" t="s">
        <v>2671</v>
      </c>
      <c s="36" t="s">
        <v>99</v>
      </c>
      <c s="37">
        <v>70</v>
      </c>
      <c s="36">
        <v>0</v>
      </c>
      <c s="36">
        <f>ROUND(G156*H156,6)</f>
      </c>
      <c r="L156" s="38">
        <v>0</v>
      </c>
      <c s="32">
        <f>ROUND(ROUND(L156,2)*ROUND(G156,3),2)</f>
      </c>
      <c s="36" t="s">
        <v>55</v>
      </c>
      <c>
        <f>(M156*21)/100</f>
      </c>
      <c t="s">
        <v>28</v>
      </c>
    </row>
    <row r="157" spans="1:5" ht="12.75">
      <c r="A157" s="35" t="s">
        <v>56</v>
      </c>
      <c r="E157" s="39" t="s">
        <v>2671</v>
      </c>
    </row>
    <row r="158" spans="1:5" ht="12.75">
      <c r="A158" s="35" t="s">
        <v>57</v>
      </c>
      <c r="E158" s="40" t="s">
        <v>5</v>
      </c>
    </row>
    <row r="159" spans="1:5" ht="12.75">
      <c r="A159" t="s">
        <v>59</v>
      </c>
      <c r="E159" s="39" t="s">
        <v>5</v>
      </c>
    </row>
    <row r="160" spans="1:16" ht="12.75">
      <c r="A160" t="s">
        <v>50</v>
      </c>
      <c s="34" t="s">
        <v>281</v>
      </c>
      <c s="34" t="s">
        <v>2763</v>
      </c>
      <c s="35" t="s">
        <v>5</v>
      </c>
      <c s="6" t="s">
        <v>2764</v>
      </c>
      <c s="36" t="s">
        <v>99</v>
      </c>
      <c s="37">
        <v>63</v>
      </c>
      <c s="36">
        <v>0</v>
      </c>
      <c s="36">
        <f>ROUND(G160*H160,6)</f>
      </c>
      <c r="L160" s="38">
        <v>0</v>
      </c>
      <c s="32">
        <f>ROUND(ROUND(L160,2)*ROUND(G160,3),2)</f>
      </c>
      <c s="36" t="s">
        <v>55</v>
      </c>
      <c>
        <f>(M160*21)/100</f>
      </c>
      <c t="s">
        <v>28</v>
      </c>
    </row>
    <row r="161" spans="1:5" ht="12.75">
      <c r="A161" s="35" t="s">
        <v>56</v>
      </c>
      <c r="E161" s="39" t="s">
        <v>2764</v>
      </c>
    </row>
    <row r="162" spans="1:5" ht="12.75">
      <c r="A162" s="35" t="s">
        <v>57</v>
      </c>
      <c r="E162" s="40" t="s">
        <v>5</v>
      </c>
    </row>
    <row r="163" spans="1:5" ht="12.75">
      <c r="A163" t="s">
        <v>59</v>
      </c>
      <c r="E163" s="39" t="s">
        <v>5</v>
      </c>
    </row>
    <row r="164" spans="1:16" ht="12.75">
      <c r="A164" t="s">
        <v>50</v>
      </c>
      <c s="34" t="s">
        <v>285</v>
      </c>
      <c s="34" t="s">
        <v>2765</v>
      </c>
      <c s="35" t="s">
        <v>5</v>
      </c>
      <c s="6" t="s">
        <v>2766</v>
      </c>
      <c s="36" t="s">
        <v>99</v>
      </c>
      <c s="37">
        <v>135</v>
      </c>
      <c s="36">
        <v>0</v>
      </c>
      <c s="36">
        <f>ROUND(G164*H164,6)</f>
      </c>
      <c r="L164" s="38">
        <v>0</v>
      </c>
      <c s="32">
        <f>ROUND(ROUND(L164,2)*ROUND(G164,3),2)</f>
      </c>
      <c s="36" t="s">
        <v>55</v>
      </c>
      <c>
        <f>(M164*21)/100</f>
      </c>
      <c t="s">
        <v>28</v>
      </c>
    </row>
    <row r="165" spans="1:5" ht="12.75">
      <c r="A165" s="35" t="s">
        <v>56</v>
      </c>
      <c r="E165" s="39" t="s">
        <v>2766</v>
      </c>
    </row>
    <row r="166" spans="1:5" ht="12.75">
      <c r="A166" s="35" t="s">
        <v>57</v>
      </c>
      <c r="E166" s="40" t="s">
        <v>5</v>
      </c>
    </row>
    <row r="167" spans="1:5" ht="12.75">
      <c r="A167" t="s">
        <v>59</v>
      </c>
      <c r="E167" s="39" t="s">
        <v>5</v>
      </c>
    </row>
    <row r="168" spans="1:16" ht="25.5">
      <c r="A168" t="s">
        <v>50</v>
      </c>
      <c s="34" t="s">
        <v>289</v>
      </c>
      <c s="34" t="s">
        <v>2672</v>
      </c>
      <c s="35" t="s">
        <v>5</v>
      </c>
      <c s="6" t="s">
        <v>2673</v>
      </c>
      <c s="36" t="s">
        <v>90</v>
      </c>
      <c s="37">
        <v>8</v>
      </c>
      <c s="36">
        <v>0</v>
      </c>
      <c s="36">
        <f>ROUND(G168*H168,6)</f>
      </c>
      <c r="L168" s="38">
        <v>0</v>
      </c>
      <c s="32">
        <f>ROUND(ROUND(L168,2)*ROUND(G168,3),2)</f>
      </c>
      <c s="36" t="s">
        <v>814</v>
      </c>
      <c>
        <f>(M168*21)/100</f>
      </c>
      <c t="s">
        <v>28</v>
      </c>
    </row>
    <row r="169" spans="1:5" ht="25.5">
      <c r="A169" s="35" t="s">
        <v>56</v>
      </c>
      <c r="E169" s="39" t="s">
        <v>2673</v>
      </c>
    </row>
    <row r="170" spans="1:5" ht="12.75">
      <c r="A170" s="35" t="s">
        <v>57</v>
      </c>
      <c r="E170" s="40" t="s">
        <v>5</v>
      </c>
    </row>
    <row r="171" spans="1:5" ht="12.75">
      <c r="A171" t="s">
        <v>59</v>
      </c>
      <c r="E171" s="39" t="s">
        <v>5</v>
      </c>
    </row>
    <row r="172" spans="1:16" ht="25.5">
      <c r="A172" t="s">
        <v>50</v>
      </c>
      <c s="34" t="s">
        <v>294</v>
      </c>
      <c s="34" t="s">
        <v>2767</v>
      </c>
      <c s="35" t="s">
        <v>5</v>
      </c>
      <c s="6" t="s">
        <v>2768</v>
      </c>
      <c s="36" t="s">
        <v>90</v>
      </c>
      <c s="37">
        <v>68</v>
      </c>
      <c s="36">
        <v>0</v>
      </c>
      <c s="36">
        <f>ROUND(G172*H172,6)</f>
      </c>
      <c r="L172" s="38">
        <v>0</v>
      </c>
      <c s="32">
        <f>ROUND(ROUND(L172,2)*ROUND(G172,3),2)</f>
      </c>
      <c s="36" t="s">
        <v>814</v>
      </c>
      <c>
        <f>(M172*21)/100</f>
      </c>
      <c t="s">
        <v>28</v>
      </c>
    </row>
    <row r="173" spans="1:5" ht="25.5">
      <c r="A173" s="35" t="s">
        <v>56</v>
      </c>
      <c r="E173" s="39" t="s">
        <v>2768</v>
      </c>
    </row>
    <row r="174" spans="1:5" ht="12.75">
      <c r="A174" s="35" t="s">
        <v>57</v>
      </c>
      <c r="E174" s="40" t="s">
        <v>5</v>
      </c>
    </row>
    <row r="175" spans="1:5" ht="12.75">
      <c r="A175" t="s">
        <v>59</v>
      </c>
      <c r="E175" s="39" t="s">
        <v>5</v>
      </c>
    </row>
    <row r="176" spans="1:16" ht="25.5">
      <c r="A176" t="s">
        <v>50</v>
      </c>
      <c s="34" t="s">
        <v>298</v>
      </c>
      <c s="34" t="s">
        <v>2769</v>
      </c>
      <c s="35" t="s">
        <v>5</v>
      </c>
      <c s="6" t="s">
        <v>2770</v>
      </c>
      <c s="36" t="s">
        <v>90</v>
      </c>
      <c s="37">
        <v>18</v>
      </c>
      <c s="36">
        <v>0</v>
      </c>
      <c s="36">
        <f>ROUND(G176*H176,6)</f>
      </c>
      <c r="L176" s="38">
        <v>0</v>
      </c>
      <c s="32">
        <f>ROUND(ROUND(L176,2)*ROUND(G176,3),2)</f>
      </c>
      <c s="36" t="s">
        <v>814</v>
      </c>
      <c>
        <f>(M176*21)/100</f>
      </c>
      <c t="s">
        <v>28</v>
      </c>
    </row>
    <row r="177" spans="1:5" ht="25.5">
      <c r="A177" s="35" t="s">
        <v>56</v>
      </c>
      <c r="E177" s="39" t="s">
        <v>2770</v>
      </c>
    </row>
    <row r="178" spans="1:5" ht="12.75">
      <c r="A178" s="35" t="s">
        <v>57</v>
      </c>
      <c r="E178" s="40" t="s">
        <v>5</v>
      </c>
    </row>
    <row r="179" spans="1:5" ht="12.75">
      <c r="A179" t="s">
        <v>59</v>
      </c>
      <c r="E179" s="39" t="s">
        <v>5</v>
      </c>
    </row>
    <row r="180" spans="1:16" ht="25.5">
      <c r="A180" t="s">
        <v>50</v>
      </c>
      <c s="34" t="s">
        <v>302</v>
      </c>
      <c s="34" t="s">
        <v>2771</v>
      </c>
      <c s="35" t="s">
        <v>5</v>
      </c>
      <c s="6" t="s">
        <v>2772</v>
      </c>
      <c s="36" t="s">
        <v>90</v>
      </c>
      <c s="37">
        <v>40</v>
      </c>
      <c s="36">
        <v>0</v>
      </c>
      <c s="36">
        <f>ROUND(G180*H180,6)</f>
      </c>
      <c r="L180" s="38">
        <v>0</v>
      </c>
      <c s="32">
        <f>ROUND(ROUND(L180,2)*ROUND(G180,3),2)</f>
      </c>
      <c s="36" t="s">
        <v>814</v>
      </c>
      <c>
        <f>(M180*21)/100</f>
      </c>
      <c t="s">
        <v>28</v>
      </c>
    </row>
    <row r="181" spans="1:5" ht="25.5">
      <c r="A181" s="35" t="s">
        <v>56</v>
      </c>
      <c r="E181" s="39" t="s">
        <v>2772</v>
      </c>
    </row>
    <row r="182" spans="1:5" ht="12.75">
      <c r="A182" s="35" t="s">
        <v>57</v>
      </c>
      <c r="E182" s="40" t="s">
        <v>5</v>
      </c>
    </row>
    <row r="183" spans="1:5" ht="12.75">
      <c r="A183" t="s">
        <v>59</v>
      </c>
      <c r="E183" s="39" t="s">
        <v>5</v>
      </c>
    </row>
    <row r="184" spans="1:16" ht="12.75">
      <c r="A184" t="s">
        <v>50</v>
      </c>
      <c s="34" t="s">
        <v>305</v>
      </c>
      <c s="34" t="s">
        <v>2678</v>
      </c>
      <c s="35" t="s">
        <v>5</v>
      </c>
      <c s="6" t="s">
        <v>2773</v>
      </c>
      <c s="36" t="s">
        <v>90</v>
      </c>
      <c s="37">
        <v>6</v>
      </c>
      <c s="36">
        <v>0</v>
      </c>
      <c s="36">
        <f>ROUND(G184*H184,6)</f>
      </c>
      <c r="L184" s="38">
        <v>0</v>
      </c>
      <c s="32">
        <f>ROUND(ROUND(L184,2)*ROUND(G184,3),2)</f>
      </c>
      <c s="36" t="s">
        <v>55</v>
      </c>
      <c>
        <f>(M184*21)/100</f>
      </c>
      <c t="s">
        <v>28</v>
      </c>
    </row>
    <row r="185" spans="1:5" ht="12.75">
      <c r="A185" s="35" t="s">
        <v>56</v>
      </c>
      <c r="E185" s="39" t="s">
        <v>2773</v>
      </c>
    </row>
    <row r="186" spans="1:5" ht="12.75">
      <c r="A186" s="35" t="s">
        <v>57</v>
      </c>
      <c r="E186" s="40" t="s">
        <v>5</v>
      </c>
    </row>
    <row r="187" spans="1:5" ht="25.5">
      <c r="A187" t="s">
        <v>59</v>
      </c>
      <c r="E187" s="39" t="s">
        <v>2774</v>
      </c>
    </row>
    <row r="188" spans="1:16" ht="12.75">
      <c r="A188" t="s">
        <v>50</v>
      </c>
      <c s="34" t="s">
        <v>308</v>
      </c>
      <c s="34" t="s">
        <v>2678</v>
      </c>
      <c s="35" t="s">
        <v>48</v>
      </c>
      <c s="6" t="s">
        <v>2773</v>
      </c>
      <c s="36" t="s">
        <v>90</v>
      </c>
      <c s="37">
        <v>12</v>
      </c>
      <c s="36">
        <v>0</v>
      </c>
      <c s="36">
        <f>ROUND(G188*H188,6)</f>
      </c>
      <c r="L188" s="38">
        <v>0</v>
      </c>
      <c s="32">
        <f>ROUND(ROUND(L188,2)*ROUND(G188,3),2)</f>
      </c>
      <c s="36" t="s">
        <v>55</v>
      </c>
      <c>
        <f>(M188*21)/100</f>
      </c>
      <c t="s">
        <v>28</v>
      </c>
    </row>
    <row r="189" spans="1:5" ht="12.75">
      <c r="A189" s="35" t="s">
        <v>56</v>
      </c>
      <c r="E189" s="39" t="s">
        <v>2773</v>
      </c>
    </row>
    <row r="190" spans="1:5" ht="12.75">
      <c r="A190" s="35" t="s">
        <v>57</v>
      </c>
      <c r="E190" s="40" t="s">
        <v>5</v>
      </c>
    </row>
    <row r="191" spans="1:5" ht="25.5">
      <c r="A191" t="s">
        <v>59</v>
      </c>
      <c r="E191" s="39" t="s">
        <v>2774</v>
      </c>
    </row>
    <row r="192" spans="1:16" ht="12.75">
      <c r="A192" t="s">
        <v>50</v>
      </c>
      <c s="34" t="s">
        <v>311</v>
      </c>
      <c s="34" t="s">
        <v>2678</v>
      </c>
      <c s="35" t="s">
        <v>28</v>
      </c>
      <c s="6" t="s">
        <v>2773</v>
      </c>
      <c s="36" t="s">
        <v>90</v>
      </c>
      <c s="37">
        <v>12</v>
      </c>
      <c s="36">
        <v>0</v>
      </c>
      <c s="36">
        <f>ROUND(G192*H192,6)</f>
      </c>
      <c r="L192" s="38">
        <v>0</v>
      </c>
      <c s="32">
        <f>ROUND(ROUND(L192,2)*ROUND(G192,3),2)</f>
      </c>
      <c s="36" t="s">
        <v>55</v>
      </c>
      <c>
        <f>(M192*21)/100</f>
      </c>
      <c t="s">
        <v>28</v>
      </c>
    </row>
    <row r="193" spans="1:5" ht="12.75">
      <c r="A193" s="35" t="s">
        <v>56</v>
      </c>
      <c r="E193" s="39" t="s">
        <v>2773</v>
      </c>
    </row>
    <row r="194" spans="1:5" ht="12.75">
      <c r="A194" s="35" t="s">
        <v>57</v>
      </c>
      <c r="E194" s="40" t="s">
        <v>5</v>
      </c>
    </row>
    <row r="195" spans="1:5" ht="25.5">
      <c r="A195" t="s">
        <v>59</v>
      </c>
      <c r="E195" s="39" t="s">
        <v>2774</v>
      </c>
    </row>
    <row r="196" spans="1:16" ht="12.75">
      <c r="A196" t="s">
        <v>50</v>
      </c>
      <c s="34" t="s">
        <v>315</v>
      </c>
      <c s="34" t="s">
        <v>2775</v>
      </c>
      <c s="35" t="s">
        <v>5</v>
      </c>
      <c s="6" t="s">
        <v>2776</v>
      </c>
      <c s="36" t="s">
        <v>533</v>
      </c>
      <c s="37">
        <v>5</v>
      </c>
      <c s="36">
        <v>0</v>
      </c>
      <c s="36">
        <f>ROUND(G196*H196,6)</f>
      </c>
      <c r="L196" s="38">
        <v>0</v>
      </c>
      <c s="32">
        <f>ROUND(ROUND(L196,2)*ROUND(G196,3),2)</f>
      </c>
      <c s="36" t="s">
        <v>55</v>
      </c>
      <c>
        <f>(M196*21)/100</f>
      </c>
      <c t="s">
        <v>28</v>
      </c>
    </row>
    <row r="197" spans="1:5" ht="12.75">
      <c r="A197" s="35" t="s">
        <v>56</v>
      </c>
      <c r="E197" s="39" t="s">
        <v>2776</v>
      </c>
    </row>
    <row r="198" spans="1:5" ht="12.75">
      <c r="A198" s="35" t="s">
        <v>57</v>
      </c>
      <c r="E198" s="40" t="s">
        <v>5</v>
      </c>
    </row>
    <row r="199" spans="1:5" ht="12.75">
      <c r="A199" t="s">
        <v>59</v>
      </c>
      <c r="E199" s="39" t="s">
        <v>5</v>
      </c>
    </row>
    <row r="200" spans="1:16" ht="12.75">
      <c r="A200" t="s">
        <v>50</v>
      </c>
      <c s="34" t="s">
        <v>318</v>
      </c>
      <c s="34" t="s">
        <v>2777</v>
      </c>
      <c s="35" t="s">
        <v>5</v>
      </c>
      <c s="6" t="s">
        <v>2778</v>
      </c>
      <c s="36" t="s">
        <v>99</v>
      </c>
      <c s="37">
        <v>620</v>
      </c>
      <c s="36">
        <v>0</v>
      </c>
      <c s="36">
        <f>ROUND(G200*H200,6)</f>
      </c>
      <c r="L200" s="38">
        <v>0</v>
      </c>
      <c s="32">
        <f>ROUND(ROUND(L200,2)*ROUND(G200,3),2)</f>
      </c>
      <c s="36" t="s">
        <v>55</v>
      </c>
      <c>
        <f>(M200*21)/100</f>
      </c>
      <c t="s">
        <v>28</v>
      </c>
    </row>
    <row r="201" spans="1:5" ht="12.75">
      <c r="A201" s="35" t="s">
        <v>56</v>
      </c>
      <c r="E201" s="39" t="s">
        <v>2778</v>
      </c>
    </row>
    <row r="202" spans="1:5" ht="12.75">
      <c r="A202" s="35" t="s">
        <v>57</v>
      </c>
      <c r="E202" s="40" t="s">
        <v>5</v>
      </c>
    </row>
    <row r="203" spans="1:5" ht="12.75">
      <c r="A203" t="s">
        <v>59</v>
      </c>
      <c r="E203" s="39" t="s">
        <v>5</v>
      </c>
    </row>
    <row r="204" spans="1:16" ht="12.75">
      <c r="A204" t="s">
        <v>50</v>
      </c>
      <c s="34" t="s">
        <v>321</v>
      </c>
      <c s="34" t="s">
        <v>2779</v>
      </c>
      <c s="35" t="s">
        <v>5</v>
      </c>
      <c s="6" t="s">
        <v>2780</v>
      </c>
      <c s="36" t="s">
        <v>99</v>
      </c>
      <c s="37">
        <v>300</v>
      </c>
      <c s="36">
        <v>0</v>
      </c>
      <c s="36">
        <f>ROUND(G204*H204,6)</f>
      </c>
      <c r="L204" s="38">
        <v>0</v>
      </c>
      <c s="32">
        <f>ROUND(ROUND(L204,2)*ROUND(G204,3),2)</f>
      </c>
      <c s="36" t="s">
        <v>55</v>
      </c>
      <c>
        <f>(M204*21)/100</f>
      </c>
      <c t="s">
        <v>28</v>
      </c>
    </row>
    <row r="205" spans="1:5" ht="12.75">
      <c r="A205" s="35" t="s">
        <v>56</v>
      </c>
      <c r="E205" s="39" t="s">
        <v>2780</v>
      </c>
    </row>
    <row r="206" spans="1:5" ht="12.75">
      <c r="A206" s="35" t="s">
        <v>57</v>
      </c>
      <c r="E206" s="40" t="s">
        <v>5</v>
      </c>
    </row>
    <row r="207" spans="1:5" ht="12.75">
      <c r="A207" t="s">
        <v>59</v>
      </c>
      <c r="E207" s="39" t="s">
        <v>5</v>
      </c>
    </row>
    <row r="208" spans="1:16" ht="12.75">
      <c r="A208" t="s">
        <v>50</v>
      </c>
      <c s="34" t="s">
        <v>325</v>
      </c>
      <c s="34" t="s">
        <v>2781</v>
      </c>
      <c s="35" t="s">
        <v>5</v>
      </c>
      <c s="6" t="s">
        <v>2782</v>
      </c>
      <c s="36" t="s">
        <v>99</v>
      </c>
      <c s="37">
        <v>95</v>
      </c>
      <c s="36">
        <v>0</v>
      </c>
      <c s="36">
        <f>ROUND(G208*H208,6)</f>
      </c>
      <c r="L208" s="38">
        <v>0</v>
      </c>
      <c s="32">
        <f>ROUND(ROUND(L208,2)*ROUND(G208,3),2)</f>
      </c>
      <c s="36" t="s">
        <v>55</v>
      </c>
      <c>
        <f>(M208*21)/100</f>
      </c>
      <c t="s">
        <v>28</v>
      </c>
    </row>
    <row r="209" spans="1:5" ht="12.75">
      <c r="A209" s="35" t="s">
        <v>56</v>
      </c>
      <c r="E209" s="39" t="s">
        <v>2782</v>
      </c>
    </row>
    <row r="210" spans="1:5" ht="12.75">
      <c r="A210" s="35" t="s">
        <v>57</v>
      </c>
      <c r="E210" s="40" t="s">
        <v>5</v>
      </c>
    </row>
    <row r="211" spans="1:5" ht="12.75">
      <c r="A211" t="s">
        <v>59</v>
      </c>
      <c r="E211" s="39" t="s">
        <v>5</v>
      </c>
    </row>
    <row r="212" spans="1:16" ht="12.75">
      <c r="A212" t="s">
        <v>50</v>
      </c>
      <c s="34" t="s">
        <v>329</v>
      </c>
      <c s="34" t="s">
        <v>2676</v>
      </c>
      <c s="35" t="s">
        <v>5</v>
      </c>
      <c s="6" t="s">
        <v>2783</v>
      </c>
      <c s="36" t="s">
        <v>99</v>
      </c>
      <c s="37">
        <v>80</v>
      </c>
      <c s="36">
        <v>0</v>
      </c>
      <c s="36">
        <f>ROUND(G212*H212,6)</f>
      </c>
      <c r="L212" s="38">
        <v>0</v>
      </c>
      <c s="32">
        <f>ROUND(ROUND(L212,2)*ROUND(G212,3),2)</f>
      </c>
      <c s="36" t="s">
        <v>55</v>
      </c>
      <c>
        <f>(M212*21)/100</f>
      </c>
      <c t="s">
        <v>28</v>
      </c>
    </row>
    <row r="213" spans="1:5" ht="12.75">
      <c r="A213" s="35" t="s">
        <v>56</v>
      </c>
      <c r="E213" s="39" t="s">
        <v>2783</v>
      </c>
    </row>
    <row r="214" spans="1:5" ht="12.75">
      <c r="A214" s="35" t="s">
        <v>57</v>
      </c>
      <c r="E214" s="40" t="s">
        <v>5</v>
      </c>
    </row>
    <row r="215" spans="1:5" ht="12.75">
      <c r="A215" t="s">
        <v>59</v>
      </c>
      <c r="E215" s="39" t="s">
        <v>5</v>
      </c>
    </row>
    <row r="216" spans="1:16" ht="12.75">
      <c r="A216" t="s">
        <v>50</v>
      </c>
      <c s="34" t="s">
        <v>333</v>
      </c>
      <c s="34" t="s">
        <v>2784</v>
      </c>
      <c s="35" t="s">
        <v>5</v>
      </c>
      <c s="6" t="s">
        <v>2785</v>
      </c>
      <c s="36" t="s">
        <v>99</v>
      </c>
      <c s="37">
        <v>225</v>
      </c>
      <c s="36">
        <v>0</v>
      </c>
      <c s="36">
        <f>ROUND(G216*H216,6)</f>
      </c>
      <c r="L216" s="38">
        <v>0</v>
      </c>
      <c s="32">
        <f>ROUND(ROUND(L216,2)*ROUND(G216,3),2)</f>
      </c>
      <c s="36" t="s">
        <v>55</v>
      </c>
      <c>
        <f>(M216*21)/100</f>
      </c>
      <c t="s">
        <v>28</v>
      </c>
    </row>
    <row r="217" spans="1:5" ht="12.75">
      <c r="A217" s="35" t="s">
        <v>56</v>
      </c>
      <c r="E217" s="39" t="s">
        <v>2785</v>
      </c>
    </row>
    <row r="218" spans="1:5" ht="12.75">
      <c r="A218" s="35" t="s">
        <v>57</v>
      </c>
      <c r="E218" s="40" t="s">
        <v>5</v>
      </c>
    </row>
    <row r="219" spans="1:5" ht="12.75">
      <c r="A219" t="s">
        <v>59</v>
      </c>
      <c r="E219" s="39" t="s">
        <v>2786</v>
      </c>
    </row>
    <row r="220" spans="1:16" ht="12.75">
      <c r="A220" t="s">
        <v>50</v>
      </c>
      <c s="34" t="s">
        <v>338</v>
      </c>
      <c s="34" t="s">
        <v>2787</v>
      </c>
      <c s="35" t="s">
        <v>5</v>
      </c>
      <c s="6" t="s">
        <v>2788</v>
      </c>
      <c s="36" t="s">
        <v>533</v>
      </c>
      <c s="37">
        <v>18</v>
      </c>
      <c s="36">
        <v>0</v>
      </c>
      <c s="36">
        <f>ROUND(G220*H220,6)</f>
      </c>
      <c r="L220" s="38">
        <v>0</v>
      </c>
      <c s="32">
        <f>ROUND(ROUND(L220,2)*ROUND(G220,3),2)</f>
      </c>
      <c s="36" t="s">
        <v>55</v>
      </c>
      <c>
        <f>(M220*21)/100</f>
      </c>
      <c t="s">
        <v>28</v>
      </c>
    </row>
    <row r="221" spans="1:5" ht="12.75">
      <c r="A221" s="35" t="s">
        <v>56</v>
      </c>
      <c r="E221" s="39" t="s">
        <v>2788</v>
      </c>
    </row>
    <row r="222" spans="1:5" ht="12.75">
      <c r="A222" s="35" t="s">
        <v>57</v>
      </c>
      <c r="E222" s="40" t="s">
        <v>5</v>
      </c>
    </row>
    <row r="223" spans="1:5" ht="12.75">
      <c r="A223" t="s">
        <v>59</v>
      </c>
      <c r="E223" s="39" t="s">
        <v>5</v>
      </c>
    </row>
    <row r="224" spans="1:13" ht="12.75">
      <c r="A224" t="s">
        <v>47</v>
      </c>
      <c r="C224" s="31" t="s">
        <v>79</v>
      </c>
      <c r="E224" s="33" t="s">
        <v>2789</v>
      </c>
      <c r="J224" s="32">
        <f>0</f>
      </c>
      <c s="32">
        <f>0</f>
      </c>
      <c s="32">
        <f>0+L225+L229+L233+L237+L241+L245+L249+L253+L257</f>
      </c>
      <c s="32">
        <f>0+M225+M229+M233+M237+M241+M245+M249+M253+M257</f>
      </c>
    </row>
    <row r="225" spans="1:16" ht="12.75">
      <c r="A225" t="s">
        <v>50</v>
      </c>
      <c s="34" t="s">
        <v>342</v>
      </c>
      <c s="34" t="s">
        <v>2790</v>
      </c>
      <c s="35" t="s">
        <v>5</v>
      </c>
      <c s="6" t="s">
        <v>2791</v>
      </c>
      <c s="36" t="s">
        <v>99</v>
      </c>
      <c s="37">
        <v>8</v>
      </c>
      <c s="36">
        <v>0</v>
      </c>
      <c s="36">
        <f>ROUND(G225*H225,6)</f>
      </c>
      <c r="L225" s="38">
        <v>0</v>
      </c>
      <c s="32">
        <f>ROUND(ROUND(L225,2)*ROUND(G225,3),2)</f>
      </c>
      <c s="36" t="s">
        <v>55</v>
      </c>
      <c>
        <f>(M225*21)/100</f>
      </c>
      <c t="s">
        <v>28</v>
      </c>
    </row>
    <row r="226" spans="1:5" ht="12.75">
      <c r="A226" s="35" t="s">
        <v>56</v>
      </c>
      <c r="E226" s="39" t="s">
        <v>2791</v>
      </c>
    </row>
    <row r="227" spans="1:5" ht="12.75">
      <c r="A227" s="35" t="s">
        <v>57</v>
      </c>
      <c r="E227" s="40" t="s">
        <v>5</v>
      </c>
    </row>
    <row r="228" spans="1:5" ht="12.75">
      <c r="A228" t="s">
        <v>59</v>
      </c>
      <c r="E228" s="39" t="s">
        <v>2792</v>
      </c>
    </row>
    <row r="229" spans="1:16" ht="12.75">
      <c r="A229" t="s">
        <v>50</v>
      </c>
      <c s="34" t="s">
        <v>346</v>
      </c>
      <c s="34" t="s">
        <v>2793</v>
      </c>
      <c s="35" t="s">
        <v>5</v>
      </c>
      <c s="6" t="s">
        <v>2794</v>
      </c>
      <c s="36" t="s">
        <v>99</v>
      </c>
      <c s="37">
        <v>25</v>
      </c>
      <c s="36">
        <v>0</v>
      </c>
      <c s="36">
        <f>ROUND(G229*H229,6)</f>
      </c>
      <c r="L229" s="38">
        <v>0</v>
      </c>
      <c s="32">
        <f>ROUND(ROUND(L229,2)*ROUND(G229,3),2)</f>
      </c>
      <c s="36" t="s">
        <v>55</v>
      </c>
      <c>
        <f>(M229*21)/100</f>
      </c>
      <c t="s">
        <v>28</v>
      </c>
    </row>
    <row r="230" spans="1:5" ht="12.75">
      <c r="A230" s="35" t="s">
        <v>56</v>
      </c>
      <c r="E230" s="39" t="s">
        <v>2794</v>
      </c>
    </row>
    <row r="231" spans="1:5" ht="12.75">
      <c r="A231" s="35" t="s">
        <v>57</v>
      </c>
      <c r="E231" s="40" t="s">
        <v>5</v>
      </c>
    </row>
    <row r="232" spans="1:5" ht="12.75">
      <c r="A232" t="s">
        <v>59</v>
      </c>
      <c r="E232" s="39" t="s">
        <v>5</v>
      </c>
    </row>
    <row r="233" spans="1:16" ht="12.75">
      <c r="A233" t="s">
        <v>50</v>
      </c>
      <c s="34" t="s">
        <v>350</v>
      </c>
      <c s="34" t="s">
        <v>2795</v>
      </c>
      <c s="35" t="s">
        <v>5</v>
      </c>
      <c s="6" t="s">
        <v>2796</v>
      </c>
      <c s="36" t="s">
        <v>99</v>
      </c>
      <c s="37">
        <v>35</v>
      </c>
      <c s="36">
        <v>0</v>
      </c>
      <c s="36">
        <f>ROUND(G233*H233,6)</f>
      </c>
      <c r="L233" s="38">
        <v>0</v>
      </c>
      <c s="32">
        <f>ROUND(ROUND(L233,2)*ROUND(G233,3),2)</f>
      </c>
      <c s="36" t="s">
        <v>55</v>
      </c>
      <c>
        <f>(M233*21)/100</f>
      </c>
      <c t="s">
        <v>28</v>
      </c>
    </row>
    <row r="234" spans="1:5" ht="12.75">
      <c r="A234" s="35" t="s">
        <v>56</v>
      </c>
      <c r="E234" s="39" t="s">
        <v>2796</v>
      </c>
    </row>
    <row r="235" spans="1:5" ht="12.75">
      <c r="A235" s="35" t="s">
        <v>57</v>
      </c>
      <c r="E235" s="40" t="s">
        <v>5</v>
      </c>
    </row>
    <row r="236" spans="1:5" ht="12.75">
      <c r="A236" t="s">
        <v>59</v>
      </c>
      <c r="E236" s="39" t="s">
        <v>5</v>
      </c>
    </row>
    <row r="237" spans="1:16" ht="12.75">
      <c r="A237" t="s">
        <v>50</v>
      </c>
      <c s="34" t="s">
        <v>353</v>
      </c>
      <c s="34" t="s">
        <v>2797</v>
      </c>
      <c s="35" t="s">
        <v>5</v>
      </c>
      <c s="6" t="s">
        <v>2798</v>
      </c>
      <c s="36" t="s">
        <v>99</v>
      </c>
      <c s="37">
        <v>25</v>
      </c>
      <c s="36">
        <v>0</v>
      </c>
      <c s="36">
        <f>ROUND(G237*H237,6)</f>
      </c>
      <c r="L237" s="38">
        <v>0</v>
      </c>
      <c s="32">
        <f>ROUND(ROUND(L237,2)*ROUND(G237,3),2)</f>
      </c>
      <c s="36" t="s">
        <v>55</v>
      </c>
      <c>
        <f>(M237*21)/100</f>
      </c>
      <c t="s">
        <v>28</v>
      </c>
    </row>
    <row r="238" spans="1:5" ht="12.75">
      <c r="A238" s="35" t="s">
        <v>56</v>
      </c>
      <c r="E238" s="39" t="s">
        <v>2798</v>
      </c>
    </row>
    <row r="239" spans="1:5" ht="12.75">
      <c r="A239" s="35" t="s">
        <v>57</v>
      </c>
      <c r="E239" s="40" t="s">
        <v>5</v>
      </c>
    </row>
    <row r="240" spans="1:5" ht="12.75">
      <c r="A240" t="s">
        <v>59</v>
      </c>
      <c r="E240" s="39" t="s">
        <v>5</v>
      </c>
    </row>
    <row r="241" spans="1:16" ht="12.75">
      <c r="A241" t="s">
        <v>50</v>
      </c>
      <c s="34" t="s">
        <v>356</v>
      </c>
      <c s="34" t="s">
        <v>2684</v>
      </c>
      <c s="35" t="s">
        <v>5</v>
      </c>
      <c s="6" t="s">
        <v>2685</v>
      </c>
      <c s="36" t="s">
        <v>99</v>
      </c>
      <c s="37">
        <v>35</v>
      </c>
      <c s="36">
        <v>0</v>
      </c>
      <c s="36">
        <f>ROUND(G241*H241,6)</f>
      </c>
      <c r="L241" s="38">
        <v>0</v>
      </c>
      <c s="32">
        <f>ROUND(ROUND(L241,2)*ROUND(G241,3),2)</f>
      </c>
      <c s="36" t="s">
        <v>55</v>
      </c>
      <c>
        <f>(M241*21)/100</f>
      </c>
      <c t="s">
        <v>28</v>
      </c>
    </row>
    <row r="242" spans="1:5" ht="12.75">
      <c r="A242" s="35" t="s">
        <v>56</v>
      </c>
      <c r="E242" s="39" t="s">
        <v>2685</v>
      </c>
    </row>
    <row r="243" spans="1:5" ht="12.75">
      <c r="A243" s="35" t="s">
        <v>57</v>
      </c>
      <c r="E243" s="40" t="s">
        <v>5</v>
      </c>
    </row>
    <row r="244" spans="1:5" ht="12.75">
      <c r="A244" t="s">
        <v>59</v>
      </c>
      <c r="E244" s="39" t="s">
        <v>5</v>
      </c>
    </row>
    <row r="245" spans="1:16" ht="12.75">
      <c r="A245" t="s">
        <v>50</v>
      </c>
      <c s="34" t="s">
        <v>359</v>
      </c>
      <c s="34" t="s">
        <v>2799</v>
      </c>
      <c s="35" t="s">
        <v>5</v>
      </c>
      <c s="6" t="s">
        <v>2800</v>
      </c>
      <c s="36" t="s">
        <v>780</v>
      </c>
      <c s="37">
        <v>1</v>
      </c>
      <c s="36">
        <v>0</v>
      </c>
      <c s="36">
        <f>ROUND(G245*H245,6)</f>
      </c>
      <c r="L245" s="38">
        <v>0</v>
      </c>
      <c s="32">
        <f>ROUND(ROUND(L245,2)*ROUND(G245,3),2)</f>
      </c>
      <c s="36" t="s">
        <v>55</v>
      </c>
      <c>
        <f>(M245*21)/100</f>
      </c>
      <c t="s">
        <v>28</v>
      </c>
    </row>
    <row r="246" spans="1:5" ht="12.75">
      <c r="A246" s="35" t="s">
        <v>56</v>
      </c>
      <c r="E246" s="39" t="s">
        <v>2800</v>
      </c>
    </row>
    <row r="247" spans="1:5" ht="12.75">
      <c r="A247" s="35" t="s">
        <v>57</v>
      </c>
      <c r="E247" s="40" t="s">
        <v>5</v>
      </c>
    </row>
    <row r="248" spans="1:5" ht="12.75">
      <c r="A248" t="s">
        <v>59</v>
      </c>
      <c r="E248" s="39" t="s">
        <v>5</v>
      </c>
    </row>
    <row r="249" spans="1:16" ht="12.75">
      <c r="A249" t="s">
        <v>50</v>
      </c>
      <c s="34" t="s">
        <v>363</v>
      </c>
      <c s="34" t="s">
        <v>2801</v>
      </c>
      <c s="35" t="s">
        <v>5</v>
      </c>
      <c s="6" t="s">
        <v>2802</v>
      </c>
      <c s="36" t="s">
        <v>780</v>
      </c>
      <c s="37">
        <v>1</v>
      </c>
      <c s="36">
        <v>0</v>
      </c>
      <c s="36">
        <f>ROUND(G249*H249,6)</f>
      </c>
      <c r="L249" s="38">
        <v>0</v>
      </c>
      <c s="32">
        <f>ROUND(ROUND(L249,2)*ROUND(G249,3),2)</f>
      </c>
      <c s="36" t="s">
        <v>55</v>
      </c>
      <c>
        <f>(M249*21)/100</f>
      </c>
      <c t="s">
        <v>28</v>
      </c>
    </row>
    <row r="250" spans="1:5" ht="12.75">
      <c r="A250" s="35" t="s">
        <v>56</v>
      </c>
      <c r="E250" s="39" t="s">
        <v>2802</v>
      </c>
    </row>
    <row r="251" spans="1:5" ht="12.75">
      <c r="A251" s="35" t="s">
        <v>57</v>
      </c>
      <c r="E251" s="40" t="s">
        <v>5</v>
      </c>
    </row>
    <row r="252" spans="1:5" ht="12.75">
      <c r="A252" t="s">
        <v>59</v>
      </c>
      <c r="E252" s="39" t="s">
        <v>2803</v>
      </c>
    </row>
    <row r="253" spans="1:16" ht="12.75">
      <c r="A253" t="s">
        <v>50</v>
      </c>
      <c s="34" t="s">
        <v>366</v>
      </c>
      <c s="34" t="s">
        <v>2804</v>
      </c>
      <c s="35" t="s">
        <v>5</v>
      </c>
      <c s="6" t="s">
        <v>2805</v>
      </c>
      <c s="36" t="s">
        <v>780</v>
      </c>
      <c s="37">
        <v>1</v>
      </c>
      <c s="36">
        <v>0</v>
      </c>
      <c s="36">
        <f>ROUND(G253*H253,6)</f>
      </c>
      <c r="L253" s="38">
        <v>0</v>
      </c>
      <c s="32">
        <f>ROUND(ROUND(L253,2)*ROUND(G253,3),2)</f>
      </c>
      <c s="36" t="s">
        <v>55</v>
      </c>
      <c>
        <f>(M253*21)/100</f>
      </c>
      <c t="s">
        <v>28</v>
      </c>
    </row>
    <row r="254" spans="1:5" ht="12.75">
      <c r="A254" s="35" t="s">
        <v>56</v>
      </c>
      <c r="E254" s="39" t="s">
        <v>2805</v>
      </c>
    </row>
    <row r="255" spans="1:5" ht="12.75">
      <c r="A255" s="35" t="s">
        <v>57</v>
      </c>
      <c r="E255" s="40" t="s">
        <v>5</v>
      </c>
    </row>
    <row r="256" spans="1:5" ht="12.75">
      <c r="A256" t="s">
        <v>59</v>
      </c>
      <c r="E256" s="39" t="s">
        <v>5</v>
      </c>
    </row>
    <row r="257" spans="1:16" ht="12.75">
      <c r="A257" t="s">
        <v>50</v>
      </c>
      <c s="34" t="s">
        <v>369</v>
      </c>
      <c s="34" t="s">
        <v>2693</v>
      </c>
      <c s="35" t="s">
        <v>5</v>
      </c>
      <c s="6" t="s">
        <v>2694</v>
      </c>
      <c s="36" t="s">
        <v>780</v>
      </c>
      <c s="37">
        <v>1</v>
      </c>
      <c s="36">
        <v>0</v>
      </c>
      <c s="36">
        <f>ROUND(G257*H257,6)</f>
      </c>
      <c r="L257" s="38">
        <v>0</v>
      </c>
      <c s="32">
        <f>ROUND(ROUND(L257,2)*ROUND(G257,3),2)</f>
      </c>
      <c s="36" t="s">
        <v>55</v>
      </c>
      <c>
        <f>(M257*21)/100</f>
      </c>
      <c t="s">
        <v>28</v>
      </c>
    </row>
    <row r="258" spans="1:5" ht="12.75">
      <c r="A258" s="35" t="s">
        <v>56</v>
      </c>
      <c r="E258" s="39" t="s">
        <v>2694</v>
      </c>
    </row>
    <row r="259" spans="1:5" ht="12.75">
      <c r="A259" s="35" t="s">
        <v>57</v>
      </c>
      <c r="E259" s="40" t="s">
        <v>5</v>
      </c>
    </row>
    <row r="260" spans="1:5" ht="12.75">
      <c r="A260" t="s">
        <v>59</v>
      </c>
      <c r="E260" s="39" t="s">
        <v>5</v>
      </c>
    </row>
    <row r="261" spans="1:13" ht="12.75">
      <c r="A261" t="s">
        <v>47</v>
      </c>
      <c r="C261" s="31" t="s">
        <v>85</v>
      </c>
      <c r="E261" s="33" t="s">
        <v>2806</v>
      </c>
      <c r="J261" s="32">
        <f>0</f>
      </c>
      <c s="32">
        <f>0</f>
      </c>
      <c s="32">
        <f>0+L262</f>
      </c>
      <c s="32">
        <f>0+M262</f>
      </c>
    </row>
    <row r="262" spans="1:16" ht="12.75">
      <c r="A262" t="s">
        <v>50</v>
      </c>
      <c s="34" t="s">
        <v>372</v>
      </c>
      <c s="34" t="s">
        <v>2807</v>
      </c>
      <c s="35" t="s">
        <v>5</v>
      </c>
      <c s="6" t="s">
        <v>2808</v>
      </c>
      <c s="36" t="s">
        <v>533</v>
      </c>
      <c s="37">
        <v>1</v>
      </c>
      <c s="36">
        <v>0</v>
      </c>
      <c s="36">
        <f>ROUND(G262*H262,6)</f>
      </c>
      <c r="L262" s="38">
        <v>0</v>
      </c>
      <c s="32">
        <f>ROUND(ROUND(L262,2)*ROUND(G262,3),2)</f>
      </c>
      <c s="36" t="s">
        <v>55</v>
      </c>
      <c>
        <f>(M262*21)/100</f>
      </c>
      <c t="s">
        <v>28</v>
      </c>
    </row>
    <row r="263" spans="1:5" ht="12.75">
      <c r="A263" s="35" t="s">
        <v>56</v>
      </c>
      <c r="E263" s="39" t="s">
        <v>2808</v>
      </c>
    </row>
    <row r="264" spans="1:5" ht="12.75">
      <c r="A264" s="35" t="s">
        <v>57</v>
      </c>
      <c r="E264" s="40" t="s">
        <v>5</v>
      </c>
    </row>
    <row r="265" spans="1:5" ht="12.75">
      <c r="A265" t="s">
        <v>59</v>
      </c>
      <c r="E2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2811</v>
      </c>
      <c r="E8" s="30" t="s">
        <v>2810</v>
      </c>
      <c r="J8" s="29">
        <f>0+J9+J18+J23</f>
      </c>
      <c s="29">
        <f>0+K9+K18+K23</f>
      </c>
      <c s="29">
        <f>0+L9+L18+L23</f>
      </c>
      <c s="29">
        <f>0+M9+M18+M23</f>
      </c>
    </row>
    <row r="9" spans="1:13" ht="12.75">
      <c r="A9" t="s">
        <v>47</v>
      </c>
      <c r="C9" s="31" t="s">
        <v>48</v>
      </c>
      <c r="E9" s="33" t="s">
        <v>49</v>
      </c>
      <c r="J9" s="32">
        <f>0</f>
      </c>
      <c s="32">
        <f>0</f>
      </c>
      <c s="32">
        <f>0+L10+L14</f>
      </c>
      <c s="32">
        <f>0+M10+M14</f>
      </c>
    </row>
    <row r="10" spans="1:16" ht="25.5">
      <c r="A10" t="s">
        <v>50</v>
      </c>
      <c s="34" t="s">
        <v>48</v>
      </c>
      <c s="34" t="s">
        <v>2812</v>
      </c>
      <c s="35" t="s">
        <v>5</v>
      </c>
      <c s="6" t="s">
        <v>2813</v>
      </c>
      <c s="36" t="s">
        <v>90</v>
      </c>
      <c s="37">
        <v>3</v>
      </c>
      <c s="36">
        <v>0</v>
      </c>
      <c s="36">
        <f>ROUND(G10*H10,6)</f>
      </c>
      <c r="L10" s="38">
        <v>0</v>
      </c>
      <c s="32">
        <f>ROUND(ROUND(L10,2)*ROUND(G10,3),2)</f>
      </c>
      <c s="36" t="s">
        <v>71</v>
      </c>
      <c>
        <f>(M10*21)/100</f>
      </c>
      <c t="s">
        <v>28</v>
      </c>
    </row>
    <row r="11" spans="1:5" ht="25.5">
      <c r="A11" s="35" t="s">
        <v>56</v>
      </c>
      <c r="E11" s="39" t="s">
        <v>2813</v>
      </c>
    </row>
    <row r="12" spans="1:5" ht="12.75">
      <c r="A12" s="35" t="s">
        <v>57</v>
      </c>
      <c r="E12" s="40" t="s">
        <v>5</v>
      </c>
    </row>
    <row r="13" spans="1:5" ht="63.75">
      <c r="A13" t="s">
        <v>59</v>
      </c>
      <c r="E13" s="39" t="s">
        <v>2814</v>
      </c>
    </row>
    <row r="14" spans="1:16" ht="12.75">
      <c r="A14" t="s">
        <v>50</v>
      </c>
      <c s="34" t="s">
        <v>28</v>
      </c>
      <c s="34" t="s">
        <v>2815</v>
      </c>
      <c s="35" t="s">
        <v>5</v>
      </c>
      <c s="6" t="s">
        <v>2816</v>
      </c>
      <c s="36" t="s">
        <v>90</v>
      </c>
      <c s="37">
        <v>18</v>
      </c>
      <c s="36">
        <v>0</v>
      </c>
      <c s="36">
        <f>ROUND(G14*H14,6)</f>
      </c>
      <c r="L14" s="38">
        <v>0</v>
      </c>
      <c s="32">
        <f>ROUND(ROUND(L14,2)*ROUND(G14,3),2)</f>
      </c>
      <c s="36" t="s">
        <v>55</v>
      </c>
      <c>
        <f>(M14*21)/100</f>
      </c>
      <c t="s">
        <v>28</v>
      </c>
    </row>
    <row r="15" spans="1:5" ht="12.75">
      <c r="A15" s="35" t="s">
        <v>56</v>
      </c>
      <c r="E15" s="39" t="s">
        <v>2816</v>
      </c>
    </row>
    <row r="16" spans="1:5" ht="12.75">
      <c r="A16" s="35" t="s">
        <v>57</v>
      </c>
      <c r="E16" s="40" t="s">
        <v>5</v>
      </c>
    </row>
    <row r="17" spans="1:5" ht="12.75">
      <c r="A17" t="s">
        <v>59</v>
      </c>
      <c r="E17" s="39" t="s">
        <v>5</v>
      </c>
    </row>
    <row r="18" spans="1:13" ht="12.75">
      <c r="A18" t="s">
        <v>47</v>
      </c>
      <c r="C18" s="31" t="s">
        <v>28</v>
      </c>
      <c r="E18" s="33" t="s">
        <v>1483</v>
      </c>
      <c r="J18" s="32">
        <f>0</f>
      </c>
      <c s="32">
        <f>0</f>
      </c>
      <c s="32">
        <f>0+L19</f>
      </c>
      <c s="32">
        <f>0+M19</f>
      </c>
    </row>
    <row r="19" spans="1:16" ht="12.75">
      <c r="A19" t="s">
        <v>50</v>
      </c>
      <c s="34" t="s">
        <v>26</v>
      </c>
      <c s="34" t="s">
        <v>2817</v>
      </c>
      <c s="35" t="s">
        <v>5</v>
      </c>
      <c s="6" t="s">
        <v>2818</v>
      </c>
      <c s="36" t="s">
        <v>90</v>
      </c>
      <c s="37">
        <v>18</v>
      </c>
      <c s="36">
        <v>0</v>
      </c>
      <c s="36">
        <f>ROUND(G19*H19,6)</f>
      </c>
      <c r="L19" s="38">
        <v>0</v>
      </c>
      <c s="32">
        <f>ROUND(ROUND(L19,2)*ROUND(G19,3),2)</f>
      </c>
      <c s="36" t="s">
        <v>55</v>
      </c>
      <c>
        <f>(M19*21)/100</f>
      </c>
      <c t="s">
        <v>28</v>
      </c>
    </row>
    <row r="20" spans="1:5" ht="12.75">
      <c r="A20" s="35" t="s">
        <v>56</v>
      </c>
      <c r="E20" s="39" t="s">
        <v>2818</v>
      </c>
    </row>
    <row r="21" spans="1:5" ht="12.75">
      <c r="A21" s="35" t="s">
        <v>57</v>
      </c>
      <c r="E21" s="40" t="s">
        <v>5</v>
      </c>
    </row>
    <row r="22" spans="1:5" ht="12.75">
      <c r="A22" t="s">
        <v>59</v>
      </c>
      <c r="E22" s="39" t="s">
        <v>5</v>
      </c>
    </row>
    <row r="23" spans="1:13" ht="12.75">
      <c r="A23" t="s">
        <v>47</v>
      </c>
      <c r="C23" s="31" t="s">
        <v>26</v>
      </c>
      <c r="E23" s="33" t="s">
        <v>1371</v>
      </c>
      <c r="J23" s="32">
        <f>0</f>
      </c>
      <c s="32">
        <f>0</f>
      </c>
      <c s="32">
        <f>0+L24+L28+L32+L36</f>
      </c>
      <c s="32">
        <f>0+M24+M28+M32+M36</f>
      </c>
    </row>
    <row r="24" spans="1:16" ht="12.75">
      <c r="A24" t="s">
        <v>50</v>
      </c>
      <c s="34" t="s">
        <v>75</v>
      </c>
      <c s="34" t="s">
        <v>2819</v>
      </c>
      <c s="35" t="s">
        <v>5</v>
      </c>
      <c s="6" t="s">
        <v>2820</v>
      </c>
      <c s="36" t="s">
        <v>505</v>
      </c>
      <c s="37">
        <v>6</v>
      </c>
      <c s="36">
        <v>0</v>
      </c>
      <c s="36">
        <f>ROUND(G24*H24,6)</f>
      </c>
      <c r="L24" s="38">
        <v>0</v>
      </c>
      <c s="32">
        <f>ROUND(ROUND(L24,2)*ROUND(G24,3),2)</f>
      </c>
      <c s="36" t="s">
        <v>71</v>
      </c>
      <c>
        <f>(M24*21)/100</f>
      </c>
      <c t="s">
        <v>28</v>
      </c>
    </row>
    <row r="25" spans="1:5" ht="12.75">
      <c r="A25" s="35" t="s">
        <v>56</v>
      </c>
      <c r="E25" s="39" t="s">
        <v>2820</v>
      </c>
    </row>
    <row r="26" spans="1:5" ht="12.75">
      <c r="A26" s="35" t="s">
        <v>57</v>
      </c>
      <c r="E26" s="40" t="s">
        <v>5</v>
      </c>
    </row>
    <row r="27" spans="1:5" ht="38.25">
      <c r="A27" t="s">
        <v>59</v>
      </c>
      <c r="E27" s="39" t="s">
        <v>2821</v>
      </c>
    </row>
    <row r="28" spans="1:16" ht="12.75">
      <c r="A28" t="s">
        <v>50</v>
      </c>
      <c s="34" t="s">
        <v>81</v>
      </c>
      <c s="34" t="s">
        <v>2822</v>
      </c>
      <c s="35" t="s">
        <v>5</v>
      </c>
      <c s="6" t="s">
        <v>2823</v>
      </c>
      <c s="36" t="s">
        <v>90</v>
      </c>
      <c s="37">
        <v>3</v>
      </c>
      <c s="36">
        <v>0</v>
      </c>
      <c s="36">
        <f>ROUND(G28*H28,6)</f>
      </c>
      <c r="L28" s="38">
        <v>0</v>
      </c>
      <c s="32">
        <f>ROUND(ROUND(L28,2)*ROUND(G28,3),2)</f>
      </c>
      <c s="36" t="s">
        <v>71</v>
      </c>
      <c>
        <f>(M28*21)/100</f>
      </c>
      <c t="s">
        <v>28</v>
      </c>
    </row>
    <row r="29" spans="1:5" ht="12.75">
      <c r="A29" s="35" t="s">
        <v>56</v>
      </c>
      <c r="E29" s="39" t="s">
        <v>2823</v>
      </c>
    </row>
    <row r="30" spans="1:5" ht="12.75">
      <c r="A30" s="35" t="s">
        <v>57</v>
      </c>
      <c r="E30" s="40" t="s">
        <v>5</v>
      </c>
    </row>
    <row r="31" spans="1:5" ht="51">
      <c r="A31" t="s">
        <v>59</v>
      </c>
      <c r="E31" s="39" t="s">
        <v>2824</v>
      </c>
    </row>
    <row r="32" spans="1:16" ht="12.75">
      <c r="A32" t="s">
        <v>50</v>
      </c>
      <c s="34" t="s">
        <v>27</v>
      </c>
      <c s="34" t="s">
        <v>516</v>
      </c>
      <c s="35" t="s">
        <v>5</v>
      </c>
      <c s="6" t="s">
        <v>517</v>
      </c>
      <c s="36" t="s">
        <v>90</v>
      </c>
      <c s="37">
        <v>1</v>
      </c>
      <c s="36">
        <v>0</v>
      </c>
      <c s="36">
        <f>ROUND(G32*H32,6)</f>
      </c>
      <c r="L32" s="38">
        <v>0</v>
      </c>
      <c s="32">
        <f>ROUND(ROUND(L32,2)*ROUND(G32,3),2)</f>
      </c>
      <c s="36" t="s">
        <v>71</v>
      </c>
      <c>
        <f>(M32*21)/100</f>
      </c>
      <c t="s">
        <v>28</v>
      </c>
    </row>
    <row r="33" spans="1:5" ht="12.75">
      <c r="A33" s="35" t="s">
        <v>56</v>
      </c>
      <c r="E33" s="39" t="s">
        <v>517</v>
      </c>
    </row>
    <row r="34" spans="1:5" ht="12.75">
      <c r="A34" s="35" t="s">
        <v>57</v>
      </c>
      <c r="E34" s="40" t="s">
        <v>5</v>
      </c>
    </row>
    <row r="35" spans="1:5" ht="38.25">
      <c r="A35" t="s">
        <v>59</v>
      </c>
      <c r="E35" s="39" t="s">
        <v>518</v>
      </c>
    </row>
    <row r="36" spans="1:16" ht="12.75">
      <c r="A36" t="s">
        <v>50</v>
      </c>
      <c s="34" t="s">
        <v>87</v>
      </c>
      <c s="34" t="s">
        <v>2825</v>
      </c>
      <c s="35" t="s">
        <v>5</v>
      </c>
      <c s="6" t="s">
        <v>2826</v>
      </c>
      <c s="36" t="s">
        <v>505</v>
      </c>
      <c s="37">
        <v>6</v>
      </c>
      <c s="36">
        <v>0</v>
      </c>
      <c s="36">
        <f>ROUND(G36*H36,6)</f>
      </c>
      <c r="L36" s="38">
        <v>0</v>
      </c>
      <c s="32">
        <f>ROUND(ROUND(L36,2)*ROUND(G36,3),2)</f>
      </c>
      <c s="36" t="s">
        <v>71</v>
      </c>
      <c>
        <f>(M36*21)/100</f>
      </c>
      <c t="s">
        <v>28</v>
      </c>
    </row>
    <row r="37" spans="1:5" ht="12.75">
      <c r="A37" s="35" t="s">
        <v>56</v>
      </c>
      <c r="E37" s="39" t="s">
        <v>2826</v>
      </c>
    </row>
    <row r="38" spans="1:5" ht="12.75">
      <c r="A38" s="35" t="s">
        <v>57</v>
      </c>
      <c r="E38" s="40" t="s">
        <v>5</v>
      </c>
    </row>
    <row r="39" spans="1:5" ht="38.25">
      <c r="A39" t="s">
        <v>59</v>
      </c>
      <c r="E39" s="39" t="s">
        <v>2827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4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2828</v>
      </c>
      <c s="41">
        <f>Rekapitulace!C34</f>
      </c>
      <c s="20" t="s">
        <v>0</v>
      </c>
      <c t="s">
        <v>23</v>
      </c>
      <c t="s">
        <v>28</v>
      </c>
    </row>
    <row r="4" spans="1:16" ht="32" customHeight="1">
      <c r="A4" s="24" t="s">
        <v>20</v>
      </c>
      <c s="25" t="s">
        <v>29</v>
      </c>
      <c s="27" t="s">
        <v>2828</v>
      </c>
      <c r="E4" s="26" t="s">
        <v>2829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COUNTIFS(L8:L411,"=0",A8:A411,"P")+COUNTIFS(L8:L411,"",A8:A411,"P")+SUM(Q8:Q411)</f>
      </c>
    </row>
    <row r="8" spans="1:13" ht="12.75">
      <c r="A8" t="s">
        <v>45</v>
      </c>
      <c r="C8" s="28" t="s">
        <v>2832</v>
      </c>
      <c r="E8" s="30" t="s">
        <v>2831</v>
      </c>
      <c r="J8" s="29">
        <f>0+J9+J14+J19+J40+J53+J74+J111+J156+J177+J186+J215+J220+J225+J390</f>
      </c>
      <c s="29">
        <f>0+K9+K14+K19+K40+K53+K74+K111+K156+K177+K186+K215+K220+K225+K390</f>
      </c>
      <c s="29">
        <f>0+L9+L14+L19+L40+L53+L74+L111+L156+L177+L186+L215+L220+L225+L390</f>
      </c>
      <c s="29">
        <f>0+M9+M14+M19+M40+M53+M74+M111+M156+M177+M186+M215+M220+M225+M390</f>
      </c>
    </row>
    <row r="9" spans="1:13" ht="12.75">
      <c r="A9" t="s">
        <v>47</v>
      </c>
      <c r="C9" s="31" t="s">
        <v>2223</v>
      </c>
      <c r="E9" s="33" t="s">
        <v>2224</v>
      </c>
      <c r="J9" s="32">
        <f>0</f>
      </c>
      <c s="32">
        <f>0</f>
      </c>
      <c s="32">
        <f>0+L10</f>
      </c>
      <c s="32">
        <f>0+M10</f>
      </c>
    </row>
    <row r="10" spans="1:16" ht="12.75">
      <c r="A10" t="s">
        <v>50</v>
      </c>
      <c s="34" t="s">
        <v>318</v>
      </c>
      <c s="34" t="s">
        <v>2833</v>
      </c>
      <c s="35" t="s">
        <v>5</v>
      </c>
      <c s="6" t="s">
        <v>2834</v>
      </c>
      <c s="36" t="s">
        <v>90</v>
      </c>
      <c s="37">
        <v>21</v>
      </c>
      <c s="36">
        <v>0</v>
      </c>
      <c s="36">
        <f>ROUND(G10*H10,6)</f>
      </c>
      <c r="L10" s="38">
        <v>0</v>
      </c>
      <c s="32">
        <f>ROUND(ROUND(L10,2)*ROUND(G10,3),2)</f>
      </c>
      <c s="36" t="s">
        <v>814</v>
      </c>
      <c>
        <f>(M10*21)/100</f>
      </c>
      <c t="s">
        <v>28</v>
      </c>
    </row>
    <row r="11" spans="1:5" ht="12.75">
      <c r="A11" s="35" t="s">
        <v>56</v>
      </c>
      <c r="E11" s="39" t="s">
        <v>2834</v>
      </c>
    </row>
    <row r="12" spans="1:5" ht="165.75">
      <c r="A12" s="35" t="s">
        <v>57</v>
      </c>
      <c r="E12" s="42" t="s">
        <v>2835</v>
      </c>
    </row>
    <row r="13" spans="1:5" ht="12.75">
      <c r="A13" t="s">
        <v>59</v>
      </c>
      <c r="E13" s="39" t="s">
        <v>5</v>
      </c>
    </row>
    <row r="14" spans="1:13" ht="12.75">
      <c r="A14" t="s">
        <v>47</v>
      </c>
      <c r="C14" s="31" t="s">
        <v>2836</v>
      </c>
      <c r="E14" s="33" t="s">
        <v>2837</v>
      </c>
      <c r="J14" s="32">
        <f>0</f>
      </c>
      <c s="32">
        <f>0</f>
      </c>
      <c s="32">
        <f>0+L15</f>
      </c>
      <c s="32">
        <f>0+M15</f>
      </c>
    </row>
    <row r="15" spans="1:16" ht="12.75">
      <c r="A15" t="s">
        <v>50</v>
      </c>
      <c s="34" t="s">
        <v>321</v>
      </c>
      <c s="34" t="s">
        <v>2838</v>
      </c>
      <c s="35" t="s">
        <v>5</v>
      </c>
      <c s="6" t="s">
        <v>2839</v>
      </c>
      <c s="36" t="s">
        <v>2518</v>
      </c>
      <c s="37">
        <v>1</v>
      </c>
      <c s="36">
        <v>0</v>
      </c>
      <c s="36">
        <f>ROUND(G15*H15,6)</f>
      </c>
      <c r="L15" s="38">
        <v>0</v>
      </c>
      <c s="32">
        <f>ROUND(ROUND(L15,2)*ROUND(G15,3),2)</f>
      </c>
      <c s="36" t="s">
        <v>814</v>
      </c>
      <c>
        <f>(M15*21)/100</f>
      </c>
      <c t="s">
        <v>28</v>
      </c>
    </row>
    <row r="16" spans="1:5" ht="12.75">
      <c r="A16" s="35" t="s">
        <v>56</v>
      </c>
      <c r="E16" s="39" t="s">
        <v>2839</v>
      </c>
    </row>
    <row r="17" spans="1:5" ht="51">
      <c r="A17" s="35" t="s">
        <v>57</v>
      </c>
      <c r="E17" s="42" t="s">
        <v>2840</v>
      </c>
    </row>
    <row r="18" spans="1:5" ht="12.75">
      <c r="A18" t="s">
        <v>59</v>
      </c>
      <c r="E18" s="39" t="s">
        <v>5</v>
      </c>
    </row>
    <row r="19" spans="1:13" ht="12.75">
      <c r="A19" t="s">
        <v>47</v>
      </c>
      <c r="C19" s="31" t="s">
        <v>1699</v>
      </c>
      <c r="E19" s="33" t="s">
        <v>1700</v>
      </c>
      <c r="J19" s="32">
        <f>0</f>
      </c>
      <c s="32">
        <f>0</f>
      </c>
      <c s="32">
        <f>0+L20+L24+L28+L32+L36</f>
      </c>
      <c s="32">
        <f>0+M20+M24+M28+M32+M36</f>
      </c>
    </row>
    <row r="20" spans="1:16" ht="25.5">
      <c r="A20" t="s">
        <v>50</v>
      </c>
      <c s="34" t="s">
        <v>325</v>
      </c>
      <c s="34" t="s">
        <v>2841</v>
      </c>
      <c s="35" t="s">
        <v>5</v>
      </c>
      <c s="6" t="s">
        <v>2842</v>
      </c>
      <c s="36" t="s">
        <v>99</v>
      </c>
      <c s="37">
        <v>26.13</v>
      </c>
      <c s="36">
        <v>0</v>
      </c>
      <c s="36">
        <f>ROUND(G20*H20,6)</f>
      </c>
      <c r="L20" s="38">
        <v>0</v>
      </c>
      <c s="32">
        <f>ROUND(ROUND(L20,2)*ROUND(G20,3),2)</f>
      </c>
      <c s="36" t="s">
        <v>814</v>
      </c>
      <c>
        <f>(M20*21)/100</f>
      </c>
      <c t="s">
        <v>28</v>
      </c>
    </row>
    <row r="21" spans="1:5" ht="25.5">
      <c r="A21" s="35" t="s">
        <v>56</v>
      </c>
      <c r="E21" s="39" t="s">
        <v>2842</v>
      </c>
    </row>
    <row r="22" spans="1:5" ht="102">
      <c r="A22" s="35" t="s">
        <v>57</v>
      </c>
      <c r="E22" s="42" t="s">
        <v>2843</v>
      </c>
    </row>
    <row r="23" spans="1:5" ht="12.75">
      <c r="A23" t="s">
        <v>59</v>
      </c>
      <c r="E23" s="39" t="s">
        <v>5</v>
      </c>
    </row>
    <row r="24" spans="1:16" ht="12.75">
      <c r="A24" t="s">
        <v>50</v>
      </c>
      <c s="34" t="s">
        <v>329</v>
      </c>
      <c s="34" t="s">
        <v>2844</v>
      </c>
      <c s="35" t="s">
        <v>5</v>
      </c>
      <c s="6" t="s">
        <v>2845</v>
      </c>
      <c s="36" t="s">
        <v>99</v>
      </c>
      <c s="37">
        <v>44.53</v>
      </c>
      <c s="36">
        <v>0</v>
      </c>
      <c s="36">
        <f>ROUND(G24*H24,6)</f>
      </c>
      <c r="L24" s="38">
        <v>0</v>
      </c>
      <c s="32">
        <f>ROUND(ROUND(L24,2)*ROUND(G24,3),2)</f>
      </c>
      <c s="36" t="s">
        <v>814</v>
      </c>
      <c>
        <f>(M24*21)/100</f>
      </c>
      <c t="s">
        <v>28</v>
      </c>
    </row>
    <row r="25" spans="1:5" ht="12.75">
      <c r="A25" s="35" t="s">
        <v>56</v>
      </c>
      <c r="E25" s="39" t="s">
        <v>2845</v>
      </c>
    </row>
    <row r="26" spans="1:5" ht="140.25">
      <c r="A26" s="35" t="s">
        <v>57</v>
      </c>
      <c r="E26" s="42" t="s">
        <v>2846</v>
      </c>
    </row>
    <row r="27" spans="1:5" ht="12.75">
      <c r="A27" t="s">
        <v>59</v>
      </c>
      <c r="E27" s="39" t="s">
        <v>5</v>
      </c>
    </row>
    <row r="28" spans="1:16" ht="25.5">
      <c r="A28" t="s">
        <v>50</v>
      </c>
      <c s="34" t="s">
        <v>333</v>
      </c>
      <c s="34" t="s">
        <v>2847</v>
      </c>
      <c s="35" t="s">
        <v>5</v>
      </c>
      <c s="6" t="s">
        <v>2848</v>
      </c>
      <c s="36" t="s">
        <v>90</v>
      </c>
      <c s="37">
        <v>4</v>
      </c>
      <c s="36">
        <v>0</v>
      </c>
      <c s="36">
        <f>ROUND(G28*H28,6)</f>
      </c>
      <c r="L28" s="38">
        <v>0</v>
      </c>
      <c s="32">
        <f>ROUND(ROUND(L28,2)*ROUND(G28,3),2)</f>
      </c>
      <c s="36" t="s">
        <v>814</v>
      </c>
      <c>
        <f>(M28*21)/100</f>
      </c>
      <c t="s">
        <v>28</v>
      </c>
    </row>
    <row r="29" spans="1:5" ht="25.5">
      <c r="A29" s="35" t="s">
        <v>56</v>
      </c>
      <c r="E29" s="39" t="s">
        <v>2849</v>
      </c>
    </row>
    <row r="30" spans="1:5" ht="76.5">
      <c r="A30" s="35" t="s">
        <v>57</v>
      </c>
      <c r="E30" s="42" t="s">
        <v>2850</v>
      </c>
    </row>
    <row r="31" spans="1:5" ht="12.75">
      <c r="A31" t="s">
        <v>59</v>
      </c>
      <c r="E31" s="39" t="s">
        <v>5</v>
      </c>
    </row>
    <row r="32" spans="1:16" ht="25.5">
      <c r="A32" t="s">
        <v>50</v>
      </c>
      <c s="34" t="s">
        <v>338</v>
      </c>
      <c s="34" t="s">
        <v>2851</v>
      </c>
      <c s="35" t="s">
        <v>5</v>
      </c>
      <c s="6" t="s">
        <v>2852</v>
      </c>
      <c s="36" t="s">
        <v>90</v>
      </c>
      <c s="37">
        <v>12</v>
      </c>
      <c s="36">
        <v>0</v>
      </c>
      <c s="36">
        <f>ROUND(G32*H32,6)</f>
      </c>
      <c r="L32" s="38">
        <v>0</v>
      </c>
      <c s="32">
        <f>ROUND(ROUND(L32,2)*ROUND(G32,3),2)</f>
      </c>
      <c s="36" t="s">
        <v>814</v>
      </c>
      <c>
        <f>(M32*21)/100</f>
      </c>
      <c t="s">
        <v>28</v>
      </c>
    </row>
    <row r="33" spans="1:5" ht="25.5">
      <c r="A33" s="35" t="s">
        <v>56</v>
      </c>
      <c r="E33" s="39" t="s">
        <v>2852</v>
      </c>
    </row>
    <row r="34" spans="1:5" ht="165.75">
      <c r="A34" s="35" t="s">
        <v>57</v>
      </c>
      <c r="E34" s="42" t="s">
        <v>2853</v>
      </c>
    </row>
    <row r="35" spans="1:5" ht="12.75">
      <c r="A35" t="s">
        <v>59</v>
      </c>
      <c r="E35" s="39" t="s">
        <v>5</v>
      </c>
    </row>
    <row r="36" spans="1:16" ht="25.5">
      <c r="A36" t="s">
        <v>50</v>
      </c>
      <c s="34" t="s">
        <v>342</v>
      </c>
      <c s="34" t="s">
        <v>2854</v>
      </c>
      <c s="35" t="s">
        <v>5</v>
      </c>
      <c s="6" t="s">
        <v>2855</v>
      </c>
      <c s="36" t="s">
        <v>99</v>
      </c>
      <c s="37">
        <v>43.255</v>
      </c>
      <c s="36">
        <v>0</v>
      </c>
      <c s="36">
        <f>ROUND(G36*H36,6)</f>
      </c>
      <c r="L36" s="38">
        <v>0</v>
      </c>
      <c s="32">
        <f>ROUND(ROUND(L36,2)*ROUND(G36,3),2)</f>
      </c>
      <c s="36" t="s">
        <v>814</v>
      </c>
      <c>
        <f>(M36*21)/100</f>
      </c>
      <c t="s">
        <v>28</v>
      </c>
    </row>
    <row r="37" spans="1:5" ht="25.5">
      <c r="A37" s="35" t="s">
        <v>56</v>
      </c>
      <c r="E37" s="39" t="s">
        <v>2855</v>
      </c>
    </row>
    <row r="38" spans="1:5" ht="76.5">
      <c r="A38" s="35" t="s">
        <v>57</v>
      </c>
      <c r="E38" s="42" t="s">
        <v>2856</v>
      </c>
    </row>
    <row r="39" spans="1:5" ht="12.75">
      <c r="A39" t="s">
        <v>59</v>
      </c>
      <c r="E39" s="39" t="s">
        <v>5</v>
      </c>
    </row>
    <row r="40" spans="1:13" ht="12.75">
      <c r="A40" t="s">
        <v>47</v>
      </c>
      <c r="C40" s="31" t="s">
        <v>2121</v>
      </c>
      <c r="E40" s="33" t="s">
        <v>2122</v>
      </c>
      <c r="J40" s="32">
        <f>0</f>
      </c>
      <c s="32">
        <f>0</f>
      </c>
      <c s="32">
        <f>0+L41+L45+L49</f>
      </c>
      <c s="32">
        <f>0+M41+M45+M49</f>
      </c>
    </row>
    <row r="41" spans="1:16" ht="12.75">
      <c r="A41" t="s">
        <v>50</v>
      </c>
      <c s="34" t="s">
        <v>346</v>
      </c>
      <c s="34" t="s">
        <v>2857</v>
      </c>
      <c s="35" t="s">
        <v>5</v>
      </c>
      <c s="6" t="s">
        <v>2858</v>
      </c>
      <c s="36" t="s">
        <v>90</v>
      </c>
      <c s="37">
        <v>1</v>
      </c>
      <c s="36">
        <v>0</v>
      </c>
      <c s="36">
        <f>ROUND(G41*H41,6)</f>
      </c>
      <c r="L41" s="38">
        <v>0</v>
      </c>
      <c s="32">
        <f>ROUND(ROUND(L41,2)*ROUND(G41,3),2)</f>
      </c>
      <c s="36" t="s">
        <v>814</v>
      </c>
      <c>
        <f>(M41*21)/100</f>
      </c>
      <c t="s">
        <v>28</v>
      </c>
    </row>
    <row r="42" spans="1:5" ht="12.75">
      <c r="A42" s="35" t="s">
        <v>56</v>
      </c>
      <c r="E42" s="39" t="s">
        <v>2858</v>
      </c>
    </row>
    <row r="43" spans="1:5" ht="51">
      <c r="A43" s="35" t="s">
        <v>57</v>
      </c>
      <c r="E43" s="42" t="s">
        <v>2859</v>
      </c>
    </row>
    <row r="44" spans="1:5" ht="12.75">
      <c r="A44" t="s">
        <v>59</v>
      </c>
      <c r="E44" s="39" t="s">
        <v>5</v>
      </c>
    </row>
    <row r="45" spans="1:16" ht="12.75">
      <c r="A45" t="s">
        <v>50</v>
      </c>
      <c s="34" t="s">
        <v>350</v>
      </c>
      <c s="34" t="s">
        <v>2860</v>
      </c>
      <c s="35" t="s">
        <v>5</v>
      </c>
      <c s="6" t="s">
        <v>2861</v>
      </c>
      <c s="36" t="s">
        <v>90</v>
      </c>
      <c s="37">
        <v>12</v>
      </c>
      <c s="36">
        <v>0</v>
      </c>
      <c s="36">
        <f>ROUND(G45*H45,6)</f>
      </c>
      <c r="L45" s="38">
        <v>0</v>
      </c>
      <c s="32">
        <f>ROUND(ROUND(L45,2)*ROUND(G45,3),2)</f>
      </c>
      <c s="36" t="s">
        <v>814</v>
      </c>
      <c>
        <f>(M45*21)/100</f>
      </c>
      <c t="s">
        <v>28</v>
      </c>
    </row>
    <row r="46" spans="1:5" ht="12.75">
      <c r="A46" s="35" t="s">
        <v>56</v>
      </c>
      <c r="E46" s="39" t="s">
        <v>2861</v>
      </c>
    </row>
    <row r="47" spans="1:5" ht="153">
      <c r="A47" s="35" t="s">
        <v>57</v>
      </c>
      <c r="E47" s="42" t="s">
        <v>2862</v>
      </c>
    </row>
    <row r="48" spans="1:5" ht="12.75">
      <c r="A48" t="s">
        <v>59</v>
      </c>
      <c r="E48" s="39" t="s">
        <v>5</v>
      </c>
    </row>
    <row r="49" spans="1:16" ht="12.75">
      <c r="A49" t="s">
        <v>50</v>
      </c>
      <c s="34" t="s">
        <v>353</v>
      </c>
      <c s="34" t="s">
        <v>2126</v>
      </c>
      <c s="35" t="s">
        <v>5</v>
      </c>
      <c s="6" t="s">
        <v>2127</v>
      </c>
      <c s="36" t="s">
        <v>90</v>
      </c>
      <c s="37">
        <v>1</v>
      </c>
      <c s="36">
        <v>0</v>
      </c>
      <c s="36">
        <f>ROUND(G49*H49,6)</f>
      </c>
      <c r="L49" s="38">
        <v>0</v>
      </c>
      <c s="32">
        <f>ROUND(ROUND(L49,2)*ROUND(G49,3),2)</f>
      </c>
      <c s="36" t="s">
        <v>814</v>
      </c>
      <c>
        <f>(M49*21)/100</f>
      </c>
      <c t="s">
        <v>28</v>
      </c>
    </row>
    <row r="50" spans="1:5" ht="12.75">
      <c r="A50" s="35" t="s">
        <v>56</v>
      </c>
      <c r="E50" s="39" t="s">
        <v>2127</v>
      </c>
    </row>
    <row r="51" spans="1:5" ht="51">
      <c r="A51" s="35" t="s">
        <v>57</v>
      </c>
      <c r="E51" s="42" t="s">
        <v>2863</v>
      </c>
    </row>
    <row r="52" spans="1:5" ht="12.75">
      <c r="A52" t="s">
        <v>59</v>
      </c>
      <c r="E52" s="39" t="s">
        <v>5</v>
      </c>
    </row>
    <row r="53" spans="1:13" ht="12.75">
      <c r="A53" t="s">
        <v>47</v>
      </c>
      <c r="C53" s="31" t="s">
        <v>2864</v>
      </c>
      <c r="E53" s="33" t="s">
        <v>2865</v>
      </c>
      <c r="J53" s="32">
        <f>0</f>
      </c>
      <c s="32">
        <f>0</f>
      </c>
      <c s="32">
        <f>0+L54+L58+L62+L66+L70</f>
      </c>
      <c s="32">
        <f>0+M54+M58+M62+M66+M70</f>
      </c>
    </row>
    <row r="54" spans="1:16" ht="25.5">
      <c r="A54" t="s">
        <v>50</v>
      </c>
      <c s="34" t="s">
        <v>356</v>
      </c>
      <c s="34" t="s">
        <v>2866</v>
      </c>
      <c s="35" t="s">
        <v>5</v>
      </c>
      <c s="6" t="s">
        <v>2867</v>
      </c>
      <c s="36" t="s">
        <v>90</v>
      </c>
      <c s="37">
        <v>15</v>
      </c>
      <c s="36">
        <v>0</v>
      </c>
      <c s="36">
        <f>ROUND(G54*H54,6)</f>
      </c>
      <c r="L54" s="38">
        <v>0</v>
      </c>
      <c s="32">
        <f>ROUND(ROUND(L54,2)*ROUND(G54,3),2)</f>
      </c>
      <c s="36" t="s">
        <v>814</v>
      </c>
      <c>
        <f>(M54*21)/100</f>
      </c>
      <c t="s">
        <v>28</v>
      </c>
    </row>
    <row r="55" spans="1:5" ht="25.5">
      <c r="A55" s="35" t="s">
        <v>56</v>
      </c>
      <c r="E55" s="39" t="s">
        <v>2867</v>
      </c>
    </row>
    <row r="56" spans="1:5" ht="140.25">
      <c r="A56" s="35" t="s">
        <v>57</v>
      </c>
      <c r="E56" s="42" t="s">
        <v>2868</v>
      </c>
    </row>
    <row r="57" spans="1:5" ht="12.75">
      <c r="A57" t="s">
        <v>59</v>
      </c>
      <c r="E57" s="39" t="s">
        <v>5</v>
      </c>
    </row>
    <row r="58" spans="1:16" ht="25.5">
      <c r="A58" t="s">
        <v>50</v>
      </c>
      <c s="34" t="s">
        <v>359</v>
      </c>
      <c s="34" t="s">
        <v>2869</v>
      </c>
      <c s="35" t="s">
        <v>5</v>
      </c>
      <c s="6" t="s">
        <v>2870</v>
      </c>
      <c s="36" t="s">
        <v>90</v>
      </c>
      <c s="37">
        <v>1</v>
      </c>
      <c s="36">
        <v>0</v>
      </c>
      <c s="36">
        <f>ROUND(G58*H58,6)</f>
      </c>
      <c r="L58" s="38">
        <v>0</v>
      </c>
      <c s="32">
        <f>ROUND(ROUND(L58,2)*ROUND(G58,3),2)</f>
      </c>
      <c s="36" t="s">
        <v>814</v>
      </c>
      <c>
        <f>(M58*21)/100</f>
      </c>
      <c t="s">
        <v>28</v>
      </c>
    </row>
    <row r="59" spans="1:5" ht="25.5">
      <c r="A59" s="35" t="s">
        <v>56</v>
      </c>
      <c r="E59" s="39" t="s">
        <v>2870</v>
      </c>
    </row>
    <row r="60" spans="1:5" ht="51">
      <c r="A60" s="35" t="s">
        <v>57</v>
      </c>
      <c r="E60" s="42" t="s">
        <v>2871</v>
      </c>
    </row>
    <row r="61" spans="1:5" ht="12.75">
      <c r="A61" t="s">
        <v>59</v>
      </c>
      <c r="E61" s="39" t="s">
        <v>5</v>
      </c>
    </row>
    <row r="62" spans="1:16" ht="12.75">
      <c r="A62" t="s">
        <v>50</v>
      </c>
      <c s="34" t="s">
        <v>363</v>
      </c>
      <c s="34" t="s">
        <v>2872</v>
      </c>
      <c s="35" t="s">
        <v>5</v>
      </c>
      <c s="6" t="s">
        <v>2873</v>
      </c>
      <c s="36" t="s">
        <v>90</v>
      </c>
      <c s="37">
        <v>1</v>
      </c>
      <c s="36">
        <v>0</v>
      </c>
      <c s="36">
        <f>ROUND(G62*H62,6)</f>
      </c>
      <c r="L62" s="38">
        <v>0</v>
      </c>
      <c s="32">
        <f>ROUND(ROUND(L62,2)*ROUND(G62,3),2)</f>
      </c>
      <c s="36" t="s">
        <v>814</v>
      </c>
      <c>
        <f>(M62*21)/100</f>
      </c>
      <c t="s">
        <v>28</v>
      </c>
    </row>
    <row r="63" spans="1:5" ht="12.75">
      <c r="A63" s="35" t="s">
        <v>56</v>
      </c>
      <c r="E63" s="39" t="s">
        <v>2873</v>
      </c>
    </row>
    <row r="64" spans="1:5" ht="51">
      <c r="A64" s="35" t="s">
        <v>57</v>
      </c>
      <c r="E64" s="42" t="s">
        <v>2874</v>
      </c>
    </row>
    <row r="65" spans="1:5" ht="12.75">
      <c r="A65" t="s">
        <v>59</v>
      </c>
      <c r="E65" s="39" t="s">
        <v>5</v>
      </c>
    </row>
    <row r="66" spans="1:16" ht="12.75">
      <c r="A66" t="s">
        <v>50</v>
      </c>
      <c s="34" t="s">
        <v>366</v>
      </c>
      <c s="34" t="s">
        <v>2875</v>
      </c>
      <c s="35" t="s">
        <v>5</v>
      </c>
      <c s="6" t="s">
        <v>2876</v>
      </c>
      <c s="36" t="s">
        <v>90</v>
      </c>
      <c s="37">
        <v>22</v>
      </c>
      <c s="36">
        <v>0</v>
      </c>
      <c s="36">
        <f>ROUND(G66*H66,6)</f>
      </c>
      <c r="L66" s="38">
        <v>0</v>
      </c>
      <c s="32">
        <f>ROUND(ROUND(L66,2)*ROUND(G66,3),2)</f>
      </c>
      <c s="36" t="s">
        <v>814</v>
      </c>
      <c>
        <f>(M66*21)/100</f>
      </c>
      <c t="s">
        <v>28</v>
      </c>
    </row>
    <row r="67" spans="1:5" ht="12.75">
      <c r="A67" s="35" t="s">
        <v>56</v>
      </c>
      <c r="E67" s="39" t="s">
        <v>2876</v>
      </c>
    </row>
    <row r="68" spans="1:5" ht="102">
      <c r="A68" s="35" t="s">
        <v>57</v>
      </c>
      <c r="E68" s="42" t="s">
        <v>2877</v>
      </c>
    </row>
    <row r="69" spans="1:5" ht="12.75">
      <c r="A69" t="s">
        <v>59</v>
      </c>
      <c r="E69" s="39" t="s">
        <v>5</v>
      </c>
    </row>
    <row r="70" spans="1:16" ht="25.5">
      <c r="A70" t="s">
        <v>50</v>
      </c>
      <c s="34" t="s">
        <v>369</v>
      </c>
      <c s="34" t="s">
        <v>2878</v>
      </c>
      <c s="35" t="s">
        <v>5</v>
      </c>
      <c s="6" t="s">
        <v>2879</v>
      </c>
      <c s="36" t="s">
        <v>90</v>
      </c>
      <c s="37">
        <v>4</v>
      </c>
      <c s="36">
        <v>0</v>
      </c>
      <c s="36">
        <f>ROUND(G70*H70,6)</f>
      </c>
      <c r="L70" s="38">
        <v>0</v>
      </c>
      <c s="32">
        <f>ROUND(ROUND(L70,2)*ROUND(G70,3),2)</f>
      </c>
      <c s="36" t="s">
        <v>814</v>
      </c>
      <c>
        <f>(M70*21)/100</f>
      </c>
      <c t="s">
        <v>28</v>
      </c>
    </row>
    <row r="71" spans="1:5" ht="25.5">
      <c r="A71" s="35" t="s">
        <v>56</v>
      </c>
      <c r="E71" s="39" t="s">
        <v>2879</v>
      </c>
    </row>
    <row r="72" spans="1:5" ht="76.5">
      <c r="A72" s="35" t="s">
        <v>57</v>
      </c>
      <c r="E72" s="42" t="s">
        <v>2880</v>
      </c>
    </row>
    <row r="73" spans="1:5" ht="12.75">
      <c r="A73" t="s">
        <v>59</v>
      </c>
      <c r="E73" s="39" t="s">
        <v>5</v>
      </c>
    </row>
    <row r="74" spans="1:13" ht="12.75">
      <c r="A74" t="s">
        <v>47</v>
      </c>
      <c r="C74" s="31" t="s">
        <v>2243</v>
      </c>
      <c r="E74" s="33" t="s">
        <v>2244</v>
      </c>
      <c r="J74" s="32">
        <f>0</f>
      </c>
      <c s="32">
        <f>0</f>
      </c>
      <c s="32">
        <f>0+L75+L79+L83+L87+L91+L95+L99+L103+L107</f>
      </c>
      <c s="32">
        <f>0+M75+M79+M83+M87+M91+M95+M99+M103+M107</f>
      </c>
    </row>
    <row r="75" spans="1:16" ht="25.5">
      <c r="A75" t="s">
        <v>50</v>
      </c>
      <c s="34" t="s">
        <v>372</v>
      </c>
      <c s="34" t="s">
        <v>2881</v>
      </c>
      <c s="35" t="s">
        <v>5</v>
      </c>
      <c s="6" t="s">
        <v>2882</v>
      </c>
      <c s="36" t="s">
        <v>99</v>
      </c>
      <c s="37">
        <v>142.404</v>
      </c>
      <c s="36">
        <v>0</v>
      </c>
      <c s="36">
        <f>ROUND(G75*H75,6)</f>
      </c>
      <c r="L75" s="38">
        <v>0</v>
      </c>
      <c s="32">
        <f>ROUND(ROUND(L75,2)*ROUND(G75,3),2)</f>
      </c>
      <c s="36" t="s">
        <v>814</v>
      </c>
      <c>
        <f>(M75*21)/100</f>
      </c>
      <c t="s">
        <v>28</v>
      </c>
    </row>
    <row r="76" spans="1:5" ht="25.5">
      <c r="A76" s="35" t="s">
        <v>56</v>
      </c>
      <c r="E76" s="39" t="s">
        <v>2882</v>
      </c>
    </row>
    <row r="77" spans="1:5" ht="409.5">
      <c r="A77" s="35" t="s">
        <v>57</v>
      </c>
      <c r="E77" s="42" t="s">
        <v>2883</v>
      </c>
    </row>
    <row r="78" spans="1:5" ht="25.5">
      <c r="A78" t="s">
        <v>59</v>
      </c>
      <c r="E78" s="39" t="s">
        <v>2251</v>
      </c>
    </row>
    <row r="79" spans="1:16" ht="25.5">
      <c r="A79" t="s">
        <v>50</v>
      </c>
      <c s="34" t="s">
        <v>375</v>
      </c>
      <c s="34" t="s">
        <v>2884</v>
      </c>
      <c s="35" t="s">
        <v>5</v>
      </c>
      <c s="6" t="s">
        <v>2885</v>
      </c>
      <c s="36" t="s">
        <v>99</v>
      </c>
      <c s="37">
        <v>1504.86</v>
      </c>
      <c s="36">
        <v>0</v>
      </c>
      <c s="36">
        <f>ROUND(G79*H79,6)</f>
      </c>
      <c r="L79" s="38">
        <v>0</v>
      </c>
      <c s="32">
        <f>ROUND(ROUND(L79,2)*ROUND(G79,3),2)</f>
      </c>
      <c s="36" t="s">
        <v>814</v>
      </c>
      <c>
        <f>(M79*21)/100</f>
      </c>
      <c t="s">
        <v>28</v>
      </c>
    </row>
    <row r="80" spans="1:5" ht="25.5">
      <c r="A80" s="35" t="s">
        <v>56</v>
      </c>
      <c r="E80" s="39" t="s">
        <v>2885</v>
      </c>
    </row>
    <row r="81" spans="1:5" ht="12.75">
      <c r="A81" s="35" t="s">
        <v>57</v>
      </c>
      <c r="E81" s="40" t="s">
        <v>5</v>
      </c>
    </row>
    <row r="82" spans="1:5" ht="25.5">
      <c r="A82" t="s">
        <v>59</v>
      </c>
      <c r="E82" s="39" t="s">
        <v>2251</v>
      </c>
    </row>
    <row r="83" spans="1:16" ht="25.5">
      <c r="A83" t="s">
        <v>50</v>
      </c>
      <c s="34" t="s">
        <v>378</v>
      </c>
      <c s="34" t="s">
        <v>2886</v>
      </c>
      <c s="35" t="s">
        <v>5</v>
      </c>
      <c s="6" t="s">
        <v>2887</v>
      </c>
      <c s="36" t="s">
        <v>99</v>
      </c>
      <c s="37">
        <v>984.778</v>
      </c>
      <c s="36">
        <v>0</v>
      </c>
      <c s="36">
        <f>ROUND(G83*H83,6)</f>
      </c>
      <c r="L83" s="38">
        <v>0</v>
      </c>
      <c s="32">
        <f>ROUND(ROUND(L83,2)*ROUND(G83,3),2)</f>
      </c>
      <c s="36" t="s">
        <v>814</v>
      </c>
      <c>
        <f>(M83*21)/100</f>
      </c>
      <c t="s">
        <v>28</v>
      </c>
    </row>
    <row r="84" spans="1:5" ht="25.5">
      <c r="A84" s="35" t="s">
        <v>56</v>
      </c>
      <c r="E84" s="39" t="s">
        <v>2887</v>
      </c>
    </row>
    <row r="85" spans="1:5" ht="12.75">
      <c r="A85" s="35" t="s">
        <v>57</v>
      </c>
      <c r="E85" s="40" t="s">
        <v>5</v>
      </c>
    </row>
    <row r="86" spans="1:5" ht="25.5">
      <c r="A86" t="s">
        <v>59</v>
      </c>
      <c r="E86" s="39" t="s">
        <v>2251</v>
      </c>
    </row>
    <row r="87" spans="1:16" ht="25.5">
      <c r="A87" t="s">
        <v>50</v>
      </c>
      <c s="34" t="s">
        <v>381</v>
      </c>
      <c s="34" t="s">
        <v>2888</v>
      </c>
      <c s="35" t="s">
        <v>5</v>
      </c>
      <c s="6" t="s">
        <v>2889</v>
      </c>
      <c s="36" t="s">
        <v>99</v>
      </c>
      <c s="37">
        <v>1083.376</v>
      </c>
      <c s="36">
        <v>0</v>
      </c>
      <c s="36">
        <f>ROUND(G87*H87,6)</f>
      </c>
      <c r="L87" s="38">
        <v>0</v>
      </c>
      <c s="32">
        <f>ROUND(ROUND(L87,2)*ROUND(G87,3),2)</f>
      </c>
      <c s="36" t="s">
        <v>814</v>
      </c>
      <c>
        <f>(M87*21)/100</f>
      </c>
      <c t="s">
        <v>28</v>
      </c>
    </row>
    <row r="88" spans="1:5" ht="25.5">
      <c r="A88" s="35" t="s">
        <v>56</v>
      </c>
      <c r="E88" s="39" t="s">
        <v>2889</v>
      </c>
    </row>
    <row r="89" spans="1:5" ht="12.75">
      <c r="A89" s="35" t="s">
        <v>57</v>
      </c>
      <c r="E89" s="40" t="s">
        <v>5</v>
      </c>
    </row>
    <row r="90" spans="1:5" ht="25.5">
      <c r="A90" t="s">
        <v>59</v>
      </c>
      <c r="E90" s="39" t="s">
        <v>2251</v>
      </c>
    </row>
    <row r="91" spans="1:16" ht="25.5">
      <c r="A91" t="s">
        <v>50</v>
      </c>
      <c s="34" t="s">
        <v>384</v>
      </c>
      <c s="34" t="s">
        <v>2890</v>
      </c>
      <c s="35" t="s">
        <v>5</v>
      </c>
      <c s="6" t="s">
        <v>2891</v>
      </c>
      <c s="36" t="s">
        <v>99</v>
      </c>
      <c s="37">
        <v>1081.52</v>
      </c>
      <c s="36">
        <v>0</v>
      </c>
      <c s="36">
        <f>ROUND(G91*H91,6)</f>
      </c>
      <c r="L91" s="38">
        <v>0</v>
      </c>
      <c s="32">
        <f>ROUND(ROUND(L91,2)*ROUND(G91,3),2)</f>
      </c>
      <c s="36" t="s">
        <v>814</v>
      </c>
      <c>
        <f>(M91*21)/100</f>
      </c>
      <c t="s">
        <v>28</v>
      </c>
    </row>
    <row r="92" spans="1:5" ht="25.5">
      <c r="A92" s="35" t="s">
        <v>56</v>
      </c>
      <c r="E92" s="39" t="s">
        <v>2891</v>
      </c>
    </row>
    <row r="93" spans="1:5" ht="409.5">
      <c r="A93" s="35" t="s">
        <v>57</v>
      </c>
      <c r="E93" s="42" t="s">
        <v>2892</v>
      </c>
    </row>
    <row r="94" spans="1:5" ht="25.5">
      <c r="A94" t="s">
        <v>59</v>
      </c>
      <c r="E94" s="39" t="s">
        <v>2251</v>
      </c>
    </row>
    <row r="95" spans="1:16" ht="25.5">
      <c r="A95" t="s">
        <v>50</v>
      </c>
      <c s="34" t="s">
        <v>385</v>
      </c>
      <c s="34" t="s">
        <v>2290</v>
      </c>
      <c s="35" t="s">
        <v>5</v>
      </c>
      <c s="6" t="s">
        <v>2291</v>
      </c>
      <c s="36" t="s">
        <v>226</v>
      </c>
      <c s="37">
        <v>4610.72</v>
      </c>
      <c s="36">
        <v>0</v>
      </c>
      <c s="36">
        <f>ROUND(G95*H95,6)</f>
      </c>
      <c r="L95" s="38">
        <v>0</v>
      </c>
      <c s="32">
        <f>ROUND(ROUND(L95,2)*ROUND(G95,3),2)</f>
      </c>
      <c s="36" t="s">
        <v>814</v>
      </c>
      <c>
        <f>(M95*21)/100</f>
      </c>
      <c t="s">
        <v>28</v>
      </c>
    </row>
    <row r="96" spans="1:5" ht="25.5">
      <c r="A96" s="35" t="s">
        <v>56</v>
      </c>
      <c r="E96" s="39" t="s">
        <v>2291</v>
      </c>
    </row>
    <row r="97" spans="1:5" ht="12.75">
      <c r="A97" s="35" t="s">
        <v>57</v>
      </c>
      <c r="E97" s="40" t="s">
        <v>5</v>
      </c>
    </row>
    <row r="98" spans="1:5" ht="12.75">
      <c r="A98" t="s">
        <v>59</v>
      </c>
      <c r="E98" s="39" t="s">
        <v>5</v>
      </c>
    </row>
    <row r="99" spans="1:16" ht="12.75">
      <c r="A99" t="s">
        <v>50</v>
      </c>
      <c s="34" t="s">
        <v>389</v>
      </c>
      <c s="34" t="s">
        <v>2893</v>
      </c>
      <c s="35" t="s">
        <v>5</v>
      </c>
      <c s="6" t="s">
        <v>2894</v>
      </c>
      <c s="36" t="s">
        <v>90</v>
      </c>
      <c s="37">
        <v>813</v>
      </c>
      <c s="36">
        <v>0.10175</v>
      </c>
      <c s="36">
        <f>ROUND(G99*H99,6)</f>
      </c>
      <c r="L99" s="38">
        <v>0</v>
      </c>
      <c s="32">
        <f>ROUND(ROUND(L99,2)*ROUND(G99,3),2)</f>
      </c>
      <c s="36" t="s">
        <v>814</v>
      </c>
      <c>
        <f>(M99*21)/100</f>
      </c>
      <c t="s">
        <v>28</v>
      </c>
    </row>
    <row r="100" spans="1:5" ht="12.75">
      <c r="A100" s="35" t="s">
        <v>56</v>
      </c>
      <c r="E100" s="39" t="s">
        <v>2894</v>
      </c>
    </row>
    <row r="101" spans="1:5" ht="12.75">
      <c r="A101" s="35" t="s">
        <v>57</v>
      </c>
      <c r="E101" s="40" t="s">
        <v>5</v>
      </c>
    </row>
    <row r="102" spans="1:5" ht="38.25">
      <c r="A102" t="s">
        <v>59</v>
      </c>
      <c r="E102" s="39" t="s">
        <v>2895</v>
      </c>
    </row>
    <row r="103" spans="1:16" ht="12.75">
      <c r="A103" t="s">
        <v>50</v>
      </c>
      <c s="34" t="s">
        <v>393</v>
      </c>
      <c s="34" t="s">
        <v>2896</v>
      </c>
      <c s="35" t="s">
        <v>5</v>
      </c>
      <c s="6" t="s">
        <v>2897</v>
      </c>
      <c s="36" t="s">
        <v>99</v>
      </c>
      <c s="37">
        <v>201.53</v>
      </c>
      <c s="36">
        <v>0</v>
      </c>
      <c s="36">
        <f>ROUND(G103*H103,6)</f>
      </c>
      <c r="L103" s="38">
        <v>0</v>
      </c>
      <c s="32">
        <f>ROUND(ROUND(L103,2)*ROUND(G103,3),2)</f>
      </c>
      <c s="36" t="s">
        <v>814</v>
      </c>
      <c>
        <f>(M103*21)/100</f>
      </c>
      <c t="s">
        <v>28</v>
      </c>
    </row>
    <row r="104" spans="1:5" ht="12.75">
      <c r="A104" s="35" t="s">
        <v>56</v>
      </c>
      <c r="E104" s="39" t="s">
        <v>2897</v>
      </c>
    </row>
    <row r="105" spans="1:5" ht="76.5">
      <c r="A105" s="35" t="s">
        <v>57</v>
      </c>
      <c r="E105" s="42" t="s">
        <v>2898</v>
      </c>
    </row>
    <row r="106" spans="1:5" ht="12.75">
      <c r="A106" t="s">
        <v>59</v>
      </c>
      <c r="E106" s="39" t="s">
        <v>5</v>
      </c>
    </row>
    <row r="107" spans="1:16" ht="25.5">
      <c r="A107" t="s">
        <v>50</v>
      </c>
      <c s="34" t="s">
        <v>397</v>
      </c>
      <c s="34" t="s">
        <v>2899</v>
      </c>
      <c s="35" t="s">
        <v>5</v>
      </c>
      <c s="6" t="s">
        <v>2900</v>
      </c>
      <c s="36" t="s">
        <v>2518</v>
      </c>
      <c s="37">
        <v>1</v>
      </c>
      <c s="36">
        <v>0</v>
      </c>
      <c s="36">
        <f>ROUND(G107*H107,6)</f>
      </c>
      <c r="L107" s="38">
        <v>0</v>
      </c>
      <c s="32">
        <f>ROUND(ROUND(L107,2)*ROUND(G107,3),2)</f>
      </c>
      <c s="36" t="s">
        <v>55</v>
      </c>
      <c>
        <f>(M107*21)/100</f>
      </c>
      <c t="s">
        <v>28</v>
      </c>
    </row>
    <row r="108" spans="1:5" ht="25.5">
      <c r="A108" s="35" t="s">
        <v>56</v>
      </c>
      <c r="E108" s="39" t="s">
        <v>2900</v>
      </c>
    </row>
    <row r="109" spans="1:5" ht="12.75">
      <c r="A109" s="35" t="s">
        <v>57</v>
      </c>
      <c r="E109" s="40" t="s">
        <v>5</v>
      </c>
    </row>
    <row r="110" spans="1:5" ht="12.75">
      <c r="A110" t="s">
        <v>59</v>
      </c>
      <c r="E110" s="39" t="s">
        <v>5</v>
      </c>
    </row>
    <row r="111" spans="1:13" ht="12.75">
      <c r="A111" t="s">
        <v>47</v>
      </c>
      <c r="C111" s="31" t="s">
        <v>2128</v>
      </c>
      <c r="E111" s="33" t="s">
        <v>2129</v>
      </c>
      <c r="J111" s="32">
        <f>0</f>
      </c>
      <c s="32">
        <f>0</f>
      </c>
      <c s="32">
        <f>0+L112+L116+L120+L124+L128+L132+L136+L140+L144+L148+L152</f>
      </c>
      <c s="32">
        <f>0+M112+M116+M120+M124+M128+M132+M136+M140+M144+M148+M152</f>
      </c>
    </row>
    <row r="112" spans="1:16" ht="12.75">
      <c r="A112" t="s">
        <v>50</v>
      </c>
      <c s="34" t="s">
        <v>400</v>
      </c>
      <c s="34" t="s">
        <v>2901</v>
      </c>
      <c s="35" t="s">
        <v>5</v>
      </c>
      <c s="6" t="s">
        <v>2902</v>
      </c>
      <c s="36" t="s">
        <v>99</v>
      </c>
      <c s="37">
        <v>82.47</v>
      </c>
      <c s="36">
        <v>0</v>
      </c>
      <c s="36">
        <f>ROUND(G112*H112,6)</f>
      </c>
      <c r="L112" s="38">
        <v>0</v>
      </c>
      <c s="32">
        <f>ROUND(ROUND(L112,2)*ROUND(G112,3),2)</f>
      </c>
      <c s="36" t="s">
        <v>814</v>
      </c>
      <c>
        <f>(M112*21)/100</f>
      </c>
      <c t="s">
        <v>28</v>
      </c>
    </row>
    <row r="113" spans="1:5" ht="12.75">
      <c r="A113" s="35" t="s">
        <v>56</v>
      </c>
      <c r="E113" s="39" t="s">
        <v>2902</v>
      </c>
    </row>
    <row r="114" spans="1:5" ht="63.75">
      <c r="A114" s="35" t="s">
        <v>57</v>
      </c>
      <c r="E114" s="42" t="s">
        <v>2903</v>
      </c>
    </row>
    <row r="115" spans="1:5" ht="12.75">
      <c r="A115" t="s">
        <v>59</v>
      </c>
      <c r="E115" s="39" t="s">
        <v>5</v>
      </c>
    </row>
    <row r="116" spans="1:16" ht="12.75">
      <c r="A116" t="s">
        <v>50</v>
      </c>
      <c s="34" t="s">
        <v>404</v>
      </c>
      <c s="34" t="s">
        <v>2904</v>
      </c>
      <c s="35" t="s">
        <v>5</v>
      </c>
      <c s="6" t="s">
        <v>2905</v>
      </c>
      <c s="36" t="s">
        <v>99</v>
      </c>
      <c s="37">
        <v>225.68</v>
      </c>
      <c s="36">
        <v>0</v>
      </c>
      <c s="36">
        <f>ROUND(G116*H116,6)</f>
      </c>
      <c r="L116" s="38">
        <v>0</v>
      </c>
      <c s="32">
        <f>ROUND(ROUND(L116,2)*ROUND(G116,3),2)</f>
      </c>
      <c s="36" t="s">
        <v>814</v>
      </c>
      <c>
        <f>(M116*21)/100</f>
      </c>
      <c t="s">
        <v>28</v>
      </c>
    </row>
    <row r="117" spans="1:5" ht="12.75">
      <c r="A117" s="35" t="s">
        <v>56</v>
      </c>
      <c r="E117" s="39" t="s">
        <v>2905</v>
      </c>
    </row>
    <row r="118" spans="1:5" ht="114.75">
      <c r="A118" s="35" t="s">
        <v>57</v>
      </c>
      <c r="E118" s="42" t="s">
        <v>2906</v>
      </c>
    </row>
    <row r="119" spans="1:5" ht="12.75">
      <c r="A119" t="s">
        <v>59</v>
      </c>
      <c r="E119" s="39" t="s">
        <v>5</v>
      </c>
    </row>
    <row r="120" spans="1:16" ht="12.75">
      <c r="A120" t="s">
        <v>50</v>
      </c>
      <c s="34" t="s">
        <v>408</v>
      </c>
      <c s="34" t="s">
        <v>2907</v>
      </c>
      <c s="35" t="s">
        <v>5</v>
      </c>
      <c s="6" t="s">
        <v>2908</v>
      </c>
      <c s="36" t="s">
        <v>99</v>
      </c>
      <c s="37">
        <v>407.04</v>
      </c>
      <c s="36">
        <v>0</v>
      </c>
      <c s="36">
        <f>ROUND(G120*H120,6)</f>
      </c>
      <c r="L120" s="38">
        <v>0</v>
      </c>
      <c s="32">
        <f>ROUND(ROUND(L120,2)*ROUND(G120,3),2)</f>
      </c>
      <c s="36" t="s">
        <v>814</v>
      </c>
      <c>
        <f>(M120*21)/100</f>
      </c>
      <c t="s">
        <v>28</v>
      </c>
    </row>
    <row r="121" spans="1:5" ht="12.75">
      <c r="A121" s="35" t="s">
        <v>56</v>
      </c>
      <c r="E121" s="39" t="s">
        <v>2908</v>
      </c>
    </row>
    <row r="122" spans="1:5" ht="114.75">
      <c r="A122" s="35" t="s">
        <v>57</v>
      </c>
      <c r="E122" s="42" t="s">
        <v>2909</v>
      </c>
    </row>
    <row r="123" spans="1:5" ht="12.75">
      <c r="A123" t="s">
        <v>59</v>
      </c>
      <c r="E123" s="39" t="s">
        <v>5</v>
      </c>
    </row>
    <row r="124" spans="1:16" ht="25.5">
      <c r="A124" t="s">
        <v>50</v>
      </c>
      <c s="34" t="s">
        <v>411</v>
      </c>
      <c s="34" t="s">
        <v>2910</v>
      </c>
      <c s="35" t="s">
        <v>5</v>
      </c>
      <c s="6" t="s">
        <v>2911</v>
      </c>
      <c s="36" t="s">
        <v>99</v>
      </c>
      <c s="37">
        <v>47.4</v>
      </c>
      <c s="36">
        <v>0</v>
      </c>
      <c s="36">
        <f>ROUND(G124*H124,6)</f>
      </c>
      <c r="L124" s="38">
        <v>0</v>
      </c>
      <c s="32">
        <f>ROUND(ROUND(L124,2)*ROUND(G124,3),2)</f>
      </c>
      <c s="36" t="s">
        <v>814</v>
      </c>
      <c>
        <f>(M124*21)/100</f>
      </c>
      <c t="s">
        <v>28</v>
      </c>
    </row>
    <row r="125" spans="1:5" ht="25.5">
      <c r="A125" s="35" t="s">
        <v>56</v>
      </c>
      <c r="E125" s="39" t="s">
        <v>2911</v>
      </c>
    </row>
    <row r="126" spans="1:5" ht="76.5">
      <c r="A126" s="35" t="s">
        <v>57</v>
      </c>
      <c r="E126" s="42" t="s">
        <v>2912</v>
      </c>
    </row>
    <row r="127" spans="1:5" ht="12.75">
      <c r="A127" t="s">
        <v>59</v>
      </c>
      <c r="E127" s="39" t="s">
        <v>5</v>
      </c>
    </row>
    <row r="128" spans="1:16" ht="12.75">
      <c r="A128" t="s">
        <v>50</v>
      </c>
      <c s="34" t="s">
        <v>414</v>
      </c>
      <c s="34" t="s">
        <v>2913</v>
      </c>
      <c s="35" t="s">
        <v>5</v>
      </c>
      <c s="6" t="s">
        <v>2914</v>
      </c>
      <c s="36" t="s">
        <v>99</v>
      </c>
      <c s="37">
        <v>374.89</v>
      </c>
      <c s="36">
        <v>0</v>
      </c>
      <c s="36">
        <f>ROUND(G128*H128,6)</f>
      </c>
      <c r="L128" s="38">
        <v>0</v>
      </c>
      <c s="32">
        <f>ROUND(ROUND(L128,2)*ROUND(G128,3),2)</f>
      </c>
      <c s="36" t="s">
        <v>814</v>
      </c>
      <c>
        <f>(M128*21)/100</f>
      </c>
      <c t="s">
        <v>28</v>
      </c>
    </row>
    <row r="129" spans="1:5" ht="12.75">
      <c r="A129" s="35" t="s">
        <v>56</v>
      </c>
      <c r="E129" s="39" t="s">
        <v>2914</v>
      </c>
    </row>
    <row r="130" spans="1:5" ht="306">
      <c r="A130" s="35" t="s">
        <v>57</v>
      </c>
      <c r="E130" s="42" t="s">
        <v>2915</v>
      </c>
    </row>
    <row r="131" spans="1:5" ht="12.75">
      <c r="A131" t="s">
        <v>59</v>
      </c>
      <c r="E131" s="39" t="s">
        <v>5</v>
      </c>
    </row>
    <row r="132" spans="1:16" ht="12.75">
      <c r="A132" t="s">
        <v>50</v>
      </c>
      <c s="34" t="s">
        <v>416</v>
      </c>
      <c s="34" t="s">
        <v>2916</v>
      </c>
      <c s="35" t="s">
        <v>5</v>
      </c>
      <c s="6" t="s">
        <v>2917</v>
      </c>
      <c s="36" t="s">
        <v>99</v>
      </c>
      <c s="37">
        <v>441.3</v>
      </c>
      <c s="36">
        <v>0</v>
      </c>
      <c s="36">
        <f>ROUND(G132*H132,6)</f>
      </c>
      <c r="L132" s="38">
        <v>0</v>
      </c>
      <c s="32">
        <f>ROUND(ROUND(L132,2)*ROUND(G132,3),2)</f>
      </c>
      <c s="36" t="s">
        <v>814</v>
      </c>
      <c>
        <f>(M132*21)/100</f>
      </c>
      <c t="s">
        <v>28</v>
      </c>
    </row>
    <row r="133" spans="1:5" ht="12.75">
      <c r="A133" s="35" t="s">
        <v>56</v>
      </c>
      <c r="E133" s="39" t="s">
        <v>2917</v>
      </c>
    </row>
    <row r="134" spans="1:5" ht="153">
      <c r="A134" s="35" t="s">
        <v>57</v>
      </c>
      <c r="E134" s="42" t="s">
        <v>2918</v>
      </c>
    </row>
    <row r="135" spans="1:5" ht="12.75">
      <c r="A135" t="s">
        <v>59</v>
      </c>
      <c r="E135" s="39" t="s">
        <v>5</v>
      </c>
    </row>
    <row r="136" spans="1:16" ht="12.75">
      <c r="A136" t="s">
        <v>50</v>
      </c>
      <c s="34" t="s">
        <v>422</v>
      </c>
      <c s="34" t="s">
        <v>2919</v>
      </c>
      <c s="35" t="s">
        <v>5</v>
      </c>
      <c s="6" t="s">
        <v>2920</v>
      </c>
      <c s="36" t="s">
        <v>99</v>
      </c>
      <c s="37">
        <v>688.116</v>
      </c>
      <c s="36">
        <v>0</v>
      </c>
      <c s="36">
        <f>ROUND(G136*H136,6)</f>
      </c>
      <c r="L136" s="38">
        <v>0</v>
      </c>
      <c s="32">
        <f>ROUND(ROUND(L136,2)*ROUND(G136,3),2)</f>
      </c>
      <c s="36" t="s">
        <v>814</v>
      </c>
      <c>
        <f>(M136*21)/100</f>
      </c>
      <c t="s">
        <v>28</v>
      </c>
    </row>
    <row r="137" spans="1:5" ht="12.75">
      <c r="A137" s="35" t="s">
        <v>56</v>
      </c>
      <c r="E137" s="39" t="s">
        <v>2920</v>
      </c>
    </row>
    <row r="138" spans="1:5" ht="382.5">
      <c r="A138" s="35" t="s">
        <v>57</v>
      </c>
      <c r="E138" s="42" t="s">
        <v>2921</v>
      </c>
    </row>
    <row r="139" spans="1:5" ht="12.75">
      <c r="A139" t="s">
        <v>59</v>
      </c>
      <c r="E139" s="39" t="s">
        <v>5</v>
      </c>
    </row>
    <row r="140" spans="1:16" ht="12.75">
      <c r="A140" t="s">
        <v>50</v>
      </c>
      <c s="34" t="s">
        <v>427</v>
      </c>
      <c s="34" t="s">
        <v>2922</v>
      </c>
      <c s="35" t="s">
        <v>5</v>
      </c>
      <c s="6" t="s">
        <v>2923</v>
      </c>
      <c s="36" t="s">
        <v>99</v>
      </c>
      <c s="37">
        <v>229.06</v>
      </c>
      <c s="36">
        <v>0</v>
      </c>
      <c s="36">
        <f>ROUND(G140*H140,6)</f>
      </c>
      <c r="L140" s="38">
        <v>0</v>
      </c>
      <c s="32">
        <f>ROUND(ROUND(L140,2)*ROUND(G140,3),2)</f>
      </c>
      <c s="36" t="s">
        <v>814</v>
      </c>
      <c>
        <f>(M140*21)/100</f>
      </c>
      <c t="s">
        <v>28</v>
      </c>
    </row>
    <row r="141" spans="1:5" ht="12.75">
      <c r="A141" s="35" t="s">
        <v>56</v>
      </c>
      <c r="E141" s="39" t="s">
        <v>2923</v>
      </c>
    </row>
    <row r="142" spans="1:5" ht="102">
      <c r="A142" s="35" t="s">
        <v>57</v>
      </c>
      <c r="E142" s="42" t="s">
        <v>2924</v>
      </c>
    </row>
    <row r="143" spans="1:5" ht="12.75">
      <c r="A143" t="s">
        <v>59</v>
      </c>
      <c r="E143" s="39" t="s">
        <v>5</v>
      </c>
    </row>
    <row r="144" spans="1:16" ht="12.75">
      <c r="A144" t="s">
        <v>50</v>
      </c>
      <c s="34" t="s">
        <v>432</v>
      </c>
      <c s="34" t="s">
        <v>2925</v>
      </c>
      <c s="35" t="s">
        <v>5</v>
      </c>
      <c s="6" t="s">
        <v>2926</v>
      </c>
      <c s="36" t="s">
        <v>99</v>
      </c>
      <c s="37">
        <v>406.87</v>
      </c>
      <c s="36">
        <v>0</v>
      </c>
      <c s="36">
        <f>ROUND(G144*H144,6)</f>
      </c>
      <c r="L144" s="38">
        <v>0</v>
      </c>
      <c s="32">
        <f>ROUND(ROUND(L144,2)*ROUND(G144,3),2)</f>
      </c>
      <c s="36" t="s">
        <v>814</v>
      </c>
      <c>
        <f>(M144*21)/100</f>
      </c>
      <c t="s">
        <v>28</v>
      </c>
    </row>
    <row r="145" spans="1:5" ht="12.75">
      <c r="A145" s="35" t="s">
        <v>56</v>
      </c>
      <c r="E145" s="39" t="s">
        <v>2926</v>
      </c>
    </row>
    <row r="146" spans="1:5" ht="114.75">
      <c r="A146" s="35" t="s">
        <v>57</v>
      </c>
      <c r="E146" s="42" t="s">
        <v>2927</v>
      </c>
    </row>
    <row r="147" spans="1:5" ht="12.75">
      <c r="A147" t="s">
        <v>59</v>
      </c>
      <c r="E147" s="39" t="s">
        <v>5</v>
      </c>
    </row>
    <row r="148" spans="1:16" ht="12.75">
      <c r="A148" t="s">
        <v>50</v>
      </c>
      <c s="34" t="s">
        <v>690</v>
      </c>
      <c s="34" t="s">
        <v>2928</v>
      </c>
      <c s="35" t="s">
        <v>5</v>
      </c>
      <c s="6" t="s">
        <v>2929</v>
      </c>
      <c s="36" t="s">
        <v>99</v>
      </c>
      <c s="37">
        <v>80.2</v>
      </c>
      <c s="36">
        <v>0</v>
      </c>
      <c s="36">
        <f>ROUND(G148*H148,6)</f>
      </c>
      <c r="L148" s="38">
        <v>0</v>
      </c>
      <c s="32">
        <f>ROUND(ROUND(L148,2)*ROUND(G148,3),2)</f>
      </c>
      <c s="36" t="s">
        <v>814</v>
      </c>
      <c>
        <f>(M148*21)/100</f>
      </c>
      <c t="s">
        <v>28</v>
      </c>
    </row>
    <row r="149" spans="1:5" ht="12.75">
      <c r="A149" s="35" t="s">
        <v>56</v>
      </c>
      <c r="E149" s="39" t="s">
        <v>2929</v>
      </c>
    </row>
    <row r="150" spans="1:5" ht="63.75">
      <c r="A150" s="35" t="s">
        <v>57</v>
      </c>
      <c r="E150" s="42" t="s">
        <v>2930</v>
      </c>
    </row>
    <row r="151" spans="1:5" ht="12.75">
      <c r="A151" t="s">
        <v>59</v>
      </c>
      <c r="E151" s="39" t="s">
        <v>5</v>
      </c>
    </row>
    <row r="152" spans="1:16" ht="12.75">
      <c r="A152" t="s">
        <v>50</v>
      </c>
      <c s="34" t="s">
        <v>693</v>
      </c>
      <c s="34" t="s">
        <v>2931</v>
      </c>
      <c s="35" t="s">
        <v>5</v>
      </c>
      <c s="6" t="s">
        <v>2932</v>
      </c>
      <c s="36" t="s">
        <v>99</v>
      </c>
      <c s="37">
        <v>443.2</v>
      </c>
      <c s="36">
        <v>0</v>
      </c>
      <c s="36">
        <f>ROUND(G152*H152,6)</f>
      </c>
      <c r="L152" s="38">
        <v>0</v>
      </c>
      <c s="32">
        <f>ROUND(ROUND(L152,2)*ROUND(G152,3),2)</f>
      </c>
      <c s="36" t="s">
        <v>814</v>
      </c>
      <c>
        <f>(M152*21)/100</f>
      </c>
      <c t="s">
        <v>28</v>
      </c>
    </row>
    <row r="153" spans="1:5" ht="12.75">
      <c r="A153" s="35" t="s">
        <v>56</v>
      </c>
      <c r="E153" s="39" t="s">
        <v>2932</v>
      </c>
    </row>
    <row r="154" spans="1:5" ht="102">
      <c r="A154" s="35" t="s">
        <v>57</v>
      </c>
      <c r="E154" s="42" t="s">
        <v>2933</v>
      </c>
    </row>
    <row r="155" spans="1:5" ht="12.75">
      <c r="A155" t="s">
        <v>59</v>
      </c>
      <c r="E155" s="39" t="s">
        <v>5</v>
      </c>
    </row>
    <row r="156" spans="1:13" ht="12.75">
      <c r="A156" t="s">
        <v>47</v>
      </c>
      <c r="C156" s="31" t="s">
        <v>2934</v>
      </c>
      <c r="E156" s="33" t="s">
        <v>2935</v>
      </c>
      <c r="J156" s="32">
        <f>0</f>
      </c>
      <c s="32">
        <f>0</f>
      </c>
      <c s="32">
        <f>0+L157+L161+L165+L169+L173</f>
      </c>
      <c s="32">
        <f>0+M157+M161+M165+M169+M173</f>
      </c>
    </row>
    <row r="157" spans="1:16" ht="12.75">
      <c r="A157" t="s">
        <v>50</v>
      </c>
      <c s="34" t="s">
        <v>696</v>
      </c>
      <c s="34" t="s">
        <v>2936</v>
      </c>
      <c s="35" t="s">
        <v>5</v>
      </c>
      <c s="6" t="s">
        <v>2937</v>
      </c>
      <c s="36" t="s">
        <v>226</v>
      </c>
      <c s="37">
        <v>4543.795</v>
      </c>
      <c s="36">
        <v>0</v>
      </c>
      <c s="36">
        <f>ROUND(G157*H157,6)</f>
      </c>
      <c r="L157" s="38">
        <v>0</v>
      </c>
      <c s="32">
        <f>ROUND(ROUND(L157,2)*ROUND(G157,3),2)</f>
      </c>
      <c s="36" t="s">
        <v>814</v>
      </c>
      <c>
        <f>(M157*21)/100</f>
      </c>
      <c t="s">
        <v>28</v>
      </c>
    </row>
    <row r="158" spans="1:5" ht="12.75">
      <c r="A158" s="35" t="s">
        <v>56</v>
      </c>
      <c r="E158" s="39" t="s">
        <v>2937</v>
      </c>
    </row>
    <row r="159" spans="1:5" ht="12.75">
      <c r="A159" s="35" t="s">
        <v>57</v>
      </c>
      <c r="E159" s="40" t="s">
        <v>5</v>
      </c>
    </row>
    <row r="160" spans="1:5" ht="12.75">
      <c r="A160" t="s">
        <v>59</v>
      </c>
      <c r="E160" s="39" t="s">
        <v>5</v>
      </c>
    </row>
    <row r="161" spans="1:16" ht="12.75">
      <c r="A161" t="s">
        <v>50</v>
      </c>
      <c s="34" t="s">
        <v>699</v>
      </c>
      <c s="34" t="s">
        <v>2938</v>
      </c>
      <c s="35" t="s">
        <v>5</v>
      </c>
      <c s="6" t="s">
        <v>2939</v>
      </c>
      <c s="36" t="s">
        <v>99</v>
      </c>
      <c s="37">
        <v>289.98</v>
      </c>
      <c s="36">
        <v>0</v>
      </c>
      <c s="36">
        <f>ROUND(G161*H161,6)</f>
      </c>
      <c r="L161" s="38">
        <v>0</v>
      </c>
      <c s="32">
        <f>ROUND(ROUND(L161,2)*ROUND(G161,3),2)</f>
      </c>
      <c s="36" t="s">
        <v>814</v>
      </c>
      <c>
        <f>(M161*21)/100</f>
      </c>
      <c t="s">
        <v>28</v>
      </c>
    </row>
    <row r="162" spans="1:5" ht="12.75">
      <c r="A162" s="35" t="s">
        <v>56</v>
      </c>
      <c r="E162" s="39" t="s">
        <v>2939</v>
      </c>
    </row>
    <row r="163" spans="1:5" ht="140.25">
      <c r="A163" s="35" t="s">
        <v>57</v>
      </c>
      <c r="E163" s="42" t="s">
        <v>2940</v>
      </c>
    </row>
    <row r="164" spans="1:5" ht="12.75">
      <c r="A164" t="s">
        <v>59</v>
      </c>
      <c r="E164" s="39" t="s">
        <v>5</v>
      </c>
    </row>
    <row r="165" spans="1:16" ht="25.5">
      <c r="A165" t="s">
        <v>50</v>
      </c>
      <c s="34" t="s">
        <v>702</v>
      </c>
      <c s="34" t="s">
        <v>2941</v>
      </c>
      <c s="35" t="s">
        <v>5</v>
      </c>
      <c s="6" t="s">
        <v>2942</v>
      </c>
      <c s="36" t="s">
        <v>226</v>
      </c>
      <c s="37">
        <v>4363.647</v>
      </c>
      <c s="36">
        <v>0</v>
      </c>
      <c s="36">
        <f>ROUND(G165*H165,6)</f>
      </c>
      <c r="L165" s="38">
        <v>0</v>
      </c>
      <c s="32">
        <f>ROUND(ROUND(L165,2)*ROUND(G165,3),2)</f>
      </c>
      <c s="36" t="s">
        <v>814</v>
      </c>
      <c>
        <f>(M165*21)/100</f>
      </c>
      <c t="s">
        <v>28</v>
      </c>
    </row>
    <row r="166" spans="1:5" ht="25.5">
      <c r="A166" s="35" t="s">
        <v>56</v>
      </c>
      <c r="E166" s="39" t="s">
        <v>2942</v>
      </c>
    </row>
    <row r="167" spans="1:5" ht="12.75">
      <c r="A167" s="35" t="s">
        <v>57</v>
      </c>
      <c r="E167" s="40" t="s">
        <v>5</v>
      </c>
    </row>
    <row r="168" spans="1:5" ht="12.75">
      <c r="A168" t="s">
        <v>59</v>
      </c>
      <c r="E168" s="39" t="s">
        <v>5</v>
      </c>
    </row>
    <row r="169" spans="1:16" ht="25.5">
      <c r="A169" t="s">
        <v>50</v>
      </c>
      <c s="34" t="s">
        <v>705</v>
      </c>
      <c s="34" t="s">
        <v>2943</v>
      </c>
      <c s="35" t="s">
        <v>5</v>
      </c>
      <c s="6" t="s">
        <v>2944</v>
      </c>
      <c s="36" t="s">
        <v>99</v>
      </c>
      <c s="37">
        <v>23.11</v>
      </c>
      <c s="36">
        <v>0</v>
      </c>
      <c s="36">
        <f>ROUND(G169*H169,6)</f>
      </c>
      <c r="L169" s="38">
        <v>0</v>
      </c>
      <c s="32">
        <f>ROUND(ROUND(L169,2)*ROUND(G169,3),2)</f>
      </c>
      <c s="36" t="s">
        <v>814</v>
      </c>
      <c>
        <f>(M169*21)/100</f>
      </c>
      <c t="s">
        <v>28</v>
      </c>
    </row>
    <row r="170" spans="1:5" ht="25.5">
      <c r="A170" s="35" t="s">
        <v>56</v>
      </c>
      <c r="E170" s="39" t="s">
        <v>2944</v>
      </c>
    </row>
    <row r="171" spans="1:5" ht="38.25">
      <c r="A171" s="35" t="s">
        <v>57</v>
      </c>
      <c r="E171" s="42" t="s">
        <v>2945</v>
      </c>
    </row>
    <row r="172" spans="1:5" ht="12.75">
      <c r="A172" t="s">
        <v>59</v>
      </c>
      <c r="E172" s="39" t="s">
        <v>5</v>
      </c>
    </row>
    <row r="173" spans="1:16" ht="12.75">
      <c r="A173" t="s">
        <v>50</v>
      </c>
      <c s="34" t="s">
        <v>708</v>
      </c>
      <c s="34" t="s">
        <v>2946</v>
      </c>
      <c s="35" t="s">
        <v>5</v>
      </c>
      <c s="6" t="s">
        <v>2947</v>
      </c>
      <c s="36" t="s">
        <v>90</v>
      </c>
      <c s="37">
        <v>40</v>
      </c>
      <c s="36">
        <v>0</v>
      </c>
      <c s="36">
        <f>ROUND(G173*H173,6)</f>
      </c>
      <c r="L173" s="38">
        <v>0</v>
      </c>
      <c s="32">
        <f>ROUND(ROUND(L173,2)*ROUND(G173,3),2)</f>
      </c>
      <c s="36" t="s">
        <v>814</v>
      </c>
      <c>
        <f>(M173*21)/100</f>
      </c>
      <c t="s">
        <v>28</v>
      </c>
    </row>
    <row r="174" spans="1:5" ht="12.75">
      <c r="A174" s="35" t="s">
        <v>56</v>
      </c>
      <c r="E174" s="39" t="s">
        <v>2947</v>
      </c>
    </row>
    <row r="175" spans="1:5" ht="229.5">
      <c r="A175" s="35" t="s">
        <v>57</v>
      </c>
      <c r="E175" s="42" t="s">
        <v>2948</v>
      </c>
    </row>
    <row r="176" spans="1:5" ht="51">
      <c r="A176" t="s">
        <v>59</v>
      </c>
      <c r="E176" s="39" t="s">
        <v>2949</v>
      </c>
    </row>
    <row r="177" spans="1:13" ht="12.75">
      <c r="A177" t="s">
        <v>47</v>
      </c>
      <c r="C177" s="31" t="s">
        <v>2950</v>
      </c>
      <c r="E177" s="33" t="s">
        <v>2951</v>
      </c>
      <c r="J177" s="32">
        <f>0</f>
      </c>
      <c s="32">
        <f>0</f>
      </c>
      <c s="32">
        <f>0+L178+L182</f>
      </c>
      <c s="32">
        <f>0+M178+M182</f>
      </c>
    </row>
    <row r="178" spans="1:16" ht="25.5">
      <c r="A178" t="s">
        <v>50</v>
      </c>
      <c s="34" t="s">
        <v>711</v>
      </c>
      <c s="34" t="s">
        <v>2952</v>
      </c>
      <c s="35" t="s">
        <v>5</v>
      </c>
      <c s="6" t="s">
        <v>2953</v>
      </c>
      <c s="36" t="s">
        <v>90</v>
      </c>
      <c s="37">
        <v>86</v>
      </c>
      <c s="36">
        <v>0</v>
      </c>
      <c s="36">
        <f>ROUND(G178*H178,6)</f>
      </c>
      <c r="L178" s="38">
        <v>0</v>
      </c>
      <c s="32">
        <f>ROUND(ROUND(L178,2)*ROUND(G178,3),2)</f>
      </c>
      <c s="36" t="s">
        <v>814</v>
      </c>
      <c>
        <f>(M178*21)/100</f>
      </c>
      <c t="s">
        <v>28</v>
      </c>
    </row>
    <row r="179" spans="1:5" ht="25.5">
      <c r="A179" s="35" t="s">
        <v>56</v>
      </c>
      <c r="E179" s="39" t="s">
        <v>2953</v>
      </c>
    </row>
    <row r="180" spans="1:5" ht="12.75">
      <c r="A180" s="35" t="s">
        <v>57</v>
      </c>
      <c r="E180" s="40" t="s">
        <v>5</v>
      </c>
    </row>
    <row r="181" spans="1:5" ht="12.75">
      <c r="A181" t="s">
        <v>59</v>
      </c>
      <c r="E181" s="39" t="s">
        <v>5</v>
      </c>
    </row>
    <row r="182" spans="1:16" ht="25.5">
      <c r="A182" t="s">
        <v>50</v>
      </c>
      <c s="34" t="s">
        <v>713</v>
      </c>
      <c s="34" t="s">
        <v>2954</v>
      </c>
      <c s="35" t="s">
        <v>5</v>
      </c>
      <c s="6" t="s">
        <v>2955</v>
      </c>
      <c s="36" t="s">
        <v>90</v>
      </c>
      <c s="37">
        <v>226</v>
      </c>
      <c s="36">
        <v>0</v>
      </c>
      <c s="36">
        <f>ROUND(G182*H182,6)</f>
      </c>
      <c r="L182" s="38">
        <v>0</v>
      </c>
      <c s="32">
        <f>ROUND(ROUND(L182,2)*ROUND(G182,3),2)</f>
      </c>
      <c s="36" t="s">
        <v>814</v>
      </c>
      <c>
        <f>(M182*21)/100</f>
      </c>
      <c t="s">
        <v>28</v>
      </c>
    </row>
    <row r="183" spans="1:5" ht="25.5">
      <c r="A183" s="35" t="s">
        <v>56</v>
      </c>
      <c r="E183" s="39" t="s">
        <v>2955</v>
      </c>
    </row>
    <row r="184" spans="1:5" ht="12.75">
      <c r="A184" s="35" t="s">
        <v>57</v>
      </c>
      <c r="E184" s="40" t="s">
        <v>5</v>
      </c>
    </row>
    <row r="185" spans="1:5" ht="12.75">
      <c r="A185" t="s">
        <v>59</v>
      </c>
      <c r="E185" s="39" t="s">
        <v>5</v>
      </c>
    </row>
    <row r="186" spans="1:13" ht="12.75">
      <c r="A186" t="s">
        <v>47</v>
      </c>
      <c r="C186" s="31" t="s">
        <v>1705</v>
      </c>
      <c r="E186" s="33" t="s">
        <v>1706</v>
      </c>
      <c r="J186" s="32">
        <f>0</f>
      </c>
      <c s="32">
        <f>0</f>
      </c>
      <c s="32">
        <f>0+L187+L191+L195+L199+L203+L207+L211</f>
      </c>
      <c s="32">
        <f>0+M187+M191+M195+M199+M203+M207+M211</f>
      </c>
    </row>
    <row r="187" spans="1:16" ht="12.75">
      <c r="A187" t="s">
        <v>50</v>
      </c>
      <c s="34" t="s">
        <v>714</v>
      </c>
      <c s="34" t="s">
        <v>2956</v>
      </c>
      <c s="35" t="s">
        <v>5</v>
      </c>
      <c s="6" t="s">
        <v>2957</v>
      </c>
      <c s="36" t="s">
        <v>226</v>
      </c>
      <c s="37">
        <v>66.925</v>
      </c>
      <c s="36">
        <v>0</v>
      </c>
      <c s="36">
        <f>ROUND(G187*H187,6)</f>
      </c>
      <c r="L187" s="38">
        <v>0</v>
      </c>
      <c s="32">
        <f>ROUND(ROUND(L187,2)*ROUND(G187,3),2)</f>
      </c>
      <c s="36" t="s">
        <v>814</v>
      </c>
      <c>
        <f>(M187*21)/100</f>
      </c>
      <c t="s">
        <v>28</v>
      </c>
    </row>
    <row r="188" spans="1:5" ht="12.75">
      <c r="A188" s="35" t="s">
        <v>56</v>
      </c>
      <c r="E188" s="39" t="s">
        <v>2957</v>
      </c>
    </row>
    <row r="189" spans="1:5" ht="51">
      <c r="A189" s="35" t="s">
        <v>57</v>
      </c>
      <c r="E189" s="42" t="s">
        <v>2958</v>
      </c>
    </row>
    <row r="190" spans="1:5" ht="12.75">
      <c r="A190" t="s">
        <v>59</v>
      </c>
      <c r="E190" s="39" t="s">
        <v>5</v>
      </c>
    </row>
    <row r="191" spans="1:16" ht="12.75">
      <c r="A191" t="s">
        <v>50</v>
      </c>
      <c s="34" t="s">
        <v>715</v>
      </c>
      <c s="34" t="s">
        <v>2959</v>
      </c>
      <c s="35" t="s">
        <v>5</v>
      </c>
      <c s="6" t="s">
        <v>2960</v>
      </c>
      <c s="36" t="s">
        <v>226</v>
      </c>
      <c s="37">
        <v>329.975</v>
      </c>
      <c s="36">
        <v>0</v>
      </c>
      <c s="36">
        <f>ROUND(G191*H191,6)</f>
      </c>
      <c r="L191" s="38">
        <v>0</v>
      </c>
      <c s="32">
        <f>ROUND(ROUND(L191,2)*ROUND(G191,3),2)</f>
      </c>
      <c s="36" t="s">
        <v>814</v>
      </c>
      <c>
        <f>(M191*21)/100</f>
      </c>
      <c t="s">
        <v>28</v>
      </c>
    </row>
    <row r="192" spans="1:5" ht="12.75">
      <c r="A192" s="35" t="s">
        <v>56</v>
      </c>
      <c r="E192" s="39" t="s">
        <v>2960</v>
      </c>
    </row>
    <row r="193" spans="1:5" ht="12.75">
      <c r="A193" s="35" t="s">
        <v>57</v>
      </c>
      <c r="E193" s="40" t="s">
        <v>5</v>
      </c>
    </row>
    <row r="194" spans="1:5" ht="12.75">
      <c r="A194" t="s">
        <v>59</v>
      </c>
      <c r="E194" s="39" t="s">
        <v>5</v>
      </c>
    </row>
    <row r="195" spans="1:16" ht="12.75">
      <c r="A195" t="s">
        <v>50</v>
      </c>
      <c s="34" t="s">
        <v>1769</v>
      </c>
      <c s="34" t="s">
        <v>2961</v>
      </c>
      <c s="35" t="s">
        <v>5</v>
      </c>
      <c s="6" t="s">
        <v>2962</v>
      </c>
      <c s="36" t="s">
        <v>90</v>
      </c>
      <c s="37">
        <v>1</v>
      </c>
      <c s="36">
        <v>0</v>
      </c>
      <c s="36">
        <f>ROUND(G195*H195,6)</f>
      </c>
      <c r="L195" s="38">
        <v>0</v>
      </c>
      <c s="32">
        <f>ROUND(ROUND(L195,2)*ROUND(G195,3),2)</f>
      </c>
      <c s="36" t="s">
        <v>814</v>
      </c>
      <c>
        <f>(M195*21)/100</f>
      </c>
      <c t="s">
        <v>28</v>
      </c>
    </row>
    <row r="196" spans="1:5" ht="12.75">
      <c r="A196" s="35" t="s">
        <v>56</v>
      </c>
      <c r="E196" s="39" t="s">
        <v>2962</v>
      </c>
    </row>
    <row r="197" spans="1:5" ht="51">
      <c r="A197" s="35" t="s">
        <v>57</v>
      </c>
      <c r="E197" s="42" t="s">
        <v>2963</v>
      </c>
    </row>
    <row r="198" spans="1:5" ht="25.5">
      <c r="A198" t="s">
        <v>59</v>
      </c>
      <c r="E198" s="39" t="s">
        <v>2964</v>
      </c>
    </row>
    <row r="199" spans="1:16" ht="12.75">
      <c r="A199" t="s">
        <v>50</v>
      </c>
      <c s="34" t="s">
        <v>1773</v>
      </c>
      <c s="34" t="s">
        <v>2965</v>
      </c>
      <c s="35" t="s">
        <v>5</v>
      </c>
      <c s="6" t="s">
        <v>2966</v>
      </c>
      <c s="36" t="s">
        <v>99</v>
      </c>
      <c s="37">
        <v>3.06</v>
      </c>
      <c s="36">
        <v>0</v>
      </c>
      <c s="36">
        <f>ROUND(G199*H199,6)</f>
      </c>
      <c r="L199" s="38">
        <v>0</v>
      </c>
      <c s="32">
        <f>ROUND(ROUND(L199,2)*ROUND(G199,3),2)</f>
      </c>
      <c s="36" t="s">
        <v>814</v>
      </c>
      <c>
        <f>(M199*21)/100</f>
      </c>
      <c t="s">
        <v>28</v>
      </c>
    </row>
    <row r="200" spans="1:5" ht="12.75">
      <c r="A200" s="35" t="s">
        <v>56</v>
      </c>
      <c r="E200" s="39" t="s">
        <v>2966</v>
      </c>
    </row>
    <row r="201" spans="1:5" ht="51">
      <c r="A201" s="35" t="s">
        <v>57</v>
      </c>
      <c r="E201" s="42" t="s">
        <v>2967</v>
      </c>
    </row>
    <row r="202" spans="1:5" ht="12.75">
      <c r="A202" t="s">
        <v>59</v>
      </c>
      <c r="E202" s="39" t="s">
        <v>2968</v>
      </c>
    </row>
    <row r="203" spans="1:16" ht="12.75">
      <c r="A203" t="s">
        <v>50</v>
      </c>
      <c s="34" t="s">
        <v>1776</v>
      </c>
      <c s="34" t="s">
        <v>2969</v>
      </c>
      <c s="35" t="s">
        <v>5</v>
      </c>
      <c s="6" t="s">
        <v>2970</v>
      </c>
      <c s="36" t="s">
        <v>99</v>
      </c>
      <c s="37">
        <v>6</v>
      </c>
      <c s="36">
        <v>0</v>
      </c>
      <c s="36">
        <f>ROUND(G203*H203,6)</f>
      </c>
      <c r="L203" s="38">
        <v>0</v>
      </c>
      <c s="32">
        <f>ROUND(ROUND(L203,2)*ROUND(G203,3),2)</f>
      </c>
      <c s="36" t="s">
        <v>814</v>
      </c>
      <c>
        <f>(M203*21)/100</f>
      </c>
      <c t="s">
        <v>28</v>
      </c>
    </row>
    <row r="204" spans="1:5" ht="12.75">
      <c r="A204" s="35" t="s">
        <v>56</v>
      </c>
      <c r="E204" s="39" t="s">
        <v>2970</v>
      </c>
    </row>
    <row r="205" spans="1:5" ht="63.75">
      <c r="A205" s="35" t="s">
        <v>57</v>
      </c>
      <c r="E205" s="42" t="s">
        <v>2971</v>
      </c>
    </row>
    <row r="206" spans="1:5" ht="12.75">
      <c r="A206" t="s">
        <v>59</v>
      </c>
      <c r="E206" s="39" t="s">
        <v>5</v>
      </c>
    </row>
    <row r="207" spans="1:16" ht="25.5">
      <c r="A207" t="s">
        <v>50</v>
      </c>
      <c s="34" t="s">
        <v>1779</v>
      </c>
      <c s="34" t="s">
        <v>2972</v>
      </c>
      <c s="35" t="s">
        <v>5</v>
      </c>
      <c s="6" t="s">
        <v>2973</v>
      </c>
      <c s="36" t="s">
        <v>583</v>
      </c>
      <c s="37">
        <v>242</v>
      </c>
      <c s="36">
        <v>0</v>
      </c>
      <c s="36">
        <f>ROUND(G207*H207,6)</f>
      </c>
      <c r="L207" s="38">
        <v>0</v>
      </c>
      <c s="32">
        <f>ROUND(ROUND(L207,2)*ROUND(G207,3),2)</f>
      </c>
      <c s="36" t="s">
        <v>814</v>
      </c>
      <c>
        <f>(M207*21)/100</f>
      </c>
      <c t="s">
        <v>28</v>
      </c>
    </row>
    <row r="208" spans="1:5" ht="25.5">
      <c r="A208" s="35" t="s">
        <v>56</v>
      </c>
      <c r="E208" s="39" t="s">
        <v>2973</v>
      </c>
    </row>
    <row r="209" spans="1:5" ht="12.75">
      <c r="A209" s="35" t="s">
        <v>57</v>
      </c>
      <c r="E209" s="40" t="s">
        <v>5</v>
      </c>
    </row>
    <row r="210" spans="1:5" ht="51">
      <c r="A210" t="s">
        <v>59</v>
      </c>
      <c r="E210" s="39" t="s">
        <v>2974</v>
      </c>
    </row>
    <row r="211" spans="1:16" ht="25.5">
      <c r="A211" t="s">
        <v>50</v>
      </c>
      <c s="34" t="s">
        <v>1782</v>
      </c>
      <c s="34" t="s">
        <v>2975</v>
      </c>
      <c s="35" t="s">
        <v>5</v>
      </c>
      <c s="6" t="s">
        <v>2976</v>
      </c>
      <c s="36" t="s">
        <v>583</v>
      </c>
      <c s="37">
        <v>1850</v>
      </c>
      <c s="36">
        <v>0</v>
      </c>
      <c s="36">
        <f>ROUND(G211*H211,6)</f>
      </c>
      <c r="L211" s="38">
        <v>0</v>
      </c>
      <c s="32">
        <f>ROUND(ROUND(L211,2)*ROUND(G211,3),2)</f>
      </c>
      <c s="36" t="s">
        <v>814</v>
      </c>
      <c>
        <f>(M211*21)/100</f>
      </c>
      <c t="s">
        <v>28</v>
      </c>
    </row>
    <row r="212" spans="1:5" ht="25.5">
      <c r="A212" s="35" t="s">
        <v>56</v>
      </c>
      <c r="E212" s="39" t="s">
        <v>2976</v>
      </c>
    </row>
    <row r="213" spans="1:5" ht="89.25">
      <c r="A213" s="35" t="s">
        <v>57</v>
      </c>
      <c r="E213" s="42" t="s">
        <v>2977</v>
      </c>
    </row>
    <row r="214" spans="1:5" ht="51">
      <c r="A214" t="s">
        <v>59</v>
      </c>
      <c r="E214" s="39" t="s">
        <v>2974</v>
      </c>
    </row>
    <row r="215" spans="1:13" ht="12.75">
      <c r="A215" t="s">
        <v>47</v>
      </c>
      <c r="C215" s="31" t="s">
        <v>1711</v>
      </c>
      <c r="E215" s="33" t="s">
        <v>1712</v>
      </c>
      <c r="J215" s="32">
        <f>0</f>
      </c>
      <c s="32">
        <f>0</f>
      </c>
      <c s="32">
        <f>0+L216</f>
      </c>
      <c s="32">
        <f>0+M216</f>
      </c>
    </row>
    <row r="216" spans="1:16" ht="12.75">
      <c r="A216" t="s">
        <v>50</v>
      </c>
      <c s="34" t="s">
        <v>1785</v>
      </c>
      <c s="34" t="s">
        <v>2978</v>
      </c>
      <c s="35" t="s">
        <v>5</v>
      </c>
      <c s="6" t="s">
        <v>2979</v>
      </c>
      <c s="36" t="s">
        <v>226</v>
      </c>
      <c s="37">
        <v>38.25</v>
      </c>
      <c s="36">
        <v>0</v>
      </c>
      <c s="36">
        <f>ROUND(G216*H216,6)</f>
      </c>
      <c r="L216" s="38">
        <v>0</v>
      </c>
      <c s="32">
        <f>ROUND(ROUND(L216,2)*ROUND(G216,3),2)</f>
      </c>
      <c s="36" t="s">
        <v>814</v>
      </c>
      <c>
        <f>(M216*21)/100</f>
      </c>
      <c t="s">
        <v>28</v>
      </c>
    </row>
    <row r="217" spans="1:5" ht="12.75">
      <c r="A217" s="35" t="s">
        <v>56</v>
      </c>
      <c r="E217" s="39" t="s">
        <v>2979</v>
      </c>
    </row>
    <row r="218" spans="1:5" ht="38.25">
      <c r="A218" s="35" t="s">
        <v>57</v>
      </c>
      <c r="E218" s="42" t="s">
        <v>2980</v>
      </c>
    </row>
    <row r="219" spans="1:5" ht="12.75">
      <c r="A219" t="s">
        <v>59</v>
      </c>
      <c r="E219" s="39" t="s">
        <v>5</v>
      </c>
    </row>
    <row r="220" spans="1:13" ht="12.75">
      <c r="A220" t="s">
        <v>47</v>
      </c>
      <c r="C220" s="31" t="s">
        <v>1740</v>
      </c>
      <c r="E220" s="33" t="s">
        <v>1741</v>
      </c>
      <c r="J220" s="32">
        <f>0</f>
      </c>
      <c s="32">
        <f>0</f>
      </c>
      <c s="32">
        <f>0+L221</f>
      </c>
      <c s="32">
        <f>0+M221</f>
      </c>
    </row>
    <row r="221" spans="1:16" ht="12.75">
      <c r="A221" t="s">
        <v>50</v>
      </c>
      <c s="34" t="s">
        <v>1788</v>
      </c>
      <c s="34" t="s">
        <v>2981</v>
      </c>
      <c s="35" t="s">
        <v>5</v>
      </c>
      <c s="6" t="s">
        <v>2982</v>
      </c>
      <c s="36" t="s">
        <v>226</v>
      </c>
      <c s="37">
        <v>40.94</v>
      </c>
      <c s="36">
        <v>0</v>
      </c>
      <c s="36">
        <f>ROUND(G221*H221,6)</f>
      </c>
      <c r="L221" s="38">
        <v>0</v>
      </c>
      <c s="32">
        <f>ROUND(ROUND(L221,2)*ROUND(G221,3),2)</f>
      </c>
      <c s="36" t="s">
        <v>814</v>
      </c>
      <c>
        <f>(M221*21)/100</f>
      </c>
      <c t="s">
        <v>28</v>
      </c>
    </row>
    <row r="222" spans="1:5" ht="12.75">
      <c r="A222" s="35" t="s">
        <v>56</v>
      </c>
      <c r="E222" s="39" t="s">
        <v>2982</v>
      </c>
    </row>
    <row r="223" spans="1:5" ht="51">
      <c r="A223" s="35" t="s">
        <v>57</v>
      </c>
      <c r="E223" s="42" t="s">
        <v>2983</v>
      </c>
    </row>
    <row r="224" spans="1:5" ht="12.75">
      <c r="A224" t="s">
        <v>59</v>
      </c>
      <c r="E224" s="39" t="s">
        <v>5</v>
      </c>
    </row>
    <row r="225" spans="1:13" ht="12.75">
      <c r="A225" t="s">
        <v>47</v>
      </c>
      <c r="C225" s="31" t="s">
        <v>96</v>
      </c>
      <c r="E225" s="33" t="s">
        <v>1453</v>
      </c>
      <c r="J225" s="32">
        <f>0</f>
      </c>
      <c s="32">
        <f>0</f>
      </c>
      <c s="32">
        <f>0+L226+L230+L234+L238+L242+L246+L250+L254+L258+L262+L266+L270+L274+L278+L282+L286+L290+L294+L298+L302+L306+L310+L314+L318+L322+L326+L330+L334+L338+L342+L346+L350+L354+L358+L362+L366+L370+L374+L378+L382+L386</f>
      </c>
      <c s="32">
        <f>0+M226+M230+M234+M238+M242+M246+M250+M254+M258+M262+M266+M270+M274+M278+M282+M286+M290+M294+M298+M302+M306+M310+M314+M318+M322+M326+M330+M334+M338+M342+M346+M350+M354+M358+M362+M366+M370+M374+M378+M382+M386</f>
      </c>
    </row>
    <row r="226" spans="1:16" ht="12.75">
      <c r="A226" t="s">
        <v>50</v>
      </c>
      <c s="34" t="s">
        <v>48</v>
      </c>
      <c s="34" t="s">
        <v>1867</v>
      </c>
      <c s="35" t="s">
        <v>5</v>
      </c>
      <c s="6" t="s">
        <v>1868</v>
      </c>
      <c s="36" t="s">
        <v>70</v>
      </c>
      <c s="37">
        <v>4.751</v>
      </c>
      <c s="36">
        <v>0</v>
      </c>
      <c s="36">
        <f>ROUND(G226*H226,6)</f>
      </c>
      <c r="L226" s="38">
        <v>0</v>
      </c>
      <c s="32">
        <f>ROUND(ROUND(L226,2)*ROUND(G226,3),2)</f>
      </c>
      <c s="36" t="s">
        <v>814</v>
      </c>
      <c>
        <f>(M226*21)/100</f>
      </c>
      <c t="s">
        <v>28</v>
      </c>
    </row>
    <row r="227" spans="1:5" ht="12.75">
      <c r="A227" s="35" t="s">
        <v>56</v>
      </c>
      <c r="E227" s="39" t="s">
        <v>1868</v>
      </c>
    </row>
    <row r="228" spans="1:5" ht="395.25">
      <c r="A228" s="35" t="s">
        <v>57</v>
      </c>
      <c r="E228" s="42" t="s">
        <v>2984</v>
      </c>
    </row>
    <row r="229" spans="1:5" ht="12.75">
      <c r="A229" t="s">
        <v>59</v>
      </c>
      <c r="E229" s="39" t="s">
        <v>5</v>
      </c>
    </row>
    <row r="230" spans="1:16" ht="25.5">
      <c r="A230" t="s">
        <v>50</v>
      </c>
      <c s="34" t="s">
        <v>28</v>
      </c>
      <c s="34" t="s">
        <v>1881</v>
      </c>
      <c s="35" t="s">
        <v>5</v>
      </c>
      <c s="6" t="s">
        <v>1882</v>
      </c>
      <c s="36" t="s">
        <v>70</v>
      </c>
      <c s="37">
        <v>1.182</v>
      </c>
      <c s="36">
        <v>0</v>
      </c>
      <c s="36">
        <f>ROUND(G230*H230,6)</f>
      </c>
      <c r="L230" s="38">
        <v>0</v>
      </c>
      <c s="32">
        <f>ROUND(ROUND(L230,2)*ROUND(G230,3),2)</f>
      </c>
      <c s="36" t="s">
        <v>814</v>
      </c>
      <c>
        <f>(M230*21)/100</f>
      </c>
      <c t="s">
        <v>28</v>
      </c>
    </row>
    <row r="231" spans="1:5" ht="25.5">
      <c r="A231" s="35" t="s">
        <v>56</v>
      </c>
      <c r="E231" s="39" t="s">
        <v>1882</v>
      </c>
    </row>
    <row r="232" spans="1:5" ht="102">
      <c r="A232" s="35" t="s">
        <v>57</v>
      </c>
      <c r="E232" s="42" t="s">
        <v>2985</v>
      </c>
    </row>
    <row r="233" spans="1:5" ht="25.5">
      <c r="A233" t="s">
        <v>59</v>
      </c>
      <c r="E233" s="39" t="s">
        <v>1884</v>
      </c>
    </row>
    <row r="234" spans="1:16" ht="25.5">
      <c r="A234" t="s">
        <v>50</v>
      </c>
      <c s="34" t="s">
        <v>26</v>
      </c>
      <c s="34" t="s">
        <v>2986</v>
      </c>
      <c s="35" t="s">
        <v>5</v>
      </c>
      <c s="6" t="s">
        <v>2987</v>
      </c>
      <c s="36" t="s">
        <v>70</v>
      </c>
      <c s="37">
        <v>10.962</v>
      </c>
      <c s="36">
        <v>0</v>
      </c>
      <c s="36">
        <f>ROUND(G234*H234,6)</f>
      </c>
      <c r="L234" s="38">
        <v>0</v>
      </c>
      <c s="32">
        <f>ROUND(ROUND(L234,2)*ROUND(G234,3),2)</f>
      </c>
      <c s="36" t="s">
        <v>814</v>
      </c>
      <c>
        <f>(M234*21)/100</f>
      </c>
      <c t="s">
        <v>28</v>
      </c>
    </row>
    <row r="235" spans="1:5" ht="25.5">
      <c r="A235" s="35" t="s">
        <v>56</v>
      </c>
      <c r="E235" s="39" t="s">
        <v>2987</v>
      </c>
    </row>
    <row r="236" spans="1:5" ht="89.25">
      <c r="A236" s="35" t="s">
        <v>57</v>
      </c>
      <c r="E236" s="42" t="s">
        <v>2988</v>
      </c>
    </row>
    <row r="237" spans="1:5" ht="25.5">
      <c r="A237" t="s">
        <v>59</v>
      </c>
      <c r="E237" s="39" t="s">
        <v>1884</v>
      </c>
    </row>
    <row r="238" spans="1:16" ht="38.25">
      <c r="A238" t="s">
        <v>50</v>
      </c>
      <c s="34" t="s">
        <v>75</v>
      </c>
      <c s="34" t="s">
        <v>2989</v>
      </c>
      <c s="35" t="s">
        <v>5</v>
      </c>
      <c s="6" t="s">
        <v>2990</v>
      </c>
      <c s="36" t="s">
        <v>70</v>
      </c>
      <c s="37">
        <v>204.652</v>
      </c>
      <c s="36">
        <v>0</v>
      </c>
      <c s="36">
        <f>ROUND(G238*H238,6)</f>
      </c>
      <c r="L238" s="38">
        <v>0</v>
      </c>
      <c s="32">
        <f>ROUND(ROUND(L238,2)*ROUND(G238,3),2)</f>
      </c>
      <c s="36" t="s">
        <v>814</v>
      </c>
      <c>
        <f>(M238*21)/100</f>
      </c>
      <c t="s">
        <v>28</v>
      </c>
    </row>
    <row r="239" spans="1:5" ht="38.25">
      <c r="A239" s="35" t="s">
        <v>56</v>
      </c>
      <c r="E239" s="39" t="s">
        <v>2991</v>
      </c>
    </row>
    <row r="240" spans="1:5" ht="12.75">
      <c r="A240" s="35" t="s">
        <v>57</v>
      </c>
      <c r="E240" s="40" t="s">
        <v>5</v>
      </c>
    </row>
    <row r="241" spans="1:5" ht="25.5">
      <c r="A241" t="s">
        <v>59</v>
      </c>
      <c r="E241" s="39" t="s">
        <v>1884</v>
      </c>
    </row>
    <row r="242" spans="1:16" ht="12.75">
      <c r="A242" t="s">
        <v>50</v>
      </c>
      <c s="34" t="s">
        <v>81</v>
      </c>
      <c s="34" t="s">
        <v>2992</v>
      </c>
      <c s="35" t="s">
        <v>5</v>
      </c>
      <c s="6" t="s">
        <v>2993</v>
      </c>
      <c s="36" t="s">
        <v>226</v>
      </c>
      <c s="37">
        <v>1.529</v>
      </c>
      <c s="36">
        <v>0</v>
      </c>
      <c s="36">
        <f>ROUND(G242*H242,6)</f>
      </c>
      <c r="L242" s="38">
        <v>0</v>
      </c>
      <c s="32">
        <f>ROUND(ROUND(L242,2)*ROUND(G242,3),2)</f>
      </c>
      <c s="36" t="s">
        <v>814</v>
      </c>
      <c>
        <f>(M242*21)/100</f>
      </c>
      <c t="s">
        <v>28</v>
      </c>
    </row>
    <row r="243" spans="1:5" ht="12.75">
      <c r="A243" s="35" t="s">
        <v>56</v>
      </c>
      <c r="E243" s="39" t="s">
        <v>2993</v>
      </c>
    </row>
    <row r="244" spans="1:5" ht="51">
      <c r="A244" s="35" t="s">
        <v>57</v>
      </c>
      <c r="E244" s="42" t="s">
        <v>2994</v>
      </c>
    </row>
    <row r="245" spans="1:5" ht="12.75">
      <c r="A245" t="s">
        <v>59</v>
      </c>
      <c r="E245" s="39" t="s">
        <v>5</v>
      </c>
    </row>
    <row r="246" spans="1:16" ht="25.5">
      <c r="A246" t="s">
        <v>50</v>
      </c>
      <c s="34" t="s">
        <v>27</v>
      </c>
      <c s="34" t="s">
        <v>2995</v>
      </c>
      <c s="35" t="s">
        <v>5</v>
      </c>
      <c s="6" t="s">
        <v>2996</v>
      </c>
      <c s="36" t="s">
        <v>99</v>
      </c>
      <c s="37">
        <v>1.385</v>
      </c>
      <c s="36">
        <v>0</v>
      </c>
      <c s="36">
        <f>ROUND(G246*H246,6)</f>
      </c>
      <c r="L246" s="38">
        <v>0</v>
      </c>
      <c s="32">
        <f>ROUND(ROUND(L246,2)*ROUND(G246,3),2)</f>
      </c>
      <c s="36" t="s">
        <v>814</v>
      </c>
      <c>
        <f>(M246*21)/100</f>
      </c>
      <c t="s">
        <v>28</v>
      </c>
    </row>
    <row r="247" spans="1:5" ht="25.5">
      <c r="A247" s="35" t="s">
        <v>56</v>
      </c>
      <c r="E247" s="39" t="s">
        <v>2996</v>
      </c>
    </row>
    <row r="248" spans="1:5" ht="51">
      <c r="A248" s="35" t="s">
        <v>57</v>
      </c>
      <c r="E248" s="42" t="s">
        <v>2997</v>
      </c>
    </row>
    <row r="249" spans="1:5" ht="12.75">
      <c r="A249" t="s">
        <v>59</v>
      </c>
      <c r="E249" s="39" t="s">
        <v>5</v>
      </c>
    </row>
    <row r="250" spans="1:16" ht="25.5">
      <c r="A250" t="s">
        <v>50</v>
      </c>
      <c s="34" t="s">
        <v>87</v>
      </c>
      <c s="34" t="s">
        <v>2998</v>
      </c>
      <c s="35" t="s">
        <v>5</v>
      </c>
      <c s="6" t="s">
        <v>2999</v>
      </c>
      <c s="36" t="s">
        <v>90</v>
      </c>
      <c s="37">
        <v>56</v>
      </c>
      <c s="36">
        <v>0</v>
      </c>
      <c s="36">
        <f>ROUND(G250*H250,6)</f>
      </c>
      <c r="L250" s="38">
        <v>0</v>
      </c>
      <c s="32">
        <f>ROUND(ROUND(L250,2)*ROUND(G250,3),2)</f>
      </c>
      <c s="36" t="s">
        <v>814</v>
      </c>
      <c>
        <f>(M250*21)/100</f>
      </c>
      <c t="s">
        <v>28</v>
      </c>
    </row>
    <row r="251" spans="1:5" ht="25.5">
      <c r="A251" s="35" t="s">
        <v>56</v>
      </c>
      <c r="E251" s="39" t="s">
        <v>2999</v>
      </c>
    </row>
    <row r="252" spans="1:5" ht="76.5">
      <c r="A252" s="35" t="s">
        <v>57</v>
      </c>
      <c r="E252" s="42" t="s">
        <v>3000</v>
      </c>
    </row>
    <row r="253" spans="1:5" ht="12.75">
      <c r="A253" t="s">
        <v>59</v>
      </c>
      <c r="E253" s="39" t="s">
        <v>5</v>
      </c>
    </row>
    <row r="254" spans="1:16" ht="12.75">
      <c r="A254" t="s">
        <v>50</v>
      </c>
      <c s="34" t="s">
        <v>92</v>
      </c>
      <c s="34" t="s">
        <v>3001</v>
      </c>
      <c s="35" t="s">
        <v>5</v>
      </c>
      <c s="6" t="s">
        <v>3002</v>
      </c>
      <c s="36" t="s">
        <v>70</v>
      </c>
      <c s="37">
        <v>0.217</v>
      </c>
      <c s="36">
        <v>0</v>
      </c>
      <c s="36">
        <f>ROUND(G254*H254,6)</f>
      </c>
      <c r="L254" s="38">
        <v>0</v>
      </c>
      <c s="32">
        <f>ROUND(ROUND(L254,2)*ROUND(G254,3),2)</f>
      </c>
      <c s="36" t="s">
        <v>814</v>
      </c>
      <c>
        <f>(M254*21)/100</f>
      </c>
      <c t="s">
        <v>28</v>
      </c>
    </row>
    <row r="255" spans="1:5" ht="12.75">
      <c r="A255" s="35" t="s">
        <v>56</v>
      </c>
      <c r="E255" s="39" t="s">
        <v>3002</v>
      </c>
    </row>
    <row r="256" spans="1:5" ht="51">
      <c r="A256" s="35" t="s">
        <v>57</v>
      </c>
      <c r="E256" s="42" t="s">
        <v>3003</v>
      </c>
    </row>
    <row r="257" spans="1:5" ht="12.75">
      <c r="A257" t="s">
        <v>59</v>
      </c>
      <c r="E257" s="39" t="s">
        <v>5</v>
      </c>
    </row>
    <row r="258" spans="1:16" ht="12.75">
      <c r="A258" t="s">
        <v>50</v>
      </c>
      <c s="34" t="s">
        <v>96</v>
      </c>
      <c s="34" t="s">
        <v>3004</v>
      </c>
      <c s="35" t="s">
        <v>5</v>
      </c>
      <c s="6" t="s">
        <v>3005</v>
      </c>
      <c s="36" t="s">
        <v>70</v>
      </c>
      <c s="37">
        <v>11.475</v>
      </c>
      <c s="36">
        <v>0</v>
      </c>
      <c s="36">
        <f>ROUND(G258*H258,6)</f>
      </c>
      <c r="L258" s="38">
        <v>0</v>
      </c>
      <c s="32">
        <f>ROUND(ROUND(L258,2)*ROUND(G258,3),2)</f>
      </c>
      <c s="36" t="s">
        <v>814</v>
      </c>
      <c>
        <f>(M258*21)/100</f>
      </c>
      <c t="s">
        <v>28</v>
      </c>
    </row>
    <row r="259" spans="1:5" ht="12.75">
      <c r="A259" s="35" t="s">
        <v>56</v>
      </c>
      <c r="E259" s="39" t="s">
        <v>3005</v>
      </c>
    </row>
    <row r="260" spans="1:5" ht="38.25">
      <c r="A260" s="35" t="s">
        <v>57</v>
      </c>
      <c r="E260" s="42" t="s">
        <v>3006</v>
      </c>
    </row>
    <row r="261" spans="1:5" ht="12.75">
      <c r="A261" t="s">
        <v>59</v>
      </c>
      <c r="E261" s="39" t="s">
        <v>5</v>
      </c>
    </row>
    <row r="262" spans="1:16" ht="12.75">
      <c r="A262" t="s">
        <v>50</v>
      </c>
      <c s="34" t="s">
        <v>101</v>
      </c>
      <c s="34" t="s">
        <v>3007</v>
      </c>
      <c s="35" t="s">
        <v>5</v>
      </c>
      <c s="6" t="s">
        <v>3008</v>
      </c>
      <c s="36" t="s">
        <v>99</v>
      </c>
      <c s="37">
        <v>143.38</v>
      </c>
      <c s="36">
        <v>0</v>
      </c>
      <c s="36">
        <f>ROUND(G262*H262,6)</f>
      </c>
      <c r="L262" s="38">
        <v>0</v>
      </c>
      <c s="32">
        <f>ROUND(ROUND(L262,2)*ROUND(G262,3),2)</f>
      </c>
      <c s="36" t="s">
        <v>814</v>
      </c>
      <c>
        <f>(M262*21)/100</f>
      </c>
      <c t="s">
        <v>28</v>
      </c>
    </row>
    <row r="263" spans="1:5" ht="12.75">
      <c r="A263" s="35" t="s">
        <v>56</v>
      </c>
      <c r="E263" s="39" t="s">
        <v>3008</v>
      </c>
    </row>
    <row r="264" spans="1:5" ht="204">
      <c r="A264" s="35" t="s">
        <v>57</v>
      </c>
      <c r="E264" s="42" t="s">
        <v>3009</v>
      </c>
    </row>
    <row r="265" spans="1:5" ht="12.75">
      <c r="A265" t="s">
        <v>59</v>
      </c>
      <c r="E265" s="39" t="s">
        <v>5</v>
      </c>
    </row>
    <row r="266" spans="1:16" ht="25.5">
      <c r="A266" t="s">
        <v>50</v>
      </c>
      <c s="34" t="s">
        <v>105</v>
      </c>
      <c s="34" t="s">
        <v>3010</v>
      </c>
      <c s="35" t="s">
        <v>5</v>
      </c>
      <c s="6" t="s">
        <v>3011</v>
      </c>
      <c s="36" t="s">
        <v>226</v>
      </c>
      <c s="37">
        <v>30.319</v>
      </c>
      <c s="36">
        <v>0</v>
      </c>
      <c s="36">
        <f>ROUND(G266*H266,6)</f>
      </c>
      <c r="L266" s="38">
        <v>0</v>
      </c>
      <c s="32">
        <f>ROUND(ROUND(L266,2)*ROUND(G266,3),2)</f>
      </c>
      <c s="36" t="s">
        <v>814</v>
      </c>
      <c>
        <f>(M266*21)/100</f>
      </c>
      <c t="s">
        <v>28</v>
      </c>
    </row>
    <row r="267" spans="1:5" ht="25.5">
      <c r="A267" s="35" t="s">
        <v>56</v>
      </c>
      <c r="E267" s="39" t="s">
        <v>3011</v>
      </c>
    </row>
    <row r="268" spans="1:5" ht="306">
      <c r="A268" s="35" t="s">
        <v>57</v>
      </c>
      <c r="E268" s="42" t="s">
        <v>3012</v>
      </c>
    </row>
    <row r="269" spans="1:5" ht="12.75">
      <c r="A269" t="s">
        <v>59</v>
      </c>
      <c r="E269" s="39" t="s">
        <v>3013</v>
      </c>
    </row>
    <row r="270" spans="1:16" ht="25.5">
      <c r="A270" t="s">
        <v>50</v>
      </c>
      <c s="34" t="s">
        <v>109</v>
      </c>
      <c s="34" t="s">
        <v>3014</v>
      </c>
      <c s="35" t="s">
        <v>5</v>
      </c>
      <c s="6" t="s">
        <v>3015</v>
      </c>
      <c s="36" t="s">
        <v>226</v>
      </c>
      <c s="37">
        <v>18.861</v>
      </c>
      <c s="36">
        <v>0</v>
      </c>
      <c s="36">
        <f>ROUND(G270*H270,6)</f>
      </c>
      <c r="L270" s="38">
        <v>0</v>
      </c>
      <c s="32">
        <f>ROUND(ROUND(L270,2)*ROUND(G270,3),2)</f>
      </c>
      <c s="36" t="s">
        <v>814</v>
      </c>
      <c>
        <f>(M270*21)/100</f>
      </c>
      <c t="s">
        <v>28</v>
      </c>
    </row>
    <row r="271" spans="1:5" ht="25.5">
      <c r="A271" s="35" t="s">
        <v>56</v>
      </c>
      <c r="E271" s="39" t="s">
        <v>3015</v>
      </c>
    </row>
    <row r="272" spans="1:5" ht="12.75">
      <c r="A272" s="35" t="s">
        <v>57</v>
      </c>
      <c r="E272" s="40" t="s">
        <v>5</v>
      </c>
    </row>
    <row r="273" spans="1:5" ht="12.75">
      <c r="A273" t="s">
        <v>59</v>
      </c>
      <c r="E273" s="39" t="s">
        <v>3013</v>
      </c>
    </row>
    <row r="274" spans="1:16" ht="25.5">
      <c r="A274" t="s">
        <v>50</v>
      </c>
      <c s="34" t="s">
        <v>115</v>
      </c>
      <c s="34" t="s">
        <v>3016</v>
      </c>
      <c s="35" t="s">
        <v>5</v>
      </c>
      <c s="6" t="s">
        <v>3017</v>
      </c>
      <c s="36" t="s">
        <v>226</v>
      </c>
      <c s="37">
        <v>208.276</v>
      </c>
      <c s="36">
        <v>0</v>
      </c>
      <c s="36">
        <f>ROUND(G274*H274,6)</f>
      </c>
      <c r="L274" s="38">
        <v>0</v>
      </c>
      <c s="32">
        <f>ROUND(ROUND(L274,2)*ROUND(G274,3),2)</f>
      </c>
      <c s="36" t="s">
        <v>814</v>
      </c>
      <c>
        <f>(M274*21)/100</f>
      </c>
      <c t="s">
        <v>28</v>
      </c>
    </row>
    <row r="275" spans="1:5" ht="25.5">
      <c r="A275" s="35" t="s">
        <v>56</v>
      </c>
      <c r="E275" s="39" t="s">
        <v>3017</v>
      </c>
    </row>
    <row r="276" spans="1:5" ht="280.5">
      <c r="A276" s="35" t="s">
        <v>57</v>
      </c>
      <c r="E276" s="42" t="s">
        <v>3018</v>
      </c>
    </row>
    <row r="277" spans="1:5" ht="12.75">
      <c r="A277" t="s">
        <v>59</v>
      </c>
      <c r="E277" s="39" t="s">
        <v>3013</v>
      </c>
    </row>
    <row r="278" spans="1:16" ht="25.5">
      <c r="A278" t="s">
        <v>50</v>
      </c>
      <c s="34" t="s">
        <v>214</v>
      </c>
      <c s="34" t="s">
        <v>3019</v>
      </c>
      <c s="35" t="s">
        <v>5</v>
      </c>
      <c s="6" t="s">
        <v>3020</v>
      </c>
      <c s="36" t="s">
        <v>226</v>
      </c>
      <c s="37">
        <v>327.759</v>
      </c>
      <c s="36">
        <v>0</v>
      </c>
      <c s="36">
        <f>ROUND(G278*H278,6)</f>
      </c>
      <c r="L278" s="38">
        <v>0</v>
      </c>
      <c s="32">
        <f>ROUND(ROUND(L278,2)*ROUND(G278,3),2)</f>
      </c>
      <c s="36" t="s">
        <v>814</v>
      </c>
      <c>
        <f>(M278*21)/100</f>
      </c>
      <c t="s">
        <v>28</v>
      </c>
    </row>
    <row r="279" spans="1:5" ht="25.5">
      <c r="A279" s="35" t="s">
        <v>56</v>
      </c>
      <c r="E279" s="39" t="s">
        <v>3020</v>
      </c>
    </row>
    <row r="280" spans="1:5" ht="293.25">
      <c r="A280" s="35" t="s">
        <v>57</v>
      </c>
      <c r="E280" s="42" t="s">
        <v>3021</v>
      </c>
    </row>
    <row r="281" spans="1:5" ht="12.75">
      <c r="A281" t="s">
        <v>59</v>
      </c>
      <c r="E281" s="39" t="s">
        <v>3013</v>
      </c>
    </row>
    <row r="282" spans="1:16" ht="25.5">
      <c r="A282" t="s">
        <v>50</v>
      </c>
      <c s="34" t="s">
        <v>120</v>
      </c>
      <c s="34" t="s">
        <v>3022</v>
      </c>
      <c s="35" t="s">
        <v>5</v>
      </c>
      <c s="6" t="s">
        <v>3023</v>
      </c>
      <c s="36" t="s">
        <v>226</v>
      </c>
      <c s="37">
        <v>0.398</v>
      </c>
      <c s="36">
        <v>0</v>
      </c>
      <c s="36">
        <f>ROUND(G282*H282,6)</f>
      </c>
      <c r="L282" s="38">
        <v>0</v>
      </c>
      <c s="32">
        <f>ROUND(ROUND(L282,2)*ROUND(G282,3),2)</f>
      </c>
      <c s="36" t="s">
        <v>814</v>
      </c>
      <c>
        <f>(M282*21)/100</f>
      </c>
      <c t="s">
        <v>28</v>
      </c>
    </row>
    <row r="283" spans="1:5" ht="25.5">
      <c r="A283" s="35" t="s">
        <v>56</v>
      </c>
      <c r="E283" s="39" t="s">
        <v>3023</v>
      </c>
    </row>
    <row r="284" spans="1:5" ht="51">
      <c r="A284" s="35" t="s">
        <v>57</v>
      </c>
      <c r="E284" s="42" t="s">
        <v>3024</v>
      </c>
    </row>
    <row r="285" spans="1:5" ht="12.75">
      <c r="A285" t="s">
        <v>59</v>
      </c>
      <c r="E285" s="39" t="s">
        <v>3013</v>
      </c>
    </row>
    <row r="286" spans="1:16" ht="25.5">
      <c r="A286" t="s">
        <v>50</v>
      </c>
      <c s="34" t="s">
        <v>124</v>
      </c>
      <c s="34" t="s">
        <v>3025</v>
      </c>
      <c s="35" t="s">
        <v>5</v>
      </c>
      <c s="6" t="s">
        <v>3026</v>
      </c>
      <c s="36" t="s">
        <v>226</v>
      </c>
      <c s="37">
        <v>80.684</v>
      </c>
      <c s="36">
        <v>0</v>
      </c>
      <c s="36">
        <f>ROUND(G286*H286,6)</f>
      </c>
      <c r="L286" s="38">
        <v>0</v>
      </c>
      <c s="32">
        <f>ROUND(ROUND(L286,2)*ROUND(G286,3),2)</f>
      </c>
      <c s="36" t="s">
        <v>814</v>
      </c>
      <c>
        <f>(M286*21)/100</f>
      </c>
      <c t="s">
        <v>28</v>
      </c>
    </row>
    <row r="287" spans="1:5" ht="25.5">
      <c r="A287" s="35" t="s">
        <v>56</v>
      </c>
      <c r="E287" s="39" t="s">
        <v>3026</v>
      </c>
    </row>
    <row r="288" spans="1:5" ht="102">
      <c r="A288" s="35" t="s">
        <v>57</v>
      </c>
      <c r="E288" s="42" t="s">
        <v>3027</v>
      </c>
    </row>
    <row r="289" spans="1:5" ht="12.75">
      <c r="A289" t="s">
        <v>59</v>
      </c>
      <c r="E289" s="39" t="s">
        <v>3013</v>
      </c>
    </row>
    <row r="290" spans="1:16" ht="25.5">
      <c r="A290" t="s">
        <v>50</v>
      </c>
      <c s="34" t="s">
        <v>129</v>
      </c>
      <c s="34" t="s">
        <v>3028</v>
      </c>
      <c s="35" t="s">
        <v>5</v>
      </c>
      <c s="6" t="s">
        <v>3029</v>
      </c>
      <c s="36" t="s">
        <v>226</v>
      </c>
      <c s="37">
        <v>161.096</v>
      </c>
      <c s="36">
        <v>0</v>
      </c>
      <c s="36">
        <f>ROUND(G290*H290,6)</f>
      </c>
      <c r="L290" s="38">
        <v>0</v>
      </c>
      <c s="32">
        <f>ROUND(ROUND(L290,2)*ROUND(G290,3),2)</f>
      </c>
      <c s="36" t="s">
        <v>814</v>
      </c>
      <c>
        <f>(M290*21)/100</f>
      </c>
      <c t="s">
        <v>28</v>
      </c>
    </row>
    <row r="291" spans="1:5" ht="25.5">
      <c r="A291" s="35" t="s">
        <v>56</v>
      </c>
      <c r="E291" s="39" t="s">
        <v>3029</v>
      </c>
    </row>
    <row r="292" spans="1:5" ht="280.5">
      <c r="A292" s="35" t="s">
        <v>57</v>
      </c>
      <c r="E292" s="42" t="s">
        <v>3030</v>
      </c>
    </row>
    <row r="293" spans="1:5" ht="12.75">
      <c r="A293" t="s">
        <v>59</v>
      </c>
      <c r="E293" s="39" t="s">
        <v>3013</v>
      </c>
    </row>
    <row r="294" spans="1:16" ht="25.5">
      <c r="A294" t="s">
        <v>50</v>
      </c>
      <c s="34" t="s">
        <v>133</v>
      </c>
      <c s="34" t="s">
        <v>3031</v>
      </c>
      <c s="35" t="s">
        <v>5</v>
      </c>
      <c s="6" t="s">
        <v>3032</v>
      </c>
      <c s="36" t="s">
        <v>226</v>
      </c>
      <c s="37">
        <v>104.225</v>
      </c>
      <c s="36">
        <v>0</v>
      </c>
      <c s="36">
        <f>ROUND(G294*H294,6)</f>
      </c>
      <c r="L294" s="38">
        <v>0</v>
      </c>
      <c s="32">
        <f>ROUND(ROUND(L294,2)*ROUND(G294,3),2)</f>
      </c>
      <c s="36" t="s">
        <v>814</v>
      </c>
      <c>
        <f>(M294*21)/100</f>
      </c>
      <c t="s">
        <v>28</v>
      </c>
    </row>
    <row r="295" spans="1:5" ht="25.5">
      <c r="A295" s="35" t="s">
        <v>56</v>
      </c>
      <c r="E295" s="39" t="s">
        <v>3032</v>
      </c>
    </row>
    <row r="296" spans="1:5" ht="191.25">
      <c r="A296" s="35" t="s">
        <v>57</v>
      </c>
      <c r="E296" s="42" t="s">
        <v>3033</v>
      </c>
    </row>
    <row r="297" spans="1:5" ht="12.75">
      <c r="A297" t="s">
        <v>59</v>
      </c>
      <c r="E297" s="39" t="s">
        <v>3013</v>
      </c>
    </row>
    <row r="298" spans="1:16" ht="25.5">
      <c r="A298" t="s">
        <v>50</v>
      </c>
      <c s="34" t="s">
        <v>137</v>
      </c>
      <c s="34" t="s">
        <v>3034</v>
      </c>
      <c s="35" t="s">
        <v>5</v>
      </c>
      <c s="6" t="s">
        <v>3035</v>
      </c>
      <c s="36" t="s">
        <v>226</v>
      </c>
      <c s="37">
        <v>79.905</v>
      </c>
      <c s="36">
        <v>0</v>
      </c>
      <c s="36">
        <f>ROUND(G298*H298,6)</f>
      </c>
      <c r="L298" s="38">
        <v>0</v>
      </c>
      <c s="32">
        <f>ROUND(ROUND(L298,2)*ROUND(G298,3),2)</f>
      </c>
      <c s="36" t="s">
        <v>814</v>
      </c>
      <c>
        <f>(M298*21)/100</f>
      </c>
      <c t="s">
        <v>28</v>
      </c>
    </row>
    <row r="299" spans="1:5" ht="25.5">
      <c r="A299" s="35" t="s">
        <v>56</v>
      </c>
      <c r="E299" s="39" t="s">
        <v>3035</v>
      </c>
    </row>
    <row r="300" spans="1:5" ht="178.5">
      <c r="A300" s="35" t="s">
        <v>57</v>
      </c>
      <c r="E300" s="42" t="s">
        <v>3036</v>
      </c>
    </row>
    <row r="301" spans="1:5" ht="12.75">
      <c r="A301" t="s">
        <v>59</v>
      </c>
      <c r="E301" s="39" t="s">
        <v>3013</v>
      </c>
    </row>
    <row r="302" spans="1:16" ht="25.5">
      <c r="A302" t="s">
        <v>50</v>
      </c>
      <c s="34" t="s">
        <v>141</v>
      </c>
      <c s="34" t="s">
        <v>3037</v>
      </c>
      <c s="35" t="s">
        <v>5</v>
      </c>
      <c s="6" t="s">
        <v>3038</v>
      </c>
      <c s="36" t="s">
        <v>226</v>
      </c>
      <c s="37">
        <v>375.152</v>
      </c>
      <c s="36">
        <v>0</v>
      </c>
      <c s="36">
        <f>ROUND(G302*H302,6)</f>
      </c>
      <c r="L302" s="38">
        <v>0</v>
      </c>
      <c s="32">
        <f>ROUND(ROUND(L302,2)*ROUND(G302,3),2)</f>
      </c>
      <c s="36" t="s">
        <v>814</v>
      </c>
      <c>
        <f>(M302*21)/100</f>
      </c>
      <c t="s">
        <v>28</v>
      </c>
    </row>
    <row r="303" spans="1:5" ht="25.5">
      <c r="A303" s="35" t="s">
        <v>56</v>
      </c>
      <c r="E303" s="39" t="s">
        <v>3038</v>
      </c>
    </row>
    <row r="304" spans="1:5" ht="12.75">
      <c r="A304" s="35" t="s">
        <v>57</v>
      </c>
      <c r="E304" s="40" t="s">
        <v>5</v>
      </c>
    </row>
    <row r="305" spans="1:5" ht="12.75">
      <c r="A305" t="s">
        <v>59</v>
      </c>
      <c r="E305" s="39" t="s">
        <v>3013</v>
      </c>
    </row>
    <row r="306" spans="1:16" ht="25.5">
      <c r="A306" t="s">
        <v>50</v>
      </c>
      <c s="34" t="s">
        <v>145</v>
      </c>
      <c s="34" t="s">
        <v>3039</v>
      </c>
      <c s="35" t="s">
        <v>5</v>
      </c>
      <c s="6" t="s">
        <v>3040</v>
      </c>
      <c s="36" t="s">
        <v>226</v>
      </c>
      <c s="37">
        <v>12.223</v>
      </c>
      <c s="36">
        <v>0</v>
      </c>
      <c s="36">
        <f>ROUND(G306*H306,6)</f>
      </c>
      <c r="L306" s="38">
        <v>0</v>
      </c>
      <c s="32">
        <f>ROUND(ROUND(L306,2)*ROUND(G306,3),2)</f>
      </c>
      <c s="36" t="s">
        <v>814</v>
      </c>
      <c>
        <f>(M306*21)/100</f>
      </c>
      <c t="s">
        <v>28</v>
      </c>
    </row>
    <row r="307" spans="1:5" ht="25.5">
      <c r="A307" s="35" t="s">
        <v>56</v>
      </c>
      <c r="E307" s="39" t="s">
        <v>3040</v>
      </c>
    </row>
    <row r="308" spans="1:5" ht="12.75">
      <c r="A308" s="35" t="s">
        <v>57</v>
      </c>
      <c r="E308" s="40" t="s">
        <v>5</v>
      </c>
    </row>
    <row r="309" spans="1:5" ht="25.5">
      <c r="A309" t="s">
        <v>59</v>
      </c>
      <c r="E309" s="39" t="s">
        <v>3041</v>
      </c>
    </row>
    <row r="310" spans="1:16" ht="25.5">
      <c r="A310" t="s">
        <v>50</v>
      </c>
      <c s="34" t="s">
        <v>149</v>
      </c>
      <c s="34" t="s">
        <v>3042</v>
      </c>
      <c s="35" t="s">
        <v>5</v>
      </c>
      <c s="6" t="s">
        <v>3043</v>
      </c>
      <c s="36" t="s">
        <v>226</v>
      </c>
      <c s="37">
        <v>20.033</v>
      </c>
      <c s="36">
        <v>0</v>
      </c>
      <c s="36">
        <f>ROUND(G310*H310,6)</f>
      </c>
      <c r="L310" s="38">
        <v>0</v>
      </c>
      <c s="32">
        <f>ROUND(ROUND(L310,2)*ROUND(G310,3),2)</f>
      </c>
      <c s="36" t="s">
        <v>814</v>
      </c>
      <c>
        <f>(M310*21)/100</f>
      </c>
      <c t="s">
        <v>28</v>
      </c>
    </row>
    <row r="311" spans="1:5" ht="25.5">
      <c r="A311" s="35" t="s">
        <v>56</v>
      </c>
      <c r="E311" s="39" t="s">
        <v>3043</v>
      </c>
    </row>
    <row r="312" spans="1:5" ht="63.75">
      <c r="A312" s="35" t="s">
        <v>57</v>
      </c>
      <c r="E312" s="42" t="s">
        <v>3044</v>
      </c>
    </row>
    <row r="313" spans="1:5" ht="25.5">
      <c r="A313" t="s">
        <v>59</v>
      </c>
      <c r="E313" s="39" t="s">
        <v>3041</v>
      </c>
    </row>
    <row r="314" spans="1:16" ht="25.5">
      <c r="A314" t="s">
        <v>50</v>
      </c>
      <c s="34" t="s">
        <v>153</v>
      </c>
      <c s="34" t="s">
        <v>3045</v>
      </c>
      <c s="35" t="s">
        <v>5</v>
      </c>
      <c s="6" t="s">
        <v>3046</v>
      </c>
      <c s="36" t="s">
        <v>226</v>
      </c>
      <c s="37">
        <v>3.256</v>
      </c>
      <c s="36">
        <v>0</v>
      </c>
      <c s="36">
        <f>ROUND(G314*H314,6)</f>
      </c>
      <c r="L314" s="38">
        <v>0</v>
      </c>
      <c s="32">
        <f>ROUND(ROUND(L314,2)*ROUND(G314,3),2)</f>
      </c>
      <c s="36" t="s">
        <v>814</v>
      </c>
      <c>
        <f>(M314*21)/100</f>
      </c>
      <c t="s">
        <v>28</v>
      </c>
    </row>
    <row r="315" spans="1:5" ht="25.5">
      <c r="A315" s="35" t="s">
        <v>56</v>
      </c>
      <c r="E315" s="39" t="s">
        <v>3046</v>
      </c>
    </row>
    <row r="316" spans="1:5" ht="51">
      <c r="A316" s="35" t="s">
        <v>57</v>
      </c>
      <c r="E316" s="42" t="s">
        <v>3047</v>
      </c>
    </row>
    <row r="317" spans="1:5" ht="25.5">
      <c r="A317" t="s">
        <v>59</v>
      </c>
      <c r="E317" s="39" t="s">
        <v>3041</v>
      </c>
    </row>
    <row r="318" spans="1:16" ht="38.25">
      <c r="A318" t="s">
        <v>50</v>
      </c>
      <c s="34" t="s">
        <v>241</v>
      </c>
      <c s="34" t="s">
        <v>1897</v>
      </c>
      <c s="35" t="s">
        <v>5</v>
      </c>
      <c s="6" t="s">
        <v>1898</v>
      </c>
      <c s="36" t="s">
        <v>70</v>
      </c>
      <c s="37">
        <v>3.703</v>
      </c>
      <c s="36">
        <v>0</v>
      </c>
      <c s="36">
        <f>ROUND(G318*H318,6)</f>
      </c>
      <c r="L318" s="38">
        <v>0</v>
      </c>
      <c s="32">
        <f>ROUND(ROUND(L318,2)*ROUND(G318,3),2)</f>
      </c>
      <c s="36" t="s">
        <v>814</v>
      </c>
      <c>
        <f>(M318*21)/100</f>
      </c>
      <c t="s">
        <v>28</v>
      </c>
    </row>
    <row r="319" spans="1:5" ht="38.25">
      <c r="A319" s="35" t="s">
        <v>56</v>
      </c>
      <c r="E319" s="39" t="s">
        <v>1899</v>
      </c>
    </row>
    <row r="320" spans="1:5" ht="12.75">
      <c r="A320" s="35" t="s">
        <v>57</v>
      </c>
      <c r="E320" s="40" t="s">
        <v>5</v>
      </c>
    </row>
    <row r="321" spans="1:5" ht="12.75">
      <c r="A321" t="s">
        <v>59</v>
      </c>
      <c r="E321" s="39" t="s">
        <v>5</v>
      </c>
    </row>
    <row r="322" spans="1:16" ht="38.25">
      <c r="A322" t="s">
        <v>50</v>
      </c>
      <c s="34" t="s">
        <v>157</v>
      </c>
      <c s="34" t="s">
        <v>3048</v>
      </c>
      <c s="35" t="s">
        <v>5</v>
      </c>
      <c s="6" t="s">
        <v>1898</v>
      </c>
      <c s="36" t="s">
        <v>70</v>
      </c>
      <c s="37">
        <v>0.334</v>
      </c>
      <c s="36">
        <v>0</v>
      </c>
      <c s="36">
        <f>ROUND(G322*H322,6)</f>
      </c>
      <c r="L322" s="38">
        <v>0</v>
      </c>
      <c s="32">
        <f>ROUND(ROUND(L322,2)*ROUND(G322,3),2)</f>
      </c>
      <c s="36" t="s">
        <v>814</v>
      </c>
      <c>
        <f>(M322*21)/100</f>
      </c>
      <c t="s">
        <v>28</v>
      </c>
    </row>
    <row r="323" spans="1:5" ht="38.25">
      <c r="A323" s="35" t="s">
        <v>56</v>
      </c>
      <c r="E323" s="39" t="s">
        <v>3049</v>
      </c>
    </row>
    <row r="324" spans="1:5" ht="51">
      <c r="A324" s="35" t="s">
        <v>57</v>
      </c>
      <c r="E324" s="42" t="s">
        <v>3050</v>
      </c>
    </row>
    <row r="325" spans="1:5" ht="12.75">
      <c r="A325" t="s">
        <v>59</v>
      </c>
      <c r="E325" s="39" t="s">
        <v>5</v>
      </c>
    </row>
    <row r="326" spans="1:16" ht="38.25">
      <c r="A326" t="s">
        <v>50</v>
      </c>
      <c s="34" t="s">
        <v>161</v>
      </c>
      <c s="34" t="s">
        <v>3051</v>
      </c>
      <c s="35" t="s">
        <v>5</v>
      </c>
      <c s="6" t="s">
        <v>3052</v>
      </c>
      <c s="36" t="s">
        <v>70</v>
      </c>
      <c s="37">
        <v>3.178</v>
      </c>
      <c s="36">
        <v>0</v>
      </c>
      <c s="36">
        <f>ROUND(G326*H326,6)</f>
      </c>
      <c r="L326" s="38">
        <v>0</v>
      </c>
      <c s="32">
        <f>ROUND(ROUND(L326,2)*ROUND(G326,3),2)</f>
      </c>
      <c s="36" t="s">
        <v>814</v>
      </c>
      <c>
        <f>(M326*21)/100</f>
      </c>
      <c t="s">
        <v>28</v>
      </c>
    </row>
    <row r="327" spans="1:5" ht="38.25">
      <c r="A327" s="35" t="s">
        <v>56</v>
      </c>
      <c r="E327" s="39" t="s">
        <v>3053</v>
      </c>
    </row>
    <row r="328" spans="1:5" ht="12.75">
      <c r="A328" s="35" t="s">
        <v>57</v>
      </c>
      <c r="E328" s="40" t="s">
        <v>5</v>
      </c>
    </row>
    <row r="329" spans="1:5" ht="12.75">
      <c r="A329" t="s">
        <v>59</v>
      </c>
      <c r="E329" s="39" t="s">
        <v>5</v>
      </c>
    </row>
    <row r="330" spans="1:16" ht="38.25">
      <c r="A330" t="s">
        <v>50</v>
      </c>
      <c s="34" t="s">
        <v>165</v>
      </c>
      <c s="34" t="s">
        <v>3054</v>
      </c>
      <c s="35" t="s">
        <v>5</v>
      </c>
      <c s="6" t="s">
        <v>3052</v>
      </c>
      <c s="36" t="s">
        <v>70</v>
      </c>
      <c s="37">
        <v>2.192</v>
      </c>
      <c s="36">
        <v>0</v>
      </c>
      <c s="36">
        <f>ROUND(G330*H330,6)</f>
      </c>
      <c r="L330" s="38">
        <v>0</v>
      </c>
      <c s="32">
        <f>ROUND(ROUND(L330,2)*ROUND(G330,3),2)</f>
      </c>
      <c s="36" t="s">
        <v>814</v>
      </c>
      <c>
        <f>(M330*21)/100</f>
      </c>
      <c t="s">
        <v>28</v>
      </c>
    </row>
    <row r="331" spans="1:5" ht="38.25">
      <c r="A331" s="35" t="s">
        <v>56</v>
      </c>
      <c r="E331" s="39" t="s">
        <v>3055</v>
      </c>
    </row>
    <row r="332" spans="1:5" ht="51">
      <c r="A332" s="35" t="s">
        <v>57</v>
      </c>
      <c r="E332" s="42" t="s">
        <v>3056</v>
      </c>
    </row>
    <row r="333" spans="1:5" ht="12.75">
      <c r="A333" t="s">
        <v>59</v>
      </c>
      <c r="E333" s="39" t="s">
        <v>5</v>
      </c>
    </row>
    <row r="334" spans="1:16" ht="25.5">
      <c r="A334" t="s">
        <v>50</v>
      </c>
      <c s="34" t="s">
        <v>169</v>
      </c>
      <c s="34" t="s">
        <v>3057</v>
      </c>
      <c s="35" t="s">
        <v>5</v>
      </c>
      <c s="6" t="s">
        <v>3058</v>
      </c>
      <c s="36" t="s">
        <v>90</v>
      </c>
      <c s="37">
        <v>40</v>
      </c>
      <c s="36">
        <v>0</v>
      </c>
      <c s="36">
        <f>ROUND(G334*H334,6)</f>
      </c>
      <c r="L334" s="38">
        <v>0</v>
      </c>
      <c s="32">
        <f>ROUND(ROUND(L334,2)*ROUND(G334,3),2)</f>
      </c>
      <c s="36" t="s">
        <v>814</v>
      </c>
      <c>
        <f>(M334*21)/100</f>
      </c>
      <c t="s">
        <v>28</v>
      </c>
    </row>
    <row r="335" spans="1:5" ht="25.5">
      <c r="A335" s="35" t="s">
        <v>56</v>
      </c>
      <c r="E335" s="39" t="s">
        <v>3058</v>
      </c>
    </row>
    <row r="336" spans="1:5" ht="38.25">
      <c r="A336" s="35" t="s">
        <v>57</v>
      </c>
      <c r="E336" s="42" t="s">
        <v>3059</v>
      </c>
    </row>
    <row r="337" spans="1:5" ht="12.75">
      <c r="A337" t="s">
        <v>59</v>
      </c>
      <c r="E337" s="39" t="s">
        <v>5</v>
      </c>
    </row>
    <row r="338" spans="1:16" ht="25.5">
      <c r="A338" t="s">
        <v>50</v>
      </c>
      <c s="34" t="s">
        <v>251</v>
      </c>
      <c s="34" t="s">
        <v>3060</v>
      </c>
      <c s="35" t="s">
        <v>5</v>
      </c>
      <c s="6" t="s">
        <v>3061</v>
      </c>
      <c s="36" t="s">
        <v>99</v>
      </c>
      <c s="37">
        <v>13.4</v>
      </c>
      <c s="36">
        <v>0</v>
      </c>
      <c s="36">
        <f>ROUND(G338*H338,6)</f>
      </c>
      <c r="L338" s="38">
        <v>0</v>
      </c>
      <c s="32">
        <f>ROUND(ROUND(L338,2)*ROUND(G338,3),2)</f>
      </c>
      <c s="36" t="s">
        <v>814</v>
      </c>
      <c>
        <f>(M338*21)/100</f>
      </c>
      <c t="s">
        <v>28</v>
      </c>
    </row>
    <row r="339" spans="1:5" ht="25.5">
      <c r="A339" s="35" t="s">
        <v>56</v>
      </c>
      <c r="E339" s="39" t="s">
        <v>3061</v>
      </c>
    </row>
    <row r="340" spans="1:5" ht="76.5">
      <c r="A340" s="35" t="s">
        <v>57</v>
      </c>
      <c r="E340" s="42" t="s">
        <v>3062</v>
      </c>
    </row>
    <row r="341" spans="1:5" ht="12.75">
      <c r="A341" t="s">
        <v>59</v>
      </c>
      <c r="E341" s="39" t="s">
        <v>5</v>
      </c>
    </row>
    <row r="342" spans="1:16" ht="25.5">
      <c r="A342" t="s">
        <v>50</v>
      </c>
      <c s="34" t="s">
        <v>256</v>
      </c>
      <c s="34" t="s">
        <v>3063</v>
      </c>
      <c s="35" t="s">
        <v>5</v>
      </c>
      <c s="6" t="s">
        <v>3064</v>
      </c>
      <c s="36" t="s">
        <v>90</v>
      </c>
      <c s="37">
        <v>10</v>
      </c>
      <c s="36">
        <v>0</v>
      </c>
      <c s="36">
        <f>ROUND(G342*H342,6)</f>
      </c>
      <c r="L342" s="38">
        <v>0</v>
      </c>
      <c s="32">
        <f>ROUND(ROUND(L342,2)*ROUND(G342,3),2)</f>
      </c>
      <c s="36" t="s">
        <v>814</v>
      </c>
      <c>
        <f>(M342*21)/100</f>
      </c>
      <c t="s">
        <v>28</v>
      </c>
    </row>
    <row r="343" spans="1:5" ht="25.5">
      <c r="A343" s="35" t="s">
        <v>56</v>
      </c>
      <c r="E343" s="39" t="s">
        <v>3064</v>
      </c>
    </row>
    <row r="344" spans="1:5" ht="102">
      <c r="A344" s="35" t="s">
        <v>57</v>
      </c>
      <c r="E344" s="42" t="s">
        <v>3065</v>
      </c>
    </row>
    <row r="345" spans="1:5" ht="12.75">
      <c r="A345" t="s">
        <v>59</v>
      </c>
      <c r="E345" s="39" t="s">
        <v>5</v>
      </c>
    </row>
    <row r="346" spans="1:16" ht="25.5">
      <c r="A346" t="s">
        <v>50</v>
      </c>
      <c s="34" t="s">
        <v>173</v>
      </c>
      <c s="34" t="s">
        <v>1917</v>
      </c>
      <c s="35" t="s">
        <v>5</v>
      </c>
      <c s="6" t="s">
        <v>1918</v>
      </c>
      <c s="36" t="s">
        <v>99</v>
      </c>
      <c s="37">
        <v>67.2</v>
      </c>
      <c s="36">
        <v>0.00012</v>
      </c>
      <c s="36">
        <f>ROUND(G346*H346,6)</f>
      </c>
      <c r="L346" s="38">
        <v>0</v>
      </c>
      <c s="32">
        <f>ROUND(ROUND(L346,2)*ROUND(G346,3),2)</f>
      </c>
      <c s="36" t="s">
        <v>814</v>
      </c>
      <c>
        <f>(M346*21)/100</f>
      </c>
      <c t="s">
        <v>28</v>
      </c>
    </row>
    <row r="347" spans="1:5" ht="25.5">
      <c r="A347" s="35" t="s">
        <v>56</v>
      </c>
      <c r="E347" s="39" t="s">
        <v>1918</v>
      </c>
    </row>
    <row r="348" spans="1:5" ht="38.25">
      <c r="A348" s="35" t="s">
        <v>57</v>
      </c>
      <c r="E348" s="42" t="s">
        <v>3066</v>
      </c>
    </row>
    <row r="349" spans="1:5" ht="38.25">
      <c r="A349" t="s">
        <v>59</v>
      </c>
      <c r="E349" s="39" t="s">
        <v>1920</v>
      </c>
    </row>
    <row r="350" spans="1:16" ht="25.5">
      <c r="A350" t="s">
        <v>50</v>
      </c>
      <c s="34" t="s">
        <v>175</v>
      </c>
      <c s="34" t="s">
        <v>3067</v>
      </c>
      <c s="35" t="s">
        <v>5</v>
      </c>
      <c s="6" t="s">
        <v>3068</v>
      </c>
      <c s="36" t="s">
        <v>226</v>
      </c>
      <c s="37">
        <v>324.822</v>
      </c>
      <c s="36">
        <v>0</v>
      </c>
      <c s="36">
        <f>ROUND(G350*H350,6)</f>
      </c>
      <c r="L350" s="38">
        <v>0</v>
      </c>
      <c s="32">
        <f>ROUND(ROUND(L350,2)*ROUND(G350,3),2)</f>
      </c>
      <c s="36" t="s">
        <v>814</v>
      </c>
      <c>
        <f>(M350*21)/100</f>
      </c>
      <c t="s">
        <v>28</v>
      </c>
    </row>
    <row r="351" spans="1:5" ht="25.5">
      <c r="A351" s="35" t="s">
        <v>56</v>
      </c>
      <c r="E351" s="39" t="s">
        <v>3068</v>
      </c>
    </row>
    <row r="352" spans="1:5" ht="191.25">
      <c r="A352" s="35" t="s">
        <v>57</v>
      </c>
      <c r="E352" s="42" t="s">
        <v>3069</v>
      </c>
    </row>
    <row r="353" spans="1:5" ht="25.5">
      <c r="A353" t="s">
        <v>59</v>
      </c>
      <c r="E353" s="39" t="s">
        <v>3070</v>
      </c>
    </row>
    <row r="354" spans="1:16" ht="25.5">
      <c r="A354" t="s">
        <v>50</v>
      </c>
      <c s="34" t="s">
        <v>177</v>
      </c>
      <c s="34" t="s">
        <v>3071</v>
      </c>
      <c s="35" t="s">
        <v>5</v>
      </c>
      <c s="6" t="s">
        <v>3072</v>
      </c>
      <c s="36" t="s">
        <v>226</v>
      </c>
      <c s="37">
        <v>3129.525</v>
      </c>
      <c s="36">
        <v>0</v>
      </c>
      <c s="36">
        <f>ROUND(G354*H354,6)</f>
      </c>
      <c r="L354" s="38">
        <v>0</v>
      </c>
      <c s="32">
        <f>ROUND(ROUND(L354,2)*ROUND(G354,3),2)</f>
      </c>
      <c s="36" t="s">
        <v>814</v>
      </c>
      <c>
        <f>(M354*21)/100</f>
      </c>
      <c t="s">
        <v>28</v>
      </c>
    </row>
    <row r="355" spans="1:5" ht="25.5">
      <c r="A355" s="35" t="s">
        <v>56</v>
      </c>
      <c r="E355" s="39" t="s">
        <v>3072</v>
      </c>
    </row>
    <row r="356" spans="1:5" ht="12.75">
      <c r="A356" s="35" t="s">
        <v>57</v>
      </c>
      <c r="E356" s="40" t="s">
        <v>5</v>
      </c>
    </row>
    <row r="357" spans="1:5" ht="12.75">
      <c r="A357" t="s">
        <v>59</v>
      </c>
      <c r="E357" s="39" t="s">
        <v>5</v>
      </c>
    </row>
    <row r="358" spans="1:16" ht="25.5">
      <c r="A358" t="s">
        <v>50</v>
      </c>
      <c s="34" t="s">
        <v>267</v>
      </c>
      <c s="34" t="s">
        <v>3073</v>
      </c>
      <c s="35" t="s">
        <v>5</v>
      </c>
      <c s="6" t="s">
        <v>3074</v>
      </c>
      <c s="36" t="s">
        <v>226</v>
      </c>
      <c s="37">
        <v>3129.525</v>
      </c>
      <c s="36">
        <v>0</v>
      </c>
      <c s="36">
        <f>ROUND(G358*H358,6)</f>
      </c>
      <c r="L358" s="38">
        <v>0</v>
      </c>
      <c s="32">
        <f>ROUND(ROUND(L358,2)*ROUND(G358,3),2)</f>
      </c>
      <c s="36" t="s">
        <v>814</v>
      </c>
      <c>
        <f>(M358*21)/100</f>
      </c>
      <c t="s">
        <v>28</v>
      </c>
    </row>
    <row r="359" spans="1:5" ht="25.5">
      <c r="A359" s="35" t="s">
        <v>56</v>
      </c>
      <c r="E359" s="39" t="s">
        <v>3074</v>
      </c>
    </row>
    <row r="360" spans="1:5" ht="12.75">
      <c r="A360" s="35" t="s">
        <v>57</v>
      </c>
      <c r="E360" s="40" t="s">
        <v>5</v>
      </c>
    </row>
    <row r="361" spans="1:5" ht="12.75">
      <c r="A361" t="s">
        <v>59</v>
      </c>
      <c r="E361" s="39" t="s">
        <v>5</v>
      </c>
    </row>
    <row r="362" spans="1:16" ht="25.5">
      <c r="A362" t="s">
        <v>50</v>
      </c>
      <c s="34" t="s">
        <v>270</v>
      </c>
      <c s="34" t="s">
        <v>3075</v>
      </c>
      <c s="35" t="s">
        <v>5</v>
      </c>
      <c s="6" t="s">
        <v>3076</v>
      </c>
      <c s="36" t="s">
        <v>226</v>
      </c>
      <c s="37">
        <v>253.349</v>
      </c>
      <c s="36">
        <v>0</v>
      </c>
      <c s="36">
        <f>ROUND(G362*H362,6)</f>
      </c>
      <c r="L362" s="38">
        <v>0</v>
      </c>
      <c s="32">
        <f>ROUND(ROUND(L362,2)*ROUND(G362,3),2)</f>
      </c>
      <c s="36" t="s">
        <v>814</v>
      </c>
      <c>
        <f>(M362*21)/100</f>
      </c>
      <c t="s">
        <v>28</v>
      </c>
    </row>
    <row r="363" spans="1:5" ht="25.5">
      <c r="A363" s="35" t="s">
        <v>56</v>
      </c>
      <c r="E363" s="39" t="s">
        <v>3076</v>
      </c>
    </row>
    <row r="364" spans="1:5" ht="12.75">
      <c r="A364" s="35" t="s">
        <v>57</v>
      </c>
      <c r="E364" s="40" t="s">
        <v>5</v>
      </c>
    </row>
    <row r="365" spans="1:5" ht="12.75">
      <c r="A365" t="s">
        <v>59</v>
      </c>
      <c r="E365" s="39" t="s">
        <v>5</v>
      </c>
    </row>
    <row r="366" spans="1:16" ht="25.5">
      <c r="A366" t="s">
        <v>50</v>
      </c>
      <c s="34" t="s">
        <v>274</v>
      </c>
      <c s="34" t="s">
        <v>3077</v>
      </c>
      <c s="35" t="s">
        <v>5</v>
      </c>
      <c s="6" t="s">
        <v>3078</v>
      </c>
      <c s="36" t="s">
        <v>226</v>
      </c>
      <c s="37">
        <v>4116.861</v>
      </c>
      <c s="36">
        <v>0</v>
      </c>
      <c s="36">
        <f>ROUND(G366*H366,6)</f>
      </c>
      <c r="L366" s="38">
        <v>0</v>
      </c>
      <c s="32">
        <f>ROUND(ROUND(L366,2)*ROUND(G366,3),2)</f>
      </c>
      <c s="36" t="s">
        <v>814</v>
      </c>
      <c>
        <f>(M366*21)/100</f>
      </c>
      <c t="s">
        <v>28</v>
      </c>
    </row>
    <row r="367" spans="1:5" ht="25.5">
      <c r="A367" s="35" t="s">
        <v>56</v>
      </c>
      <c r="E367" s="39" t="s">
        <v>3078</v>
      </c>
    </row>
    <row r="368" spans="1:5" ht="12.75">
      <c r="A368" s="35" t="s">
        <v>57</v>
      </c>
      <c r="E368" s="40" t="s">
        <v>5</v>
      </c>
    </row>
    <row r="369" spans="1:5" ht="12.75">
      <c r="A369" t="s">
        <v>59</v>
      </c>
      <c r="E369" s="39" t="s">
        <v>5</v>
      </c>
    </row>
    <row r="370" spans="1:16" ht="25.5">
      <c r="A370" t="s">
        <v>50</v>
      </c>
      <c s="34" t="s">
        <v>277</v>
      </c>
      <c s="34" t="s">
        <v>3079</v>
      </c>
      <c s="35" t="s">
        <v>5</v>
      </c>
      <c s="6" t="s">
        <v>3080</v>
      </c>
      <c s="36" t="s">
        <v>226</v>
      </c>
      <c s="37">
        <v>405.443</v>
      </c>
      <c s="36">
        <v>0</v>
      </c>
      <c s="36">
        <f>ROUND(G370*H370,6)</f>
      </c>
      <c r="L370" s="38">
        <v>0</v>
      </c>
      <c s="32">
        <f>ROUND(ROUND(L370,2)*ROUND(G370,3),2)</f>
      </c>
      <c s="36" t="s">
        <v>814</v>
      </c>
      <c>
        <f>(M370*21)/100</f>
      </c>
      <c t="s">
        <v>28</v>
      </c>
    </row>
    <row r="371" spans="1:5" ht="25.5">
      <c r="A371" s="35" t="s">
        <v>56</v>
      </c>
      <c r="E371" s="39" t="s">
        <v>3080</v>
      </c>
    </row>
    <row r="372" spans="1:5" ht="12.75">
      <c r="A372" s="35" t="s">
        <v>57</v>
      </c>
      <c r="E372" s="40" t="s">
        <v>5</v>
      </c>
    </row>
    <row r="373" spans="1:5" ht="12.75">
      <c r="A373" t="s">
        <v>59</v>
      </c>
      <c r="E373" s="39" t="s">
        <v>5</v>
      </c>
    </row>
    <row r="374" spans="1:16" ht="25.5">
      <c r="A374" t="s">
        <v>50</v>
      </c>
      <c s="34" t="s">
        <v>281</v>
      </c>
      <c s="34" t="s">
        <v>3081</v>
      </c>
      <c s="35" t="s">
        <v>5</v>
      </c>
      <c s="6" t="s">
        <v>3082</v>
      </c>
      <c s="36" t="s">
        <v>226</v>
      </c>
      <c s="37">
        <v>3129.525</v>
      </c>
      <c s="36">
        <v>0</v>
      </c>
      <c s="36">
        <f>ROUND(G374*H374,6)</f>
      </c>
      <c r="L374" s="38">
        <v>0</v>
      </c>
      <c s="32">
        <f>ROUND(ROUND(L374,2)*ROUND(G374,3),2)</f>
      </c>
      <c s="36" t="s">
        <v>814</v>
      </c>
      <c>
        <f>(M374*21)/100</f>
      </c>
      <c t="s">
        <v>28</v>
      </c>
    </row>
    <row r="375" spans="1:5" ht="25.5">
      <c r="A375" s="35" t="s">
        <v>56</v>
      </c>
      <c r="E375" s="39" t="s">
        <v>3082</v>
      </c>
    </row>
    <row r="376" spans="1:5" ht="12.75">
      <c r="A376" s="35" t="s">
        <v>57</v>
      </c>
      <c r="E376" s="40" t="s">
        <v>5</v>
      </c>
    </row>
    <row r="377" spans="1:5" ht="12.75">
      <c r="A377" t="s">
        <v>59</v>
      </c>
      <c r="E377" s="39" t="s">
        <v>5</v>
      </c>
    </row>
    <row r="378" spans="1:16" ht="25.5">
      <c r="A378" t="s">
        <v>50</v>
      </c>
      <c s="34" t="s">
        <v>285</v>
      </c>
      <c s="34" t="s">
        <v>3083</v>
      </c>
      <c s="35" t="s">
        <v>5</v>
      </c>
      <c s="6" t="s">
        <v>3084</v>
      </c>
      <c s="36" t="s">
        <v>226</v>
      </c>
      <c s="37">
        <v>4116.861</v>
      </c>
      <c s="36">
        <v>0</v>
      </c>
      <c s="36">
        <f>ROUND(G378*H378,6)</f>
      </c>
      <c r="L378" s="38">
        <v>0</v>
      </c>
      <c s="32">
        <f>ROUND(ROUND(L378,2)*ROUND(G378,3),2)</f>
      </c>
      <c s="36" t="s">
        <v>814</v>
      </c>
      <c>
        <f>(M378*21)/100</f>
      </c>
      <c t="s">
        <v>28</v>
      </c>
    </row>
    <row r="379" spans="1:5" ht="25.5">
      <c r="A379" s="35" t="s">
        <v>56</v>
      </c>
      <c r="E379" s="39" t="s">
        <v>3084</v>
      </c>
    </row>
    <row r="380" spans="1:5" ht="12.75">
      <c r="A380" s="35" t="s">
        <v>57</v>
      </c>
      <c r="E380" s="40" t="s">
        <v>5</v>
      </c>
    </row>
    <row r="381" spans="1:5" ht="12.75">
      <c r="A381" t="s">
        <v>59</v>
      </c>
      <c r="E381" s="39" t="s">
        <v>5</v>
      </c>
    </row>
    <row r="382" spans="1:16" ht="12.75">
      <c r="A382" t="s">
        <v>50</v>
      </c>
      <c s="34" t="s">
        <v>289</v>
      </c>
      <c s="34" t="s">
        <v>3085</v>
      </c>
      <c s="35" t="s">
        <v>5</v>
      </c>
      <c s="6" t="s">
        <v>3086</v>
      </c>
      <c s="36" t="s">
        <v>70</v>
      </c>
      <c s="37">
        <v>95.911</v>
      </c>
      <c s="36">
        <v>0</v>
      </c>
      <c s="36">
        <f>ROUND(G382*H382,6)</f>
      </c>
      <c r="L382" s="38">
        <v>0</v>
      </c>
      <c s="32">
        <f>ROUND(ROUND(L382,2)*ROUND(G382,3),2)</f>
      </c>
      <c s="36" t="s">
        <v>814</v>
      </c>
      <c>
        <f>(M382*21)/100</f>
      </c>
      <c t="s">
        <v>28</v>
      </c>
    </row>
    <row r="383" spans="1:5" ht="12.75">
      <c r="A383" s="35" t="s">
        <v>56</v>
      </c>
      <c r="E383" s="39" t="s">
        <v>3086</v>
      </c>
    </row>
    <row r="384" spans="1:5" ht="191.25">
      <c r="A384" s="35" t="s">
        <v>57</v>
      </c>
      <c r="E384" s="42" t="s">
        <v>3087</v>
      </c>
    </row>
    <row r="385" spans="1:5" ht="12.75">
      <c r="A385" t="s">
        <v>59</v>
      </c>
      <c r="E385" s="39" t="s">
        <v>3088</v>
      </c>
    </row>
    <row r="386" spans="1:16" ht="12.75">
      <c r="A386" t="s">
        <v>50</v>
      </c>
      <c s="34" t="s">
        <v>294</v>
      </c>
      <c s="34" t="s">
        <v>3089</v>
      </c>
      <c s="35" t="s">
        <v>5</v>
      </c>
      <c s="6" t="s">
        <v>3090</v>
      </c>
      <c s="36" t="s">
        <v>70</v>
      </c>
      <c s="37">
        <v>95.911</v>
      </c>
      <c s="36">
        <v>0</v>
      </c>
      <c s="36">
        <f>ROUND(G386*H386,6)</f>
      </c>
      <c r="L386" s="38">
        <v>0</v>
      </c>
      <c s="32">
        <f>ROUND(ROUND(L386,2)*ROUND(G386,3),2)</f>
      </c>
      <c s="36" t="s">
        <v>814</v>
      </c>
      <c>
        <f>(M386*21)/100</f>
      </c>
      <c t="s">
        <v>28</v>
      </c>
    </row>
    <row r="387" spans="1:5" ht="12.75">
      <c r="A387" s="35" t="s">
        <v>56</v>
      </c>
      <c r="E387" s="39" t="s">
        <v>3090</v>
      </c>
    </row>
    <row r="388" spans="1:5" ht="191.25">
      <c r="A388" s="35" t="s">
        <v>57</v>
      </c>
      <c r="E388" s="42" t="s">
        <v>3087</v>
      </c>
    </row>
    <row r="389" spans="1:5" ht="63.75">
      <c r="A389" t="s">
        <v>59</v>
      </c>
      <c r="E389" s="39" t="s">
        <v>3091</v>
      </c>
    </row>
    <row r="390" spans="1:13" ht="12.75">
      <c r="A390" t="s">
        <v>47</v>
      </c>
      <c r="C390" s="31" t="s">
        <v>721</v>
      </c>
      <c r="E390" s="33" t="s">
        <v>722</v>
      </c>
      <c r="J390" s="32">
        <f>0</f>
      </c>
      <c s="32">
        <f>0</f>
      </c>
      <c s="32">
        <f>0+L391+L395+L399+L403+L407+L411</f>
      </c>
      <c s="32">
        <f>0+M391+M395+M399+M403+M407+M411</f>
      </c>
    </row>
    <row r="391" spans="1:16" ht="25.5">
      <c r="A391" t="s">
        <v>50</v>
      </c>
      <c s="34" t="s">
        <v>298</v>
      </c>
      <c s="34" t="s">
        <v>3092</v>
      </c>
      <c s="35" t="s">
        <v>5</v>
      </c>
      <c s="6" t="s">
        <v>3093</v>
      </c>
      <c s="36" t="s">
        <v>54</v>
      </c>
      <c s="37">
        <v>1293.546</v>
      </c>
      <c s="36">
        <v>0</v>
      </c>
      <c s="36">
        <f>ROUND(G391*H391,6)</f>
      </c>
      <c r="L391" s="38">
        <v>0</v>
      </c>
      <c s="32">
        <f>ROUND(ROUND(L391,2)*ROUND(G391,3),2)</f>
      </c>
      <c s="36" t="s">
        <v>814</v>
      </c>
      <c>
        <f>(M391*21)/100</f>
      </c>
      <c t="s">
        <v>28</v>
      </c>
    </row>
    <row r="392" spans="1:5" ht="25.5">
      <c r="A392" s="35" t="s">
        <v>56</v>
      </c>
      <c r="E392" s="39" t="s">
        <v>3093</v>
      </c>
    </row>
    <row r="393" spans="1:5" ht="12.75">
      <c r="A393" s="35" t="s">
        <v>57</v>
      </c>
      <c r="E393" s="40" t="s">
        <v>5</v>
      </c>
    </row>
    <row r="394" spans="1:5" ht="114.75">
      <c r="A394" t="s">
        <v>59</v>
      </c>
      <c r="E394" s="39" t="s">
        <v>2199</v>
      </c>
    </row>
    <row r="395" spans="1:16" ht="38.25">
      <c r="A395" t="s">
        <v>50</v>
      </c>
      <c s="34" t="s">
        <v>302</v>
      </c>
      <c s="34" t="s">
        <v>743</v>
      </c>
      <c s="35" t="s">
        <v>744</v>
      </c>
      <c s="6" t="s">
        <v>745</v>
      </c>
      <c s="36" t="s">
        <v>54</v>
      </c>
      <c s="37">
        <v>615.493</v>
      </c>
      <c s="36">
        <v>0</v>
      </c>
      <c s="36">
        <f>ROUND(G395*H395,6)</f>
      </c>
      <c r="L395" s="38">
        <v>0</v>
      </c>
      <c s="32">
        <f>ROUND(ROUND(L395,2)*ROUND(G395,3),2)</f>
      </c>
      <c s="36" t="s">
        <v>55</v>
      </c>
      <c>
        <f>(M395*21)/100</f>
      </c>
      <c t="s">
        <v>28</v>
      </c>
    </row>
    <row r="396" spans="1:5" ht="38.25">
      <c r="A396" s="35" t="s">
        <v>56</v>
      </c>
      <c r="E396" s="39" t="s">
        <v>746</v>
      </c>
    </row>
    <row r="397" spans="1:5" ht="25.5">
      <c r="A397" s="35" t="s">
        <v>57</v>
      </c>
      <c r="E397" s="40" t="s">
        <v>747</v>
      </c>
    </row>
    <row r="398" spans="1:5" ht="89.25">
      <c r="A398" t="s">
        <v>59</v>
      </c>
      <c r="E398" s="39" t="s">
        <v>421</v>
      </c>
    </row>
    <row r="399" spans="1:16" ht="38.25">
      <c r="A399" t="s">
        <v>50</v>
      </c>
      <c s="34" t="s">
        <v>305</v>
      </c>
      <c s="34" t="s">
        <v>748</v>
      </c>
      <c s="35" t="s">
        <v>749</v>
      </c>
      <c s="6" t="s">
        <v>750</v>
      </c>
      <c s="36" t="s">
        <v>54</v>
      </c>
      <c s="37">
        <v>411.291</v>
      </c>
      <c s="36">
        <v>0</v>
      </c>
      <c s="36">
        <f>ROUND(G399*H399,6)</f>
      </c>
      <c r="L399" s="38">
        <v>0</v>
      </c>
      <c s="32">
        <f>ROUND(ROUND(L399,2)*ROUND(G399,3),2)</f>
      </c>
      <c s="36" t="s">
        <v>55</v>
      </c>
      <c>
        <f>(M399*21)/100</f>
      </c>
      <c t="s">
        <v>28</v>
      </c>
    </row>
    <row r="400" spans="1:5" ht="38.25">
      <c r="A400" s="35" t="s">
        <v>56</v>
      </c>
      <c r="E400" s="39" t="s">
        <v>751</v>
      </c>
    </row>
    <row r="401" spans="1:5" ht="25.5">
      <c r="A401" s="35" t="s">
        <v>57</v>
      </c>
      <c r="E401" s="40" t="s">
        <v>3094</v>
      </c>
    </row>
    <row r="402" spans="1:5" ht="89.25">
      <c r="A402" t="s">
        <v>59</v>
      </c>
      <c r="E402" s="39" t="s">
        <v>421</v>
      </c>
    </row>
    <row r="403" spans="1:16" ht="25.5">
      <c r="A403" t="s">
        <v>50</v>
      </c>
      <c s="34" t="s">
        <v>308</v>
      </c>
      <c s="34" t="s">
        <v>753</v>
      </c>
      <c s="35" t="s">
        <v>754</v>
      </c>
      <c s="6" t="s">
        <v>755</v>
      </c>
      <c s="36" t="s">
        <v>54</v>
      </c>
      <c s="37">
        <v>43.826</v>
      </c>
      <c s="36">
        <v>0</v>
      </c>
      <c s="36">
        <f>ROUND(G403*H403,6)</f>
      </c>
      <c r="L403" s="38">
        <v>0</v>
      </c>
      <c s="32">
        <f>ROUND(ROUND(L403,2)*ROUND(G403,3),2)</f>
      </c>
      <c s="36" t="s">
        <v>55</v>
      </c>
      <c>
        <f>(M403*21)/100</f>
      </c>
      <c t="s">
        <v>28</v>
      </c>
    </row>
    <row r="404" spans="1:5" ht="25.5">
      <c r="A404" s="35" t="s">
        <v>56</v>
      </c>
      <c r="E404" s="39" t="s">
        <v>755</v>
      </c>
    </row>
    <row r="405" spans="1:5" ht="25.5">
      <c r="A405" s="35" t="s">
        <v>57</v>
      </c>
      <c r="E405" s="40" t="s">
        <v>756</v>
      </c>
    </row>
    <row r="406" spans="1:5" ht="89.25">
      <c r="A406" t="s">
        <v>59</v>
      </c>
      <c r="E406" s="39" t="s">
        <v>421</v>
      </c>
    </row>
    <row r="407" spans="1:16" ht="25.5">
      <c r="A407" t="s">
        <v>50</v>
      </c>
      <c s="34" t="s">
        <v>311</v>
      </c>
      <c s="34" t="s">
        <v>757</v>
      </c>
      <c s="35" t="s">
        <v>758</v>
      </c>
      <c s="6" t="s">
        <v>759</v>
      </c>
      <c s="36" t="s">
        <v>54</v>
      </c>
      <c s="37">
        <v>15.143</v>
      </c>
      <c s="36">
        <v>0</v>
      </c>
      <c s="36">
        <f>ROUND(G407*H407,6)</f>
      </c>
      <c r="L407" s="38">
        <v>0</v>
      </c>
      <c s="32">
        <f>ROUND(ROUND(L407,2)*ROUND(G407,3),2)</f>
      </c>
      <c s="36" t="s">
        <v>55</v>
      </c>
      <c>
        <f>(M407*21)/100</f>
      </c>
      <c t="s">
        <v>28</v>
      </c>
    </row>
    <row r="408" spans="1:5" ht="25.5">
      <c r="A408" s="35" t="s">
        <v>56</v>
      </c>
      <c r="E408" s="39" t="s">
        <v>759</v>
      </c>
    </row>
    <row r="409" spans="1:5" ht="25.5">
      <c r="A409" s="35" t="s">
        <v>57</v>
      </c>
      <c r="E409" s="40" t="s">
        <v>760</v>
      </c>
    </row>
    <row r="410" spans="1:5" ht="89.25">
      <c r="A410" t="s">
        <v>59</v>
      </c>
      <c r="E410" s="39" t="s">
        <v>421</v>
      </c>
    </row>
    <row r="411" spans="1:16" ht="25.5">
      <c r="A411" t="s">
        <v>50</v>
      </c>
      <c s="34" t="s">
        <v>315</v>
      </c>
      <c s="34" t="s">
        <v>761</v>
      </c>
      <c s="35" t="s">
        <v>762</v>
      </c>
      <c s="6" t="s">
        <v>763</v>
      </c>
      <c s="36" t="s">
        <v>54</v>
      </c>
      <c s="37">
        <v>207.792</v>
      </c>
      <c s="36">
        <v>0</v>
      </c>
      <c s="36">
        <f>ROUND(G411*H411,6)</f>
      </c>
      <c r="L411" s="38">
        <v>0</v>
      </c>
      <c s="32">
        <f>ROUND(ROUND(L411,2)*ROUND(G411,3),2)</f>
      </c>
      <c s="36" t="s">
        <v>55</v>
      </c>
      <c>
        <f>(M411*21)/100</f>
      </c>
      <c t="s">
        <v>28</v>
      </c>
    </row>
    <row r="412" spans="1:5" ht="25.5">
      <c r="A412" s="35" t="s">
        <v>56</v>
      </c>
      <c r="E412" s="39" t="s">
        <v>763</v>
      </c>
    </row>
    <row r="413" spans="1:5" ht="25.5">
      <c r="A413" s="35" t="s">
        <v>57</v>
      </c>
      <c r="E413" s="40" t="s">
        <v>764</v>
      </c>
    </row>
    <row r="414" spans="1:5" ht="89.25">
      <c r="A414" t="s">
        <v>59</v>
      </c>
      <c r="E414" s="39" t="s">
        <v>421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76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2828</v>
      </c>
      <c s="41">
        <f>Rekapitulace!C34</f>
      </c>
      <c s="20" t="s">
        <v>0</v>
      </c>
      <c t="s">
        <v>23</v>
      </c>
      <c t="s">
        <v>28</v>
      </c>
    </row>
    <row r="4" spans="1:16" ht="32" customHeight="1">
      <c r="A4" s="24" t="s">
        <v>20</v>
      </c>
      <c s="25" t="s">
        <v>29</v>
      </c>
      <c s="27" t="s">
        <v>2828</v>
      </c>
      <c r="E4" s="26" t="s">
        <v>2829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COUNTIFS(L8:L1766,"=0",A8:A1766,"P")+COUNTIFS(L8:L1766,"",A8:A1766,"P")+SUM(Q8:Q1766)</f>
      </c>
    </row>
    <row r="8" spans="1:13" ht="12.75">
      <c r="A8" t="s">
        <v>45</v>
      </c>
      <c r="C8" s="28" t="s">
        <v>3097</v>
      </c>
      <c r="E8" s="30" t="s">
        <v>3096</v>
      </c>
      <c r="J8" s="29">
        <f>0+J9+J18+J47+J52+J141+J162+J175+J188+J213+J354+J439+J500+J1145+J1422+J1447+J1524+J1537+J1682+J1695+J1700+J1765</f>
      </c>
      <c s="29">
        <f>0+K9+K18+K47+K52+K141+K162+K175+K188+K213+K354+K439+K500+K1145+K1422+K1447+K1524+K1537+K1682+K1695+K1700+K1765</f>
      </c>
      <c s="29">
        <f>0+L9+L18+L47+L52+L141+L162+L175+L188+L213+L354+L439+L500+L1145+L1422+L1447+L1524+L1537+L1682+L1695+L1700+L1765</f>
      </c>
      <c s="29">
        <f>0+M9+M18+M47+M52+M141+M162+M175+M188+M213+M354+M439+M500+M1145+M1422+M1447+M1524+M1537+M1682+M1695+M1700+M1765</f>
      </c>
    </row>
    <row r="9" spans="1:13" ht="12.75">
      <c r="A9" t="s">
        <v>47</v>
      </c>
      <c r="C9" s="31" t="s">
        <v>48</v>
      </c>
      <c r="E9" s="33" t="s">
        <v>49</v>
      </c>
      <c r="J9" s="32">
        <f>0</f>
      </c>
      <c s="32">
        <f>0</f>
      </c>
      <c s="32">
        <f>0+L10+L14</f>
      </c>
      <c s="32">
        <f>0+M10+M14</f>
      </c>
    </row>
    <row r="10" spans="1:16" ht="25.5">
      <c r="A10" t="s">
        <v>50</v>
      </c>
      <c s="34" t="s">
        <v>48</v>
      </c>
      <c s="34" t="s">
        <v>3098</v>
      </c>
      <c s="35" t="s">
        <v>5</v>
      </c>
      <c s="6" t="s">
        <v>3099</v>
      </c>
      <c s="36" t="s">
        <v>583</v>
      </c>
      <c s="37">
        <v>144</v>
      </c>
      <c s="36">
        <v>0.00018</v>
      </c>
      <c s="36">
        <f>ROUND(G10*H10,6)</f>
      </c>
      <c r="L10" s="38">
        <v>0</v>
      </c>
      <c s="32">
        <f>ROUND(ROUND(L10,2)*ROUND(G10,3),2)</f>
      </c>
      <c s="36" t="s">
        <v>814</v>
      </c>
      <c>
        <f>(M10*21)/100</f>
      </c>
      <c t="s">
        <v>28</v>
      </c>
    </row>
    <row r="11" spans="1:5" ht="38.25">
      <c r="A11" s="35" t="s">
        <v>56</v>
      </c>
      <c r="E11" s="39" t="s">
        <v>3100</v>
      </c>
    </row>
    <row r="12" spans="1:5" ht="51">
      <c r="A12" s="35" t="s">
        <v>57</v>
      </c>
      <c r="E12" s="42" t="s">
        <v>3101</v>
      </c>
    </row>
    <row r="13" spans="1:5" ht="51">
      <c r="A13" t="s">
        <v>59</v>
      </c>
      <c r="E13" s="39" t="s">
        <v>3102</v>
      </c>
    </row>
    <row r="14" spans="1:16" ht="12.75">
      <c r="A14" t="s">
        <v>50</v>
      </c>
      <c s="34" t="s">
        <v>28</v>
      </c>
      <c s="34" t="s">
        <v>3103</v>
      </c>
      <c s="35" t="s">
        <v>5</v>
      </c>
      <c s="6" t="s">
        <v>3104</v>
      </c>
      <c s="36" t="s">
        <v>54</v>
      </c>
      <c s="37">
        <v>0.144</v>
      </c>
      <c s="36">
        <v>1</v>
      </c>
      <c s="36">
        <f>ROUND(G14*H14,6)</f>
      </c>
      <c r="L14" s="38">
        <v>0</v>
      </c>
      <c s="32">
        <f>ROUND(ROUND(L14,2)*ROUND(G14,3),2)</f>
      </c>
      <c s="36" t="s">
        <v>814</v>
      </c>
      <c>
        <f>(M14*21)/100</f>
      </c>
      <c t="s">
        <v>28</v>
      </c>
    </row>
    <row r="15" spans="1:5" ht="12.75">
      <c r="A15" s="35" t="s">
        <v>56</v>
      </c>
      <c r="E15" s="39" t="s">
        <v>3104</v>
      </c>
    </row>
    <row r="16" spans="1:5" ht="51">
      <c r="A16" s="35" t="s">
        <v>57</v>
      </c>
      <c r="E16" s="42" t="s">
        <v>3105</v>
      </c>
    </row>
    <row r="17" spans="1:5" ht="12.75">
      <c r="A17" t="s">
        <v>59</v>
      </c>
      <c r="E17" s="39" t="s">
        <v>5</v>
      </c>
    </row>
    <row r="18" spans="1:13" ht="12.75">
      <c r="A18" t="s">
        <v>47</v>
      </c>
      <c r="C18" s="31" t="s">
        <v>26</v>
      </c>
      <c r="E18" s="33" t="s">
        <v>1371</v>
      </c>
      <c r="J18" s="32">
        <f>0</f>
      </c>
      <c s="32">
        <f>0</f>
      </c>
      <c s="32">
        <f>0+L19+L23+L27+L31+L35+L39+L43</f>
      </c>
      <c s="32">
        <f>0+M19+M23+M27+M31+M35+M39+M43</f>
      </c>
    </row>
    <row r="19" spans="1:16" ht="25.5">
      <c r="A19" t="s">
        <v>50</v>
      </c>
      <c s="34" t="s">
        <v>26</v>
      </c>
      <c s="34" t="s">
        <v>3106</v>
      </c>
      <c s="35" t="s">
        <v>5</v>
      </c>
      <c s="6" t="s">
        <v>3107</v>
      </c>
      <c s="36" t="s">
        <v>90</v>
      </c>
      <c s="37">
        <v>26</v>
      </c>
      <c s="36">
        <v>0.04843</v>
      </c>
      <c s="36">
        <f>ROUND(G19*H19,6)</f>
      </c>
      <c r="L19" s="38">
        <v>0</v>
      </c>
      <c s="32">
        <f>ROUND(ROUND(L19,2)*ROUND(G19,3),2)</f>
      </c>
      <c s="36" t="s">
        <v>814</v>
      </c>
      <c>
        <f>(M19*21)/100</f>
      </c>
      <c t="s">
        <v>28</v>
      </c>
    </row>
    <row r="20" spans="1:5" ht="25.5">
      <c r="A20" s="35" t="s">
        <v>56</v>
      </c>
      <c r="E20" s="39" t="s">
        <v>3107</v>
      </c>
    </row>
    <row r="21" spans="1:5" ht="204">
      <c r="A21" s="35" t="s">
        <v>57</v>
      </c>
      <c r="E21" s="42" t="s">
        <v>3108</v>
      </c>
    </row>
    <row r="22" spans="1:5" ht="12.75">
      <c r="A22" t="s">
        <v>59</v>
      </c>
      <c r="E22" s="39" t="s">
        <v>5</v>
      </c>
    </row>
    <row r="23" spans="1:16" ht="25.5">
      <c r="A23" t="s">
        <v>50</v>
      </c>
      <c s="34" t="s">
        <v>75</v>
      </c>
      <c s="34" t="s">
        <v>3109</v>
      </c>
      <c s="35" t="s">
        <v>5</v>
      </c>
      <c s="6" t="s">
        <v>3110</v>
      </c>
      <c s="36" t="s">
        <v>90</v>
      </c>
      <c s="37">
        <v>10</v>
      </c>
      <c s="36">
        <v>0.12021</v>
      </c>
      <c s="36">
        <f>ROUND(G23*H23,6)</f>
      </c>
      <c r="L23" s="38">
        <v>0</v>
      </c>
      <c s="32">
        <f>ROUND(ROUND(L23,2)*ROUND(G23,3),2)</f>
      </c>
      <c s="36" t="s">
        <v>814</v>
      </c>
      <c>
        <f>(M23*21)/100</f>
      </c>
      <c t="s">
        <v>28</v>
      </c>
    </row>
    <row r="24" spans="1:5" ht="25.5">
      <c r="A24" s="35" t="s">
        <v>56</v>
      </c>
      <c r="E24" s="39" t="s">
        <v>3110</v>
      </c>
    </row>
    <row r="25" spans="1:5" ht="153">
      <c r="A25" s="35" t="s">
        <v>57</v>
      </c>
      <c r="E25" s="42" t="s">
        <v>3111</v>
      </c>
    </row>
    <row r="26" spans="1:5" ht="12.75">
      <c r="A26" t="s">
        <v>59</v>
      </c>
      <c r="E26" s="39" t="s">
        <v>5</v>
      </c>
    </row>
    <row r="27" spans="1:16" ht="25.5">
      <c r="A27" t="s">
        <v>50</v>
      </c>
      <c s="34" t="s">
        <v>81</v>
      </c>
      <c s="34" t="s">
        <v>1996</v>
      </c>
      <c s="35" t="s">
        <v>5</v>
      </c>
      <c s="6" t="s">
        <v>1997</v>
      </c>
      <c s="36" t="s">
        <v>70</v>
      </c>
      <c s="37">
        <v>0.118</v>
      </c>
      <c s="36">
        <v>1.8775</v>
      </c>
      <c s="36">
        <f>ROUND(G27*H27,6)</f>
      </c>
      <c r="L27" s="38">
        <v>0</v>
      </c>
      <c s="32">
        <f>ROUND(ROUND(L27,2)*ROUND(G27,3),2)</f>
      </c>
      <c s="36" t="s">
        <v>814</v>
      </c>
      <c>
        <f>(M27*21)/100</f>
      </c>
      <c t="s">
        <v>28</v>
      </c>
    </row>
    <row r="28" spans="1:5" ht="25.5">
      <c r="A28" s="35" t="s">
        <v>56</v>
      </c>
      <c r="E28" s="39" t="s">
        <v>1997</v>
      </c>
    </row>
    <row r="29" spans="1:5" ht="76.5">
      <c r="A29" s="35" t="s">
        <v>57</v>
      </c>
      <c r="E29" s="42" t="s">
        <v>3112</v>
      </c>
    </row>
    <row r="30" spans="1:5" ht="12.75">
      <c r="A30" t="s">
        <v>59</v>
      </c>
      <c r="E30" s="39" t="s">
        <v>5</v>
      </c>
    </row>
    <row r="31" spans="1:16" ht="25.5">
      <c r="A31" t="s">
        <v>50</v>
      </c>
      <c s="34" t="s">
        <v>27</v>
      </c>
      <c s="34" t="s">
        <v>3113</v>
      </c>
      <c s="35" t="s">
        <v>5</v>
      </c>
      <c s="6" t="s">
        <v>3114</v>
      </c>
      <c s="36" t="s">
        <v>70</v>
      </c>
      <c s="37">
        <v>1.174</v>
      </c>
      <c s="36">
        <v>1.8775</v>
      </c>
      <c s="36">
        <f>ROUND(G31*H31,6)</f>
      </c>
      <c r="L31" s="38">
        <v>0</v>
      </c>
      <c s="32">
        <f>ROUND(ROUND(L31,2)*ROUND(G31,3),2)</f>
      </c>
      <c s="36" t="s">
        <v>814</v>
      </c>
      <c>
        <f>(M31*21)/100</f>
      </c>
      <c t="s">
        <v>28</v>
      </c>
    </row>
    <row r="32" spans="1:5" ht="25.5">
      <c r="A32" s="35" t="s">
        <v>56</v>
      </c>
      <c r="E32" s="39" t="s">
        <v>3114</v>
      </c>
    </row>
    <row r="33" spans="1:5" ht="76.5">
      <c r="A33" s="35" t="s">
        <v>57</v>
      </c>
      <c r="E33" s="42" t="s">
        <v>3115</v>
      </c>
    </row>
    <row r="34" spans="1:5" ht="12.75">
      <c r="A34" t="s">
        <v>59</v>
      </c>
      <c r="E34" s="39" t="s">
        <v>5</v>
      </c>
    </row>
    <row r="35" spans="1:16" ht="25.5">
      <c r="A35" t="s">
        <v>50</v>
      </c>
      <c s="34" t="s">
        <v>87</v>
      </c>
      <c s="34" t="s">
        <v>3116</v>
      </c>
      <c s="35" t="s">
        <v>5</v>
      </c>
      <c s="6" t="s">
        <v>3117</v>
      </c>
      <c s="36" t="s">
        <v>70</v>
      </c>
      <c s="37">
        <v>255.815</v>
      </c>
      <c s="36">
        <v>1.81096</v>
      </c>
      <c s="36">
        <f>ROUND(G35*H35,6)</f>
      </c>
      <c r="L35" s="38">
        <v>0</v>
      </c>
      <c s="32">
        <f>ROUND(ROUND(L35,2)*ROUND(G35,3),2)</f>
      </c>
      <c s="36" t="s">
        <v>814</v>
      </c>
      <c>
        <f>(M35*21)/100</f>
      </c>
      <c t="s">
        <v>28</v>
      </c>
    </row>
    <row r="36" spans="1:5" ht="25.5">
      <c r="A36" s="35" t="s">
        <v>56</v>
      </c>
      <c r="E36" s="39" t="s">
        <v>3117</v>
      </c>
    </row>
    <row r="37" spans="1:5" ht="409.5">
      <c r="A37" s="35" t="s">
        <v>57</v>
      </c>
      <c r="E37" s="42" t="s">
        <v>3118</v>
      </c>
    </row>
    <row r="38" spans="1:5" ht="63.75">
      <c r="A38" t="s">
        <v>59</v>
      </c>
      <c r="E38" s="39" t="s">
        <v>3119</v>
      </c>
    </row>
    <row r="39" spans="1:16" ht="25.5">
      <c r="A39" t="s">
        <v>50</v>
      </c>
      <c s="34" t="s">
        <v>92</v>
      </c>
      <c s="34" t="s">
        <v>2006</v>
      </c>
      <c s="35" t="s">
        <v>5</v>
      </c>
      <c s="6" t="s">
        <v>2007</v>
      </c>
      <c s="36" t="s">
        <v>54</v>
      </c>
      <c s="37">
        <v>14.04</v>
      </c>
      <c s="36">
        <v>1.09</v>
      </c>
      <c s="36">
        <f>ROUND(G39*H39,6)</f>
      </c>
      <c r="L39" s="38">
        <v>0</v>
      </c>
      <c s="32">
        <f>ROUND(ROUND(L39,2)*ROUND(G39,3),2)</f>
      </c>
      <c s="36" t="s">
        <v>814</v>
      </c>
      <c>
        <f>(M39*21)/100</f>
      </c>
      <c t="s">
        <v>28</v>
      </c>
    </row>
    <row r="40" spans="1:5" ht="25.5">
      <c r="A40" s="35" t="s">
        <v>56</v>
      </c>
      <c r="E40" s="39" t="s">
        <v>2007</v>
      </c>
    </row>
    <row r="41" spans="1:5" ht="51">
      <c r="A41" s="35" t="s">
        <v>57</v>
      </c>
      <c r="E41" s="42" t="s">
        <v>3120</v>
      </c>
    </row>
    <row r="42" spans="1:5" ht="25.5">
      <c r="A42" t="s">
        <v>59</v>
      </c>
      <c r="E42" s="39" t="s">
        <v>2009</v>
      </c>
    </row>
    <row r="43" spans="1:16" ht="25.5">
      <c r="A43" t="s">
        <v>50</v>
      </c>
      <c s="34" t="s">
        <v>96</v>
      </c>
      <c s="34" t="s">
        <v>3121</v>
      </c>
      <c s="35" t="s">
        <v>5</v>
      </c>
      <c s="6" t="s">
        <v>3122</v>
      </c>
      <c s="36" t="s">
        <v>226</v>
      </c>
      <c s="37">
        <v>3.395</v>
      </c>
      <c s="36">
        <v>0.25365</v>
      </c>
      <c s="36">
        <f>ROUND(G43*H43,6)</f>
      </c>
      <c r="L43" s="38">
        <v>0</v>
      </c>
      <c s="32">
        <f>ROUND(ROUND(L43,2)*ROUND(G43,3),2)</f>
      </c>
      <c s="36" t="s">
        <v>814</v>
      </c>
      <c>
        <f>(M43*21)/100</f>
      </c>
      <c t="s">
        <v>28</v>
      </c>
    </row>
    <row r="44" spans="1:5" ht="25.5">
      <c r="A44" s="35" t="s">
        <v>56</v>
      </c>
      <c r="E44" s="39" t="s">
        <v>3122</v>
      </c>
    </row>
    <row r="45" spans="1:5" ht="89.25">
      <c r="A45" s="35" t="s">
        <v>57</v>
      </c>
      <c r="E45" s="42" t="s">
        <v>3123</v>
      </c>
    </row>
    <row r="46" spans="1:5" ht="12.75">
      <c r="A46" t="s">
        <v>59</v>
      </c>
      <c r="E46" s="39" t="s">
        <v>5</v>
      </c>
    </row>
    <row r="47" spans="1:13" ht="12.75">
      <c r="A47" t="s">
        <v>47</v>
      </c>
      <c r="C47" s="31" t="s">
        <v>75</v>
      </c>
      <c r="E47" s="33" t="s">
        <v>1564</v>
      </c>
      <c r="J47" s="32">
        <f>0</f>
      </c>
      <c s="32">
        <f>0</f>
      </c>
      <c s="32">
        <f>0+L48</f>
      </c>
      <c s="32">
        <f>0+M48</f>
      </c>
    </row>
    <row r="48" spans="1:16" ht="25.5">
      <c r="A48" t="s">
        <v>50</v>
      </c>
      <c s="34" t="s">
        <v>101</v>
      </c>
      <c s="34" t="s">
        <v>3124</v>
      </c>
      <c s="35" t="s">
        <v>5</v>
      </c>
      <c s="6" t="s">
        <v>3125</v>
      </c>
      <c s="36" t="s">
        <v>90</v>
      </c>
      <c s="37">
        <v>96</v>
      </c>
      <c s="36">
        <v>0.08235</v>
      </c>
      <c s="36">
        <f>ROUND(G48*H48,6)</f>
      </c>
      <c r="L48" s="38">
        <v>0</v>
      </c>
      <c s="32">
        <f>ROUND(ROUND(L48,2)*ROUND(G48,3),2)</f>
      </c>
      <c s="36" t="s">
        <v>814</v>
      </c>
      <c>
        <f>(M48*21)/100</f>
      </c>
      <c t="s">
        <v>28</v>
      </c>
    </row>
    <row r="49" spans="1:5" ht="25.5">
      <c r="A49" s="35" t="s">
        <v>56</v>
      </c>
      <c r="E49" s="39" t="s">
        <v>3125</v>
      </c>
    </row>
    <row r="50" spans="1:5" ht="102">
      <c r="A50" s="35" t="s">
        <v>57</v>
      </c>
      <c r="E50" s="42" t="s">
        <v>3126</v>
      </c>
    </row>
    <row r="51" spans="1:5" ht="12.75">
      <c r="A51" t="s">
        <v>59</v>
      </c>
      <c r="E51" s="39" t="s">
        <v>5</v>
      </c>
    </row>
    <row r="52" spans="1:13" ht="12.75">
      <c r="A52" t="s">
        <v>47</v>
      </c>
      <c r="C52" s="31" t="s">
        <v>27</v>
      </c>
      <c r="E52" s="33" t="s">
        <v>1606</v>
      </c>
      <c r="J52" s="32">
        <f>0</f>
      </c>
      <c s="32">
        <f>0</f>
      </c>
      <c s="32">
        <f>0+L53+L57+L61+L65+L69+L73+L77+L81+L85+L89+L93+L97+L101+L105+L109+L113+L117+L121+L125+L129+L133+L137</f>
      </c>
      <c s="32">
        <f>0+M53+M57+M61+M65+M69+M73+M77+M81+M85+M89+M93+M97+M101+M105+M109+M113+M117+M121+M125+M129+M133+M137</f>
      </c>
    </row>
    <row r="53" spans="1:16" ht="12.75">
      <c r="A53" t="s">
        <v>50</v>
      </c>
      <c s="34" t="s">
        <v>105</v>
      </c>
      <c s="34" t="s">
        <v>3127</v>
      </c>
      <c s="35" t="s">
        <v>5</v>
      </c>
      <c s="6" t="s">
        <v>3128</v>
      </c>
      <c s="36" t="s">
        <v>226</v>
      </c>
      <c s="37">
        <v>550.369</v>
      </c>
      <c s="36">
        <v>0.03273</v>
      </c>
      <c s="36">
        <f>ROUND(G53*H53,6)</f>
      </c>
      <c r="L53" s="38">
        <v>0</v>
      </c>
      <c s="32">
        <f>ROUND(ROUND(L53,2)*ROUND(G53,3),2)</f>
      </c>
      <c s="36" t="s">
        <v>814</v>
      </c>
      <c>
        <f>(M53*21)/100</f>
      </c>
      <c t="s">
        <v>28</v>
      </c>
    </row>
    <row r="54" spans="1:5" ht="12.75">
      <c r="A54" s="35" t="s">
        <v>56</v>
      </c>
      <c r="E54" s="39" t="s">
        <v>3128</v>
      </c>
    </row>
    <row r="55" spans="1:5" ht="409.5">
      <c r="A55" s="35" t="s">
        <v>57</v>
      </c>
      <c r="E55" s="42" t="s">
        <v>3129</v>
      </c>
    </row>
    <row r="56" spans="1:5" ht="38.25">
      <c r="A56" t="s">
        <v>59</v>
      </c>
      <c r="E56" s="39" t="s">
        <v>3130</v>
      </c>
    </row>
    <row r="57" spans="1:16" ht="12.75">
      <c r="A57" t="s">
        <v>50</v>
      </c>
      <c s="34" t="s">
        <v>109</v>
      </c>
      <c s="34" t="s">
        <v>3131</v>
      </c>
      <c s="35" t="s">
        <v>5</v>
      </c>
      <c s="6" t="s">
        <v>3132</v>
      </c>
      <c s="36" t="s">
        <v>226</v>
      </c>
      <c s="37">
        <v>324.822</v>
      </c>
      <c s="36">
        <v>0.0425</v>
      </c>
      <c s="36">
        <f>ROUND(G57*H57,6)</f>
      </c>
      <c r="L57" s="38">
        <v>0</v>
      </c>
      <c s="32">
        <f>ROUND(ROUND(L57,2)*ROUND(G57,3),2)</f>
      </c>
      <c s="36" t="s">
        <v>814</v>
      </c>
      <c>
        <f>(M57*21)/100</f>
      </c>
      <c t="s">
        <v>28</v>
      </c>
    </row>
    <row r="58" spans="1:5" ht="12.75">
      <c r="A58" s="35" t="s">
        <v>56</v>
      </c>
      <c r="E58" s="39" t="s">
        <v>3132</v>
      </c>
    </row>
    <row r="59" spans="1:5" ht="191.25">
      <c r="A59" s="35" t="s">
        <v>57</v>
      </c>
      <c r="E59" s="42" t="s">
        <v>3069</v>
      </c>
    </row>
    <row r="60" spans="1:5" ht="178.5">
      <c r="A60" t="s">
        <v>59</v>
      </c>
      <c r="E60" s="39" t="s">
        <v>3133</v>
      </c>
    </row>
    <row r="61" spans="1:16" ht="38.25">
      <c r="A61" t="s">
        <v>50</v>
      </c>
      <c s="34" t="s">
        <v>115</v>
      </c>
      <c s="34" t="s">
        <v>3134</v>
      </c>
      <c s="35" t="s">
        <v>5</v>
      </c>
      <c s="6" t="s">
        <v>3135</v>
      </c>
      <c s="36" t="s">
        <v>226</v>
      </c>
      <c s="37">
        <v>822.697</v>
      </c>
      <c s="36">
        <v>0.01838</v>
      </c>
      <c s="36">
        <f>ROUND(G61*H61,6)</f>
      </c>
      <c r="L61" s="38">
        <v>0</v>
      </c>
      <c s="32">
        <f>ROUND(ROUND(L61,2)*ROUND(G61,3),2)</f>
      </c>
      <c s="36" t="s">
        <v>814</v>
      </c>
      <c>
        <f>(M61*21)/100</f>
      </c>
      <c t="s">
        <v>28</v>
      </c>
    </row>
    <row r="62" spans="1:5" ht="38.25">
      <c r="A62" s="35" t="s">
        <v>56</v>
      </c>
      <c r="E62" s="39" t="s">
        <v>3136</v>
      </c>
    </row>
    <row r="63" spans="1:5" ht="12.75">
      <c r="A63" s="35" t="s">
        <v>57</v>
      </c>
      <c r="E63" s="40" t="s">
        <v>5</v>
      </c>
    </row>
    <row r="64" spans="1:5" ht="63.75">
      <c r="A64" t="s">
        <v>59</v>
      </c>
      <c r="E64" s="39" t="s">
        <v>3137</v>
      </c>
    </row>
    <row r="65" spans="1:16" ht="25.5">
      <c r="A65" t="s">
        <v>50</v>
      </c>
      <c s="34" t="s">
        <v>214</v>
      </c>
      <c s="34" t="s">
        <v>3138</v>
      </c>
      <c s="35" t="s">
        <v>5</v>
      </c>
      <c s="6" t="s">
        <v>3139</v>
      </c>
      <c s="36" t="s">
        <v>226</v>
      </c>
      <c s="37">
        <v>3290.788</v>
      </c>
      <c s="36">
        <v>0.0079</v>
      </c>
      <c s="36">
        <f>ROUND(G65*H65,6)</f>
      </c>
      <c r="L65" s="38">
        <v>0</v>
      </c>
      <c s="32">
        <f>ROUND(ROUND(L65,2)*ROUND(G65,3),2)</f>
      </c>
      <c s="36" t="s">
        <v>814</v>
      </c>
      <c>
        <f>(M65*21)/100</f>
      </c>
      <c t="s">
        <v>28</v>
      </c>
    </row>
    <row r="66" spans="1:5" ht="25.5">
      <c r="A66" s="35" t="s">
        <v>56</v>
      </c>
      <c r="E66" s="39" t="s">
        <v>3139</v>
      </c>
    </row>
    <row r="67" spans="1:5" ht="12.75">
      <c r="A67" s="35" t="s">
        <v>57</v>
      </c>
      <c r="E67" s="40" t="s">
        <v>5</v>
      </c>
    </row>
    <row r="68" spans="1:5" ht="63.75">
      <c r="A68" t="s">
        <v>59</v>
      </c>
      <c r="E68" s="39" t="s">
        <v>3137</v>
      </c>
    </row>
    <row r="69" spans="1:16" ht="12.75">
      <c r="A69" t="s">
        <v>50</v>
      </c>
      <c s="34" t="s">
        <v>120</v>
      </c>
      <c s="34" t="s">
        <v>3140</v>
      </c>
      <c s="35" t="s">
        <v>5</v>
      </c>
      <c s="6" t="s">
        <v>3141</v>
      </c>
      <c s="36" t="s">
        <v>226</v>
      </c>
      <c s="37">
        <v>3292.339</v>
      </c>
      <c s="36">
        <v>0.00571</v>
      </c>
      <c s="36">
        <f>ROUND(G69*H69,6)</f>
      </c>
      <c r="L69" s="38">
        <v>0</v>
      </c>
      <c s="32">
        <f>ROUND(ROUND(L69,2)*ROUND(G69,3),2)</f>
      </c>
      <c s="36" t="s">
        <v>814</v>
      </c>
      <c>
        <f>(M69*21)/100</f>
      </c>
      <c t="s">
        <v>28</v>
      </c>
    </row>
    <row r="70" spans="1:5" ht="12.75">
      <c r="A70" s="35" t="s">
        <v>56</v>
      </c>
      <c r="E70" s="39" t="s">
        <v>3141</v>
      </c>
    </row>
    <row r="71" spans="1:5" ht="12.75">
      <c r="A71" s="35" t="s">
        <v>57</v>
      </c>
      <c r="E71" s="40" t="s">
        <v>5</v>
      </c>
    </row>
    <row r="72" spans="1:5" ht="25.5">
      <c r="A72" t="s">
        <v>59</v>
      </c>
      <c r="E72" s="39" t="s">
        <v>3142</v>
      </c>
    </row>
    <row r="73" spans="1:16" ht="25.5">
      <c r="A73" t="s">
        <v>50</v>
      </c>
      <c s="34" t="s">
        <v>124</v>
      </c>
      <c s="34" t="s">
        <v>3143</v>
      </c>
      <c s="35" t="s">
        <v>5</v>
      </c>
      <c s="6" t="s">
        <v>3144</v>
      </c>
      <c s="36" t="s">
        <v>226</v>
      </c>
      <c s="37">
        <v>2425.623</v>
      </c>
      <c s="36">
        <v>0.0167</v>
      </c>
      <c s="36">
        <f>ROUND(G73*H73,6)</f>
      </c>
      <c r="L73" s="38">
        <v>0</v>
      </c>
      <c s="32">
        <f>ROUND(ROUND(L73,2)*ROUND(G73,3),2)</f>
      </c>
      <c s="36" t="s">
        <v>814</v>
      </c>
      <c>
        <f>(M73*21)/100</f>
      </c>
      <c t="s">
        <v>28</v>
      </c>
    </row>
    <row r="74" spans="1:5" ht="25.5">
      <c r="A74" s="35" t="s">
        <v>56</v>
      </c>
      <c r="E74" s="39" t="s">
        <v>3144</v>
      </c>
    </row>
    <row r="75" spans="1:5" ht="12.75">
      <c r="A75" s="35" t="s">
        <v>57</v>
      </c>
      <c r="E75" s="40" t="s">
        <v>5</v>
      </c>
    </row>
    <row r="76" spans="1:5" ht="114.75">
      <c r="A76" t="s">
        <v>59</v>
      </c>
      <c r="E76" s="39" t="s">
        <v>3145</v>
      </c>
    </row>
    <row r="77" spans="1:16" ht="25.5">
      <c r="A77" t="s">
        <v>50</v>
      </c>
      <c s="34" t="s">
        <v>129</v>
      </c>
      <c s="34" t="s">
        <v>3143</v>
      </c>
      <c s="35" t="s">
        <v>48</v>
      </c>
      <c s="6" t="s">
        <v>3144</v>
      </c>
      <c s="36" t="s">
        <v>226</v>
      </c>
      <c s="37">
        <v>466.466</v>
      </c>
      <c s="36">
        <v>0.0167</v>
      </c>
      <c s="36">
        <f>ROUND(G77*H77,6)</f>
      </c>
      <c r="L77" s="38">
        <v>0</v>
      </c>
      <c s="32">
        <f>ROUND(ROUND(L77,2)*ROUND(G77,3),2)</f>
      </c>
      <c s="36" t="s">
        <v>814</v>
      </c>
      <c>
        <f>(M77*21)/100</f>
      </c>
      <c t="s">
        <v>28</v>
      </c>
    </row>
    <row r="78" spans="1:5" ht="25.5">
      <c r="A78" s="35" t="s">
        <v>56</v>
      </c>
      <c r="E78" s="39" t="s">
        <v>3144</v>
      </c>
    </row>
    <row r="79" spans="1:5" ht="12.75">
      <c r="A79" s="35" t="s">
        <v>57</v>
      </c>
      <c r="E79" s="40" t="s">
        <v>5</v>
      </c>
    </row>
    <row r="80" spans="1:5" ht="114.75">
      <c r="A80" t="s">
        <v>59</v>
      </c>
      <c r="E80" s="39" t="s">
        <v>3145</v>
      </c>
    </row>
    <row r="81" spans="1:16" ht="25.5">
      <c r="A81" t="s">
        <v>50</v>
      </c>
      <c s="34" t="s">
        <v>133</v>
      </c>
      <c s="34" t="s">
        <v>3146</v>
      </c>
      <c s="35" t="s">
        <v>5</v>
      </c>
      <c s="6" t="s">
        <v>3147</v>
      </c>
      <c s="36" t="s">
        <v>226</v>
      </c>
      <c s="37">
        <v>48.557</v>
      </c>
      <c s="36">
        <v>0.00438</v>
      </c>
      <c s="36">
        <f>ROUND(G81*H81,6)</f>
      </c>
      <c r="L81" s="38">
        <v>0</v>
      </c>
      <c s="32">
        <f>ROUND(ROUND(L81,2)*ROUND(G81,3),2)</f>
      </c>
      <c s="36" t="s">
        <v>814</v>
      </c>
      <c>
        <f>(M81*21)/100</f>
      </c>
      <c t="s">
        <v>28</v>
      </c>
    </row>
    <row r="82" spans="1:5" ht="25.5">
      <c r="A82" s="35" t="s">
        <v>56</v>
      </c>
      <c r="E82" s="39" t="s">
        <v>3147</v>
      </c>
    </row>
    <row r="83" spans="1:5" ht="38.25">
      <c r="A83" s="35" t="s">
        <v>57</v>
      </c>
      <c r="E83" s="42" t="s">
        <v>3148</v>
      </c>
    </row>
    <row r="84" spans="1:5" ht="12.75">
      <c r="A84" t="s">
        <v>59</v>
      </c>
      <c r="E84" s="39" t="s">
        <v>3149</v>
      </c>
    </row>
    <row r="85" spans="1:16" ht="12.75">
      <c r="A85" t="s">
        <v>50</v>
      </c>
      <c s="34" t="s">
        <v>137</v>
      </c>
      <c s="34" t="s">
        <v>2038</v>
      </c>
      <c s="35" t="s">
        <v>5</v>
      </c>
      <c s="6" t="s">
        <v>2039</v>
      </c>
      <c s="36" t="s">
        <v>226</v>
      </c>
      <c s="37">
        <v>48.557</v>
      </c>
      <c s="36">
        <v>0.004</v>
      </c>
      <c s="36">
        <f>ROUND(G85*H85,6)</f>
      </c>
      <c r="L85" s="38">
        <v>0</v>
      </c>
      <c s="32">
        <f>ROUND(ROUND(L85,2)*ROUND(G85,3),2)</f>
      </c>
      <c s="36" t="s">
        <v>814</v>
      </c>
      <c>
        <f>(M85*21)/100</f>
      </c>
      <c t="s">
        <v>28</v>
      </c>
    </row>
    <row r="86" spans="1:5" ht="12.75">
      <c r="A86" s="35" t="s">
        <v>56</v>
      </c>
      <c r="E86" s="39" t="s">
        <v>2039</v>
      </c>
    </row>
    <row r="87" spans="1:5" ht="38.25">
      <c r="A87" s="35" t="s">
        <v>57</v>
      </c>
      <c r="E87" s="42" t="s">
        <v>3148</v>
      </c>
    </row>
    <row r="88" spans="1:5" ht="12.75">
      <c r="A88" t="s">
        <v>59</v>
      </c>
      <c r="E88" s="39" t="s">
        <v>5</v>
      </c>
    </row>
    <row r="89" spans="1:16" ht="25.5">
      <c r="A89" t="s">
        <v>50</v>
      </c>
      <c s="34" t="s">
        <v>141</v>
      </c>
      <c s="34" t="s">
        <v>3150</v>
      </c>
      <c s="35" t="s">
        <v>5</v>
      </c>
      <c s="6" t="s">
        <v>3151</v>
      </c>
      <c s="36" t="s">
        <v>226</v>
      </c>
      <c s="37">
        <v>3109.773</v>
      </c>
      <c s="36">
        <v>0.05939</v>
      </c>
      <c s="36">
        <f>ROUND(G89*H89,6)</f>
      </c>
      <c r="L89" s="38">
        <v>0</v>
      </c>
      <c s="32">
        <f>ROUND(ROUND(L89,2)*ROUND(G89,3),2)</f>
      </c>
      <c s="36" t="s">
        <v>814</v>
      </c>
      <c>
        <f>(M89*21)/100</f>
      </c>
      <c t="s">
        <v>28</v>
      </c>
    </row>
    <row r="90" spans="1:5" ht="25.5">
      <c r="A90" s="35" t="s">
        <v>56</v>
      </c>
      <c r="E90" s="39" t="s">
        <v>3151</v>
      </c>
    </row>
    <row r="91" spans="1:5" ht="12.75">
      <c r="A91" s="35" t="s">
        <v>57</v>
      </c>
      <c r="E91" s="40" t="s">
        <v>5</v>
      </c>
    </row>
    <row r="92" spans="1:5" ht="12.75">
      <c r="A92" t="s">
        <v>59</v>
      </c>
      <c r="E92" s="39" t="s">
        <v>5</v>
      </c>
    </row>
    <row r="93" spans="1:16" ht="25.5">
      <c r="A93" t="s">
        <v>50</v>
      </c>
      <c s="34" t="s">
        <v>145</v>
      </c>
      <c s="34" t="s">
        <v>3152</v>
      </c>
      <c s="35" t="s">
        <v>5</v>
      </c>
      <c s="6" t="s">
        <v>3153</v>
      </c>
      <c s="36" t="s">
        <v>226</v>
      </c>
      <c s="37">
        <v>2744.574</v>
      </c>
      <c s="36">
        <v>0.03202</v>
      </c>
      <c s="36">
        <f>ROUND(G93*H93,6)</f>
      </c>
      <c r="L93" s="38">
        <v>0</v>
      </c>
      <c s="32">
        <f>ROUND(ROUND(L93,2)*ROUND(G93,3),2)</f>
      </c>
      <c s="36" t="s">
        <v>814</v>
      </c>
      <c>
        <f>(M93*21)/100</f>
      </c>
      <c t="s">
        <v>28</v>
      </c>
    </row>
    <row r="94" spans="1:5" ht="25.5">
      <c r="A94" s="35" t="s">
        <v>56</v>
      </c>
      <c r="E94" s="39" t="s">
        <v>3153</v>
      </c>
    </row>
    <row r="95" spans="1:5" ht="12.75">
      <c r="A95" s="35" t="s">
        <v>57</v>
      </c>
      <c r="E95" s="40" t="s">
        <v>5</v>
      </c>
    </row>
    <row r="96" spans="1:5" ht="12.75">
      <c r="A96" t="s">
        <v>59</v>
      </c>
      <c r="E96" s="39" t="s">
        <v>5</v>
      </c>
    </row>
    <row r="97" spans="1:16" ht="25.5">
      <c r="A97" t="s">
        <v>50</v>
      </c>
      <c s="34" t="s">
        <v>149</v>
      </c>
      <c s="34" t="s">
        <v>3154</v>
      </c>
      <c s="35" t="s">
        <v>5</v>
      </c>
      <c s="6" t="s">
        <v>3155</v>
      </c>
      <c s="36" t="s">
        <v>226</v>
      </c>
      <c s="37">
        <v>791.463</v>
      </c>
      <c s="36">
        <v>0.06403</v>
      </c>
      <c s="36">
        <f>ROUND(G97*H97,6)</f>
      </c>
      <c r="L97" s="38">
        <v>0</v>
      </c>
      <c s="32">
        <f>ROUND(ROUND(L97,2)*ROUND(G97,3),2)</f>
      </c>
      <c s="36" t="s">
        <v>814</v>
      </c>
      <c>
        <f>(M97*21)/100</f>
      </c>
      <c t="s">
        <v>28</v>
      </c>
    </row>
    <row r="98" spans="1:5" ht="25.5">
      <c r="A98" s="35" t="s">
        <v>56</v>
      </c>
      <c r="E98" s="39" t="s">
        <v>3155</v>
      </c>
    </row>
    <row r="99" spans="1:5" ht="12.75">
      <c r="A99" s="35" t="s">
        <v>57</v>
      </c>
      <c r="E99" s="40" t="s">
        <v>5</v>
      </c>
    </row>
    <row r="100" spans="1:5" ht="12.75">
      <c r="A100" t="s">
        <v>59</v>
      </c>
      <c r="E100" s="39" t="s">
        <v>5</v>
      </c>
    </row>
    <row r="101" spans="1:16" ht="25.5">
      <c r="A101" t="s">
        <v>50</v>
      </c>
      <c s="34" t="s">
        <v>153</v>
      </c>
      <c s="34" t="s">
        <v>3156</v>
      </c>
      <c s="35" t="s">
        <v>5</v>
      </c>
      <c s="6" t="s">
        <v>3157</v>
      </c>
      <c s="36" t="s">
        <v>226</v>
      </c>
      <c s="37">
        <v>707.189</v>
      </c>
      <c s="36">
        <v>0.0345</v>
      </c>
      <c s="36">
        <f>ROUND(G101*H101,6)</f>
      </c>
      <c r="L101" s="38">
        <v>0</v>
      </c>
      <c s="32">
        <f>ROUND(ROUND(L101,2)*ROUND(G101,3),2)</f>
      </c>
      <c s="36" t="s">
        <v>814</v>
      </c>
      <c>
        <f>(M101*21)/100</f>
      </c>
      <c t="s">
        <v>28</v>
      </c>
    </row>
    <row r="102" spans="1:5" ht="25.5">
      <c r="A102" s="35" t="s">
        <v>56</v>
      </c>
      <c r="E102" s="39" t="s">
        <v>3157</v>
      </c>
    </row>
    <row r="103" spans="1:5" ht="12.75">
      <c r="A103" s="35" t="s">
        <v>57</v>
      </c>
      <c r="E103" s="40" t="s">
        <v>5</v>
      </c>
    </row>
    <row r="104" spans="1:5" ht="204">
      <c r="A104" t="s">
        <v>59</v>
      </c>
      <c r="E104" s="39" t="s">
        <v>3158</v>
      </c>
    </row>
    <row r="105" spans="1:16" ht="25.5">
      <c r="A105" t="s">
        <v>50</v>
      </c>
      <c s="34" t="s">
        <v>241</v>
      </c>
      <c s="34" t="s">
        <v>3159</v>
      </c>
      <c s="35" t="s">
        <v>5</v>
      </c>
      <c s="6" t="s">
        <v>3160</v>
      </c>
      <c s="36" t="s">
        <v>226</v>
      </c>
      <c s="37">
        <v>707.189</v>
      </c>
      <c s="36">
        <v>0.016</v>
      </c>
      <c s="36">
        <f>ROUND(G105*H105,6)</f>
      </c>
      <c r="L105" s="38">
        <v>0</v>
      </c>
      <c s="32">
        <f>ROUND(ROUND(L105,2)*ROUND(G105,3),2)</f>
      </c>
      <c s="36" t="s">
        <v>814</v>
      </c>
      <c>
        <f>(M105*21)/100</f>
      </c>
      <c t="s">
        <v>28</v>
      </c>
    </row>
    <row r="106" spans="1:5" ht="25.5">
      <c r="A106" s="35" t="s">
        <v>56</v>
      </c>
      <c r="E106" s="39" t="s">
        <v>3160</v>
      </c>
    </row>
    <row r="107" spans="1:5" ht="12.75">
      <c r="A107" s="35" t="s">
        <v>57</v>
      </c>
      <c r="E107" s="40" t="s">
        <v>5</v>
      </c>
    </row>
    <row r="108" spans="1:5" ht="204">
      <c r="A108" t="s">
        <v>59</v>
      </c>
      <c r="E108" s="39" t="s">
        <v>3158</v>
      </c>
    </row>
    <row r="109" spans="1:16" ht="12.75">
      <c r="A109" t="s">
        <v>50</v>
      </c>
      <c s="34" t="s">
        <v>157</v>
      </c>
      <c s="34" t="s">
        <v>3161</v>
      </c>
      <c s="35" t="s">
        <v>5</v>
      </c>
      <c s="6" t="s">
        <v>3162</v>
      </c>
      <c s="36" t="s">
        <v>226</v>
      </c>
      <c s="37">
        <v>6581.288</v>
      </c>
      <c s="36">
        <v>0</v>
      </c>
      <c s="36">
        <f>ROUND(G109*H109,6)</f>
      </c>
      <c r="L109" s="38">
        <v>0</v>
      </c>
      <c s="32">
        <f>ROUND(ROUND(L109,2)*ROUND(G109,3),2)</f>
      </c>
      <c s="36" t="s">
        <v>814</v>
      </c>
      <c>
        <f>(M109*21)/100</f>
      </c>
      <c t="s">
        <v>28</v>
      </c>
    </row>
    <row r="110" spans="1:5" ht="12.75">
      <c r="A110" s="35" t="s">
        <v>56</v>
      </c>
      <c r="E110" s="39" t="s">
        <v>3162</v>
      </c>
    </row>
    <row r="111" spans="1:5" ht="12.75">
      <c r="A111" s="35" t="s">
        <v>57</v>
      </c>
      <c r="E111" s="40" t="s">
        <v>5</v>
      </c>
    </row>
    <row r="112" spans="1:5" ht="12.75">
      <c r="A112" t="s">
        <v>59</v>
      </c>
      <c r="E112" s="39" t="s">
        <v>5</v>
      </c>
    </row>
    <row r="113" spans="1:16" ht="25.5">
      <c r="A113" t="s">
        <v>50</v>
      </c>
      <c s="34" t="s">
        <v>161</v>
      </c>
      <c s="34" t="s">
        <v>3163</v>
      </c>
      <c s="35" t="s">
        <v>5</v>
      </c>
      <c s="6" t="s">
        <v>3164</v>
      </c>
      <c s="36" t="s">
        <v>70</v>
      </c>
      <c s="37">
        <v>0.288</v>
      </c>
      <c s="36">
        <v>2.25634</v>
      </c>
      <c s="36">
        <f>ROUND(G113*H113,6)</f>
      </c>
      <c r="L113" s="38">
        <v>0</v>
      </c>
      <c s="32">
        <f>ROUND(ROUND(L113,2)*ROUND(G113,3),2)</f>
      </c>
      <c s="36" t="s">
        <v>814</v>
      </c>
      <c>
        <f>(M113*21)/100</f>
      </c>
      <c t="s">
        <v>28</v>
      </c>
    </row>
    <row r="114" spans="1:5" ht="25.5">
      <c r="A114" s="35" t="s">
        <v>56</v>
      </c>
      <c r="E114" s="39" t="s">
        <v>3164</v>
      </c>
    </row>
    <row r="115" spans="1:5" ht="38.25">
      <c r="A115" s="35" t="s">
        <v>57</v>
      </c>
      <c r="E115" s="42" t="s">
        <v>3165</v>
      </c>
    </row>
    <row r="116" spans="1:5" ht="178.5">
      <c r="A116" t="s">
        <v>59</v>
      </c>
      <c r="E116" s="39" t="s">
        <v>1625</v>
      </c>
    </row>
    <row r="117" spans="1:16" ht="25.5">
      <c r="A117" t="s">
        <v>50</v>
      </c>
      <c s="34" t="s">
        <v>165</v>
      </c>
      <c s="34" t="s">
        <v>3166</v>
      </c>
      <c s="35" t="s">
        <v>5</v>
      </c>
      <c s="6" t="s">
        <v>3167</v>
      </c>
      <c s="36" t="s">
        <v>70</v>
      </c>
      <c s="37">
        <v>2.104</v>
      </c>
      <c s="36">
        <v>2.45329</v>
      </c>
      <c s="36">
        <f>ROUND(G117*H117,6)</f>
      </c>
      <c r="L117" s="38">
        <v>0</v>
      </c>
      <c s="32">
        <f>ROUND(ROUND(L117,2)*ROUND(G117,3),2)</f>
      </c>
      <c s="36" t="s">
        <v>814</v>
      </c>
      <c>
        <f>(M117*21)/100</f>
      </c>
      <c t="s">
        <v>28</v>
      </c>
    </row>
    <row r="118" spans="1:5" ht="25.5">
      <c r="A118" s="35" t="s">
        <v>56</v>
      </c>
      <c r="E118" s="39" t="s">
        <v>3167</v>
      </c>
    </row>
    <row r="119" spans="1:5" ht="38.25">
      <c r="A119" s="35" t="s">
        <v>57</v>
      </c>
      <c r="E119" s="42" t="s">
        <v>3168</v>
      </c>
    </row>
    <row r="120" spans="1:5" ht="178.5">
      <c r="A120" t="s">
        <v>59</v>
      </c>
      <c r="E120" s="39" t="s">
        <v>1625</v>
      </c>
    </row>
    <row r="121" spans="1:16" ht="25.5">
      <c r="A121" t="s">
        <v>50</v>
      </c>
      <c s="34" t="s">
        <v>169</v>
      </c>
      <c s="34" t="s">
        <v>3169</v>
      </c>
      <c s="35" t="s">
        <v>5</v>
      </c>
      <c s="6" t="s">
        <v>3170</v>
      </c>
      <c s="36" t="s">
        <v>70</v>
      </c>
      <c s="37">
        <v>0.288</v>
      </c>
      <c s="36">
        <v>0</v>
      </c>
      <c s="36">
        <f>ROUND(G121*H121,6)</f>
      </c>
      <c r="L121" s="38">
        <v>0</v>
      </c>
      <c s="32">
        <f>ROUND(ROUND(L121,2)*ROUND(G121,3),2)</f>
      </c>
      <c s="36" t="s">
        <v>814</v>
      </c>
      <c>
        <f>(M121*21)/100</f>
      </c>
      <c t="s">
        <v>28</v>
      </c>
    </row>
    <row r="122" spans="1:5" ht="25.5">
      <c r="A122" s="35" t="s">
        <v>56</v>
      </c>
      <c r="E122" s="39" t="s">
        <v>3170</v>
      </c>
    </row>
    <row r="123" spans="1:5" ht="12.75">
      <c r="A123" s="35" t="s">
        <v>57</v>
      </c>
      <c r="E123" s="40" t="s">
        <v>5</v>
      </c>
    </row>
    <row r="124" spans="1:5" ht="63.75">
      <c r="A124" t="s">
        <v>59</v>
      </c>
      <c r="E124" s="39" t="s">
        <v>3171</v>
      </c>
    </row>
    <row r="125" spans="1:16" ht="25.5">
      <c r="A125" t="s">
        <v>50</v>
      </c>
      <c s="34" t="s">
        <v>251</v>
      </c>
      <c s="34" t="s">
        <v>3172</v>
      </c>
      <c s="35" t="s">
        <v>5</v>
      </c>
      <c s="6" t="s">
        <v>3173</v>
      </c>
      <c s="36" t="s">
        <v>70</v>
      </c>
      <c s="37">
        <v>2.104</v>
      </c>
      <c s="36">
        <v>0</v>
      </c>
      <c s="36">
        <f>ROUND(G125*H125,6)</f>
      </c>
      <c r="L125" s="38">
        <v>0</v>
      </c>
      <c s="32">
        <f>ROUND(ROUND(L125,2)*ROUND(G125,3),2)</f>
      </c>
      <c s="36" t="s">
        <v>814</v>
      </c>
      <c>
        <f>(M125*21)/100</f>
      </c>
      <c t="s">
        <v>28</v>
      </c>
    </row>
    <row r="126" spans="1:5" ht="25.5">
      <c r="A126" s="35" t="s">
        <v>56</v>
      </c>
      <c r="E126" s="39" t="s">
        <v>3173</v>
      </c>
    </row>
    <row r="127" spans="1:5" ht="12.75">
      <c r="A127" s="35" t="s">
        <v>57</v>
      </c>
      <c r="E127" s="40" t="s">
        <v>5</v>
      </c>
    </row>
    <row r="128" spans="1:5" ht="63.75">
      <c r="A128" t="s">
        <v>59</v>
      </c>
      <c r="E128" s="39" t="s">
        <v>3171</v>
      </c>
    </row>
    <row r="129" spans="1:16" ht="25.5">
      <c r="A129" t="s">
        <v>50</v>
      </c>
      <c s="34" t="s">
        <v>256</v>
      </c>
      <c s="34" t="s">
        <v>3174</v>
      </c>
      <c s="35" t="s">
        <v>5</v>
      </c>
      <c s="6" t="s">
        <v>3175</v>
      </c>
      <c s="36" t="s">
        <v>70</v>
      </c>
      <c s="37">
        <v>0.288</v>
      </c>
      <c s="36">
        <v>0</v>
      </c>
      <c s="36">
        <f>ROUND(G129*H129,6)</f>
      </c>
      <c r="L129" s="38">
        <v>0</v>
      </c>
      <c s="32">
        <f>ROUND(ROUND(L129,2)*ROUND(G129,3),2)</f>
      </c>
      <c s="36" t="s">
        <v>814</v>
      </c>
      <c>
        <f>(M129*21)/100</f>
      </c>
      <c t="s">
        <v>28</v>
      </c>
    </row>
    <row r="130" spans="1:5" ht="25.5">
      <c r="A130" s="35" t="s">
        <v>56</v>
      </c>
      <c r="E130" s="39" t="s">
        <v>3175</v>
      </c>
    </row>
    <row r="131" spans="1:5" ht="12.75">
      <c r="A131" s="35" t="s">
        <v>57</v>
      </c>
      <c r="E131" s="40" t="s">
        <v>5</v>
      </c>
    </row>
    <row r="132" spans="1:5" ht="63.75">
      <c r="A132" t="s">
        <v>59</v>
      </c>
      <c r="E132" s="39" t="s">
        <v>3171</v>
      </c>
    </row>
    <row r="133" spans="1:16" ht="25.5">
      <c r="A133" t="s">
        <v>50</v>
      </c>
      <c s="34" t="s">
        <v>173</v>
      </c>
      <c s="34" t="s">
        <v>3176</v>
      </c>
      <c s="35" t="s">
        <v>5</v>
      </c>
      <c s="6" t="s">
        <v>3177</v>
      </c>
      <c s="36" t="s">
        <v>226</v>
      </c>
      <c s="37">
        <v>112.468</v>
      </c>
      <c s="36">
        <v>0.04984</v>
      </c>
      <c s="36">
        <f>ROUND(G133*H133,6)</f>
      </c>
      <c r="L133" s="38">
        <v>0</v>
      </c>
      <c s="32">
        <f>ROUND(ROUND(L133,2)*ROUND(G133,3),2)</f>
      </c>
      <c s="36" t="s">
        <v>814</v>
      </c>
      <c>
        <f>(M133*21)/100</f>
      </c>
      <c t="s">
        <v>28</v>
      </c>
    </row>
    <row r="134" spans="1:5" ht="25.5">
      <c r="A134" s="35" t="s">
        <v>56</v>
      </c>
      <c r="E134" s="39" t="s">
        <v>3177</v>
      </c>
    </row>
    <row r="135" spans="1:5" ht="306">
      <c r="A135" s="35" t="s">
        <v>57</v>
      </c>
      <c r="E135" s="42" t="s">
        <v>3178</v>
      </c>
    </row>
    <row r="136" spans="1:5" ht="114.75">
      <c r="A136" t="s">
        <v>59</v>
      </c>
      <c r="E136" s="39" t="s">
        <v>3179</v>
      </c>
    </row>
    <row r="137" spans="1:16" ht="12.75">
      <c r="A137" t="s">
        <v>50</v>
      </c>
      <c s="34" t="s">
        <v>175</v>
      </c>
      <c s="34" t="s">
        <v>3180</v>
      </c>
      <c s="35" t="s">
        <v>5</v>
      </c>
      <c s="6" t="s">
        <v>3181</v>
      </c>
      <c s="36" t="s">
        <v>99</v>
      </c>
      <c s="37">
        <v>29.44</v>
      </c>
      <c s="36">
        <v>5E-05</v>
      </c>
      <c s="36">
        <f>ROUND(G137*H137,6)</f>
      </c>
      <c r="L137" s="38">
        <v>0</v>
      </c>
      <c s="32">
        <f>ROUND(ROUND(L137,2)*ROUND(G137,3),2)</f>
      </c>
      <c s="36" t="s">
        <v>814</v>
      </c>
      <c>
        <f>(M137*21)/100</f>
      </c>
      <c t="s">
        <v>28</v>
      </c>
    </row>
    <row r="138" spans="1:5" ht="12.75">
      <c r="A138" s="35" t="s">
        <v>56</v>
      </c>
      <c r="E138" s="39" t="s">
        <v>3181</v>
      </c>
    </row>
    <row r="139" spans="1:5" ht="38.25">
      <c r="A139" s="35" t="s">
        <v>57</v>
      </c>
      <c r="E139" s="42" t="s">
        <v>3182</v>
      </c>
    </row>
    <row r="140" spans="1:5" ht="12.75">
      <c r="A140" t="s">
        <v>59</v>
      </c>
      <c r="E140" s="39" t="s">
        <v>5</v>
      </c>
    </row>
    <row r="141" spans="1:13" ht="12.75">
      <c r="A141" t="s">
        <v>47</v>
      </c>
      <c r="C141" s="31" t="s">
        <v>1642</v>
      </c>
      <c r="E141" s="33" t="s">
        <v>1643</v>
      </c>
      <c r="J141" s="32">
        <f>0</f>
      </c>
      <c s="32">
        <f>0</f>
      </c>
      <c s="32">
        <f>0+L142+L146+L150+L154+L158</f>
      </c>
      <c s="32">
        <f>0+M142+M146+M150+M154+M158</f>
      </c>
    </row>
    <row r="142" spans="1:16" ht="12.75">
      <c r="A142" t="s">
        <v>50</v>
      </c>
      <c s="34" t="s">
        <v>325</v>
      </c>
      <c s="34" t="s">
        <v>2505</v>
      </c>
      <c s="35" t="s">
        <v>5</v>
      </c>
      <c s="6" t="s">
        <v>2506</v>
      </c>
      <c s="36" t="s">
        <v>226</v>
      </c>
      <c s="37">
        <v>179.176</v>
      </c>
      <c s="36">
        <v>0</v>
      </c>
      <c s="36">
        <f>ROUND(G142*H142,6)</f>
      </c>
      <c r="L142" s="38">
        <v>0</v>
      </c>
      <c s="32">
        <f>ROUND(ROUND(L142,2)*ROUND(G142,3),2)</f>
      </c>
      <c s="36" t="s">
        <v>814</v>
      </c>
      <c>
        <f>(M142*21)/100</f>
      </c>
      <c t="s">
        <v>28</v>
      </c>
    </row>
    <row r="143" spans="1:5" ht="12.75">
      <c r="A143" s="35" t="s">
        <v>56</v>
      </c>
      <c r="E143" s="39" t="s">
        <v>2506</v>
      </c>
    </row>
    <row r="144" spans="1:5" ht="409.5">
      <c r="A144" s="35" t="s">
        <v>57</v>
      </c>
      <c r="E144" s="42" t="s">
        <v>3183</v>
      </c>
    </row>
    <row r="145" spans="1:5" ht="12.75">
      <c r="A145" t="s">
        <v>59</v>
      </c>
      <c r="E145" s="39" t="s">
        <v>5</v>
      </c>
    </row>
    <row r="146" spans="1:16" ht="12.75">
      <c r="A146" t="s">
        <v>50</v>
      </c>
      <c s="34" t="s">
        <v>329</v>
      </c>
      <c s="34" t="s">
        <v>3184</v>
      </c>
      <c s="35" t="s">
        <v>5</v>
      </c>
      <c s="6" t="s">
        <v>3185</v>
      </c>
      <c s="36" t="s">
        <v>583</v>
      </c>
      <c s="37">
        <v>22.666</v>
      </c>
      <c s="36">
        <v>0.001</v>
      </c>
      <c s="36">
        <f>ROUND(G146*H146,6)</f>
      </c>
      <c r="L146" s="38">
        <v>0</v>
      </c>
      <c s="32">
        <f>ROUND(ROUND(L146,2)*ROUND(G146,3),2)</f>
      </c>
      <c s="36" t="s">
        <v>814</v>
      </c>
      <c>
        <f>(M146*21)/100</f>
      </c>
      <c t="s">
        <v>28</v>
      </c>
    </row>
    <row r="147" spans="1:5" ht="12.75">
      <c r="A147" s="35" t="s">
        <v>56</v>
      </c>
      <c r="E147" s="39" t="s">
        <v>3185</v>
      </c>
    </row>
    <row r="148" spans="1:5" ht="12.75">
      <c r="A148" s="35" t="s">
        <v>57</v>
      </c>
      <c r="E148" s="40" t="s">
        <v>5</v>
      </c>
    </row>
    <row r="149" spans="1:5" ht="12.75">
      <c r="A149" t="s">
        <v>59</v>
      </c>
      <c r="E149" s="39" t="s">
        <v>5</v>
      </c>
    </row>
    <row r="150" spans="1:16" ht="25.5">
      <c r="A150" t="s">
        <v>50</v>
      </c>
      <c s="34" t="s">
        <v>333</v>
      </c>
      <c s="34" t="s">
        <v>3186</v>
      </c>
      <c s="35" t="s">
        <v>5</v>
      </c>
      <c s="6" t="s">
        <v>3187</v>
      </c>
      <c s="36" t="s">
        <v>226</v>
      </c>
      <c s="37">
        <v>179.176</v>
      </c>
      <c s="36">
        <v>0</v>
      </c>
      <c s="36">
        <f>ROUND(G150*H150,6)</f>
      </c>
      <c r="L150" s="38">
        <v>0</v>
      </c>
      <c s="32">
        <f>ROUND(ROUND(L150,2)*ROUND(G150,3),2)</f>
      </c>
      <c s="36" t="s">
        <v>814</v>
      </c>
      <c>
        <f>(M150*21)/100</f>
      </c>
      <c t="s">
        <v>28</v>
      </c>
    </row>
    <row r="151" spans="1:5" ht="25.5">
      <c r="A151" s="35" t="s">
        <v>56</v>
      </c>
      <c r="E151" s="39" t="s">
        <v>3187</v>
      </c>
    </row>
    <row r="152" spans="1:5" ht="409.5">
      <c r="A152" s="35" t="s">
        <v>57</v>
      </c>
      <c r="E152" s="42" t="s">
        <v>3188</v>
      </c>
    </row>
    <row r="153" spans="1:5" ht="25.5">
      <c r="A153" t="s">
        <v>59</v>
      </c>
      <c r="E153" s="39" t="s">
        <v>3189</v>
      </c>
    </row>
    <row r="154" spans="1:16" ht="12.75">
      <c r="A154" t="s">
        <v>50</v>
      </c>
      <c s="34" t="s">
        <v>338</v>
      </c>
      <c s="34" t="s">
        <v>3190</v>
      </c>
      <c s="35" t="s">
        <v>5</v>
      </c>
      <c s="6" t="s">
        <v>3191</v>
      </c>
      <c s="36" t="s">
        <v>583</v>
      </c>
      <c s="37">
        <v>627.116</v>
      </c>
      <c s="36">
        <v>0.001</v>
      </c>
      <c s="36">
        <f>ROUND(G154*H154,6)</f>
      </c>
      <c r="L154" s="38">
        <v>0</v>
      </c>
      <c s="32">
        <f>ROUND(ROUND(L154,2)*ROUND(G154,3),2)</f>
      </c>
      <c s="36" t="s">
        <v>55</v>
      </c>
      <c>
        <f>(M154*21)/100</f>
      </c>
      <c t="s">
        <v>28</v>
      </c>
    </row>
    <row r="155" spans="1:5" ht="12.75">
      <c r="A155" s="35" t="s">
        <v>56</v>
      </c>
      <c r="E155" s="39" t="s">
        <v>3191</v>
      </c>
    </row>
    <row r="156" spans="1:5" ht="12.75">
      <c r="A156" s="35" t="s">
        <v>57</v>
      </c>
      <c r="E156" s="40" t="s">
        <v>5</v>
      </c>
    </row>
    <row r="157" spans="1:5" ht="38.25">
      <c r="A157" t="s">
        <v>59</v>
      </c>
      <c r="E157" s="39" t="s">
        <v>3192</v>
      </c>
    </row>
    <row r="158" spans="1:16" ht="38.25">
      <c r="A158" t="s">
        <v>50</v>
      </c>
      <c s="34" t="s">
        <v>342</v>
      </c>
      <c s="34" t="s">
        <v>3193</v>
      </c>
      <c s="35" t="s">
        <v>5</v>
      </c>
      <c s="6" t="s">
        <v>2065</v>
      </c>
      <c s="36" t="s">
        <v>54</v>
      </c>
      <c s="37">
        <v>0.65</v>
      </c>
      <c s="36">
        <v>0</v>
      </c>
      <c s="36">
        <f>ROUND(G158*H158,6)</f>
      </c>
      <c r="L158" s="38">
        <v>0</v>
      </c>
      <c s="32">
        <f>ROUND(ROUND(L158,2)*ROUND(G158,3),2)</f>
      </c>
      <c s="36" t="s">
        <v>814</v>
      </c>
      <c>
        <f>(M158*21)/100</f>
      </c>
      <c t="s">
        <v>28</v>
      </c>
    </row>
    <row r="159" spans="1:5" ht="38.25">
      <c r="A159" s="35" t="s">
        <v>56</v>
      </c>
      <c r="E159" s="39" t="s">
        <v>3194</v>
      </c>
    </row>
    <row r="160" spans="1:5" ht="12.75">
      <c r="A160" s="35" t="s">
        <v>57</v>
      </c>
      <c r="E160" s="40" t="s">
        <v>5</v>
      </c>
    </row>
    <row r="161" spans="1:5" ht="114.75">
      <c r="A161" t="s">
        <v>59</v>
      </c>
      <c r="E161" s="39" t="s">
        <v>2067</v>
      </c>
    </row>
    <row r="162" spans="1:13" ht="12.75">
      <c r="A162" t="s">
        <v>47</v>
      </c>
      <c r="C162" s="31" t="s">
        <v>2223</v>
      </c>
      <c r="E162" s="33" t="s">
        <v>2224</v>
      </c>
      <c r="J162" s="32">
        <f>0</f>
      </c>
      <c s="32">
        <f>0</f>
      </c>
      <c s="32">
        <f>0+L163+L167+L171</f>
      </c>
      <c s="32">
        <f>0+M163+M167+M171</f>
      </c>
    </row>
    <row r="163" spans="1:16" ht="12.75">
      <c r="A163" t="s">
        <v>50</v>
      </c>
      <c s="34" t="s">
        <v>346</v>
      </c>
      <c s="34" t="s">
        <v>3195</v>
      </c>
      <c s="35" t="s">
        <v>5</v>
      </c>
      <c s="6" t="s">
        <v>3196</v>
      </c>
      <c s="36" t="s">
        <v>226</v>
      </c>
      <c s="37">
        <v>670.178</v>
      </c>
      <c s="36">
        <v>0</v>
      </c>
      <c s="36">
        <f>ROUND(G163*H163,6)</f>
      </c>
      <c r="L163" s="38">
        <v>0</v>
      </c>
      <c s="32">
        <f>ROUND(ROUND(L163,2)*ROUND(G163,3),2)</f>
      </c>
      <c s="36" t="s">
        <v>814</v>
      </c>
      <c>
        <f>(M163*21)/100</f>
      </c>
      <c t="s">
        <v>28</v>
      </c>
    </row>
    <row r="164" spans="1:5" ht="12.75">
      <c r="A164" s="35" t="s">
        <v>56</v>
      </c>
      <c r="E164" s="39" t="s">
        <v>3196</v>
      </c>
    </row>
    <row r="165" spans="1:5" ht="102">
      <c r="A165" s="35" t="s">
        <v>57</v>
      </c>
      <c r="E165" s="42" t="s">
        <v>3197</v>
      </c>
    </row>
    <row r="166" spans="1:5" ht="38.25">
      <c r="A166" t="s">
        <v>59</v>
      </c>
      <c r="E166" s="39" t="s">
        <v>3198</v>
      </c>
    </row>
    <row r="167" spans="1:16" ht="25.5">
      <c r="A167" t="s">
        <v>50</v>
      </c>
      <c s="34" t="s">
        <v>350</v>
      </c>
      <c s="34" t="s">
        <v>3199</v>
      </c>
      <c s="35" t="s">
        <v>5</v>
      </c>
      <c s="6" t="s">
        <v>3200</v>
      </c>
      <c s="36" t="s">
        <v>226</v>
      </c>
      <c s="37">
        <v>781.092</v>
      </c>
      <c s="36">
        <v>0.0041</v>
      </c>
      <c s="36">
        <f>ROUND(G167*H167,6)</f>
      </c>
      <c r="L167" s="38">
        <v>0</v>
      </c>
      <c s="32">
        <f>ROUND(ROUND(L167,2)*ROUND(G167,3),2)</f>
      </c>
      <c s="36" t="s">
        <v>55</v>
      </c>
      <c>
        <f>(M167*21)/100</f>
      </c>
      <c t="s">
        <v>28</v>
      </c>
    </row>
    <row r="168" spans="1:5" ht="25.5">
      <c r="A168" s="35" t="s">
        <v>56</v>
      </c>
      <c r="E168" s="39" t="s">
        <v>3200</v>
      </c>
    </row>
    <row r="169" spans="1:5" ht="12.75">
      <c r="A169" s="35" t="s">
        <v>57</v>
      </c>
      <c r="E169" s="40" t="s">
        <v>5</v>
      </c>
    </row>
    <row r="170" spans="1:5" ht="12.75">
      <c r="A170" t="s">
        <v>59</v>
      </c>
      <c r="E170" s="39" t="s">
        <v>5</v>
      </c>
    </row>
    <row r="171" spans="1:16" ht="25.5">
      <c r="A171" t="s">
        <v>50</v>
      </c>
      <c s="34" t="s">
        <v>353</v>
      </c>
      <c s="34" t="s">
        <v>3201</v>
      </c>
      <c s="35" t="s">
        <v>5</v>
      </c>
      <c s="6" t="s">
        <v>3202</v>
      </c>
      <c s="36" t="s">
        <v>54</v>
      </c>
      <c s="37">
        <v>3.202</v>
      </c>
      <c s="36">
        <v>0</v>
      </c>
      <c s="36">
        <f>ROUND(G171*H171,6)</f>
      </c>
      <c r="L171" s="38">
        <v>0</v>
      </c>
      <c s="32">
        <f>ROUND(ROUND(L171,2)*ROUND(G171,3),2)</f>
      </c>
      <c s="36" t="s">
        <v>814</v>
      </c>
      <c>
        <f>(M171*21)/100</f>
      </c>
      <c t="s">
        <v>28</v>
      </c>
    </row>
    <row r="172" spans="1:5" ht="25.5">
      <c r="A172" s="35" t="s">
        <v>56</v>
      </c>
      <c r="E172" s="39" t="s">
        <v>3202</v>
      </c>
    </row>
    <row r="173" spans="1:5" ht="12.75">
      <c r="A173" s="35" t="s">
        <v>57</v>
      </c>
      <c r="E173" s="40" t="s">
        <v>5</v>
      </c>
    </row>
    <row r="174" spans="1:5" ht="114.75">
      <c r="A174" t="s">
        <v>59</v>
      </c>
      <c r="E174" s="39" t="s">
        <v>2075</v>
      </c>
    </row>
    <row r="175" spans="1:13" ht="12.75">
      <c r="A175" t="s">
        <v>47</v>
      </c>
      <c r="C175" s="31" t="s">
        <v>3203</v>
      </c>
      <c r="E175" s="33" t="s">
        <v>3204</v>
      </c>
      <c r="J175" s="32">
        <f>0</f>
      </c>
      <c s="32">
        <f>0</f>
      </c>
      <c s="32">
        <f>0+L176+L180+L184</f>
      </c>
      <c s="32">
        <f>0+M176+M180+M184</f>
      </c>
    </row>
    <row r="176" spans="1:16" ht="25.5">
      <c r="A176" t="s">
        <v>50</v>
      </c>
      <c s="34" t="s">
        <v>356</v>
      </c>
      <c s="34" t="s">
        <v>3205</v>
      </c>
      <c s="35" t="s">
        <v>5</v>
      </c>
      <c s="6" t="s">
        <v>3206</v>
      </c>
      <c s="36" t="s">
        <v>226</v>
      </c>
      <c s="37">
        <v>4.8</v>
      </c>
      <c s="36">
        <v>0.00102</v>
      </c>
      <c s="36">
        <f>ROUND(G176*H176,6)</f>
      </c>
      <c r="L176" s="38">
        <v>0</v>
      </c>
      <c s="32">
        <f>ROUND(ROUND(L176,2)*ROUND(G176,3),2)</f>
      </c>
      <c s="36" t="s">
        <v>814</v>
      </c>
      <c>
        <f>(M176*21)/100</f>
      </c>
      <c t="s">
        <v>28</v>
      </c>
    </row>
    <row r="177" spans="1:5" ht="25.5">
      <c r="A177" s="35" t="s">
        <v>56</v>
      </c>
      <c r="E177" s="39" t="s">
        <v>3206</v>
      </c>
    </row>
    <row r="178" spans="1:5" ht="38.25">
      <c r="A178" s="35" t="s">
        <v>57</v>
      </c>
      <c r="E178" s="42" t="s">
        <v>3207</v>
      </c>
    </row>
    <row r="179" spans="1:5" ht="25.5">
      <c r="A179" t="s">
        <v>59</v>
      </c>
      <c r="E179" s="39" t="s">
        <v>3208</v>
      </c>
    </row>
    <row r="180" spans="1:16" ht="12.75">
      <c r="A180" t="s">
        <v>50</v>
      </c>
      <c s="34" t="s">
        <v>359</v>
      </c>
      <c s="34" t="s">
        <v>3209</v>
      </c>
      <c s="35" t="s">
        <v>5</v>
      </c>
      <c s="6" t="s">
        <v>3210</v>
      </c>
      <c s="36" t="s">
        <v>226</v>
      </c>
      <c s="37">
        <v>5.04</v>
      </c>
      <c s="36">
        <v>0.021</v>
      </c>
      <c s="36">
        <f>ROUND(G180*H180,6)</f>
      </c>
      <c r="L180" s="38">
        <v>0</v>
      </c>
      <c s="32">
        <f>ROUND(ROUND(L180,2)*ROUND(G180,3),2)</f>
      </c>
      <c s="36" t="s">
        <v>814</v>
      </c>
      <c>
        <f>(M180*21)/100</f>
      </c>
      <c t="s">
        <v>28</v>
      </c>
    </row>
    <row r="181" spans="1:5" ht="12.75">
      <c r="A181" s="35" t="s">
        <v>56</v>
      </c>
      <c r="E181" s="39" t="s">
        <v>3210</v>
      </c>
    </row>
    <row r="182" spans="1:5" ht="12.75">
      <c r="A182" s="35" t="s">
        <v>57</v>
      </c>
      <c r="E182" s="40" t="s">
        <v>5</v>
      </c>
    </row>
    <row r="183" spans="1:5" ht="12.75">
      <c r="A183" t="s">
        <v>59</v>
      </c>
      <c r="E183" s="39" t="s">
        <v>5</v>
      </c>
    </row>
    <row r="184" spans="1:16" ht="38.25">
      <c r="A184" t="s">
        <v>50</v>
      </c>
      <c s="34" t="s">
        <v>363</v>
      </c>
      <c s="34" t="s">
        <v>3211</v>
      </c>
      <c s="35" t="s">
        <v>5</v>
      </c>
      <c s="6" t="s">
        <v>3212</v>
      </c>
      <c s="36" t="s">
        <v>54</v>
      </c>
      <c s="37">
        <v>0.111</v>
      </c>
      <c s="36">
        <v>0</v>
      </c>
      <c s="36">
        <f>ROUND(G184*H184,6)</f>
      </c>
      <c r="L184" s="38">
        <v>0</v>
      </c>
      <c s="32">
        <f>ROUND(ROUND(L184,2)*ROUND(G184,3),2)</f>
      </c>
      <c s="36" t="s">
        <v>814</v>
      </c>
      <c>
        <f>(M184*21)/100</f>
      </c>
      <c t="s">
        <v>28</v>
      </c>
    </row>
    <row r="185" spans="1:5" ht="38.25">
      <c r="A185" s="35" t="s">
        <v>56</v>
      </c>
      <c r="E185" s="39" t="s">
        <v>3213</v>
      </c>
    </row>
    <row r="186" spans="1:5" ht="12.75">
      <c r="A186" s="35" t="s">
        <v>57</v>
      </c>
      <c r="E186" s="40" t="s">
        <v>5</v>
      </c>
    </row>
    <row r="187" spans="1:5" ht="114.75">
      <c r="A187" t="s">
        <v>59</v>
      </c>
      <c r="E187" s="39" t="s">
        <v>2092</v>
      </c>
    </row>
    <row r="188" spans="1:13" ht="12.75">
      <c r="A188" t="s">
        <v>47</v>
      </c>
      <c r="C188" s="31" t="s">
        <v>2121</v>
      </c>
      <c r="E188" s="33" t="s">
        <v>2122</v>
      </c>
      <c r="J188" s="32">
        <f>0</f>
      </c>
      <c s="32">
        <f>0</f>
      </c>
      <c s="32">
        <f>0+L189+L193+L197+L201+L205+L209</f>
      </c>
      <c s="32">
        <f>0+M189+M193+M197+M201+M205+M209</f>
      </c>
    </row>
    <row r="189" spans="1:16" ht="12.75">
      <c r="A189" t="s">
        <v>50</v>
      </c>
      <c s="34" t="s">
        <v>366</v>
      </c>
      <c s="34" t="s">
        <v>3214</v>
      </c>
      <c s="35" t="s">
        <v>5</v>
      </c>
      <c s="6" t="s">
        <v>3215</v>
      </c>
      <c s="36" t="s">
        <v>90</v>
      </c>
      <c s="37">
        <v>2</v>
      </c>
      <c s="36">
        <v>0</v>
      </c>
      <c s="36">
        <f>ROUND(G189*H189,6)</f>
      </c>
      <c r="L189" s="38">
        <v>0</v>
      </c>
      <c s="32">
        <f>ROUND(ROUND(L189,2)*ROUND(G189,3),2)</f>
      </c>
      <c s="36" t="s">
        <v>814</v>
      </c>
      <c>
        <f>(M189*21)/100</f>
      </c>
      <c t="s">
        <v>28</v>
      </c>
    </row>
    <row r="190" spans="1:5" ht="12.75">
      <c r="A190" s="35" t="s">
        <v>56</v>
      </c>
      <c r="E190" s="39" t="s">
        <v>3215</v>
      </c>
    </row>
    <row r="191" spans="1:5" ht="63.75">
      <c r="A191" s="35" t="s">
        <v>57</v>
      </c>
      <c r="E191" s="42" t="s">
        <v>3216</v>
      </c>
    </row>
    <row r="192" spans="1:5" ht="12.75">
      <c r="A192" t="s">
        <v>59</v>
      </c>
      <c r="E192" s="39" t="s">
        <v>5</v>
      </c>
    </row>
    <row r="193" spans="1:16" ht="12.75">
      <c r="A193" t="s">
        <v>50</v>
      </c>
      <c s="34" t="s">
        <v>369</v>
      </c>
      <c s="34" t="s">
        <v>3217</v>
      </c>
      <c s="35" t="s">
        <v>5</v>
      </c>
      <c s="6" t="s">
        <v>3218</v>
      </c>
      <c s="36" t="s">
        <v>90</v>
      </c>
      <c s="37">
        <v>1</v>
      </c>
      <c s="36">
        <v>0</v>
      </c>
      <c s="36">
        <f>ROUND(G193*H193,6)</f>
      </c>
      <c r="L193" s="38">
        <v>0</v>
      </c>
      <c s="32">
        <f>ROUND(ROUND(L193,2)*ROUND(G193,3),2)</f>
      </c>
      <c s="36" t="s">
        <v>55</v>
      </c>
      <c>
        <f>(M193*21)/100</f>
      </c>
      <c t="s">
        <v>28</v>
      </c>
    </row>
    <row r="194" spans="1:5" ht="12.75">
      <c r="A194" s="35" t="s">
        <v>56</v>
      </c>
      <c r="E194" s="39" t="s">
        <v>3218</v>
      </c>
    </row>
    <row r="195" spans="1:5" ht="12.75">
      <c r="A195" s="35" t="s">
        <v>57</v>
      </c>
      <c r="E195" s="40" t="s">
        <v>5</v>
      </c>
    </row>
    <row r="196" spans="1:5" ht="38.25">
      <c r="A196" t="s">
        <v>59</v>
      </c>
      <c r="E196" s="39" t="s">
        <v>3219</v>
      </c>
    </row>
    <row r="197" spans="1:16" ht="12.75">
      <c r="A197" t="s">
        <v>50</v>
      </c>
      <c s="34" t="s">
        <v>372</v>
      </c>
      <c s="34" t="s">
        <v>3220</v>
      </c>
      <c s="35" t="s">
        <v>5</v>
      </c>
      <c s="6" t="s">
        <v>3218</v>
      </c>
      <c s="36" t="s">
        <v>90</v>
      </c>
      <c s="37">
        <v>1</v>
      </c>
      <c s="36">
        <v>0</v>
      </c>
      <c s="36">
        <f>ROUND(G197*H197,6)</f>
      </c>
      <c r="L197" s="38">
        <v>0</v>
      </c>
      <c s="32">
        <f>ROUND(ROUND(L197,2)*ROUND(G197,3),2)</f>
      </c>
      <c s="36" t="s">
        <v>55</v>
      </c>
      <c>
        <f>(M197*21)/100</f>
      </c>
      <c t="s">
        <v>28</v>
      </c>
    </row>
    <row r="198" spans="1:5" ht="12.75">
      <c r="A198" s="35" t="s">
        <v>56</v>
      </c>
      <c r="E198" s="39" t="s">
        <v>3218</v>
      </c>
    </row>
    <row r="199" spans="1:5" ht="12.75">
      <c r="A199" s="35" t="s">
        <v>57</v>
      </c>
      <c r="E199" s="40" t="s">
        <v>5</v>
      </c>
    </row>
    <row r="200" spans="1:5" ht="38.25">
      <c r="A200" t="s">
        <v>59</v>
      </c>
      <c r="E200" s="39" t="s">
        <v>3219</v>
      </c>
    </row>
    <row r="201" spans="1:16" ht="12.75">
      <c r="A201" t="s">
        <v>50</v>
      </c>
      <c s="34" t="s">
        <v>375</v>
      </c>
      <c s="34" t="s">
        <v>3221</v>
      </c>
      <c s="35" t="s">
        <v>5</v>
      </c>
      <c s="6" t="s">
        <v>3222</v>
      </c>
      <c s="36" t="s">
        <v>90</v>
      </c>
      <c s="37">
        <v>1</v>
      </c>
      <c s="36">
        <v>0</v>
      </c>
      <c s="36">
        <f>ROUND(G201*H201,6)</f>
      </c>
      <c r="L201" s="38">
        <v>0</v>
      </c>
      <c s="32">
        <f>ROUND(ROUND(L201,2)*ROUND(G201,3),2)</f>
      </c>
      <c s="36" t="s">
        <v>814</v>
      </c>
      <c>
        <f>(M201*21)/100</f>
      </c>
      <c t="s">
        <v>28</v>
      </c>
    </row>
    <row r="202" spans="1:5" ht="12.75">
      <c r="A202" s="35" t="s">
        <v>56</v>
      </c>
      <c r="E202" s="39" t="s">
        <v>3222</v>
      </c>
    </row>
    <row r="203" spans="1:5" ht="51">
      <c r="A203" s="35" t="s">
        <v>57</v>
      </c>
      <c r="E203" s="42" t="s">
        <v>3223</v>
      </c>
    </row>
    <row r="204" spans="1:5" ht="12.75">
      <c r="A204" t="s">
        <v>59</v>
      </c>
      <c r="E204" s="39" t="s">
        <v>5</v>
      </c>
    </row>
    <row r="205" spans="1:16" ht="12.75">
      <c r="A205" t="s">
        <v>50</v>
      </c>
      <c s="34" t="s">
        <v>378</v>
      </c>
      <c s="34" t="s">
        <v>3224</v>
      </c>
      <c s="35" t="s">
        <v>5</v>
      </c>
      <c s="6" t="s">
        <v>3225</v>
      </c>
      <c s="36" t="s">
        <v>90</v>
      </c>
      <c s="37">
        <v>1</v>
      </c>
      <c s="36">
        <v>0</v>
      </c>
      <c s="36">
        <f>ROUND(G205*H205,6)</f>
      </c>
      <c r="L205" s="38">
        <v>0</v>
      </c>
      <c s="32">
        <f>ROUND(ROUND(L205,2)*ROUND(G205,3),2)</f>
      </c>
      <c s="36" t="s">
        <v>55</v>
      </c>
      <c>
        <f>(M205*21)/100</f>
      </c>
      <c t="s">
        <v>28</v>
      </c>
    </row>
    <row r="206" spans="1:5" ht="12.75">
      <c r="A206" s="35" t="s">
        <v>56</v>
      </c>
      <c r="E206" s="39" t="s">
        <v>3225</v>
      </c>
    </row>
    <row r="207" spans="1:5" ht="12.75">
      <c r="A207" s="35" t="s">
        <v>57</v>
      </c>
      <c r="E207" s="40" t="s">
        <v>5</v>
      </c>
    </row>
    <row r="208" spans="1:5" ht="76.5">
      <c r="A208" t="s">
        <v>59</v>
      </c>
      <c r="E208" s="39" t="s">
        <v>3226</v>
      </c>
    </row>
    <row r="209" spans="1:16" ht="25.5">
      <c r="A209" t="s">
        <v>50</v>
      </c>
      <c s="34" t="s">
        <v>381</v>
      </c>
      <c s="34" t="s">
        <v>3227</v>
      </c>
      <c s="35" t="s">
        <v>5</v>
      </c>
      <c s="6" t="s">
        <v>3228</v>
      </c>
      <c s="36" t="s">
        <v>3229</v>
      </c>
      <c s="37">
        <v>1977.25</v>
      </c>
      <c s="36">
        <v>0</v>
      </c>
      <c s="36">
        <f>ROUND(G209*H209,6)</f>
      </c>
      <c r="L209" s="38">
        <v>0</v>
      </c>
      <c s="32">
        <f>ROUND(ROUND(L209,2)*ROUND(G209,3),2)</f>
      </c>
      <c s="36" t="s">
        <v>814</v>
      </c>
      <c>
        <f>(M209*21)/100</f>
      </c>
      <c t="s">
        <v>28</v>
      </c>
    </row>
    <row r="210" spans="1:5" ht="25.5">
      <c r="A210" s="35" t="s">
        <v>56</v>
      </c>
      <c r="E210" s="39" t="s">
        <v>3228</v>
      </c>
    </row>
    <row r="211" spans="1:5" ht="12.75">
      <c r="A211" s="35" t="s">
        <v>57</v>
      </c>
      <c r="E211" s="40" t="s">
        <v>5</v>
      </c>
    </row>
    <row r="212" spans="1:5" ht="114.75">
      <c r="A212" t="s">
        <v>59</v>
      </c>
      <c r="E212" s="39" t="s">
        <v>2075</v>
      </c>
    </row>
    <row r="213" spans="1:13" ht="12.75">
      <c r="A213" t="s">
        <v>47</v>
      </c>
      <c r="C213" s="31" t="s">
        <v>2243</v>
      </c>
      <c r="E213" s="33" t="s">
        <v>2244</v>
      </c>
      <c r="J213" s="32">
        <f>0</f>
      </c>
      <c s="32">
        <f>0</f>
      </c>
      <c s="32">
        <f>0+L214+L218+L222+L226+L230+L234+L238+L242+L246+L250+L254+L258+L262+L266+L270+L274+L278+L282+L286+L290+L294+L298+L302+L306+L310+L314+L318+L322+L326+L330+L334+L338+L342+L346+L350</f>
      </c>
      <c s="32">
        <f>0+M214+M218+M222+M226+M230+M234+M238+M242+M246+M250+M254+M258+M262+M266+M270+M274+M278+M282+M286+M290+M294+M298+M302+M306+M310+M314+M318+M322+M326+M330+M334+M338+M342+M346+M350</f>
      </c>
    </row>
    <row r="214" spans="1:16" ht="25.5">
      <c r="A214" t="s">
        <v>50</v>
      </c>
      <c s="34" t="s">
        <v>384</v>
      </c>
      <c s="34" t="s">
        <v>3230</v>
      </c>
      <c s="35" t="s">
        <v>5</v>
      </c>
      <c s="6" t="s">
        <v>3231</v>
      </c>
      <c s="36" t="s">
        <v>70</v>
      </c>
      <c s="37">
        <v>299.047</v>
      </c>
      <c s="36">
        <v>0.00189</v>
      </c>
      <c s="36">
        <f>ROUND(G214*H214,6)</f>
      </c>
      <c r="L214" s="38">
        <v>0</v>
      </c>
      <c s="32">
        <f>ROUND(ROUND(L214,2)*ROUND(G214,3),2)</f>
      </c>
      <c s="36" t="s">
        <v>814</v>
      </c>
      <c>
        <f>(M214*21)/100</f>
      </c>
      <c t="s">
        <v>28</v>
      </c>
    </row>
    <row r="215" spans="1:5" ht="25.5">
      <c r="A215" s="35" t="s">
        <v>56</v>
      </c>
      <c r="E215" s="39" t="s">
        <v>3231</v>
      </c>
    </row>
    <row r="216" spans="1:5" ht="12.75">
      <c r="A216" s="35" t="s">
        <v>57</v>
      </c>
      <c r="E216" s="40" t="s">
        <v>5</v>
      </c>
    </row>
    <row r="217" spans="1:5" ht="255">
      <c r="A217" t="s">
        <v>59</v>
      </c>
      <c r="E217" s="39" t="s">
        <v>3232</v>
      </c>
    </row>
    <row r="218" spans="1:16" ht="12.75">
      <c r="A218" t="s">
        <v>50</v>
      </c>
      <c s="34" t="s">
        <v>385</v>
      </c>
      <c s="34" t="s">
        <v>3233</v>
      </c>
      <c s="35" t="s">
        <v>5</v>
      </c>
      <c s="6" t="s">
        <v>3234</v>
      </c>
      <c s="36" t="s">
        <v>90</v>
      </c>
      <c s="37">
        <v>132</v>
      </c>
      <c s="36">
        <v>0.0004</v>
      </c>
      <c s="36">
        <f>ROUND(G218*H218,6)</f>
      </c>
      <c r="L218" s="38">
        <v>0</v>
      </c>
      <c s="32">
        <f>ROUND(ROUND(L218,2)*ROUND(G218,3),2)</f>
      </c>
      <c s="36" t="s">
        <v>814</v>
      </c>
      <c>
        <f>(M218*21)/100</f>
      </c>
      <c t="s">
        <v>28</v>
      </c>
    </row>
    <row r="219" spans="1:5" ht="12.75">
      <c r="A219" s="35" t="s">
        <v>56</v>
      </c>
      <c r="E219" s="39" t="s">
        <v>3234</v>
      </c>
    </row>
    <row r="220" spans="1:5" ht="89.25">
      <c r="A220" s="35" t="s">
        <v>57</v>
      </c>
      <c r="E220" s="42" t="s">
        <v>3235</v>
      </c>
    </row>
    <row r="221" spans="1:5" ht="12.75">
      <c r="A221" t="s">
        <v>59</v>
      </c>
      <c r="E221" s="39" t="s">
        <v>5</v>
      </c>
    </row>
    <row r="222" spans="1:16" ht="25.5">
      <c r="A222" t="s">
        <v>50</v>
      </c>
      <c s="34" t="s">
        <v>389</v>
      </c>
      <c s="34" t="s">
        <v>3236</v>
      </c>
      <c s="35" t="s">
        <v>5</v>
      </c>
      <c s="6" t="s">
        <v>3237</v>
      </c>
      <c s="36" t="s">
        <v>90</v>
      </c>
      <c s="37">
        <v>1172</v>
      </c>
      <c s="36">
        <v>0.0004</v>
      </c>
      <c s="36">
        <f>ROUND(G222*H222,6)</f>
      </c>
      <c r="L222" s="38">
        <v>0</v>
      </c>
      <c s="32">
        <f>ROUND(ROUND(L222,2)*ROUND(G222,3),2)</f>
      </c>
      <c s="36" t="s">
        <v>814</v>
      </c>
      <c>
        <f>(M222*21)/100</f>
      </c>
      <c t="s">
        <v>28</v>
      </c>
    </row>
    <row r="223" spans="1:5" ht="25.5">
      <c r="A223" s="35" t="s">
        <v>56</v>
      </c>
      <c r="E223" s="39" t="s">
        <v>3237</v>
      </c>
    </row>
    <row r="224" spans="1:5" ht="89.25">
      <c r="A224" s="35" t="s">
        <v>57</v>
      </c>
      <c r="E224" s="42" t="s">
        <v>3238</v>
      </c>
    </row>
    <row r="225" spans="1:5" ht="12.75">
      <c r="A225" t="s">
        <v>59</v>
      </c>
      <c r="E225" s="39" t="s">
        <v>5</v>
      </c>
    </row>
    <row r="226" spans="1:16" ht="25.5">
      <c r="A226" t="s">
        <v>50</v>
      </c>
      <c s="34" t="s">
        <v>393</v>
      </c>
      <c s="34" t="s">
        <v>3239</v>
      </c>
      <c s="35" t="s">
        <v>5</v>
      </c>
      <c s="6" t="s">
        <v>3240</v>
      </c>
      <c s="36" t="s">
        <v>90</v>
      </c>
      <c s="37">
        <v>662</v>
      </c>
      <c s="36">
        <v>0.0004</v>
      </c>
      <c s="36">
        <f>ROUND(G226*H226,6)</f>
      </c>
      <c r="L226" s="38">
        <v>0</v>
      </c>
      <c s="32">
        <f>ROUND(ROUND(L226,2)*ROUND(G226,3),2)</f>
      </c>
      <c s="36" t="s">
        <v>814</v>
      </c>
      <c>
        <f>(M226*21)/100</f>
      </c>
      <c t="s">
        <v>28</v>
      </c>
    </row>
    <row r="227" spans="1:5" ht="25.5">
      <c r="A227" s="35" t="s">
        <v>56</v>
      </c>
      <c r="E227" s="39" t="s">
        <v>3240</v>
      </c>
    </row>
    <row r="228" spans="1:5" ht="89.25">
      <c r="A228" s="35" t="s">
        <v>57</v>
      </c>
      <c r="E228" s="42" t="s">
        <v>3241</v>
      </c>
    </row>
    <row r="229" spans="1:5" ht="12.75">
      <c r="A229" t="s">
        <v>59</v>
      </c>
      <c r="E229" s="39" t="s">
        <v>5</v>
      </c>
    </row>
    <row r="230" spans="1:16" ht="25.5">
      <c r="A230" t="s">
        <v>50</v>
      </c>
      <c s="34" t="s">
        <v>397</v>
      </c>
      <c s="34" t="s">
        <v>3242</v>
      </c>
      <c s="35" t="s">
        <v>5</v>
      </c>
      <c s="6" t="s">
        <v>3243</v>
      </c>
      <c s="36" t="s">
        <v>90</v>
      </c>
      <c s="37">
        <v>578</v>
      </c>
      <c s="36">
        <v>0.0004</v>
      </c>
      <c s="36">
        <f>ROUND(G230*H230,6)</f>
      </c>
      <c r="L230" s="38">
        <v>0</v>
      </c>
      <c s="32">
        <f>ROUND(ROUND(L230,2)*ROUND(G230,3),2)</f>
      </c>
      <c s="36" t="s">
        <v>814</v>
      </c>
      <c>
        <f>(M230*21)/100</f>
      </c>
      <c t="s">
        <v>28</v>
      </c>
    </row>
    <row r="231" spans="1:5" ht="25.5">
      <c r="A231" s="35" t="s">
        <v>56</v>
      </c>
      <c r="E231" s="39" t="s">
        <v>3243</v>
      </c>
    </row>
    <row r="232" spans="1:5" ht="89.25">
      <c r="A232" s="35" t="s">
        <v>57</v>
      </c>
      <c r="E232" s="42" t="s">
        <v>3244</v>
      </c>
    </row>
    <row r="233" spans="1:5" ht="12.75">
      <c r="A233" t="s">
        <v>59</v>
      </c>
      <c r="E233" s="39" t="s">
        <v>5</v>
      </c>
    </row>
    <row r="234" spans="1:16" ht="25.5">
      <c r="A234" t="s">
        <v>50</v>
      </c>
      <c s="34" t="s">
        <v>400</v>
      </c>
      <c s="34" t="s">
        <v>3245</v>
      </c>
      <c s="35" t="s">
        <v>5</v>
      </c>
      <c s="6" t="s">
        <v>3246</v>
      </c>
      <c s="36" t="s">
        <v>90</v>
      </c>
      <c s="37">
        <v>344</v>
      </c>
      <c s="36">
        <v>0.0004</v>
      </c>
      <c s="36">
        <f>ROUND(G234*H234,6)</f>
      </c>
      <c r="L234" s="38">
        <v>0</v>
      </c>
      <c s="32">
        <f>ROUND(ROUND(L234,2)*ROUND(G234,3),2)</f>
      </c>
      <c s="36" t="s">
        <v>814</v>
      </c>
      <c>
        <f>(M234*21)/100</f>
      </c>
      <c t="s">
        <v>28</v>
      </c>
    </row>
    <row r="235" spans="1:5" ht="25.5">
      <c r="A235" s="35" t="s">
        <v>56</v>
      </c>
      <c r="E235" s="39" t="s">
        <v>3246</v>
      </c>
    </row>
    <row r="236" spans="1:5" ht="89.25">
      <c r="A236" s="35" t="s">
        <v>57</v>
      </c>
      <c r="E236" s="42" t="s">
        <v>3247</v>
      </c>
    </row>
    <row r="237" spans="1:5" ht="12.75">
      <c r="A237" t="s">
        <v>59</v>
      </c>
      <c r="E237" s="39" t="s">
        <v>5</v>
      </c>
    </row>
    <row r="238" spans="1:16" ht="25.5">
      <c r="A238" t="s">
        <v>50</v>
      </c>
      <c s="34" t="s">
        <v>404</v>
      </c>
      <c s="34" t="s">
        <v>3248</v>
      </c>
      <c s="35" t="s">
        <v>5</v>
      </c>
      <c s="6" t="s">
        <v>3249</v>
      </c>
      <c s="36" t="s">
        <v>99</v>
      </c>
      <c s="37">
        <v>142.404</v>
      </c>
      <c s="36">
        <v>6E-05</v>
      </c>
      <c s="36">
        <f>ROUND(G238*H238,6)</f>
      </c>
      <c r="L238" s="38">
        <v>0</v>
      </c>
      <c s="32">
        <f>ROUND(ROUND(L238,2)*ROUND(G238,3),2)</f>
      </c>
      <c s="36" t="s">
        <v>814</v>
      </c>
      <c>
        <f>(M238*21)/100</f>
      </c>
      <c t="s">
        <v>28</v>
      </c>
    </row>
    <row r="239" spans="1:5" ht="25.5">
      <c r="A239" s="35" t="s">
        <v>56</v>
      </c>
      <c r="E239" s="39" t="s">
        <v>3249</v>
      </c>
    </row>
    <row r="240" spans="1:5" ht="409.5">
      <c r="A240" s="35" t="s">
        <v>57</v>
      </c>
      <c r="E240" s="42" t="s">
        <v>3250</v>
      </c>
    </row>
    <row r="241" spans="1:5" ht="25.5">
      <c r="A241" t="s">
        <v>59</v>
      </c>
      <c r="E241" s="39" t="s">
        <v>3251</v>
      </c>
    </row>
    <row r="242" spans="1:16" ht="12.75">
      <c r="A242" t="s">
        <v>50</v>
      </c>
      <c s="34" t="s">
        <v>408</v>
      </c>
      <c s="34" t="s">
        <v>3252</v>
      </c>
      <c s="35" t="s">
        <v>5</v>
      </c>
      <c s="6" t="s">
        <v>3253</v>
      </c>
      <c s="36" t="s">
        <v>70</v>
      </c>
      <c s="37">
        <v>1.594</v>
      </c>
      <c s="36">
        <v>0.55</v>
      </c>
      <c s="36">
        <f>ROUND(G242*H242,6)</f>
      </c>
      <c r="L242" s="38">
        <v>0</v>
      </c>
      <c s="32">
        <f>ROUND(ROUND(L242,2)*ROUND(G242,3),2)</f>
      </c>
      <c s="36" t="s">
        <v>814</v>
      </c>
      <c>
        <f>(M242*21)/100</f>
      </c>
      <c t="s">
        <v>28</v>
      </c>
    </row>
    <row r="243" spans="1:5" ht="12.75">
      <c r="A243" s="35" t="s">
        <v>56</v>
      </c>
      <c r="E243" s="39" t="s">
        <v>3253</v>
      </c>
    </row>
    <row r="244" spans="1:5" ht="409.5">
      <c r="A244" s="35" t="s">
        <v>57</v>
      </c>
      <c r="E244" s="42" t="s">
        <v>3254</v>
      </c>
    </row>
    <row r="245" spans="1:5" ht="12.75">
      <c r="A245" t="s">
        <v>59</v>
      </c>
      <c r="E245" s="39" t="s">
        <v>5</v>
      </c>
    </row>
    <row r="246" spans="1:16" ht="25.5">
      <c r="A246" t="s">
        <v>50</v>
      </c>
      <c s="34" t="s">
        <v>411</v>
      </c>
      <c s="34" t="s">
        <v>3255</v>
      </c>
      <c s="35" t="s">
        <v>5</v>
      </c>
      <c s="6" t="s">
        <v>3256</v>
      </c>
      <c s="36" t="s">
        <v>99</v>
      </c>
      <c s="37">
        <v>1504.86</v>
      </c>
      <c s="36">
        <v>8E-05</v>
      </c>
      <c s="36">
        <f>ROUND(G246*H246,6)</f>
      </c>
      <c r="L246" s="38">
        <v>0</v>
      </c>
      <c s="32">
        <f>ROUND(ROUND(L246,2)*ROUND(G246,3),2)</f>
      </c>
      <c s="36" t="s">
        <v>814</v>
      </c>
      <c>
        <f>(M246*21)/100</f>
      </c>
      <c t="s">
        <v>28</v>
      </c>
    </row>
    <row r="247" spans="1:5" ht="25.5">
      <c r="A247" s="35" t="s">
        <v>56</v>
      </c>
      <c r="E247" s="39" t="s">
        <v>3256</v>
      </c>
    </row>
    <row r="248" spans="1:5" ht="12.75">
      <c r="A248" s="35" t="s">
        <v>57</v>
      </c>
      <c r="E248" s="40" t="s">
        <v>5</v>
      </c>
    </row>
    <row r="249" spans="1:5" ht="25.5">
      <c r="A249" t="s">
        <v>59</v>
      </c>
      <c r="E249" s="39" t="s">
        <v>3251</v>
      </c>
    </row>
    <row r="250" spans="1:16" ht="12.75">
      <c r="A250" t="s">
        <v>50</v>
      </c>
      <c s="34" t="s">
        <v>414</v>
      </c>
      <c s="34" t="s">
        <v>3257</v>
      </c>
      <c s="35" t="s">
        <v>5</v>
      </c>
      <c s="6" t="s">
        <v>3258</v>
      </c>
      <c s="36" t="s">
        <v>70</v>
      </c>
      <c s="37">
        <v>37.766</v>
      </c>
      <c s="36">
        <v>0.55</v>
      </c>
      <c s="36">
        <f>ROUND(G250*H250,6)</f>
      </c>
      <c r="L250" s="38">
        <v>0</v>
      </c>
      <c s="32">
        <f>ROUND(ROUND(L250,2)*ROUND(G250,3),2)</f>
      </c>
      <c s="36" t="s">
        <v>814</v>
      </c>
      <c>
        <f>(M250*21)/100</f>
      </c>
      <c t="s">
        <v>28</v>
      </c>
    </row>
    <row r="251" spans="1:5" ht="12.75">
      <c r="A251" s="35" t="s">
        <v>56</v>
      </c>
      <c r="E251" s="39" t="s">
        <v>3258</v>
      </c>
    </row>
    <row r="252" spans="1:5" ht="12.75">
      <c r="A252" s="35" t="s">
        <v>57</v>
      </c>
      <c r="E252" s="40" t="s">
        <v>5</v>
      </c>
    </row>
    <row r="253" spans="1:5" ht="12.75">
      <c r="A253" t="s">
        <v>59</v>
      </c>
      <c r="E253" s="39" t="s">
        <v>5</v>
      </c>
    </row>
    <row r="254" spans="1:16" ht="25.5">
      <c r="A254" t="s">
        <v>50</v>
      </c>
      <c s="34" t="s">
        <v>416</v>
      </c>
      <c s="34" t="s">
        <v>3259</v>
      </c>
      <c s="35" t="s">
        <v>5</v>
      </c>
      <c s="6" t="s">
        <v>3260</v>
      </c>
      <c s="36" t="s">
        <v>99</v>
      </c>
      <c s="37">
        <v>984.778</v>
      </c>
      <c s="36">
        <v>9E-05</v>
      </c>
      <c s="36">
        <f>ROUND(G254*H254,6)</f>
      </c>
      <c r="L254" s="38">
        <v>0</v>
      </c>
      <c s="32">
        <f>ROUND(ROUND(L254,2)*ROUND(G254,3),2)</f>
      </c>
      <c s="36" t="s">
        <v>814</v>
      </c>
      <c>
        <f>(M254*21)/100</f>
      </c>
      <c t="s">
        <v>28</v>
      </c>
    </row>
    <row r="255" spans="1:5" ht="25.5">
      <c r="A255" s="35" t="s">
        <v>56</v>
      </c>
      <c r="E255" s="39" t="s">
        <v>3260</v>
      </c>
    </row>
    <row r="256" spans="1:5" ht="12.75">
      <c r="A256" s="35" t="s">
        <v>57</v>
      </c>
      <c r="E256" s="40" t="s">
        <v>5</v>
      </c>
    </row>
    <row r="257" spans="1:5" ht="25.5">
      <c r="A257" t="s">
        <v>59</v>
      </c>
      <c r="E257" s="39" t="s">
        <v>3251</v>
      </c>
    </row>
    <row r="258" spans="1:16" ht="12.75">
      <c r="A258" t="s">
        <v>50</v>
      </c>
      <c s="34" t="s">
        <v>422</v>
      </c>
      <c s="34" t="s">
        <v>3261</v>
      </c>
      <c s="35" t="s">
        <v>5</v>
      </c>
      <c s="6" t="s">
        <v>3262</v>
      </c>
      <c s="36" t="s">
        <v>70</v>
      </c>
      <c s="37">
        <v>25.382</v>
      </c>
      <c s="36">
        <v>0.55</v>
      </c>
      <c s="36">
        <f>ROUND(G258*H258,6)</f>
      </c>
      <c r="L258" s="38">
        <v>0</v>
      </c>
      <c s="32">
        <f>ROUND(ROUND(L258,2)*ROUND(G258,3),2)</f>
      </c>
      <c s="36" t="s">
        <v>814</v>
      </c>
      <c>
        <f>(M258*21)/100</f>
      </c>
      <c t="s">
        <v>28</v>
      </c>
    </row>
    <row r="259" spans="1:5" ht="12.75">
      <c r="A259" s="35" t="s">
        <v>56</v>
      </c>
      <c r="E259" s="39" t="s">
        <v>3262</v>
      </c>
    </row>
    <row r="260" spans="1:5" ht="12.75">
      <c r="A260" s="35" t="s">
        <v>57</v>
      </c>
      <c r="E260" s="40" t="s">
        <v>5</v>
      </c>
    </row>
    <row r="261" spans="1:5" ht="12.75">
      <c r="A261" t="s">
        <v>59</v>
      </c>
      <c r="E261" s="39" t="s">
        <v>5</v>
      </c>
    </row>
    <row r="262" spans="1:16" ht="25.5">
      <c r="A262" t="s">
        <v>50</v>
      </c>
      <c s="34" t="s">
        <v>427</v>
      </c>
      <c s="34" t="s">
        <v>3263</v>
      </c>
      <c s="35" t="s">
        <v>5</v>
      </c>
      <c s="6" t="s">
        <v>3264</v>
      </c>
      <c s="36" t="s">
        <v>99</v>
      </c>
      <c s="37">
        <v>1083.376</v>
      </c>
      <c s="36">
        <v>0.0001</v>
      </c>
      <c s="36">
        <f>ROUND(G262*H262,6)</f>
      </c>
      <c r="L262" s="38">
        <v>0</v>
      </c>
      <c s="32">
        <f>ROUND(ROUND(L262,2)*ROUND(G262,3),2)</f>
      </c>
      <c s="36" t="s">
        <v>814</v>
      </c>
      <c>
        <f>(M262*21)/100</f>
      </c>
      <c t="s">
        <v>28</v>
      </c>
    </row>
    <row r="263" spans="1:5" ht="25.5">
      <c r="A263" s="35" t="s">
        <v>56</v>
      </c>
      <c r="E263" s="39" t="s">
        <v>3264</v>
      </c>
    </row>
    <row r="264" spans="1:5" ht="12.75">
      <c r="A264" s="35" t="s">
        <v>57</v>
      </c>
      <c r="E264" s="40" t="s">
        <v>5</v>
      </c>
    </row>
    <row r="265" spans="1:5" ht="25.5">
      <c r="A265" t="s">
        <v>59</v>
      </c>
      <c r="E265" s="39" t="s">
        <v>3251</v>
      </c>
    </row>
    <row r="266" spans="1:16" ht="12.75">
      <c r="A266" t="s">
        <v>50</v>
      </c>
      <c s="34" t="s">
        <v>432</v>
      </c>
      <c s="34" t="s">
        <v>3265</v>
      </c>
      <c s="35" t="s">
        <v>5</v>
      </c>
      <c s="6" t="s">
        <v>3266</v>
      </c>
      <c s="36" t="s">
        <v>70</v>
      </c>
      <c s="37">
        <v>32.586</v>
      </c>
      <c s="36">
        <v>0.55</v>
      </c>
      <c s="36">
        <f>ROUND(G266*H266,6)</f>
      </c>
      <c r="L266" s="38">
        <v>0</v>
      </c>
      <c s="32">
        <f>ROUND(ROUND(L266,2)*ROUND(G266,3),2)</f>
      </c>
      <c s="36" t="s">
        <v>814</v>
      </c>
      <c>
        <f>(M266*21)/100</f>
      </c>
      <c t="s">
        <v>28</v>
      </c>
    </row>
    <row r="267" spans="1:5" ht="12.75">
      <c r="A267" s="35" t="s">
        <v>56</v>
      </c>
      <c r="E267" s="39" t="s">
        <v>3266</v>
      </c>
    </row>
    <row r="268" spans="1:5" ht="409.5">
      <c r="A268" s="35" t="s">
        <v>57</v>
      </c>
      <c r="E268" s="42" t="s">
        <v>3267</v>
      </c>
    </row>
    <row r="269" spans="1:5" ht="12.75">
      <c r="A269" t="s">
        <v>59</v>
      </c>
      <c r="E269" s="39" t="s">
        <v>5</v>
      </c>
    </row>
    <row r="270" spans="1:16" ht="25.5">
      <c r="A270" t="s">
        <v>50</v>
      </c>
      <c s="34" t="s">
        <v>690</v>
      </c>
      <c s="34" t="s">
        <v>3268</v>
      </c>
      <c s="35" t="s">
        <v>5</v>
      </c>
      <c s="6" t="s">
        <v>3269</v>
      </c>
      <c s="36" t="s">
        <v>99</v>
      </c>
      <c s="37">
        <v>1081.52</v>
      </c>
      <c s="36">
        <v>0.0001</v>
      </c>
      <c s="36">
        <f>ROUND(G270*H270,6)</f>
      </c>
      <c r="L270" s="38">
        <v>0</v>
      </c>
      <c s="32">
        <f>ROUND(ROUND(L270,2)*ROUND(G270,3),2)</f>
      </c>
      <c s="36" t="s">
        <v>814</v>
      </c>
      <c>
        <f>(M270*21)/100</f>
      </c>
      <c t="s">
        <v>28</v>
      </c>
    </row>
    <row r="271" spans="1:5" ht="25.5">
      <c r="A271" s="35" t="s">
        <v>56</v>
      </c>
      <c r="E271" s="39" t="s">
        <v>3269</v>
      </c>
    </row>
    <row r="272" spans="1:5" ht="357">
      <c r="A272" s="35" t="s">
        <v>57</v>
      </c>
      <c r="E272" s="42" t="s">
        <v>3270</v>
      </c>
    </row>
    <row r="273" spans="1:5" ht="25.5">
      <c r="A273" t="s">
        <v>59</v>
      </c>
      <c r="E273" s="39" t="s">
        <v>3251</v>
      </c>
    </row>
    <row r="274" spans="1:16" ht="12.75">
      <c r="A274" t="s">
        <v>50</v>
      </c>
      <c s="34" t="s">
        <v>693</v>
      </c>
      <c s="34" t="s">
        <v>3271</v>
      </c>
      <c s="35" t="s">
        <v>5</v>
      </c>
      <c s="6" t="s">
        <v>3272</v>
      </c>
      <c s="36" t="s">
        <v>70</v>
      </c>
      <c s="37">
        <v>23.946</v>
      </c>
      <c s="36">
        <v>0.55</v>
      </c>
      <c s="36">
        <f>ROUND(G274*H274,6)</f>
      </c>
      <c r="L274" s="38">
        <v>0</v>
      </c>
      <c s="32">
        <f>ROUND(ROUND(L274,2)*ROUND(G274,3),2)</f>
      </c>
      <c s="36" t="s">
        <v>814</v>
      </c>
      <c>
        <f>(M274*21)/100</f>
      </c>
      <c t="s">
        <v>28</v>
      </c>
    </row>
    <row r="275" spans="1:5" ht="12.75">
      <c r="A275" s="35" t="s">
        <v>56</v>
      </c>
      <c r="E275" s="39" t="s">
        <v>3272</v>
      </c>
    </row>
    <row r="276" spans="1:5" ht="369.75">
      <c r="A276" s="35" t="s">
        <v>57</v>
      </c>
      <c r="E276" s="42" t="s">
        <v>3273</v>
      </c>
    </row>
    <row r="277" spans="1:5" ht="12.75">
      <c r="A277" t="s">
        <v>59</v>
      </c>
      <c r="E277" s="39" t="s">
        <v>5</v>
      </c>
    </row>
    <row r="278" spans="1:16" ht="38.25">
      <c r="A278" t="s">
        <v>50</v>
      </c>
      <c s="34" t="s">
        <v>696</v>
      </c>
      <c s="34" t="s">
        <v>3274</v>
      </c>
      <c s="35" t="s">
        <v>5</v>
      </c>
      <c s="6" t="s">
        <v>3275</v>
      </c>
      <c s="36" t="s">
        <v>226</v>
      </c>
      <c s="37">
        <v>48.557</v>
      </c>
      <c s="36">
        <v>0.0161</v>
      </c>
      <c s="36">
        <f>ROUND(G278*H278,6)</f>
      </c>
      <c r="L278" s="38">
        <v>0</v>
      </c>
      <c s="32">
        <f>ROUND(ROUND(L278,2)*ROUND(G278,3),2)</f>
      </c>
      <c s="36" t="s">
        <v>814</v>
      </c>
      <c>
        <f>(M278*21)/100</f>
      </c>
      <c t="s">
        <v>28</v>
      </c>
    </row>
    <row r="279" spans="1:5" ht="38.25">
      <c r="A279" s="35" t="s">
        <v>56</v>
      </c>
      <c r="E279" s="39" t="s">
        <v>3275</v>
      </c>
    </row>
    <row r="280" spans="1:5" ht="38.25">
      <c r="A280" s="35" t="s">
        <v>57</v>
      </c>
      <c r="E280" s="42" t="s">
        <v>3148</v>
      </c>
    </row>
    <row r="281" spans="1:5" ht="51">
      <c r="A281" t="s">
        <v>59</v>
      </c>
      <c r="E281" s="39" t="s">
        <v>2286</v>
      </c>
    </row>
    <row r="282" spans="1:16" ht="25.5">
      <c r="A282" t="s">
        <v>50</v>
      </c>
      <c s="34" t="s">
        <v>699</v>
      </c>
      <c s="34" t="s">
        <v>3276</v>
      </c>
      <c s="35" t="s">
        <v>5</v>
      </c>
      <c s="6" t="s">
        <v>3277</v>
      </c>
      <c s="36" t="s">
        <v>226</v>
      </c>
      <c s="37">
        <v>4467.772</v>
      </c>
      <c s="36">
        <v>0</v>
      </c>
      <c s="36">
        <f>ROUND(G282*H282,6)</f>
      </c>
      <c r="L282" s="38">
        <v>0</v>
      </c>
      <c s="32">
        <f>ROUND(ROUND(L282,2)*ROUND(G282,3),2)</f>
      </c>
      <c s="36" t="s">
        <v>814</v>
      </c>
      <c>
        <f>(M282*21)/100</f>
      </c>
      <c t="s">
        <v>28</v>
      </c>
    </row>
    <row r="283" spans="1:5" ht="25.5">
      <c r="A283" s="35" t="s">
        <v>56</v>
      </c>
      <c r="E283" s="39" t="s">
        <v>3277</v>
      </c>
    </row>
    <row r="284" spans="1:5" ht="12.75">
      <c r="A284" s="35" t="s">
        <v>57</v>
      </c>
      <c r="E284" s="40" t="s">
        <v>5</v>
      </c>
    </row>
    <row r="285" spans="1:5" ht="51">
      <c r="A285" t="s">
        <v>59</v>
      </c>
      <c r="E285" s="39" t="s">
        <v>2286</v>
      </c>
    </row>
    <row r="286" spans="1:16" ht="12.75">
      <c r="A286" t="s">
        <v>50</v>
      </c>
      <c s="34" t="s">
        <v>702</v>
      </c>
      <c s="34" t="s">
        <v>2287</v>
      </c>
      <c s="35" t="s">
        <v>5</v>
      </c>
      <c s="6" t="s">
        <v>2288</v>
      </c>
      <c s="36" t="s">
        <v>70</v>
      </c>
      <c s="37">
        <v>134.033</v>
      </c>
      <c s="36">
        <v>0.55</v>
      </c>
      <c s="36">
        <f>ROUND(G286*H286,6)</f>
      </c>
      <c r="L286" s="38">
        <v>0</v>
      </c>
      <c s="32">
        <f>ROUND(ROUND(L286,2)*ROUND(G286,3),2)</f>
      </c>
      <c s="36" t="s">
        <v>814</v>
      </c>
      <c>
        <f>(M286*21)/100</f>
      </c>
      <c t="s">
        <v>28</v>
      </c>
    </row>
    <row r="287" spans="1:5" ht="12.75">
      <c r="A287" s="35" t="s">
        <v>56</v>
      </c>
      <c r="E287" s="39" t="s">
        <v>2288</v>
      </c>
    </row>
    <row r="288" spans="1:5" ht="12.75">
      <c r="A288" s="35" t="s">
        <v>57</v>
      </c>
      <c r="E288" s="40" t="s">
        <v>3278</v>
      </c>
    </row>
    <row r="289" spans="1:5" ht="12.75">
      <c r="A289" t="s">
        <v>59</v>
      </c>
      <c r="E289" s="39" t="s">
        <v>5</v>
      </c>
    </row>
    <row r="290" spans="1:16" ht="25.5">
      <c r="A290" t="s">
        <v>50</v>
      </c>
      <c s="34" t="s">
        <v>705</v>
      </c>
      <c s="34" t="s">
        <v>3279</v>
      </c>
      <c s="35" t="s">
        <v>5</v>
      </c>
      <c s="6" t="s">
        <v>3280</v>
      </c>
      <c s="36" t="s">
        <v>99</v>
      </c>
      <c s="37">
        <v>71</v>
      </c>
      <c s="36">
        <v>0</v>
      </c>
      <c s="36">
        <f>ROUND(G290*H290,6)</f>
      </c>
      <c r="L290" s="38">
        <v>0</v>
      </c>
      <c s="32">
        <f>ROUND(ROUND(L290,2)*ROUND(G290,3),2)</f>
      </c>
      <c s="36" t="s">
        <v>814</v>
      </c>
      <c>
        <f>(M290*21)/100</f>
      </c>
      <c t="s">
        <v>28</v>
      </c>
    </row>
    <row r="291" spans="1:5" ht="25.5">
      <c r="A291" s="35" t="s">
        <v>56</v>
      </c>
      <c r="E291" s="39" t="s">
        <v>3280</v>
      </c>
    </row>
    <row r="292" spans="1:5" ht="51">
      <c r="A292" s="35" t="s">
        <v>57</v>
      </c>
      <c r="E292" s="42" t="s">
        <v>3281</v>
      </c>
    </row>
    <row r="293" spans="1:5" ht="12.75">
      <c r="A293" t="s">
        <v>59</v>
      </c>
      <c r="E293" s="39" t="s">
        <v>5</v>
      </c>
    </row>
    <row r="294" spans="1:16" ht="12.75">
      <c r="A294" t="s">
        <v>50</v>
      </c>
      <c s="34" t="s">
        <v>708</v>
      </c>
      <c s="34" t="s">
        <v>3252</v>
      </c>
      <c s="35" t="s">
        <v>48</v>
      </c>
      <c s="6" t="s">
        <v>3253</v>
      </c>
      <c s="36" t="s">
        <v>70</v>
      </c>
      <c s="37">
        <v>0.71</v>
      </c>
      <c s="36">
        <v>0.55</v>
      </c>
      <c s="36">
        <f>ROUND(G294*H294,6)</f>
      </c>
      <c r="L294" s="38">
        <v>0</v>
      </c>
      <c s="32">
        <f>ROUND(ROUND(L294,2)*ROUND(G294,3),2)</f>
      </c>
      <c s="36" t="s">
        <v>814</v>
      </c>
      <c>
        <f>(M294*21)/100</f>
      </c>
      <c t="s">
        <v>28</v>
      </c>
    </row>
    <row r="295" spans="1:5" ht="12.75">
      <c r="A295" s="35" t="s">
        <v>56</v>
      </c>
      <c r="E295" s="39" t="s">
        <v>3253</v>
      </c>
    </row>
    <row r="296" spans="1:5" ht="51">
      <c r="A296" s="35" t="s">
        <v>57</v>
      </c>
      <c r="E296" s="42" t="s">
        <v>3282</v>
      </c>
    </row>
    <row r="297" spans="1:5" ht="12.75">
      <c r="A297" t="s">
        <v>59</v>
      </c>
      <c r="E297" s="39" t="s">
        <v>5</v>
      </c>
    </row>
    <row r="298" spans="1:16" ht="25.5">
      <c r="A298" t="s">
        <v>50</v>
      </c>
      <c s="34" t="s">
        <v>711</v>
      </c>
      <c s="34" t="s">
        <v>3283</v>
      </c>
      <c s="35" t="s">
        <v>5</v>
      </c>
      <c s="6" t="s">
        <v>3284</v>
      </c>
      <c s="36" t="s">
        <v>99</v>
      </c>
      <c s="37">
        <v>58</v>
      </c>
      <c s="36">
        <v>0</v>
      </c>
      <c s="36">
        <f>ROUND(G298*H298,6)</f>
      </c>
      <c r="L298" s="38">
        <v>0</v>
      </c>
      <c s="32">
        <f>ROUND(ROUND(L298,2)*ROUND(G298,3),2)</f>
      </c>
      <c s="36" t="s">
        <v>814</v>
      </c>
      <c>
        <f>(M298*21)/100</f>
      </c>
      <c t="s">
        <v>28</v>
      </c>
    </row>
    <row r="299" spans="1:5" ht="25.5">
      <c r="A299" s="35" t="s">
        <v>56</v>
      </c>
      <c r="E299" s="39" t="s">
        <v>3284</v>
      </c>
    </row>
    <row r="300" spans="1:5" ht="51">
      <c r="A300" s="35" t="s">
        <v>57</v>
      </c>
      <c r="E300" s="42" t="s">
        <v>3285</v>
      </c>
    </row>
    <row r="301" spans="1:5" ht="12.75">
      <c r="A301" t="s">
        <v>59</v>
      </c>
      <c r="E301" s="39" t="s">
        <v>5</v>
      </c>
    </row>
    <row r="302" spans="1:16" ht="12.75">
      <c r="A302" t="s">
        <v>50</v>
      </c>
      <c s="34" t="s">
        <v>713</v>
      </c>
      <c s="34" t="s">
        <v>3252</v>
      </c>
      <c s="35" t="s">
        <v>28</v>
      </c>
      <c s="6" t="s">
        <v>3253</v>
      </c>
      <c s="36" t="s">
        <v>70</v>
      </c>
      <c s="37">
        <v>0.696</v>
      </c>
      <c s="36">
        <v>0.55</v>
      </c>
      <c s="36">
        <f>ROUND(G302*H302,6)</f>
      </c>
      <c r="L302" s="38">
        <v>0</v>
      </c>
      <c s="32">
        <f>ROUND(ROUND(L302,2)*ROUND(G302,3),2)</f>
      </c>
      <c s="36" t="s">
        <v>814</v>
      </c>
      <c>
        <f>(M302*21)/100</f>
      </c>
      <c t="s">
        <v>28</v>
      </c>
    </row>
    <row r="303" spans="1:5" ht="12.75">
      <c r="A303" s="35" t="s">
        <v>56</v>
      </c>
      <c r="E303" s="39" t="s">
        <v>3253</v>
      </c>
    </row>
    <row r="304" spans="1:5" ht="51">
      <c r="A304" s="35" t="s">
        <v>57</v>
      </c>
      <c r="E304" s="42" t="s">
        <v>3286</v>
      </c>
    </row>
    <row r="305" spans="1:5" ht="12.75">
      <c r="A305" t="s">
        <v>59</v>
      </c>
      <c r="E305" s="39" t="s">
        <v>5</v>
      </c>
    </row>
    <row r="306" spans="1:16" ht="25.5">
      <c r="A306" t="s">
        <v>50</v>
      </c>
      <c s="34" t="s">
        <v>714</v>
      </c>
      <c s="34" t="s">
        <v>3287</v>
      </c>
      <c s="35" t="s">
        <v>5</v>
      </c>
      <c s="6" t="s">
        <v>3288</v>
      </c>
      <c s="36" t="s">
        <v>99</v>
      </c>
      <c s="37">
        <v>60</v>
      </c>
      <c s="36">
        <v>0</v>
      </c>
      <c s="36">
        <f>ROUND(G306*H306,6)</f>
      </c>
      <c r="L306" s="38">
        <v>0</v>
      </c>
      <c s="32">
        <f>ROUND(ROUND(L306,2)*ROUND(G306,3),2)</f>
      </c>
      <c s="36" t="s">
        <v>814</v>
      </c>
      <c>
        <f>(M306*21)/100</f>
      </c>
      <c t="s">
        <v>28</v>
      </c>
    </row>
    <row r="307" spans="1:5" ht="25.5">
      <c r="A307" s="35" t="s">
        <v>56</v>
      </c>
      <c r="E307" s="39" t="s">
        <v>3288</v>
      </c>
    </row>
    <row r="308" spans="1:5" ht="38.25">
      <c r="A308" s="35" t="s">
        <v>57</v>
      </c>
      <c r="E308" s="42" t="s">
        <v>3289</v>
      </c>
    </row>
    <row r="309" spans="1:5" ht="12.75">
      <c r="A309" t="s">
        <v>59</v>
      </c>
      <c r="E309" s="39" t="s">
        <v>5</v>
      </c>
    </row>
    <row r="310" spans="1:16" ht="12.75">
      <c r="A310" t="s">
        <v>50</v>
      </c>
      <c s="34" t="s">
        <v>715</v>
      </c>
      <c s="34" t="s">
        <v>3257</v>
      </c>
      <c s="35" t="s">
        <v>48</v>
      </c>
      <c s="6" t="s">
        <v>3258</v>
      </c>
      <c s="36" t="s">
        <v>70</v>
      </c>
      <c s="37">
        <v>1.08</v>
      </c>
      <c s="36">
        <v>0.55</v>
      </c>
      <c s="36">
        <f>ROUND(G310*H310,6)</f>
      </c>
      <c r="L310" s="38">
        <v>0</v>
      </c>
      <c s="32">
        <f>ROUND(ROUND(L310,2)*ROUND(G310,3),2)</f>
      </c>
      <c s="36" t="s">
        <v>814</v>
      </c>
      <c>
        <f>(M310*21)/100</f>
      </c>
      <c t="s">
        <v>28</v>
      </c>
    </row>
    <row r="311" spans="1:5" ht="12.75">
      <c r="A311" s="35" t="s">
        <v>56</v>
      </c>
      <c r="E311" s="39" t="s">
        <v>3258</v>
      </c>
    </row>
    <row r="312" spans="1:5" ht="38.25">
      <c r="A312" s="35" t="s">
        <v>57</v>
      </c>
      <c r="E312" s="42" t="s">
        <v>3290</v>
      </c>
    </row>
    <row r="313" spans="1:5" ht="12.75">
      <c r="A313" t="s">
        <v>59</v>
      </c>
      <c r="E313" s="39" t="s">
        <v>5</v>
      </c>
    </row>
    <row r="314" spans="1:16" ht="38.25">
      <c r="A314" t="s">
        <v>50</v>
      </c>
      <c s="34" t="s">
        <v>1769</v>
      </c>
      <c s="34" t="s">
        <v>3291</v>
      </c>
      <c s="35" t="s">
        <v>5</v>
      </c>
      <c s="6" t="s">
        <v>3292</v>
      </c>
      <c s="36" t="s">
        <v>226</v>
      </c>
      <c s="37">
        <v>88.922</v>
      </c>
      <c s="36">
        <v>0.01579</v>
      </c>
      <c s="36">
        <f>ROUND(G314*H314,6)</f>
      </c>
      <c r="L314" s="38">
        <v>0</v>
      </c>
      <c s="32">
        <f>ROUND(ROUND(L314,2)*ROUND(G314,3),2)</f>
      </c>
      <c s="36" t="s">
        <v>814</v>
      </c>
      <c>
        <f>(M314*21)/100</f>
      </c>
      <c t="s">
        <v>28</v>
      </c>
    </row>
    <row r="315" spans="1:5" ht="38.25">
      <c r="A315" s="35" t="s">
        <v>56</v>
      </c>
      <c r="E315" s="39" t="s">
        <v>3293</v>
      </c>
    </row>
    <row r="316" spans="1:5" ht="178.5">
      <c r="A316" s="35" t="s">
        <v>57</v>
      </c>
      <c r="E316" s="42" t="s">
        <v>3294</v>
      </c>
    </row>
    <row r="317" spans="1:5" ht="12.75">
      <c r="A317" t="s">
        <v>59</v>
      </c>
      <c r="E317" s="39" t="s">
        <v>3295</v>
      </c>
    </row>
    <row r="318" spans="1:16" ht="25.5">
      <c r="A318" t="s">
        <v>50</v>
      </c>
      <c s="34" t="s">
        <v>1773</v>
      </c>
      <c s="34" t="s">
        <v>2294</v>
      </c>
      <c s="35" t="s">
        <v>5</v>
      </c>
      <c s="6" t="s">
        <v>2295</v>
      </c>
      <c s="36" t="s">
        <v>70</v>
      </c>
      <c s="37">
        <v>299.047</v>
      </c>
      <c s="36">
        <v>0.02337</v>
      </c>
      <c s="36">
        <f>ROUND(G318*H318,6)</f>
      </c>
      <c r="L318" s="38">
        <v>0</v>
      </c>
      <c s="32">
        <f>ROUND(ROUND(L318,2)*ROUND(G318,3),2)</f>
      </c>
      <c s="36" t="s">
        <v>814</v>
      </c>
      <c>
        <f>(M318*21)/100</f>
      </c>
      <c t="s">
        <v>28</v>
      </c>
    </row>
    <row r="319" spans="1:5" ht="25.5">
      <c r="A319" s="35" t="s">
        <v>56</v>
      </c>
      <c r="E319" s="39" t="s">
        <v>2295</v>
      </c>
    </row>
    <row r="320" spans="1:5" ht="12.75">
      <c r="A320" s="35" t="s">
        <v>57</v>
      </c>
      <c r="E320" s="40" t="s">
        <v>5</v>
      </c>
    </row>
    <row r="321" spans="1:5" ht="76.5">
      <c r="A321" t="s">
        <v>59</v>
      </c>
      <c r="E321" s="39" t="s">
        <v>3296</v>
      </c>
    </row>
    <row r="322" spans="1:16" ht="25.5">
      <c r="A322" t="s">
        <v>50</v>
      </c>
      <c s="34" t="s">
        <v>1776</v>
      </c>
      <c s="34" t="s">
        <v>3297</v>
      </c>
      <c s="35" t="s">
        <v>5</v>
      </c>
      <c s="6" t="s">
        <v>3298</v>
      </c>
      <c s="36" t="s">
        <v>99</v>
      </c>
      <c s="37">
        <v>201.53</v>
      </c>
      <c s="36">
        <v>0</v>
      </c>
      <c s="36">
        <f>ROUND(G322*H322,6)</f>
      </c>
      <c r="L322" s="38">
        <v>0</v>
      </c>
      <c s="32">
        <f>ROUND(ROUND(L322,2)*ROUND(G322,3),2)</f>
      </c>
      <c s="36" t="s">
        <v>814</v>
      </c>
      <c>
        <f>(M322*21)/100</f>
      </c>
      <c t="s">
        <v>28</v>
      </c>
    </row>
    <row r="323" spans="1:5" ht="25.5">
      <c r="A323" s="35" t="s">
        <v>56</v>
      </c>
      <c r="E323" s="39" t="s">
        <v>3298</v>
      </c>
    </row>
    <row r="324" spans="1:5" ht="76.5">
      <c r="A324" s="35" t="s">
        <v>57</v>
      </c>
      <c r="E324" s="42" t="s">
        <v>2898</v>
      </c>
    </row>
    <row r="325" spans="1:5" ht="12.75">
      <c r="A325" t="s">
        <v>59</v>
      </c>
      <c r="E325" s="39" t="s">
        <v>5</v>
      </c>
    </row>
    <row r="326" spans="1:16" ht="12.75">
      <c r="A326" t="s">
        <v>50</v>
      </c>
      <c s="34" t="s">
        <v>1779</v>
      </c>
      <c s="34" t="s">
        <v>3299</v>
      </c>
      <c s="35" t="s">
        <v>5</v>
      </c>
      <c s="6" t="s">
        <v>3300</v>
      </c>
      <c s="36" t="s">
        <v>70</v>
      </c>
      <c s="37">
        <v>7.428</v>
      </c>
      <c s="36">
        <v>0.55</v>
      </c>
      <c s="36">
        <f>ROUND(G326*H326,6)</f>
      </c>
      <c r="L326" s="38">
        <v>0</v>
      </c>
      <c s="32">
        <f>ROUND(ROUND(L326,2)*ROUND(G326,3),2)</f>
      </c>
      <c s="36" t="s">
        <v>814</v>
      </c>
      <c>
        <f>(M326*21)/100</f>
      </c>
      <c t="s">
        <v>28</v>
      </c>
    </row>
    <row r="327" spans="1:5" ht="12.75">
      <c r="A327" s="35" t="s">
        <v>56</v>
      </c>
      <c r="E327" s="39" t="s">
        <v>3300</v>
      </c>
    </row>
    <row r="328" spans="1:5" ht="51">
      <c r="A328" s="35" t="s">
        <v>57</v>
      </c>
      <c r="E328" s="42" t="s">
        <v>3301</v>
      </c>
    </row>
    <row r="329" spans="1:5" ht="12.75">
      <c r="A329" t="s">
        <v>59</v>
      </c>
      <c r="E329" s="39" t="s">
        <v>5</v>
      </c>
    </row>
    <row r="330" spans="1:16" ht="12.75">
      <c r="A330" t="s">
        <v>50</v>
      </c>
      <c s="34" t="s">
        <v>1782</v>
      </c>
      <c s="34" t="s">
        <v>2278</v>
      </c>
      <c s="35" t="s">
        <v>5</v>
      </c>
      <c s="6" t="s">
        <v>2279</v>
      </c>
      <c s="36" t="s">
        <v>70</v>
      </c>
      <c s="37">
        <v>6.679</v>
      </c>
      <c s="36">
        <v>0.55</v>
      </c>
      <c s="36">
        <f>ROUND(G330*H330,6)</f>
      </c>
      <c r="L330" s="38">
        <v>0</v>
      </c>
      <c s="32">
        <f>ROUND(ROUND(L330,2)*ROUND(G330,3),2)</f>
      </c>
      <c s="36" t="s">
        <v>814</v>
      </c>
      <c>
        <f>(M330*21)/100</f>
      </c>
      <c t="s">
        <v>28</v>
      </c>
    </row>
    <row r="331" spans="1:5" ht="12.75">
      <c r="A331" s="35" t="s">
        <v>56</v>
      </c>
      <c r="E331" s="39" t="s">
        <v>2279</v>
      </c>
    </row>
    <row r="332" spans="1:5" ht="51">
      <c r="A332" s="35" t="s">
        <v>57</v>
      </c>
      <c r="E332" s="42" t="s">
        <v>3302</v>
      </c>
    </row>
    <row r="333" spans="1:5" ht="12.75">
      <c r="A333" t="s">
        <v>59</v>
      </c>
      <c r="E333" s="39" t="s">
        <v>5</v>
      </c>
    </row>
    <row r="334" spans="1:16" ht="25.5">
      <c r="A334" t="s">
        <v>50</v>
      </c>
      <c s="34" t="s">
        <v>1785</v>
      </c>
      <c s="34" t="s">
        <v>3303</v>
      </c>
      <c s="35" t="s">
        <v>5</v>
      </c>
      <c s="6" t="s">
        <v>3304</v>
      </c>
      <c s="36" t="s">
        <v>54</v>
      </c>
      <c s="37">
        <v>159.321</v>
      </c>
      <c s="36">
        <v>0</v>
      </c>
      <c s="36">
        <f>ROUND(G334*H334,6)</f>
      </c>
      <c r="L334" s="38">
        <v>0</v>
      </c>
      <c s="32">
        <f>ROUND(ROUND(L334,2)*ROUND(G334,3),2)</f>
      </c>
      <c s="36" t="s">
        <v>814</v>
      </c>
      <c>
        <f>(M334*21)/100</f>
      </c>
      <c t="s">
        <v>28</v>
      </c>
    </row>
    <row r="335" spans="1:5" ht="25.5">
      <c r="A335" s="35" t="s">
        <v>56</v>
      </c>
      <c r="E335" s="39" t="s">
        <v>3304</v>
      </c>
    </row>
    <row r="336" spans="1:5" ht="12.75">
      <c r="A336" s="35" t="s">
        <v>57</v>
      </c>
      <c r="E336" s="40" t="s">
        <v>5</v>
      </c>
    </row>
    <row r="337" spans="1:5" ht="114.75">
      <c r="A337" t="s">
        <v>59</v>
      </c>
      <c r="E337" s="39" t="s">
        <v>2075</v>
      </c>
    </row>
    <row r="338" spans="1:16" ht="25.5">
      <c r="A338" t="s">
        <v>50</v>
      </c>
      <c s="34" t="s">
        <v>3305</v>
      </c>
      <c s="34" t="s">
        <v>3306</v>
      </c>
      <c s="35" t="s">
        <v>5</v>
      </c>
      <c s="6" t="s">
        <v>3307</v>
      </c>
      <c s="36" t="s">
        <v>226</v>
      </c>
      <c s="37">
        <v>4132.683</v>
      </c>
      <c s="36">
        <v>0</v>
      </c>
      <c s="36">
        <f>ROUND(G338*H338,6)</f>
      </c>
      <c r="L338" s="38">
        <v>0</v>
      </c>
      <c s="32">
        <f>ROUND(ROUND(L338,2)*ROUND(G338,3),2)</f>
      </c>
      <c s="36" t="s">
        <v>814</v>
      </c>
      <c>
        <f>(M338*21)/100</f>
      </c>
      <c t="s">
        <v>28</v>
      </c>
    </row>
    <row r="339" spans="1:5" ht="25.5">
      <c r="A339" s="35" t="s">
        <v>56</v>
      </c>
      <c r="E339" s="39" t="s">
        <v>3307</v>
      </c>
    </row>
    <row r="340" spans="1:5" ht="409.5">
      <c r="A340" s="35" t="s">
        <v>57</v>
      </c>
      <c r="E340" s="40" t="s">
        <v>3308</v>
      </c>
    </row>
    <row r="341" spans="1:5" ht="51">
      <c r="A341" t="s">
        <v>59</v>
      </c>
      <c r="E341" s="39" t="s">
        <v>2286</v>
      </c>
    </row>
    <row r="342" spans="1:16" ht="12.75">
      <c r="A342" t="s">
        <v>50</v>
      </c>
      <c s="34" t="s">
        <v>3309</v>
      </c>
      <c s="34" t="s">
        <v>3310</v>
      </c>
      <c s="35" t="s">
        <v>5</v>
      </c>
      <c s="6" t="s">
        <v>3311</v>
      </c>
      <c s="36" t="s">
        <v>70</v>
      </c>
      <c s="37">
        <v>49.98</v>
      </c>
      <c s="36">
        <v>0.55</v>
      </c>
      <c s="36">
        <f>ROUND(G342*H342,6)</f>
      </c>
      <c r="L342" s="38">
        <v>0</v>
      </c>
      <c s="32">
        <f>ROUND(ROUND(L342,2)*ROUND(G342,3),2)</f>
      </c>
      <c s="36" t="s">
        <v>814</v>
      </c>
      <c>
        <f>(M342*21)/100</f>
      </c>
      <c t="s">
        <v>28</v>
      </c>
    </row>
    <row r="343" spans="1:5" ht="12.75">
      <c r="A343" s="35" t="s">
        <v>56</v>
      </c>
      <c r="E343" s="39" t="s">
        <v>3311</v>
      </c>
    </row>
    <row r="344" spans="1:5" ht="12.75">
      <c r="A344" s="35" t="s">
        <v>57</v>
      </c>
      <c r="E344" s="40" t="s">
        <v>3312</v>
      </c>
    </row>
    <row r="345" spans="1:5" ht="12.75">
      <c r="A345" t="s">
        <v>59</v>
      </c>
      <c r="E345" s="39" t="s">
        <v>5</v>
      </c>
    </row>
    <row r="346" spans="1:16" ht="12.75">
      <c r="A346" t="s">
        <v>50</v>
      </c>
      <c s="34" t="s">
        <v>3313</v>
      </c>
      <c s="34" t="s">
        <v>3314</v>
      </c>
      <c s="35" t="s">
        <v>5</v>
      </c>
      <c s="6" t="s">
        <v>3315</v>
      </c>
      <c s="36" t="s">
        <v>99</v>
      </c>
      <c s="37">
        <v>4558</v>
      </c>
      <c s="36">
        <v>0</v>
      </c>
      <c s="36">
        <f>ROUND(G346*H346,6)</f>
      </c>
      <c r="L346" s="38">
        <v>0</v>
      </c>
      <c s="32">
        <f>ROUND(ROUND(L346,2)*ROUND(G346,3),2)</f>
      </c>
      <c s="36" t="s">
        <v>814</v>
      </c>
      <c>
        <f>(M346*21)/100</f>
      </c>
      <c t="s">
        <v>28</v>
      </c>
    </row>
    <row r="347" spans="1:5" ht="12.75">
      <c r="A347" s="35" t="s">
        <v>56</v>
      </c>
      <c r="E347" s="39" t="s">
        <v>3315</v>
      </c>
    </row>
    <row r="348" spans="1:5" ht="38.25">
      <c r="A348" s="35" t="s">
        <v>57</v>
      </c>
      <c r="E348" s="40" t="s">
        <v>3316</v>
      </c>
    </row>
    <row r="349" spans="1:5" ht="51">
      <c r="A349" t="s">
        <v>59</v>
      </c>
      <c r="E349" s="39" t="s">
        <v>2286</v>
      </c>
    </row>
    <row r="350" spans="1:16" ht="12.75">
      <c r="A350" t="s">
        <v>50</v>
      </c>
      <c s="34" t="s">
        <v>3317</v>
      </c>
      <c s="34" t="s">
        <v>3310</v>
      </c>
      <c s="35" t="s">
        <v>48</v>
      </c>
      <c s="6" t="s">
        <v>3311</v>
      </c>
      <c s="36" t="s">
        <v>70</v>
      </c>
      <c s="37">
        <v>11.486</v>
      </c>
      <c s="36">
        <v>0.55</v>
      </c>
      <c s="36">
        <f>ROUND(G350*H350,6)</f>
      </c>
      <c r="L350" s="38">
        <v>0</v>
      </c>
      <c s="32">
        <f>ROUND(ROUND(L350,2)*ROUND(G350,3),2)</f>
      </c>
      <c s="36" t="s">
        <v>814</v>
      </c>
      <c>
        <f>(M350*21)/100</f>
      </c>
      <c t="s">
        <v>28</v>
      </c>
    </row>
    <row r="351" spans="1:5" ht="12.75">
      <c r="A351" s="35" t="s">
        <v>56</v>
      </c>
      <c r="E351" s="39" t="s">
        <v>3311</v>
      </c>
    </row>
    <row r="352" spans="1:5" ht="51">
      <c r="A352" s="35" t="s">
        <v>57</v>
      </c>
      <c r="E352" s="40" t="s">
        <v>3318</v>
      </c>
    </row>
    <row r="353" spans="1:5" ht="12.75">
      <c r="A353" t="s">
        <v>59</v>
      </c>
      <c r="E353" s="39" t="s">
        <v>5</v>
      </c>
    </row>
    <row r="354" spans="1:13" ht="12.75">
      <c r="A354" t="s">
        <v>47</v>
      </c>
      <c r="C354" s="31" t="s">
        <v>2128</v>
      </c>
      <c r="E354" s="33" t="s">
        <v>2129</v>
      </c>
      <c r="J354" s="32">
        <f>0</f>
      </c>
      <c s="32">
        <f>0</f>
      </c>
      <c s="32">
        <f>0+L355+L359+L363+L367+L371+L375+L379+L383+L387+L391+L395+L399+L403+L407+L411+L415+L419+L423+L427+L431+L435</f>
      </c>
      <c s="32">
        <f>0+M355+M359+M363+M367+M371+M375+M379+M383+M387+M391+M395+M399+M403+M407+M411+M415+M419+M423+M427+M431+M435</f>
      </c>
    </row>
    <row r="355" spans="1:16" ht="25.5">
      <c r="A355" t="s">
        <v>50</v>
      </c>
      <c s="34" t="s">
        <v>1788</v>
      </c>
      <c s="34" t="s">
        <v>3319</v>
      </c>
      <c s="35" t="s">
        <v>5</v>
      </c>
      <c s="6" t="s">
        <v>3320</v>
      </c>
      <c s="36" t="s">
        <v>226</v>
      </c>
      <c s="37">
        <v>424.011</v>
      </c>
      <c s="36">
        <v>0.00666</v>
      </c>
      <c s="36">
        <f>ROUND(G355*H355,6)</f>
      </c>
      <c r="L355" s="38">
        <v>0</v>
      </c>
      <c s="32">
        <f>ROUND(ROUND(L355,2)*ROUND(G355,3),2)</f>
      </c>
      <c s="36" t="s">
        <v>814</v>
      </c>
      <c>
        <f>(M355*21)/100</f>
      </c>
      <c t="s">
        <v>28</v>
      </c>
    </row>
    <row r="356" spans="1:5" ht="38.25">
      <c r="A356" s="35" t="s">
        <v>56</v>
      </c>
      <c r="E356" s="39" t="s">
        <v>3321</v>
      </c>
    </row>
    <row r="357" spans="1:5" ht="12.75">
      <c r="A357" s="35" t="s">
        <v>57</v>
      </c>
      <c r="E357" s="40" t="s">
        <v>5</v>
      </c>
    </row>
    <row r="358" spans="1:5" ht="12.75">
      <c r="A358" t="s">
        <v>59</v>
      </c>
      <c r="E358" s="39" t="s">
        <v>5</v>
      </c>
    </row>
    <row r="359" spans="1:16" ht="25.5">
      <c r="A359" t="s">
        <v>50</v>
      </c>
      <c s="34" t="s">
        <v>1792</v>
      </c>
      <c s="34" t="s">
        <v>3322</v>
      </c>
      <c s="35" t="s">
        <v>5</v>
      </c>
      <c s="6" t="s">
        <v>3323</v>
      </c>
      <c s="36" t="s">
        <v>99</v>
      </c>
      <c s="37">
        <v>82.47</v>
      </c>
      <c s="36">
        <v>0.00588</v>
      </c>
      <c s="36">
        <f>ROUND(G359*H359,6)</f>
      </c>
      <c r="L359" s="38">
        <v>0</v>
      </c>
      <c s="32">
        <f>ROUND(ROUND(L359,2)*ROUND(G359,3),2)</f>
      </c>
      <c s="36" t="s">
        <v>814</v>
      </c>
      <c>
        <f>(M359*21)/100</f>
      </c>
      <c t="s">
        <v>28</v>
      </c>
    </row>
    <row r="360" spans="1:5" ht="25.5">
      <c r="A360" s="35" t="s">
        <v>56</v>
      </c>
      <c r="E360" s="39" t="s">
        <v>3323</v>
      </c>
    </row>
    <row r="361" spans="1:5" ht="63.75">
      <c r="A361" s="35" t="s">
        <v>57</v>
      </c>
      <c r="E361" s="42" t="s">
        <v>3324</v>
      </c>
    </row>
    <row r="362" spans="1:5" ht="38.25">
      <c r="A362" t="s">
        <v>59</v>
      </c>
      <c r="E362" s="39" t="s">
        <v>3325</v>
      </c>
    </row>
    <row r="363" spans="1:16" ht="25.5">
      <c r="A363" t="s">
        <v>50</v>
      </c>
      <c s="34" t="s">
        <v>1795</v>
      </c>
      <c s="34" t="s">
        <v>3326</v>
      </c>
      <c s="35" t="s">
        <v>5</v>
      </c>
      <c s="6" t="s">
        <v>3327</v>
      </c>
      <c s="36" t="s">
        <v>99</v>
      </c>
      <c s="37">
        <v>201.08</v>
      </c>
      <c s="36">
        <v>0.00148</v>
      </c>
      <c s="36">
        <f>ROUND(G363*H363,6)</f>
      </c>
      <c r="L363" s="38">
        <v>0</v>
      </c>
      <c s="32">
        <f>ROUND(ROUND(L363,2)*ROUND(G363,3),2)</f>
      </c>
      <c s="36" t="s">
        <v>814</v>
      </c>
      <c>
        <f>(M363*21)/100</f>
      </c>
      <c t="s">
        <v>28</v>
      </c>
    </row>
    <row r="364" spans="1:5" ht="25.5">
      <c r="A364" s="35" t="s">
        <v>56</v>
      </c>
      <c r="E364" s="39" t="s">
        <v>3327</v>
      </c>
    </row>
    <row r="365" spans="1:5" ht="102">
      <c r="A365" s="35" t="s">
        <v>57</v>
      </c>
      <c r="E365" s="42" t="s">
        <v>3328</v>
      </c>
    </row>
    <row r="366" spans="1:5" ht="38.25">
      <c r="A366" t="s">
        <v>59</v>
      </c>
      <c r="E366" s="39" t="s">
        <v>3325</v>
      </c>
    </row>
    <row r="367" spans="1:16" ht="25.5">
      <c r="A367" t="s">
        <v>50</v>
      </c>
      <c s="34" t="s">
        <v>1799</v>
      </c>
      <c s="34" t="s">
        <v>3329</v>
      </c>
      <c s="35" t="s">
        <v>5</v>
      </c>
      <c s="6" t="s">
        <v>3330</v>
      </c>
      <c s="36" t="s">
        <v>99</v>
      </c>
      <c s="37">
        <v>24.6</v>
      </c>
      <c s="36">
        <v>0.00293</v>
      </c>
      <c s="36">
        <f>ROUND(G367*H367,6)</f>
      </c>
      <c r="L367" s="38">
        <v>0</v>
      </c>
      <c s="32">
        <f>ROUND(ROUND(L367,2)*ROUND(G367,3),2)</f>
      </c>
      <c s="36" t="s">
        <v>814</v>
      </c>
      <c>
        <f>(M367*21)/100</f>
      </c>
      <c t="s">
        <v>28</v>
      </c>
    </row>
    <row r="368" spans="1:5" ht="25.5">
      <c r="A368" s="35" t="s">
        <v>56</v>
      </c>
      <c r="E368" s="39" t="s">
        <v>3330</v>
      </c>
    </row>
    <row r="369" spans="1:5" ht="51">
      <c r="A369" s="35" t="s">
        <v>57</v>
      </c>
      <c r="E369" s="42" t="s">
        <v>3331</v>
      </c>
    </row>
    <row r="370" spans="1:5" ht="38.25">
      <c r="A370" t="s">
        <v>59</v>
      </c>
      <c r="E370" s="39" t="s">
        <v>3325</v>
      </c>
    </row>
    <row r="371" spans="1:16" ht="25.5">
      <c r="A371" t="s">
        <v>50</v>
      </c>
      <c s="34" t="s">
        <v>1802</v>
      </c>
      <c s="34" t="s">
        <v>3332</v>
      </c>
      <c s="35" t="s">
        <v>5</v>
      </c>
      <c s="6" t="s">
        <v>3333</v>
      </c>
      <c s="36" t="s">
        <v>99</v>
      </c>
      <c s="37">
        <v>407.04</v>
      </c>
      <c s="36">
        <v>0.00151</v>
      </c>
      <c s="36">
        <f>ROUND(G371*H371,6)</f>
      </c>
      <c r="L371" s="38">
        <v>0</v>
      </c>
      <c s="32">
        <f>ROUND(ROUND(L371,2)*ROUND(G371,3),2)</f>
      </c>
      <c s="36" t="s">
        <v>814</v>
      </c>
      <c>
        <f>(M371*21)/100</f>
      </c>
      <c t="s">
        <v>28</v>
      </c>
    </row>
    <row r="372" spans="1:5" ht="25.5">
      <c r="A372" s="35" t="s">
        <v>56</v>
      </c>
      <c r="E372" s="39" t="s">
        <v>3333</v>
      </c>
    </row>
    <row r="373" spans="1:5" ht="114.75">
      <c r="A373" s="35" t="s">
        <v>57</v>
      </c>
      <c r="E373" s="42" t="s">
        <v>3334</v>
      </c>
    </row>
    <row r="374" spans="1:5" ht="38.25">
      <c r="A374" t="s">
        <v>59</v>
      </c>
      <c r="E374" s="39" t="s">
        <v>3325</v>
      </c>
    </row>
    <row r="375" spans="1:16" ht="25.5">
      <c r="A375" t="s">
        <v>50</v>
      </c>
      <c s="34" t="s">
        <v>1805</v>
      </c>
      <c s="34" t="s">
        <v>3335</v>
      </c>
      <c s="35" t="s">
        <v>5</v>
      </c>
      <c s="6" t="s">
        <v>3336</v>
      </c>
      <c s="36" t="s">
        <v>99</v>
      </c>
      <c s="37">
        <v>7.3</v>
      </c>
      <c s="36">
        <v>0.002</v>
      </c>
      <c s="36">
        <f>ROUND(G375*H375,6)</f>
      </c>
      <c r="L375" s="38">
        <v>0</v>
      </c>
      <c s="32">
        <f>ROUND(ROUND(L375,2)*ROUND(G375,3),2)</f>
      </c>
      <c s="36" t="s">
        <v>814</v>
      </c>
      <c>
        <f>(M375*21)/100</f>
      </c>
      <c t="s">
        <v>28</v>
      </c>
    </row>
    <row r="376" spans="1:5" ht="25.5">
      <c r="A376" s="35" t="s">
        <v>56</v>
      </c>
      <c r="E376" s="39" t="s">
        <v>3336</v>
      </c>
    </row>
    <row r="377" spans="1:5" ht="51">
      <c r="A377" s="35" t="s">
        <v>57</v>
      </c>
      <c r="E377" s="42" t="s">
        <v>3337</v>
      </c>
    </row>
    <row r="378" spans="1:5" ht="12.75">
      <c r="A378" t="s">
        <v>59</v>
      </c>
      <c r="E378" s="39" t="s">
        <v>5</v>
      </c>
    </row>
    <row r="379" spans="1:16" ht="25.5">
      <c r="A379" t="s">
        <v>50</v>
      </c>
      <c s="34" t="s">
        <v>1808</v>
      </c>
      <c s="34" t="s">
        <v>3338</v>
      </c>
      <c s="35" t="s">
        <v>5</v>
      </c>
      <c s="6" t="s">
        <v>3339</v>
      </c>
      <c s="36" t="s">
        <v>99</v>
      </c>
      <c s="37">
        <v>40.1</v>
      </c>
      <c s="36">
        <v>0.00401</v>
      </c>
      <c s="36">
        <f>ROUND(G379*H379,6)</f>
      </c>
      <c r="L379" s="38">
        <v>0</v>
      </c>
      <c s="32">
        <f>ROUND(ROUND(L379,2)*ROUND(G379,3),2)</f>
      </c>
      <c s="36" t="s">
        <v>814</v>
      </c>
      <c>
        <f>(M379*21)/100</f>
      </c>
      <c t="s">
        <v>28</v>
      </c>
    </row>
    <row r="380" spans="1:5" ht="25.5">
      <c r="A380" s="35" t="s">
        <v>56</v>
      </c>
      <c r="E380" s="39" t="s">
        <v>3339</v>
      </c>
    </row>
    <row r="381" spans="1:5" ht="63.75">
      <c r="A381" s="35" t="s">
        <v>57</v>
      </c>
      <c r="E381" s="42" t="s">
        <v>3340</v>
      </c>
    </row>
    <row r="382" spans="1:5" ht="12.75">
      <c r="A382" t="s">
        <v>59</v>
      </c>
      <c r="E382" s="39" t="s">
        <v>5</v>
      </c>
    </row>
    <row r="383" spans="1:16" ht="25.5">
      <c r="A383" t="s">
        <v>50</v>
      </c>
      <c s="34" t="s">
        <v>1811</v>
      </c>
      <c s="34" t="s">
        <v>3341</v>
      </c>
      <c s="35" t="s">
        <v>5</v>
      </c>
      <c s="6" t="s">
        <v>3342</v>
      </c>
      <c s="36" t="s">
        <v>99</v>
      </c>
      <c s="37">
        <v>345.75</v>
      </c>
      <c s="36">
        <v>0.00238</v>
      </c>
      <c s="36">
        <f>ROUND(G383*H383,6)</f>
      </c>
      <c r="L383" s="38">
        <v>0</v>
      </c>
      <c s="32">
        <f>ROUND(ROUND(L383,2)*ROUND(G383,3),2)</f>
      </c>
      <c s="36" t="s">
        <v>814</v>
      </c>
      <c>
        <f>(M383*21)/100</f>
      </c>
      <c t="s">
        <v>28</v>
      </c>
    </row>
    <row r="384" spans="1:5" ht="25.5">
      <c r="A384" s="35" t="s">
        <v>56</v>
      </c>
      <c r="E384" s="39" t="s">
        <v>3342</v>
      </c>
    </row>
    <row r="385" spans="1:5" ht="242.25">
      <c r="A385" s="35" t="s">
        <v>57</v>
      </c>
      <c r="E385" s="42" t="s">
        <v>3343</v>
      </c>
    </row>
    <row r="386" spans="1:5" ht="12.75">
      <c r="A386" t="s">
        <v>59</v>
      </c>
      <c r="E386" s="39" t="s">
        <v>5</v>
      </c>
    </row>
    <row r="387" spans="1:16" ht="25.5">
      <c r="A387" t="s">
        <v>50</v>
      </c>
      <c s="34" t="s">
        <v>1814</v>
      </c>
      <c s="34" t="s">
        <v>3344</v>
      </c>
      <c s="35" t="s">
        <v>5</v>
      </c>
      <c s="6" t="s">
        <v>3345</v>
      </c>
      <c s="36" t="s">
        <v>99</v>
      </c>
      <c s="37">
        <v>29.14</v>
      </c>
      <c s="36">
        <v>0.00395</v>
      </c>
      <c s="36">
        <f>ROUND(G387*H387,6)</f>
      </c>
      <c r="L387" s="38">
        <v>0</v>
      </c>
      <c s="32">
        <f>ROUND(ROUND(L387,2)*ROUND(G387,3),2)</f>
      </c>
      <c s="36" t="s">
        <v>814</v>
      </c>
      <c>
        <f>(M387*21)/100</f>
      </c>
      <c t="s">
        <v>28</v>
      </c>
    </row>
    <row r="388" spans="1:5" ht="25.5">
      <c r="A388" s="35" t="s">
        <v>56</v>
      </c>
      <c r="E388" s="39" t="s">
        <v>3345</v>
      </c>
    </row>
    <row r="389" spans="1:5" ht="102">
      <c r="A389" s="35" t="s">
        <v>57</v>
      </c>
      <c r="E389" s="42" t="s">
        <v>3346</v>
      </c>
    </row>
    <row r="390" spans="1:5" ht="12.75">
      <c r="A390" t="s">
        <v>59</v>
      </c>
      <c r="E390" s="39" t="s">
        <v>5</v>
      </c>
    </row>
    <row r="391" spans="1:16" ht="25.5">
      <c r="A391" t="s">
        <v>50</v>
      </c>
      <c s="34" t="s">
        <v>1819</v>
      </c>
      <c s="34" t="s">
        <v>3347</v>
      </c>
      <c s="35" t="s">
        <v>5</v>
      </c>
      <c s="6" t="s">
        <v>3348</v>
      </c>
      <c s="36" t="s">
        <v>99</v>
      </c>
      <c s="37">
        <v>431.7</v>
      </c>
      <c s="36">
        <v>0.002</v>
      </c>
      <c s="36">
        <f>ROUND(G391*H391,6)</f>
      </c>
      <c r="L391" s="38">
        <v>0</v>
      </c>
      <c s="32">
        <f>ROUND(ROUND(L391,2)*ROUND(G391,3),2)</f>
      </c>
      <c s="36" t="s">
        <v>814</v>
      </c>
      <c>
        <f>(M391*21)/100</f>
      </c>
      <c t="s">
        <v>28</v>
      </c>
    </row>
    <row r="392" spans="1:5" ht="25.5">
      <c r="A392" s="35" t="s">
        <v>56</v>
      </c>
      <c r="E392" s="39" t="s">
        <v>3348</v>
      </c>
    </row>
    <row r="393" spans="1:5" ht="140.25">
      <c r="A393" s="35" t="s">
        <v>57</v>
      </c>
      <c r="E393" s="42" t="s">
        <v>3349</v>
      </c>
    </row>
    <row r="394" spans="1:5" ht="12.75">
      <c r="A394" t="s">
        <v>59</v>
      </c>
      <c r="E394" s="39" t="s">
        <v>3350</v>
      </c>
    </row>
    <row r="395" spans="1:16" ht="25.5">
      <c r="A395" t="s">
        <v>50</v>
      </c>
      <c s="34" t="s">
        <v>1822</v>
      </c>
      <c s="34" t="s">
        <v>3351</v>
      </c>
      <c s="35" t="s">
        <v>5</v>
      </c>
      <c s="6" t="s">
        <v>3352</v>
      </c>
      <c s="36" t="s">
        <v>226</v>
      </c>
      <c s="37">
        <v>9.6</v>
      </c>
      <c s="36">
        <v>0.00582</v>
      </c>
      <c s="36">
        <f>ROUND(G395*H395,6)</f>
      </c>
      <c r="L395" s="38">
        <v>0</v>
      </c>
      <c s="32">
        <f>ROUND(ROUND(L395,2)*ROUND(G395,3),2)</f>
      </c>
      <c s="36" t="s">
        <v>814</v>
      </c>
      <c>
        <f>(M395*21)/100</f>
      </c>
      <c t="s">
        <v>28</v>
      </c>
    </row>
    <row r="396" spans="1:5" ht="25.5">
      <c r="A396" s="35" t="s">
        <v>56</v>
      </c>
      <c r="E396" s="39" t="s">
        <v>3352</v>
      </c>
    </row>
    <row r="397" spans="1:5" ht="51">
      <c r="A397" s="35" t="s">
        <v>57</v>
      </c>
      <c r="E397" s="42" t="s">
        <v>3353</v>
      </c>
    </row>
    <row r="398" spans="1:5" ht="12.75">
      <c r="A398" t="s">
        <v>59</v>
      </c>
      <c r="E398" s="39" t="s">
        <v>3350</v>
      </c>
    </row>
    <row r="399" spans="1:16" ht="25.5">
      <c r="A399" t="s">
        <v>50</v>
      </c>
      <c s="34" t="s">
        <v>1826</v>
      </c>
      <c s="34" t="s">
        <v>3354</v>
      </c>
      <c s="35" t="s">
        <v>5</v>
      </c>
      <c s="6" t="s">
        <v>3355</v>
      </c>
      <c s="36" t="s">
        <v>99</v>
      </c>
      <c s="37">
        <v>57.955</v>
      </c>
      <c s="36">
        <v>0.00149</v>
      </c>
      <c s="36">
        <f>ROUND(G399*H399,6)</f>
      </c>
      <c r="L399" s="38">
        <v>0</v>
      </c>
      <c s="32">
        <f>ROUND(ROUND(L399,2)*ROUND(G399,3),2)</f>
      </c>
      <c s="36" t="s">
        <v>814</v>
      </c>
      <c>
        <f>(M399*21)/100</f>
      </c>
      <c t="s">
        <v>28</v>
      </c>
    </row>
    <row r="400" spans="1:5" ht="25.5">
      <c r="A400" s="35" t="s">
        <v>56</v>
      </c>
      <c r="E400" s="39" t="s">
        <v>3355</v>
      </c>
    </row>
    <row r="401" spans="1:5" ht="102">
      <c r="A401" s="35" t="s">
        <v>57</v>
      </c>
      <c r="E401" s="42" t="s">
        <v>3356</v>
      </c>
    </row>
    <row r="402" spans="1:5" ht="12.75">
      <c r="A402" t="s">
        <v>59</v>
      </c>
      <c r="E402" s="39" t="s">
        <v>5</v>
      </c>
    </row>
    <row r="403" spans="1:16" ht="25.5">
      <c r="A403" t="s">
        <v>50</v>
      </c>
      <c s="34" t="s">
        <v>1829</v>
      </c>
      <c s="34" t="s">
        <v>3357</v>
      </c>
      <c s="35" t="s">
        <v>5</v>
      </c>
      <c s="6" t="s">
        <v>3358</v>
      </c>
      <c s="36" t="s">
        <v>99</v>
      </c>
      <c s="37">
        <v>163.081</v>
      </c>
      <c s="36">
        <v>0.00195</v>
      </c>
      <c s="36">
        <f>ROUND(G403*H403,6)</f>
      </c>
      <c r="L403" s="38">
        <v>0</v>
      </c>
      <c s="32">
        <f>ROUND(ROUND(L403,2)*ROUND(G403,3),2)</f>
      </c>
      <c s="36" t="s">
        <v>814</v>
      </c>
      <c>
        <f>(M403*21)/100</f>
      </c>
      <c t="s">
        <v>28</v>
      </c>
    </row>
    <row r="404" spans="1:5" ht="25.5">
      <c r="A404" s="35" t="s">
        <v>56</v>
      </c>
      <c r="E404" s="39" t="s">
        <v>3358</v>
      </c>
    </row>
    <row r="405" spans="1:5" ht="165.75">
      <c r="A405" s="35" t="s">
        <v>57</v>
      </c>
      <c r="E405" s="42" t="s">
        <v>3359</v>
      </c>
    </row>
    <row r="406" spans="1:5" ht="12.75">
      <c r="A406" t="s">
        <v>59</v>
      </c>
      <c r="E406" s="39" t="s">
        <v>5</v>
      </c>
    </row>
    <row r="407" spans="1:16" ht="25.5">
      <c r="A407" t="s">
        <v>50</v>
      </c>
      <c s="34" t="s">
        <v>1832</v>
      </c>
      <c s="34" t="s">
        <v>3360</v>
      </c>
      <c s="35" t="s">
        <v>5</v>
      </c>
      <c s="6" t="s">
        <v>3361</v>
      </c>
      <c s="36" t="s">
        <v>99</v>
      </c>
      <c s="37">
        <v>208.7</v>
      </c>
      <c s="36">
        <v>0.00393</v>
      </c>
      <c s="36">
        <f>ROUND(G407*H407,6)</f>
      </c>
      <c r="L407" s="38">
        <v>0</v>
      </c>
      <c s="32">
        <f>ROUND(ROUND(L407,2)*ROUND(G407,3),2)</f>
      </c>
      <c s="36" t="s">
        <v>814</v>
      </c>
      <c>
        <f>(M407*21)/100</f>
      </c>
      <c t="s">
        <v>28</v>
      </c>
    </row>
    <row r="408" spans="1:5" ht="25.5">
      <c r="A408" s="35" t="s">
        <v>56</v>
      </c>
      <c r="E408" s="39" t="s">
        <v>3361</v>
      </c>
    </row>
    <row r="409" spans="1:5" ht="89.25">
      <c r="A409" s="35" t="s">
        <v>57</v>
      </c>
      <c r="E409" s="42" t="s">
        <v>3362</v>
      </c>
    </row>
    <row r="410" spans="1:5" ht="12.75">
      <c r="A410" t="s">
        <v>59</v>
      </c>
      <c r="E410" s="39" t="s">
        <v>5</v>
      </c>
    </row>
    <row r="411" spans="1:16" ht="25.5">
      <c r="A411" t="s">
        <v>50</v>
      </c>
      <c s="34" t="s">
        <v>1835</v>
      </c>
      <c s="34" t="s">
        <v>3363</v>
      </c>
      <c s="35" t="s">
        <v>5</v>
      </c>
      <c s="6" t="s">
        <v>3364</v>
      </c>
      <c s="36" t="s">
        <v>99</v>
      </c>
      <c s="37">
        <v>258.38</v>
      </c>
      <c s="36">
        <v>0.00468</v>
      </c>
      <c s="36">
        <f>ROUND(G411*H411,6)</f>
      </c>
      <c r="L411" s="38">
        <v>0</v>
      </c>
      <c s="32">
        <f>ROUND(ROUND(L411,2)*ROUND(G411,3),2)</f>
      </c>
      <c s="36" t="s">
        <v>814</v>
      </c>
      <c>
        <f>(M411*21)/100</f>
      </c>
      <c t="s">
        <v>28</v>
      </c>
    </row>
    <row r="412" spans="1:5" ht="25.5">
      <c r="A412" s="35" t="s">
        <v>56</v>
      </c>
      <c r="E412" s="39" t="s">
        <v>3364</v>
      </c>
    </row>
    <row r="413" spans="1:5" ht="140.25">
      <c r="A413" s="35" t="s">
        <v>57</v>
      </c>
      <c r="E413" s="42" t="s">
        <v>3365</v>
      </c>
    </row>
    <row r="414" spans="1:5" ht="12.75">
      <c r="A414" t="s">
        <v>59</v>
      </c>
      <c r="E414" s="39" t="s">
        <v>5</v>
      </c>
    </row>
    <row r="415" spans="1:16" ht="25.5">
      <c r="A415" t="s">
        <v>50</v>
      </c>
      <c s="34" t="s">
        <v>1840</v>
      </c>
      <c s="34" t="s">
        <v>3366</v>
      </c>
      <c s="35" t="s">
        <v>5</v>
      </c>
      <c s="6" t="s">
        <v>3367</v>
      </c>
      <c s="36" t="s">
        <v>99</v>
      </c>
      <c s="37">
        <v>229.06</v>
      </c>
      <c s="36">
        <v>0.00286</v>
      </c>
      <c s="36">
        <f>ROUND(G415*H415,6)</f>
      </c>
      <c r="L415" s="38">
        <v>0</v>
      </c>
      <c s="32">
        <f>ROUND(ROUND(L415,2)*ROUND(G415,3),2)</f>
      </c>
      <c s="36" t="s">
        <v>814</v>
      </c>
      <c>
        <f>(M415*21)/100</f>
      </c>
      <c t="s">
        <v>28</v>
      </c>
    </row>
    <row r="416" spans="1:5" ht="25.5">
      <c r="A416" s="35" t="s">
        <v>56</v>
      </c>
      <c r="E416" s="39" t="s">
        <v>3367</v>
      </c>
    </row>
    <row r="417" spans="1:5" ht="102">
      <c r="A417" s="35" t="s">
        <v>57</v>
      </c>
      <c r="E417" s="42" t="s">
        <v>3368</v>
      </c>
    </row>
    <row r="418" spans="1:5" ht="12.75">
      <c r="A418" t="s">
        <v>59</v>
      </c>
      <c r="E418" s="39" t="s">
        <v>5</v>
      </c>
    </row>
    <row r="419" spans="1:16" ht="25.5">
      <c r="A419" t="s">
        <v>50</v>
      </c>
      <c s="34" t="s">
        <v>1843</v>
      </c>
      <c s="34" t="s">
        <v>3369</v>
      </c>
      <c s="35" t="s">
        <v>5</v>
      </c>
      <c s="6" t="s">
        <v>3370</v>
      </c>
      <c s="36" t="s">
        <v>90</v>
      </c>
      <c s="37">
        <v>50</v>
      </c>
      <c s="36">
        <v>0.00064</v>
      </c>
      <c s="36">
        <f>ROUND(G419*H419,6)</f>
      </c>
      <c r="L419" s="38">
        <v>0</v>
      </c>
      <c s="32">
        <f>ROUND(ROUND(L419,2)*ROUND(G419,3),2)</f>
      </c>
      <c s="36" t="s">
        <v>814</v>
      </c>
      <c>
        <f>(M419*21)/100</f>
      </c>
      <c t="s">
        <v>28</v>
      </c>
    </row>
    <row r="420" spans="1:5" ht="25.5">
      <c r="A420" s="35" t="s">
        <v>56</v>
      </c>
      <c r="E420" s="39" t="s">
        <v>3370</v>
      </c>
    </row>
    <row r="421" spans="1:5" ht="178.5">
      <c r="A421" s="35" t="s">
        <v>57</v>
      </c>
      <c r="E421" s="42" t="s">
        <v>3371</v>
      </c>
    </row>
    <row r="422" spans="1:5" ht="12.75">
      <c r="A422" t="s">
        <v>59</v>
      </c>
      <c r="E422" s="39" t="s">
        <v>5</v>
      </c>
    </row>
    <row r="423" spans="1:16" ht="25.5">
      <c r="A423" t="s">
        <v>50</v>
      </c>
      <c s="34" t="s">
        <v>1846</v>
      </c>
      <c s="34" t="s">
        <v>3372</v>
      </c>
      <c s="35" t="s">
        <v>5</v>
      </c>
      <c s="6" t="s">
        <v>3373</v>
      </c>
      <c s="36" t="s">
        <v>99</v>
      </c>
      <c s="37">
        <v>406.87</v>
      </c>
      <c s="36">
        <v>0.00545</v>
      </c>
      <c s="36">
        <f>ROUND(G423*H423,6)</f>
      </c>
      <c r="L423" s="38">
        <v>0</v>
      </c>
      <c s="32">
        <f>ROUND(ROUND(L423,2)*ROUND(G423,3),2)</f>
      </c>
      <c s="36" t="s">
        <v>814</v>
      </c>
      <c>
        <f>(M423*21)/100</f>
      </c>
      <c t="s">
        <v>28</v>
      </c>
    </row>
    <row r="424" spans="1:5" ht="25.5">
      <c r="A424" s="35" t="s">
        <v>56</v>
      </c>
      <c r="E424" s="39" t="s">
        <v>3373</v>
      </c>
    </row>
    <row r="425" spans="1:5" ht="114.75">
      <c r="A425" s="35" t="s">
        <v>57</v>
      </c>
      <c r="E425" s="42" t="s">
        <v>3374</v>
      </c>
    </row>
    <row r="426" spans="1:5" ht="38.25">
      <c r="A426" t="s">
        <v>59</v>
      </c>
      <c r="E426" s="39" t="s">
        <v>3375</v>
      </c>
    </row>
    <row r="427" spans="1:16" ht="25.5">
      <c r="A427" t="s">
        <v>50</v>
      </c>
      <c s="34" t="s">
        <v>1849</v>
      </c>
      <c s="34" t="s">
        <v>3376</v>
      </c>
      <c s="35" t="s">
        <v>5</v>
      </c>
      <c s="6" t="s">
        <v>3377</v>
      </c>
      <c s="36" t="s">
        <v>99</v>
      </c>
      <c s="37">
        <v>80.2</v>
      </c>
      <c s="36">
        <v>0.01244</v>
      </c>
      <c s="36">
        <f>ROUND(G427*H427,6)</f>
      </c>
      <c r="L427" s="38">
        <v>0</v>
      </c>
      <c s="32">
        <f>ROUND(ROUND(L427,2)*ROUND(G427,3),2)</f>
      </c>
      <c s="36" t="s">
        <v>814</v>
      </c>
      <c>
        <f>(M427*21)/100</f>
      </c>
      <c t="s">
        <v>28</v>
      </c>
    </row>
    <row r="428" spans="1:5" ht="25.5">
      <c r="A428" s="35" t="s">
        <v>56</v>
      </c>
      <c r="E428" s="39" t="s">
        <v>3377</v>
      </c>
    </row>
    <row r="429" spans="1:5" ht="63.75">
      <c r="A429" s="35" t="s">
        <v>57</v>
      </c>
      <c r="E429" s="42" t="s">
        <v>3378</v>
      </c>
    </row>
    <row r="430" spans="1:5" ht="12.75">
      <c r="A430" t="s">
        <v>59</v>
      </c>
      <c r="E430" s="39" t="s">
        <v>5</v>
      </c>
    </row>
    <row r="431" spans="1:16" ht="25.5">
      <c r="A431" t="s">
        <v>50</v>
      </c>
      <c s="34" t="s">
        <v>1853</v>
      </c>
      <c s="34" t="s">
        <v>3379</v>
      </c>
      <c s="35" t="s">
        <v>5</v>
      </c>
      <c s="6" t="s">
        <v>3380</v>
      </c>
      <c s="36" t="s">
        <v>99</v>
      </c>
      <c s="37">
        <v>443.2</v>
      </c>
      <c s="36">
        <v>0.00289</v>
      </c>
      <c s="36">
        <f>ROUND(G431*H431,6)</f>
      </c>
      <c r="L431" s="38">
        <v>0</v>
      </c>
      <c s="32">
        <f>ROUND(ROUND(L431,2)*ROUND(G431,3),2)</f>
      </c>
      <c s="36" t="s">
        <v>814</v>
      </c>
      <c>
        <f>(M431*21)/100</f>
      </c>
      <c t="s">
        <v>28</v>
      </c>
    </row>
    <row r="432" spans="1:5" ht="25.5">
      <c r="A432" s="35" t="s">
        <v>56</v>
      </c>
      <c r="E432" s="39" t="s">
        <v>3380</v>
      </c>
    </row>
    <row r="433" spans="1:5" ht="102">
      <c r="A433" s="35" t="s">
        <v>57</v>
      </c>
      <c r="E433" s="42" t="s">
        <v>3381</v>
      </c>
    </row>
    <row r="434" spans="1:5" ht="12.75">
      <c r="A434" t="s">
        <v>59</v>
      </c>
      <c r="E434" s="39" t="s">
        <v>5</v>
      </c>
    </row>
    <row r="435" spans="1:16" ht="25.5">
      <c r="A435" t="s">
        <v>50</v>
      </c>
      <c s="34" t="s">
        <v>1856</v>
      </c>
      <c s="34" t="s">
        <v>3382</v>
      </c>
      <c s="35" t="s">
        <v>5</v>
      </c>
      <c s="6" t="s">
        <v>3383</v>
      </c>
      <c s="36" t="s">
        <v>54</v>
      </c>
      <c s="37">
        <v>13.943</v>
      </c>
      <c s="36">
        <v>0</v>
      </c>
      <c s="36">
        <f>ROUND(G435*H435,6)</f>
      </c>
      <c r="L435" s="38">
        <v>0</v>
      </c>
      <c s="32">
        <f>ROUND(ROUND(L435,2)*ROUND(G435,3),2)</f>
      </c>
      <c s="36" t="s">
        <v>814</v>
      </c>
      <c>
        <f>(M435*21)/100</f>
      </c>
      <c t="s">
        <v>28</v>
      </c>
    </row>
    <row r="436" spans="1:5" ht="25.5">
      <c r="A436" s="35" t="s">
        <v>56</v>
      </c>
      <c r="E436" s="39" t="s">
        <v>3383</v>
      </c>
    </row>
    <row r="437" spans="1:5" ht="12.75">
      <c r="A437" s="35" t="s">
        <v>57</v>
      </c>
      <c r="E437" s="40" t="s">
        <v>5</v>
      </c>
    </row>
    <row r="438" spans="1:5" ht="114.75">
      <c r="A438" t="s">
        <v>59</v>
      </c>
      <c r="E438" s="39" t="s">
        <v>2092</v>
      </c>
    </row>
    <row r="439" spans="1:13" ht="12.75">
      <c r="A439" t="s">
        <v>47</v>
      </c>
      <c r="C439" s="31" t="s">
        <v>2934</v>
      </c>
      <c r="E439" s="33" t="s">
        <v>2935</v>
      </c>
      <c r="J439" s="32">
        <f>0</f>
      </c>
      <c s="32">
        <f>0</f>
      </c>
      <c s="32">
        <f>0+L440+L444+L448+L452+L456+L460+L464+L468+L472+L476+L480+L484+L488+L492+L496</f>
      </c>
      <c s="32">
        <f>0+M440+M444+M448+M452+M456+M460+M464+M468+M472+M476+M480+M484+M488+M492+M496</f>
      </c>
    </row>
    <row r="440" spans="1:16" ht="25.5">
      <c r="A440" t="s">
        <v>50</v>
      </c>
      <c s="34" t="s">
        <v>1860</v>
      </c>
      <c s="34" t="s">
        <v>3384</v>
      </c>
      <c s="35" t="s">
        <v>5</v>
      </c>
      <c s="6" t="s">
        <v>3385</v>
      </c>
      <c s="36" t="s">
        <v>226</v>
      </c>
      <c s="37">
        <v>4132.683</v>
      </c>
      <c s="36">
        <v>6E-05</v>
      </c>
      <c s="36">
        <f>ROUND(G440*H440,6)</f>
      </c>
      <c r="L440" s="38">
        <v>0</v>
      </c>
      <c s="32">
        <f>ROUND(ROUND(L440,2)*ROUND(G440,3),2)</f>
      </c>
      <c s="36" t="s">
        <v>814</v>
      </c>
      <c>
        <f>(M440*21)/100</f>
      </c>
      <c t="s">
        <v>28</v>
      </c>
    </row>
    <row r="441" spans="1:5" ht="25.5">
      <c r="A441" s="35" t="s">
        <v>56</v>
      </c>
      <c r="E441" s="39" t="s">
        <v>3385</v>
      </c>
    </row>
    <row r="442" spans="1:5" ht="12.75">
      <c r="A442" s="35" t="s">
        <v>57</v>
      </c>
      <c r="E442" s="40" t="s">
        <v>5</v>
      </c>
    </row>
    <row r="443" spans="1:5" ht="51">
      <c r="A443" t="s">
        <v>59</v>
      </c>
      <c r="E443" s="39" t="s">
        <v>3386</v>
      </c>
    </row>
    <row r="444" spans="1:16" ht="25.5">
      <c r="A444" t="s">
        <v>50</v>
      </c>
      <c s="34" t="s">
        <v>1863</v>
      </c>
      <c s="34" t="s">
        <v>3387</v>
      </c>
      <c s="35" t="s">
        <v>5</v>
      </c>
      <c s="6" t="s">
        <v>3388</v>
      </c>
      <c s="36" t="s">
        <v>226</v>
      </c>
      <c s="37">
        <v>4339.317</v>
      </c>
      <c s="36">
        <v>0.0131</v>
      </c>
      <c s="36">
        <f>ROUND(G444*H444,6)</f>
      </c>
      <c r="L444" s="38">
        <v>0</v>
      </c>
      <c s="32">
        <f>ROUND(ROUND(L444,2)*ROUND(G444,3),2)</f>
      </c>
      <c s="36" t="s">
        <v>55</v>
      </c>
      <c>
        <f>(M444*21)/100</f>
      </c>
      <c t="s">
        <v>28</v>
      </c>
    </row>
    <row r="445" spans="1:5" ht="25.5">
      <c r="A445" s="35" t="s">
        <v>56</v>
      </c>
      <c r="E445" s="39" t="s">
        <v>3388</v>
      </c>
    </row>
    <row r="446" spans="1:5" ht="12.75">
      <c r="A446" s="35" t="s">
        <v>57</v>
      </c>
      <c r="E446" s="40" t="s">
        <v>5</v>
      </c>
    </row>
    <row r="447" spans="1:5" ht="12.75">
      <c r="A447" t="s">
        <v>59</v>
      </c>
      <c r="E447" s="39" t="s">
        <v>5</v>
      </c>
    </row>
    <row r="448" spans="1:16" ht="25.5">
      <c r="A448" t="s">
        <v>50</v>
      </c>
      <c s="34" t="s">
        <v>1866</v>
      </c>
      <c s="34" t="s">
        <v>3389</v>
      </c>
      <c s="35" t="s">
        <v>5</v>
      </c>
      <c s="6" t="s">
        <v>3390</v>
      </c>
      <c s="36" t="s">
        <v>99</v>
      </c>
      <c s="37">
        <v>263.69</v>
      </c>
      <c s="36">
        <v>0.00174</v>
      </c>
      <c s="36">
        <f>ROUND(G448*H448,6)</f>
      </c>
      <c r="L448" s="38">
        <v>0</v>
      </c>
      <c s="32">
        <f>ROUND(ROUND(L448,2)*ROUND(G448,3),2)</f>
      </c>
      <c s="36" t="s">
        <v>814</v>
      </c>
      <c>
        <f>(M448*21)/100</f>
      </c>
      <c t="s">
        <v>28</v>
      </c>
    </row>
    <row r="449" spans="1:5" ht="25.5">
      <c r="A449" s="35" t="s">
        <v>56</v>
      </c>
      <c r="E449" s="39" t="s">
        <v>3390</v>
      </c>
    </row>
    <row r="450" spans="1:5" ht="114.75">
      <c r="A450" s="35" t="s">
        <v>57</v>
      </c>
      <c r="E450" s="42" t="s">
        <v>3391</v>
      </c>
    </row>
    <row r="451" spans="1:5" ht="51">
      <c r="A451" t="s">
        <v>59</v>
      </c>
      <c r="E451" s="39" t="s">
        <v>3386</v>
      </c>
    </row>
    <row r="452" spans="1:16" ht="12.75">
      <c r="A452" t="s">
        <v>50</v>
      </c>
      <c s="34" t="s">
        <v>1870</v>
      </c>
      <c s="34" t="s">
        <v>3392</v>
      </c>
      <c s="35" t="s">
        <v>5</v>
      </c>
      <c s="6" t="s">
        <v>3393</v>
      </c>
      <c s="36" t="s">
        <v>90</v>
      </c>
      <c s="37">
        <v>679.002</v>
      </c>
      <c s="36">
        <v>0.00135</v>
      </c>
      <c s="36">
        <f>ROUND(G452*H452,6)</f>
      </c>
      <c r="L452" s="38">
        <v>0</v>
      </c>
      <c s="32">
        <f>ROUND(ROUND(L452,2)*ROUND(G452,3),2)</f>
      </c>
      <c s="36" t="s">
        <v>814</v>
      </c>
      <c>
        <f>(M452*21)/100</f>
      </c>
      <c t="s">
        <v>28</v>
      </c>
    </row>
    <row r="453" spans="1:5" ht="12.75">
      <c r="A453" s="35" t="s">
        <v>56</v>
      </c>
      <c r="E453" s="39" t="s">
        <v>3393</v>
      </c>
    </row>
    <row r="454" spans="1:5" ht="12.75">
      <c r="A454" s="35" t="s">
        <v>57</v>
      </c>
      <c r="E454" s="40" t="s">
        <v>5</v>
      </c>
    </row>
    <row r="455" spans="1:5" ht="12.75">
      <c r="A455" t="s">
        <v>59</v>
      </c>
      <c r="E455" s="39" t="s">
        <v>5</v>
      </c>
    </row>
    <row r="456" spans="1:16" ht="25.5">
      <c r="A456" t="s">
        <v>50</v>
      </c>
      <c s="34" t="s">
        <v>1875</v>
      </c>
      <c s="34" t="s">
        <v>3394</v>
      </c>
      <c s="35" t="s">
        <v>5</v>
      </c>
      <c s="6" t="s">
        <v>3395</v>
      </c>
      <c s="36" t="s">
        <v>226</v>
      </c>
      <c s="37">
        <v>4132.683</v>
      </c>
      <c s="36">
        <v>0</v>
      </c>
      <c s="36">
        <f>ROUND(G456*H456,6)</f>
      </c>
      <c r="L456" s="38">
        <v>0</v>
      </c>
      <c s="32">
        <f>ROUND(ROUND(L456,2)*ROUND(G456,3),2)</f>
      </c>
      <c s="36" t="s">
        <v>814</v>
      </c>
      <c>
        <f>(M456*21)/100</f>
      </c>
      <c t="s">
        <v>28</v>
      </c>
    </row>
    <row r="457" spans="1:5" ht="25.5">
      <c r="A457" s="35" t="s">
        <v>56</v>
      </c>
      <c r="E457" s="39" t="s">
        <v>3395</v>
      </c>
    </row>
    <row r="458" spans="1:5" ht="12.75">
      <c r="A458" s="35" t="s">
        <v>57</v>
      </c>
      <c r="E458" s="40" t="s">
        <v>5</v>
      </c>
    </row>
    <row r="459" spans="1:5" ht="51">
      <c r="A459" t="s">
        <v>59</v>
      </c>
      <c r="E459" s="39" t="s">
        <v>3386</v>
      </c>
    </row>
    <row r="460" spans="1:16" ht="25.5">
      <c r="A460" t="s">
        <v>50</v>
      </c>
      <c s="34" t="s">
        <v>1880</v>
      </c>
      <c s="34" t="s">
        <v>3396</v>
      </c>
      <c s="35" t="s">
        <v>5</v>
      </c>
      <c s="6" t="s">
        <v>3397</v>
      </c>
      <c s="36" t="s">
        <v>90</v>
      </c>
      <c s="37">
        <v>34</v>
      </c>
      <c s="36">
        <v>0</v>
      </c>
      <c s="36">
        <f>ROUND(G460*H460,6)</f>
      </c>
      <c r="L460" s="38">
        <v>0</v>
      </c>
      <c s="32">
        <f>ROUND(ROUND(L460,2)*ROUND(G460,3),2)</f>
      </c>
      <c s="36" t="s">
        <v>814</v>
      </c>
      <c>
        <f>(M460*21)/100</f>
      </c>
      <c t="s">
        <v>28</v>
      </c>
    </row>
    <row r="461" spans="1:5" ht="25.5">
      <c r="A461" s="35" t="s">
        <v>56</v>
      </c>
      <c r="E461" s="39" t="s">
        <v>3397</v>
      </c>
    </row>
    <row r="462" spans="1:5" ht="114.75">
      <c r="A462" s="35" t="s">
        <v>57</v>
      </c>
      <c r="E462" s="42" t="s">
        <v>3398</v>
      </c>
    </row>
    <row r="463" spans="1:5" ht="12.75">
      <c r="A463" t="s">
        <v>59</v>
      </c>
      <c r="E463" s="39" t="s">
        <v>5</v>
      </c>
    </row>
    <row r="464" spans="1:16" ht="12.75">
      <c r="A464" t="s">
        <v>50</v>
      </c>
      <c s="34" t="s">
        <v>1885</v>
      </c>
      <c s="34" t="s">
        <v>3399</v>
      </c>
      <c s="35" t="s">
        <v>5</v>
      </c>
      <c s="6" t="s">
        <v>3400</v>
      </c>
      <c s="36" t="s">
        <v>90</v>
      </c>
      <c s="37">
        <v>10</v>
      </c>
      <c s="36">
        <v>0.006</v>
      </c>
      <c s="36">
        <f>ROUND(G464*H464,6)</f>
      </c>
      <c r="L464" s="38">
        <v>0</v>
      </c>
      <c s="32">
        <f>ROUND(ROUND(L464,2)*ROUND(G464,3),2)</f>
      </c>
      <c s="36" t="s">
        <v>55</v>
      </c>
      <c>
        <f>(M464*21)/100</f>
      </c>
      <c t="s">
        <v>28</v>
      </c>
    </row>
    <row r="465" spans="1:5" ht="12.75">
      <c r="A465" s="35" t="s">
        <v>56</v>
      </c>
      <c r="E465" s="39" t="s">
        <v>3400</v>
      </c>
    </row>
    <row r="466" spans="1:5" ht="12.75">
      <c r="A466" s="35" t="s">
        <v>57</v>
      </c>
      <c r="E466" s="40" t="s">
        <v>5</v>
      </c>
    </row>
    <row r="467" spans="1:5" ht="63.75">
      <c r="A467" t="s">
        <v>59</v>
      </c>
      <c r="E467" s="39" t="s">
        <v>3401</v>
      </c>
    </row>
    <row r="468" spans="1:16" ht="12.75">
      <c r="A468" t="s">
        <v>50</v>
      </c>
      <c s="34" t="s">
        <v>1889</v>
      </c>
      <c s="34" t="s">
        <v>3402</v>
      </c>
      <c s="35" t="s">
        <v>5</v>
      </c>
      <c s="6" t="s">
        <v>3400</v>
      </c>
      <c s="36" t="s">
        <v>90</v>
      </c>
      <c s="37">
        <v>2</v>
      </c>
      <c s="36">
        <v>0.006</v>
      </c>
      <c s="36">
        <f>ROUND(G468*H468,6)</f>
      </c>
      <c r="L468" s="38">
        <v>0</v>
      </c>
      <c s="32">
        <f>ROUND(ROUND(L468,2)*ROUND(G468,3),2)</f>
      </c>
      <c s="36" t="s">
        <v>55</v>
      </c>
      <c>
        <f>(M468*21)/100</f>
      </c>
      <c t="s">
        <v>28</v>
      </c>
    </row>
    <row r="469" spans="1:5" ht="12.75">
      <c r="A469" s="35" t="s">
        <v>56</v>
      </c>
      <c r="E469" s="39" t="s">
        <v>3400</v>
      </c>
    </row>
    <row r="470" spans="1:5" ht="12.75">
      <c r="A470" s="35" t="s">
        <v>57</v>
      </c>
      <c r="E470" s="40" t="s">
        <v>5</v>
      </c>
    </row>
    <row r="471" spans="1:5" ht="63.75">
      <c r="A471" t="s">
        <v>59</v>
      </c>
      <c r="E471" s="39" t="s">
        <v>3403</v>
      </c>
    </row>
    <row r="472" spans="1:16" ht="12.75">
      <c r="A472" t="s">
        <v>50</v>
      </c>
      <c s="34" t="s">
        <v>1892</v>
      </c>
      <c s="34" t="s">
        <v>3404</v>
      </c>
      <c s="35" t="s">
        <v>5</v>
      </c>
      <c s="6" t="s">
        <v>3400</v>
      </c>
      <c s="36" t="s">
        <v>90</v>
      </c>
      <c s="37">
        <v>3</v>
      </c>
      <c s="36">
        <v>0.006</v>
      </c>
      <c s="36">
        <f>ROUND(G472*H472,6)</f>
      </c>
      <c r="L472" s="38">
        <v>0</v>
      </c>
      <c s="32">
        <f>ROUND(ROUND(L472,2)*ROUND(G472,3),2)</f>
      </c>
      <c s="36" t="s">
        <v>55</v>
      </c>
      <c>
        <f>(M472*21)/100</f>
      </c>
      <c t="s">
        <v>28</v>
      </c>
    </row>
    <row r="473" spans="1:5" ht="12.75">
      <c r="A473" s="35" t="s">
        <v>56</v>
      </c>
      <c r="E473" s="39" t="s">
        <v>3400</v>
      </c>
    </row>
    <row r="474" spans="1:5" ht="12.75">
      <c r="A474" s="35" t="s">
        <v>57</v>
      </c>
      <c r="E474" s="40" t="s">
        <v>5</v>
      </c>
    </row>
    <row r="475" spans="1:5" ht="63.75">
      <c r="A475" t="s">
        <v>59</v>
      </c>
      <c r="E475" s="39" t="s">
        <v>3403</v>
      </c>
    </row>
    <row r="476" spans="1:16" ht="12.75">
      <c r="A476" t="s">
        <v>50</v>
      </c>
      <c s="34" t="s">
        <v>1896</v>
      </c>
      <c s="34" t="s">
        <v>3405</v>
      </c>
      <c s="35" t="s">
        <v>5</v>
      </c>
      <c s="6" t="s">
        <v>3400</v>
      </c>
      <c s="36" t="s">
        <v>90</v>
      </c>
      <c s="37">
        <v>6</v>
      </c>
      <c s="36">
        <v>0.006</v>
      </c>
      <c s="36">
        <f>ROUND(G476*H476,6)</f>
      </c>
      <c r="L476" s="38">
        <v>0</v>
      </c>
      <c s="32">
        <f>ROUND(ROUND(L476,2)*ROUND(G476,3),2)</f>
      </c>
      <c s="36" t="s">
        <v>55</v>
      </c>
      <c>
        <f>(M476*21)/100</f>
      </c>
      <c t="s">
        <v>28</v>
      </c>
    </row>
    <row r="477" spans="1:5" ht="12.75">
      <c r="A477" s="35" t="s">
        <v>56</v>
      </c>
      <c r="E477" s="39" t="s">
        <v>3400</v>
      </c>
    </row>
    <row r="478" spans="1:5" ht="12.75">
      <c r="A478" s="35" t="s">
        <v>57</v>
      </c>
      <c r="E478" s="40" t="s">
        <v>5</v>
      </c>
    </row>
    <row r="479" spans="1:5" ht="63.75">
      <c r="A479" t="s">
        <v>59</v>
      </c>
      <c r="E479" s="39" t="s">
        <v>3406</v>
      </c>
    </row>
    <row r="480" spans="1:16" ht="12.75">
      <c r="A480" t="s">
        <v>50</v>
      </c>
      <c s="34" t="s">
        <v>1900</v>
      </c>
      <c s="34" t="s">
        <v>3407</v>
      </c>
      <c s="35" t="s">
        <v>5</v>
      </c>
      <c s="6" t="s">
        <v>3400</v>
      </c>
      <c s="36" t="s">
        <v>90</v>
      </c>
      <c s="37">
        <v>4</v>
      </c>
      <c s="36">
        <v>0.006</v>
      </c>
      <c s="36">
        <f>ROUND(G480*H480,6)</f>
      </c>
      <c r="L480" s="38">
        <v>0</v>
      </c>
      <c s="32">
        <f>ROUND(ROUND(L480,2)*ROUND(G480,3),2)</f>
      </c>
      <c s="36" t="s">
        <v>55</v>
      </c>
      <c>
        <f>(M480*21)/100</f>
      </c>
      <c t="s">
        <v>28</v>
      </c>
    </row>
    <row r="481" spans="1:5" ht="12.75">
      <c r="A481" s="35" t="s">
        <v>56</v>
      </c>
      <c r="E481" s="39" t="s">
        <v>3400</v>
      </c>
    </row>
    <row r="482" spans="1:5" ht="12.75">
      <c r="A482" s="35" t="s">
        <v>57</v>
      </c>
      <c r="E482" s="40" t="s">
        <v>5</v>
      </c>
    </row>
    <row r="483" spans="1:5" ht="63.75">
      <c r="A483" t="s">
        <v>59</v>
      </c>
      <c r="E483" s="39" t="s">
        <v>3408</v>
      </c>
    </row>
    <row r="484" spans="1:16" ht="12.75">
      <c r="A484" t="s">
        <v>50</v>
      </c>
      <c s="34" t="s">
        <v>1904</v>
      </c>
      <c s="34" t="s">
        <v>3409</v>
      </c>
      <c s="35" t="s">
        <v>5</v>
      </c>
      <c s="6" t="s">
        <v>3400</v>
      </c>
      <c s="36" t="s">
        <v>90</v>
      </c>
      <c s="37">
        <v>4</v>
      </c>
      <c s="36">
        <v>0.006</v>
      </c>
      <c s="36">
        <f>ROUND(G484*H484,6)</f>
      </c>
      <c r="L484" s="38">
        <v>0</v>
      </c>
      <c s="32">
        <f>ROUND(ROUND(L484,2)*ROUND(G484,3),2)</f>
      </c>
      <c s="36" t="s">
        <v>55</v>
      </c>
      <c>
        <f>(M484*21)/100</f>
      </c>
      <c t="s">
        <v>28</v>
      </c>
    </row>
    <row r="485" spans="1:5" ht="12.75">
      <c r="A485" s="35" t="s">
        <v>56</v>
      </c>
      <c r="E485" s="39" t="s">
        <v>3400</v>
      </c>
    </row>
    <row r="486" spans="1:5" ht="12.75">
      <c r="A486" s="35" t="s">
        <v>57</v>
      </c>
      <c r="E486" s="40" t="s">
        <v>5</v>
      </c>
    </row>
    <row r="487" spans="1:5" ht="63.75">
      <c r="A487" t="s">
        <v>59</v>
      </c>
      <c r="E487" s="39" t="s">
        <v>3410</v>
      </c>
    </row>
    <row r="488" spans="1:16" ht="25.5">
      <c r="A488" t="s">
        <v>50</v>
      </c>
      <c s="34" t="s">
        <v>1907</v>
      </c>
      <c s="34" t="s">
        <v>3411</v>
      </c>
      <c s="35" t="s">
        <v>5</v>
      </c>
      <c s="6" t="s">
        <v>3412</v>
      </c>
      <c s="36" t="s">
        <v>226</v>
      </c>
      <c s="37">
        <v>4467.772</v>
      </c>
      <c s="36">
        <v>1E-05</v>
      </c>
      <c s="36">
        <f>ROUND(G488*H488,6)</f>
      </c>
      <c r="L488" s="38">
        <v>0</v>
      </c>
      <c s="32">
        <f>ROUND(ROUND(L488,2)*ROUND(G488,3),2)</f>
      </c>
      <c s="36" t="s">
        <v>814</v>
      </c>
      <c>
        <f>(M488*21)/100</f>
      </c>
      <c t="s">
        <v>28</v>
      </c>
    </row>
    <row r="489" spans="1:5" ht="25.5">
      <c r="A489" s="35" t="s">
        <v>56</v>
      </c>
      <c r="E489" s="39" t="s">
        <v>3412</v>
      </c>
    </row>
    <row r="490" spans="1:5" ht="12.75">
      <c r="A490" s="35" t="s">
        <v>57</v>
      </c>
      <c r="E490" s="40" t="s">
        <v>5</v>
      </c>
    </row>
    <row r="491" spans="1:5" ht="51">
      <c r="A491" t="s">
        <v>59</v>
      </c>
      <c r="E491" s="39" t="s">
        <v>3413</v>
      </c>
    </row>
    <row r="492" spans="1:16" ht="25.5">
      <c r="A492" t="s">
        <v>50</v>
      </c>
      <c s="34" t="s">
        <v>1911</v>
      </c>
      <c s="34" t="s">
        <v>3414</v>
      </c>
      <c s="35" t="s">
        <v>5</v>
      </c>
      <c s="6" t="s">
        <v>3415</v>
      </c>
      <c s="36" t="s">
        <v>226</v>
      </c>
      <c s="37">
        <v>4914.549</v>
      </c>
      <c s="36">
        <v>0.00014</v>
      </c>
      <c s="36">
        <f>ROUND(G492*H492,6)</f>
      </c>
      <c r="L492" s="38">
        <v>0</v>
      </c>
      <c s="32">
        <f>ROUND(ROUND(L492,2)*ROUND(G492,3),2)</f>
      </c>
      <c s="36" t="s">
        <v>814</v>
      </c>
      <c>
        <f>(M492*21)/100</f>
      </c>
      <c t="s">
        <v>28</v>
      </c>
    </row>
    <row r="493" spans="1:5" ht="25.5">
      <c r="A493" s="35" t="s">
        <v>56</v>
      </c>
      <c r="E493" s="39" t="s">
        <v>3415</v>
      </c>
    </row>
    <row r="494" spans="1:5" ht="12.75">
      <c r="A494" s="35" t="s">
        <v>57</v>
      </c>
      <c r="E494" s="40" t="s">
        <v>5</v>
      </c>
    </row>
    <row r="495" spans="1:5" ht="12.75">
      <c r="A495" t="s">
        <v>59</v>
      </c>
      <c r="E495" s="39" t="s">
        <v>5</v>
      </c>
    </row>
    <row r="496" spans="1:16" ht="25.5">
      <c r="A496" t="s">
        <v>50</v>
      </c>
      <c s="34" t="s">
        <v>1916</v>
      </c>
      <c s="34" t="s">
        <v>3416</v>
      </c>
      <c s="35" t="s">
        <v>5</v>
      </c>
      <c s="6" t="s">
        <v>3417</v>
      </c>
      <c s="36" t="s">
        <v>3229</v>
      </c>
      <c s="37">
        <v>50506.327</v>
      </c>
      <c s="36">
        <v>0</v>
      </c>
      <c s="36">
        <f>ROUND(G496*H496,6)</f>
      </c>
      <c r="L496" s="38">
        <v>0</v>
      </c>
      <c s="32">
        <f>ROUND(ROUND(L496,2)*ROUND(G496,3),2)</f>
      </c>
      <c s="36" t="s">
        <v>814</v>
      </c>
      <c>
        <f>(M496*21)/100</f>
      </c>
      <c t="s">
        <v>28</v>
      </c>
    </row>
    <row r="497" spans="1:5" ht="25.5">
      <c r="A497" s="35" t="s">
        <v>56</v>
      </c>
      <c r="E497" s="39" t="s">
        <v>3417</v>
      </c>
    </row>
    <row r="498" spans="1:5" ht="12.75">
      <c r="A498" s="35" t="s">
        <v>57</v>
      </c>
      <c r="E498" s="40" t="s">
        <v>5</v>
      </c>
    </row>
    <row r="499" spans="1:5" ht="114.75">
      <c r="A499" t="s">
        <v>59</v>
      </c>
      <c r="E499" s="39" t="s">
        <v>3418</v>
      </c>
    </row>
    <row r="500" spans="1:13" ht="12.75">
      <c r="A500" t="s">
        <v>47</v>
      </c>
      <c r="C500" s="31" t="s">
        <v>2950</v>
      </c>
      <c r="E500" s="33" t="s">
        <v>2951</v>
      </c>
      <c r="J500" s="32">
        <f>0</f>
      </c>
      <c s="32">
        <f>0</f>
      </c>
      <c s="32">
        <f>0+L501+L505+L509+L513+L517+L521+L525+L529+L533+L537+L541+L545+L549+L553+L557+L561+L565+L569+L573+L577+L581+L585+L589+L593+L597+L601+L605+L609+L613+L617+L621+L625+L629+L633+L637+L641+L645+L649+L653+L657+L661+L665+L669+L673+L677+L681+L685+L689+L693+L697+L701+L705+L709+L713+L717+L721+L725+L729+L733+L737+L741+L745+L749+L753+L757+L761+L765+L769+L773+L777+L781+L785+L789+L793+L797+L801+L805+L809+L813+L817+L821+L825+L829+L833+L837+L841+L845+L849+L853+L857+L861+L865+L869+L873+L877+L881+L885+L889+L893+L897+L901+L905+L909+L913+L917+L921+L925+L929+L933+L937+L941+L945+L949+L953+L957+L961+L965+L969+L973+L977+L981+L985+L989+L993+L997+L1001+L1005+L1009+L1013+L1017+L1021+L1025+L1029+L1033+L1037+L1041+L1045+L1049+L1053+L1057+L1061+L1065+L1069+L1073+L1077+L1081+L1085+L1089+L1093+L1097+L1101+L1105+L1109+L1113+L1117+L1121+L1125+L1129+L1133+L1137+L1141</f>
      </c>
      <c s="32">
        <f>0+M501+M505+M509+M513+M517+M521+M525+M529+M533+M537+M541+M545+M549+M553+M557+M561+M565+M569+M573+M577+M581+M585+M589+M593+M597+M601+M605+M609+M613+M617+M621+M625+M629+M633+M637+M641+M645+M649+M653+M657+M661+M665+M669+M673+M677+M681+M685+M689+M693+M697+M701+M705+M709+M713+M717+M721+M725+M729+M733+M737+M741+M745+M749+M753+M757+M761+M765+M769+M773+M777+M781+M785+M789+M793+M797+M801+M805+M809+M813+M817+M821+M825+M829+M833+M837+M841+M845+M849+M853+M857+M861+M865+M869+M873+M877+M881+M885+M889+M893+M897+M901+M905+M909+M913+M917+M921+M925+M929+M933+M937+M941+M945+M949+M953+M957+M961+M965+M969+M973+M977+M981+M985+M989+M993+M997+M1001+M1005+M1009+M1013+M1017+M1021+M1025+M1029+M1033+M1037+M1041+M1045+M1049+M1053+M1057+M1061+M1065+M1069+M1073+M1077+M1081+M1085+M1089+M1093+M1097+M1101+M1105+M1109+M1113+M1117+M1121+M1125+M1129+M1133+M1137+M1141</f>
      </c>
    </row>
    <row r="501" spans="1:16" ht="25.5">
      <c r="A501" t="s">
        <v>50</v>
      </c>
      <c s="34" t="s">
        <v>1921</v>
      </c>
      <c s="34" t="s">
        <v>3419</v>
      </c>
      <c s="35" t="s">
        <v>5</v>
      </c>
      <c s="6" t="s">
        <v>3420</v>
      </c>
      <c s="36" t="s">
        <v>226</v>
      </c>
      <c s="37">
        <v>129.69</v>
      </c>
      <c s="36">
        <v>0.00028</v>
      </c>
      <c s="36">
        <f>ROUND(G501*H501,6)</f>
      </c>
      <c r="L501" s="38">
        <v>0</v>
      </c>
      <c s="32">
        <f>ROUND(ROUND(L501,2)*ROUND(G501,3),2)</f>
      </c>
      <c s="36" t="s">
        <v>814</v>
      </c>
      <c>
        <f>(M501*21)/100</f>
      </c>
      <c t="s">
        <v>28</v>
      </c>
    </row>
    <row r="502" spans="1:5" ht="25.5">
      <c r="A502" s="35" t="s">
        <v>56</v>
      </c>
      <c r="E502" s="39" t="s">
        <v>3420</v>
      </c>
    </row>
    <row r="503" spans="1:5" ht="89.25">
      <c r="A503" s="35" t="s">
        <v>57</v>
      </c>
      <c r="E503" s="42" t="s">
        <v>3421</v>
      </c>
    </row>
    <row r="504" spans="1:5" ht="89.25">
      <c r="A504" t="s">
        <v>59</v>
      </c>
      <c r="E504" s="39" t="s">
        <v>3422</v>
      </c>
    </row>
    <row r="505" spans="1:16" ht="25.5">
      <c r="A505" t="s">
        <v>50</v>
      </c>
      <c s="34" t="s">
        <v>1924</v>
      </c>
      <c s="34" t="s">
        <v>3423</v>
      </c>
      <c s="35" t="s">
        <v>5</v>
      </c>
      <c s="6" t="s">
        <v>3424</v>
      </c>
      <c s="36" t="s">
        <v>90</v>
      </c>
      <c s="37">
        <v>2</v>
      </c>
      <c s="36">
        <v>0</v>
      </c>
      <c s="36">
        <f>ROUND(G505*H505,6)</f>
      </c>
      <c r="L505" s="38">
        <v>0</v>
      </c>
      <c s="32">
        <f>ROUND(ROUND(L505,2)*ROUND(G505,3),2)</f>
      </c>
      <c s="36" t="s">
        <v>55</v>
      </c>
      <c>
        <f>(M505*21)/100</f>
      </c>
      <c t="s">
        <v>28</v>
      </c>
    </row>
    <row r="506" spans="1:5" ht="25.5">
      <c r="A506" s="35" t="s">
        <v>56</v>
      </c>
      <c r="E506" s="39" t="s">
        <v>3424</v>
      </c>
    </row>
    <row r="507" spans="1:5" ht="12.75">
      <c r="A507" s="35" t="s">
        <v>57</v>
      </c>
      <c r="E507" s="40" t="s">
        <v>5</v>
      </c>
    </row>
    <row r="508" spans="1:5" ht="63.75">
      <c r="A508" t="s">
        <v>59</v>
      </c>
      <c r="E508" s="39" t="s">
        <v>3425</v>
      </c>
    </row>
    <row r="509" spans="1:16" ht="25.5">
      <c r="A509" t="s">
        <v>50</v>
      </c>
      <c s="34" t="s">
        <v>1929</v>
      </c>
      <c s="34" t="s">
        <v>3426</v>
      </c>
      <c s="35" t="s">
        <v>5</v>
      </c>
      <c s="6" t="s">
        <v>3424</v>
      </c>
      <c s="36" t="s">
        <v>90</v>
      </c>
      <c s="37">
        <v>28</v>
      </c>
      <c s="36">
        <v>0</v>
      </c>
      <c s="36">
        <f>ROUND(G509*H509,6)</f>
      </c>
      <c r="L509" s="38">
        <v>0</v>
      </c>
      <c s="32">
        <f>ROUND(ROUND(L509,2)*ROUND(G509,3),2)</f>
      </c>
      <c s="36" t="s">
        <v>55</v>
      </c>
      <c>
        <f>(M509*21)/100</f>
      </c>
      <c t="s">
        <v>28</v>
      </c>
    </row>
    <row r="510" spans="1:5" ht="25.5">
      <c r="A510" s="35" t="s">
        <v>56</v>
      </c>
      <c r="E510" s="39" t="s">
        <v>3424</v>
      </c>
    </row>
    <row r="511" spans="1:5" ht="12.75">
      <c r="A511" s="35" t="s">
        <v>57</v>
      </c>
      <c r="E511" s="40" t="s">
        <v>5</v>
      </c>
    </row>
    <row r="512" spans="1:5" ht="63.75">
      <c r="A512" t="s">
        <v>59</v>
      </c>
      <c r="E512" s="39" t="s">
        <v>3425</v>
      </c>
    </row>
    <row r="513" spans="1:16" ht="25.5">
      <c r="A513" t="s">
        <v>50</v>
      </c>
      <c s="34" t="s">
        <v>1933</v>
      </c>
      <c s="34" t="s">
        <v>3427</v>
      </c>
      <c s="35" t="s">
        <v>5</v>
      </c>
      <c s="6" t="s">
        <v>3428</v>
      </c>
      <c s="36" t="s">
        <v>90</v>
      </c>
      <c s="37">
        <v>28</v>
      </c>
      <c s="36">
        <v>0</v>
      </c>
      <c s="36">
        <f>ROUND(G513*H513,6)</f>
      </c>
      <c r="L513" s="38">
        <v>0</v>
      </c>
      <c s="32">
        <f>ROUND(ROUND(L513,2)*ROUND(G513,3),2)</f>
      </c>
      <c s="36" t="s">
        <v>55</v>
      </c>
      <c>
        <f>(M513*21)/100</f>
      </c>
      <c t="s">
        <v>28</v>
      </c>
    </row>
    <row r="514" spans="1:5" ht="25.5">
      <c r="A514" s="35" t="s">
        <v>56</v>
      </c>
      <c r="E514" s="39" t="s">
        <v>3428</v>
      </c>
    </row>
    <row r="515" spans="1:5" ht="12.75">
      <c r="A515" s="35" t="s">
        <v>57</v>
      </c>
      <c r="E515" s="40" t="s">
        <v>5</v>
      </c>
    </row>
    <row r="516" spans="1:5" ht="63.75">
      <c r="A516" t="s">
        <v>59</v>
      </c>
      <c r="E516" s="39" t="s">
        <v>3425</v>
      </c>
    </row>
    <row r="517" spans="1:16" ht="25.5">
      <c r="A517" t="s">
        <v>50</v>
      </c>
      <c s="34" t="s">
        <v>1936</v>
      </c>
      <c s="34" t="s">
        <v>3429</v>
      </c>
      <c s="35" t="s">
        <v>5</v>
      </c>
      <c s="6" t="s">
        <v>3428</v>
      </c>
      <c s="36" t="s">
        <v>90</v>
      </c>
      <c s="37">
        <v>2</v>
      </c>
      <c s="36">
        <v>0</v>
      </c>
      <c s="36">
        <f>ROUND(G517*H517,6)</f>
      </c>
      <c r="L517" s="38">
        <v>0</v>
      </c>
      <c s="32">
        <f>ROUND(ROUND(L517,2)*ROUND(G517,3),2)</f>
      </c>
      <c s="36" t="s">
        <v>55</v>
      </c>
      <c>
        <f>(M517*21)/100</f>
      </c>
      <c t="s">
        <v>28</v>
      </c>
    </row>
    <row r="518" spans="1:5" ht="25.5">
      <c r="A518" s="35" t="s">
        <v>56</v>
      </c>
      <c r="E518" s="39" t="s">
        <v>3428</v>
      </c>
    </row>
    <row r="519" spans="1:5" ht="12.75">
      <c r="A519" s="35" t="s">
        <v>57</v>
      </c>
      <c r="E519" s="40" t="s">
        <v>5</v>
      </c>
    </row>
    <row r="520" spans="1:5" ht="63.75">
      <c r="A520" t="s">
        <v>59</v>
      </c>
      <c r="E520" s="39" t="s">
        <v>3425</v>
      </c>
    </row>
    <row r="521" spans="1:16" ht="25.5">
      <c r="A521" t="s">
        <v>50</v>
      </c>
      <c s="34" t="s">
        <v>1940</v>
      </c>
      <c s="34" t="s">
        <v>3430</v>
      </c>
      <c s="35" t="s">
        <v>5</v>
      </c>
      <c s="6" t="s">
        <v>3431</v>
      </c>
      <c s="36" t="s">
        <v>226</v>
      </c>
      <c s="37">
        <v>788.166</v>
      </c>
      <c s="36">
        <v>0.00028</v>
      </c>
      <c s="36">
        <f>ROUND(G521*H521,6)</f>
      </c>
      <c r="L521" s="38">
        <v>0</v>
      </c>
      <c s="32">
        <f>ROUND(ROUND(L521,2)*ROUND(G521,3),2)</f>
      </c>
      <c s="36" t="s">
        <v>814</v>
      </c>
      <c>
        <f>(M521*21)/100</f>
      </c>
      <c t="s">
        <v>28</v>
      </c>
    </row>
    <row r="522" spans="1:5" ht="25.5">
      <c r="A522" s="35" t="s">
        <v>56</v>
      </c>
      <c r="E522" s="39" t="s">
        <v>3431</v>
      </c>
    </row>
    <row r="523" spans="1:5" ht="12.75">
      <c r="A523" s="35" t="s">
        <v>57</v>
      </c>
      <c r="E523" s="40" t="s">
        <v>5</v>
      </c>
    </row>
    <row r="524" spans="1:5" ht="89.25">
      <c r="A524" t="s">
        <v>59</v>
      </c>
      <c r="E524" s="39" t="s">
        <v>3422</v>
      </c>
    </row>
    <row r="525" spans="1:16" ht="12.75">
      <c r="A525" t="s">
        <v>50</v>
      </c>
      <c s="34" t="s">
        <v>1945</v>
      </c>
      <c s="34" t="s">
        <v>3432</v>
      </c>
      <c s="35" t="s">
        <v>5</v>
      </c>
      <c s="6" t="s">
        <v>3433</v>
      </c>
      <c s="36" t="s">
        <v>90</v>
      </c>
      <c s="37">
        <v>6</v>
      </c>
      <c s="36">
        <v>0</v>
      </c>
      <c s="36">
        <f>ROUND(G525*H525,6)</f>
      </c>
      <c r="L525" s="38">
        <v>0</v>
      </c>
      <c s="32">
        <f>ROUND(ROUND(L525,2)*ROUND(G525,3),2)</f>
      </c>
      <c s="36" t="s">
        <v>55</v>
      </c>
      <c>
        <f>(M525*21)/100</f>
      </c>
      <c t="s">
        <v>28</v>
      </c>
    </row>
    <row r="526" spans="1:5" ht="12.75">
      <c r="A526" s="35" t="s">
        <v>56</v>
      </c>
      <c r="E526" s="39" t="s">
        <v>3433</v>
      </c>
    </row>
    <row r="527" spans="1:5" ht="12.75">
      <c r="A527" s="35" t="s">
        <v>57</v>
      </c>
      <c r="E527" s="40" t="s">
        <v>5</v>
      </c>
    </row>
    <row r="528" spans="1:5" ht="76.5">
      <c r="A528" t="s">
        <v>59</v>
      </c>
      <c r="E528" s="39" t="s">
        <v>3434</v>
      </c>
    </row>
    <row r="529" spans="1:16" ht="12.75">
      <c r="A529" t="s">
        <v>50</v>
      </c>
      <c s="34" t="s">
        <v>1949</v>
      </c>
      <c s="34" t="s">
        <v>3435</v>
      </c>
      <c s="35" t="s">
        <v>5</v>
      </c>
      <c s="6" t="s">
        <v>3436</v>
      </c>
      <c s="36" t="s">
        <v>90</v>
      </c>
      <c s="37">
        <v>1</v>
      </c>
      <c s="36">
        <v>0</v>
      </c>
      <c s="36">
        <f>ROUND(G529*H529,6)</f>
      </c>
      <c r="L529" s="38">
        <v>0</v>
      </c>
      <c s="32">
        <f>ROUND(ROUND(L529,2)*ROUND(G529,3),2)</f>
      </c>
      <c s="36" t="s">
        <v>55</v>
      </c>
      <c>
        <f>(M529*21)/100</f>
      </c>
      <c t="s">
        <v>28</v>
      </c>
    </row>
    <row r="530" spans="1:5" ht="12.75">
      <c r="A530" s="35" t="s">
        <v>56</v>
      </c>
      <c r="E530" s="39" t="s">
        <v>3436</v>
      </c>
    </row>
    <row r="531" spans="1:5" ht="12.75">
      <c r="A531" s="35" t="s">
        <v>57</v>
      </c>
      <c r="E531" s="40" t="s">
        <v>5</v>
      </c>
    </row>
    <row r="532" spans="1:5" ht="76.5">
      <c r="A532" t="s">
        <v>59</v>
      </c>
      <c r="E532" s="39" t="s">
        <v>3434</v>
      </c>
    </row>
    <row r="533" spans="1:16" ht="25.5">
      <c r="A533" t="s">
        <v>50</v>
      </c>
      <c s="34" t="s">
        <v>1952</v>
      </c>
      <c s="34" t="s">
        <v>3437</v>
      </c>
      <c s="35" t="s">
        <v>5</v>
      </c>
      <c s="6" t="s">
        <v>3438</v>
      </c>
      <c s="36" t="s">
        <v>90</v>
      </c>
      <c s="37">
        <v>4</v>
      </c>
      <c s="36">
        <v>0</v>
      </c>
      <c s="36">
        <f>ROUND(G533*H533,6)</f>
      </c>
      <c r="L533" s="38">
        <v>0</v>
      </c>
      <c s="32">
        <f>ROUND(ROUND(L533,2)*ROUND(G533,3),2)</f>
      </c>
      <c s="36" t="s">
        <v>55</v>
      </c>
      <c>
        <f>(M533*21)/100</f>
      </c>
      <c t="s">
        <v>28</v>
      </c>
    </row>
    <row r="534" spans="1:5" ht="25.5">
      <c r="A534" s="35" t="s">
        <v>56</v>
      </c>
      <c r="E534" s="39" t="s">
        <v>3438</v>
      </c>
    </row>
    <row r="535" spans="1:5" ht="12.75">
      <c r="A535" s="35" t="s">
        <v>57</v>
      </c>
      <c r="E535" s="40" t="s">
        <v>5</v>
      </c>
    </row>
    <row r="536" spans="1:5" ht="76.5">
      <c r="A536" t="s">
        <v>59</v>
      </c>
      <c r="E536" s="39" t="s">
        <v>3434</v>
      </c>
    </row>
    <row r="537" spans="1:16" ht="25.5">
      <c r="A537" t="s">
        <v>50</v>
      </c>
      <c s="34" t="s">
        <v>1957</v>
      </c>
      <c s="34" t="s">
        <v>3439</v>
      </c>
      <c s="35" t="s">
        <v>5</v>
      </c>
      <c s="6" t="s">
        <v>3440</v>
      </c>
      <c s="36" t="s">
        <v>90</v>
      </c>
      <c s="37">
        <v>1</v>
      </c>
      <c s="36">
        <v>0</v>
      </c>
      <c s="36">
        <f>ROUND(G537*H537,6)</f>
      </c>
      <c r="L537" s="38">
        <v>0</v>
      </c>
      <c s="32">
        <f>ROUND(ROUND(L537,2)*ROUND(G537,3),2)</f>
      </c>
      <c s="36" t="s">
        <v>55</v>
      </c>
      <c>
        <f>(M537*21)/100</f>
      </c>
      <c t="s">
        <v>28</v>
      </c>
    </row>
    <row r="538" spans="1:5" ht="25.5">
      <c r="A538" s="35" t="s">
        <v>56</v>
      </c>
      <c r="E538" s="39" t="s">
        <v>3440</v>
      </c>
    </row>
    <row r="539" spans="1:5" ht="12.75">
      <c r="A539" s="35" t="s">
        <v>57</v>
      </c>
      <c r="E539" s="40" t="s">
        <v>5</v>
      </c>
    </row>
    <row r="540" spans="1:5" ht="76.5">
      <c r="A540" t="s">
        <v>59</v>
      </c>
      <c r="E540" s="39" t="s">
        <v>3434</v>
      </c>
    </row>
    <row r="541" spans="1:16" ht="25.5">
      <c r="A541" t="s">
        <v>50</v>
      </c>
      <c s="34" t="s">
        <v>1962</v>
      </c>
      <c s="34" t="s">
        <v>3441</v>
      </c>
      <c s="35" t="s">
        <v>5</v>
      </c>
      <c s="6" t="s">
        <v>3442</v>
      </c>
      <c s="36" t="s">
        <v>90</v>
      </c>
      <c s="37">
        <v>3</v>
      </c>
      <c s="36">
        <v>0</v>
      </c>
      <c s="36">
        <f>ROUND(G541*H541,6)</f>
      </c>
      <c r="L541" s="38">
        <v>0</v>
      </c>
      <c s="32">
        <f>ROUND(ROUND(L541,2)*ROUND(G541,3),2)</f>
      </c>
      <c s="36" t="s">
        <v>55</v>
      </c>
      <c>
        <f>(M541*21)/100</f>
      </c>
      <c t="s">
        <v>28</v>
      </c>
    </row>
    <row r="542" spans="1:5" ht="25.5">
      <c r="A542" s="35" t="s">
        <v>56</v>
      </c>
      <c r="E542" s="39" t="s">
        <v>3442</v>
      </c>
    </row>
    <row r="543" spans="1:5" ht="12.75">
      <c r="A543" s="35" t="s">
        <v>57</v>
      </c>
      <c r="E543" s="40" t="s">
        <v>5</v>
      </c>
    </row>
    <row r="544" spans="1:5" ht="76.5">
      <c r="A544" t="s">
        <v>59</v>
      </c>
      <c r="E544" s="39" t="s">
        <v>3434</v>
      </c>
    </row>
    <row r="545" spans="1:16" ht="25.5">
      <c r="A545" t="s">
        <v>50</v>
      </c>
      <c s="34" t="s">
        <v>1966</v>
      </c>
      <c s="34" t="s">
        <v>3443</v>
      </c>
      <c s="35" t="s">
        <v>5</v>
      </c>
      <c s="6" t="s">
        <v>3444</v>
      </c>
      <c s="36" t="s">
        <v>90</v>
      </c>
      <c s="37">
        <v>3</v>
      </c>
      <c s="36">
        <v>0</v>
      </c>
      <c s="36">
        <f>ROUND(G545*H545,6)</f>
      </c>
      <c r="L545" s="38">
        <v>0</v>
      </c>
      <c s="32">
        <f>ROUND(ROUND(L545,2)*ROUND(G545,3),2)</f>
      </c>
      <c s="36" t="s">
        <v>55</v>
      </c>
      <c>
        <f>(M545*21)/100</f>
      </c>
      <c t="s">
        <v>28</v>
      </c>
    </row>
    <row r="546" spans="1:5" ht="25.5">
      <c r="A546" s="35" t="s">
        <v>56</v>
      </c>
      <c r="E546" s="39" t="s">
        <v>3444</v>
      </c>
    </row>
    <row r="547" spans="1:5" ht="12.75">
      <c r="A547" s="35" t="s">
        <v>57</v>
      </c>
      <c r="E547" s="40" t="s">
        <v>5</v>
      </c>
    </row>
    <row r="548" spans="1:5" ht="76.5">
      <c r="A548" t="s">
        <v>59</v>
      </c>
      <c r="E548" s="39" t="s">
        <v>3434</v>
      </c>
    </row>
    <row r="549" spans="1:16" ht="25.5">
      <c r="A549" t="s">
        <v>50</v>
      </c>
      <c s="34" t="s">
        <v>1969</v>
      </c>
      <c s="34" t="s">
        <v>3445</v>
      </c>
      <c s="35" t="s">
        <v>5</v>
      </c>
      <c s="6" t="s">
        <v>3446</v>
      </c>
      <c s="36" t="s">
        <v>90</v>
      </c>
      <c s="37">
        <v>2</v>
      </c>
      <c s="36">
        <v>0</v>
      </c>
      <c s="36">
        <f>ROUND(G549*H549,6)</f>
      </c>
      <c r="L549" s="38">
        <v>0</v>
      </c>
      <c s="32">
        <f>ROUND(ROUND(L549,2)*ROUND(G549,3),2)</f>
      </c>
      <c s="36" t="s">
        <v>55</v>
      </c>
      <c>
        <f>(M549*21)/100</f>
      </c>
      <c t="s">
        <v>28</v>
      </c>
    </row>
    <row r="550" spans="1:5" ht="25.5">
      <c r="A550" s="35" t="s">
        <v>56</v>
      </c>
      <c r="E550" s="39" t="s">
        <v>3446</v>
      </c>
    </row>
    <row r="551" spans="1:5" ht="12.75">
      <c r="A551" s="35" t="s">
        <v>57</v>
      </c>
      <c r="E551" s="40" t="s">
        <v>5</v>
      </c>
    </row>
    <row r="552" spans="1:5" ht="63.75">
      <c r="A552" t="s">
        <v>59</v>
      </c>
      <c r="E552" s="39" t="s">
        <v>3447</v>
      </c>
    </row>
    <row r="553" spans="1:16" ht="25.5">
      <c r="A553" t="s">
        <v>50</v>
      </c>
      <c s="34" t="s">
        <v>1972</v>
      </c>
      <c s="34" t="s">
        <v>3448</v>
      </c>
      <c s="35" t="s">
        <v>5</v>
      </c>
      <c s="6" t="s">
        <v>3449</v>
      </c>
      <c s="36" t="s">
        <v>90</v>
      </c>
      <c s="37">
        <v>2</v>
      </c>
      <c s="36">
        <v>0</v>
      </c>
      <c s="36">
        <f>ROUND(G553*H553,6)</f>
      </c>
      <c r="L553" s="38">
        <v>0</v>
      </c>
      <c s="32">
        <f>ROUND(ROUND(L553,2)*ROUND(G553,3),2)</f>
      </c>
      <c s="36" t="s">
        <v>55</v>
      </c>
      <c>
        <f>(M553*21)/100</f>
      </c>
      <c t="s">
        <v>28</v>
      </c>
    </row>
    <row r="554" spans="1:5" ht="25.5">
      <c r="A554" s="35" t="s">
        <v>56</v>
      </c>
      <c r="E554" s="39" t="s">
        <v>3449</v>
      </c>
    </row>
    <row r="555" spans="1:5" ht="12.75">
      <c r="A555" s="35" t="s">
        <v>57</v>
      </c>
      <c r="E555" s="40" t="s">
        <v>5</v>
      </c>
    </row>
    <row r="556" spans="1:5" ht="63.75">
      <c r="A556" t="s">
        <v>59</v>
      </c>
      <c r="E556" s="39" t="s">
        <v>3447</v>
      </c>
    </row>
    <row r="557" spans="1:16" ht="12.75">
      <c r="A557" t="s">
        <v>50</v>
      </c>
      <c s="34" t="s">
        <v>1974</v>
      </c>
      <c s="34" t="s">
        <v>3450</v>
      </c>
      <c s="35" t="s">
        <v>5</v>
      </c>
      <c s="6" t="s">
        <v>3451</v>
      </c>
      <c s="36" t="s">
        <v>90</v>
      </c>
      <c s="37">
        <v>10</v>
      </c>
      <c s="36">
        <v>0</v>
      </c>
      <c s="36">
        <f>ROUND(G557*H557,6)</f>
      </c>
      <c r="L557" s="38">
        <v>0</v>
      </c>
      <c s="32">
        <f>ROUND(ROUND(L557,2)*ROUND(G557,3),2)</f>
      </c>
      <c s="36" t="s">
        <v>55</v>
      </c>
      <c>
        <f>(M557*21)/100</f>
      </c>
      <c t="s">
        <v>28</v>
      </c>
    </row>
    <row r="558" spans="1:5" ht="12.75">
      <c r="A558" s="35" t="s">
        <v>56</v>
      </c>
      <c r="E558" s="39" t="s">
        <v>3451</v>
      </c>
    </row>
    <row r="559" spans="1:5" ht="12.75">
      <c r="A559" s="35" t="s">
        <v>57</v>
      </c>
      <c r="E559" s="40" t="s">
        <v>5</v>
      </c>
    </row>
    <row r="560" spans="1:5" ht="63.75">
      <c r="A560" t="s">
        <v>59</v>
      </c>
      <c r="E560" s="39" t="s">
        <v>3447</v>
      </c>
    </row>
    <row r="561" spans="1:16" ht="12.75">
      <c r="A561" t="s">
        <v>50</v>
      </c>
      <c s="34" t="s">
        <v>3452</v>
      </c>
      <c s="34" t="s">
        <v>3453</v>
      </c>
      <c s="35" t="s">
        <v>5</v>
      </c>
      <c s="6" t="s">
        <v>3454</v>
      </c>
      <c s="36" t="s">
        <v>90</v>
      </c>
      <c s="37">
        <v>8</v>
      </c>
      <c s="36">
        <v>0</v>
      </c>
      <c s="36">
        <f>ROUND(G561*H561,6)</f>
      </c>
      <c r="L561" s="38">
        <v>0</v>
      </c>
      <c s="32">
        <f>ROUND(ROUND(L561,2)*ROUND(G561,3),2)</f>
      </c>
      <c s="36" t="s">
        <v>55</v>
      </c>
      <c>
        <f>(M561*21)/100</f>
      </c>
      <c t="s">
        <v>28</v>
      </c>
    </row>
    <row r="562" spans="1:5" ht="12.75">
      <c r="A562" s="35" t="s">
        <v>56</v>
      </c>
      <c r="E562" s="39" t="s">
        <v>3454</v>
      </c>
    </row>
    <row r="563" spans="1:5" ht="12.75">
      <c r="A563" s="35" t="s">
        <v>57</v>
      </c>
      <c r="E563" s="40" t="s">
        <v>5</v>
      </c>
    </row>
    <row r="564" spans="1:5" ht="63.75">
      <c r="A564" t="s">
        <v>59</v>
      </c>
      <c r="E564" s="39" t="s">
        <v>3447</v>
      </c>
    </row>
    <row r="565" spans="1:16" ht="12.75">
      <c r="A565" t="s">
        <v>50</v>
      </c>
      <c s="34" t="s">
        <v>3455</v>
      </c>
      <c s="34" t="s">
        <v>3456</v>
      </c>
      <c s="35" t="s">
        <v>5</v>
      </c>
      <c s="6" t="s">
        <v>3457</v>
      </c>
      <c s="36" t="s">
        <v>90</v>
      </c>
      <c s="37">
        <v>1</v>
      </c>
      <c s="36">
        <v>0</v>
      </c>
      <c s="36">
        <f>ROUND(G565*H565,6)</f>
      </c>
      <c r="L565" s="38">
        <v>0</v>
      </c>
      <c s="32">
        <f>ROUND(ROUND(L565,2)*ROUND(G565,3),2)</f>
      </c>
      <c s="36" t="s">
        <v>55</v>
      </c>
      <c>
        <f>(M565*21)/100</f>
      </c>
      <c t="s">
        <v>28</v>
      </c>
    </row>
    <row r="566" spans="1:5" ht="12.75">
      <c r="A566" s="35" t="s">
        <v>56</v>
      </c>
      <c r="E566" s="39" t="s">
        <v>3457</v>
      </c>
    </row>
    <row r="567" spans="1:5" ht="12.75">
      <c r="A567" s="35" t="s">
        <v>57</v>
      </c>
      <c r="E567" s="40" t="s">
        <v>5</v>
      </c>
    </row>
    <row r="568" spans="1:5" ht="63.75">
      <c r="A568" t="s">
        <v>59</v>
      </c>
      <c r="E568" s="39" t="s">
        <v>3447</v>
      </c>
    </row>
    <row r="569" spans="1:16" ht="25.5">
      <c r="A569" t="s">
        <v>50</v>
      </c>
      <c s="34" t="s">
        <v>3458</v>
      </c>
      <c s="34" t="s">
        <v>3459</v>
      </c>
      <c s="35" t="s">
        <v>5</v>
      </c>
      <c s="6" t="s">
        <v>3460</v>
      </c>
      <c s="36" t="s">
        <v>90</v>
      </c>
      <c s="37">
        <v>8</v>
      </c>
      <c s="36">
        <v>0</v>
      </c>
      <c s="36">
        <f>ROUND(G569*H569,6)</f>
      </c>
      <c r="L569" s="38">
        <v>0</v>
      </c>
      <c s="32">
        <f>ROUND(ROUND(L569,2)*ROUND(G569,3),2)</f>
      </c>
      <c s="36" t="s">
        <v>55</v>
      </c>
      <c>
        <f>(M569*21)/100</f>
      </c>
      <c t="s">
        <v>28</v>
      </c>
    </row>
    <row r="570" spans="1:5" ht="25.5">
      <c r="A570" s="35" t="s">
        <v>56</v>
      </c>
      <c r="E570" s="39" t="s">
        <v>3460</v>
      </c>
    </row>
    <row r="571" spans="1:5" ht="12.75">
      <c r="A571" s="35" t="s">
        <v>57</v>
      </c>
      <c r="E571" s="40" t="s">
        <v>5</v>
      </c>
    </row>
    <row r="572" spans="1:5" ht="63.75">
      <c r="A572" t="s">
        <v>59</v>
      </c>
      <c r="E572" s="39" t="s">
        <v>3447</v>
      </c>
    </row>
    <row r="573" spans="1:16" ht="12.75">
      <c r="A573" t="s">
        <v>50</v>
      </c>
      <c s="34" t="s">
        <v>3461</v>
      </c>
      <c s="34" t="s">
        <v>3462</v>
      </c>
      <c s="35" t="s">
        <v>5</v>
      </c>
      <c s="6" t="s">
        <v>3463</v>
      </c>
      <c s="36" t="s">
        <v>90</v>
      </c>
      <c s="37">
        <v>1</v>
      </c>
      <c s="36">
        <v>0</v>
      </c>
      <c s="36">
        <f>ROUND(G573*H573,6)</f>
      </c>
      <c r="L573" s="38">
        <v>0</v>
      </c>
      <c s="32">
        <f>ROUND(ROUND(L573,2)*ROUND(G573,3),2)</f>
      </c>
      <c s="36" t="s">
        <v>55</v>
      </c>
      <c>
        <f>(M573*21)/100</f>
      </c>
      <c t="s">
        <v>28</v>
      </c>
    </row>
    <row r="574" spans="1:5" ht="12.75">
      <c r="A574" s="35" t="s">
        <v>56</v>
      </c>
      <c r="E574" s="39" t="s">
        <v>3463</v>
      </c>
    </row>
    <row r="575" spans="1:5" ht="12.75">
      <c r="A575" s="35" t="s">
        <v>57</v>
      </c>
      <c r="E575" s="40" t="s">
        <v>5</v>
      </c>
    </row>
    <row r="576" spans="1:5" ht="63.75">
      <c r="A576" t="s">
        <v>59</v>
      </c>
      <c r="E576" s="39" t="s">
        <v>3447</v>
      </c>
    </row>
    <row r="577" spans="1:16" ht="12.75">
      <c r="A577" t="s">
        <v>50</v>
      </c>
      <c s="34" t="s">
        <v>3464</v>
      </c>
      <c s="34" t="s">
        <v>3465</v>
      </c>
      <c s="35" t="s">
        <v>5</v>
      </c>
      <c s="6" t="s">
        <v>3466</v>
      </c>
      <c s="36" t="s">
        <v>90</v>
      </c>
      <c s="37">
        <v>9</v>
      </c>
      <c s="36">
        <v>0</v>
      </c>
      <c s="36">
        <f>ROUND(G577*H577,6)</f>
      </c>
      <c r="L577" s="38">
        <v>0</v>
      </c>
      <c s="32">
        <f>ROUND(ROUND(L577,2)*ROUND(G577,3),2)</f>
      </c>
      <c s="36" t="s">
        <v>55</v>
      </c>
      <c>
        <f>(M577*21)/100</f>
      </c>
      <c t="s">
        <v>28</v>
      </c>
    </row>
    <row r="578" spans="1:5" ht="12.75">
      <c r="A578" s="35" t="s">
        <v>56</v>
      </c>
      <c r="E578" s="39" t="s">
        <v>3466</v>
      </c>
    </row>
    <row r="579" spans="1:5" ht="12.75">
      <c r="A579" s="35" t="s">
        <v>57</v>
      </c>
      <c r="E579" s="40" t="s">
        <v>5</v>
      </c>
    </row>
    <row r="580" spans="1:5" ht="76.5">
      <c r="A580" t="s">
        <v>59</v>
      </c>
      <c r="E580" s="39" t="s">
        <v>3467</v>
      </c>
    </row>
    <row r="581" spans="1:16" ht="25.5">
      <c r="A581" t="s">
        <v>50</v>
      </c>
      <c s="34" t="s">
        <v>3468</v>
      </c>
      <c s="34" t="s">
        <v>3469</v>
      </c>
      <c s="35" t="s">
        <v>5</v>
      </c>
      <c s="6" t="s">
        <v>3470</v>
      </c>
      <c s="36" t="s">
        <v>90</v>
      </c>
      <c s="37">
        <v>3</v>
      </c>
      <c s="36">
        <v>0</v>
      </c>
      <c s="36">
        <f>ROUND(G581*H581,6)</f>
      </c>
      <c r="L581" s="38">
        <v>0</v>
      </c>
      <c s="32">
        <f>ROUND(ROUND(L581,2)*ROUND(G581,3),2)</f>
      </c>
      <c s="36" t="s">
        <v>55</v>
      </c>
      <c>
        <f>(M581*21)/100</f>
      </c>
      <c t="s">
        <v>28</v>
      </c>
    </row>
    <row r="582" spans="1:5" ht="25.5">
      <c r="A582" s="35" t="s">
        <v>56</v>
      </c>
      <c r="E582" s="39" t="s">
        <v>3470</v>
      </c>
    </row>
    <row r="583" spans="1:5" ht="12.75">
      <c r="A583" s="35" t="s">
        <v>57</v>
      </c>
      <c r="E583" s="40" t="s">
        <v>5</v>
      </c>
    </row>
    <row r="584" spans="1:5" ht="76.5">
      <c r="A584" t="s">
        <v>59</v>
      </c>
      <c r="E584" s="39" t="s">
        <v>3467</v>
      </c>
    </row>
    <row r="585" spans="1:16" ht="25.5">
      <c r="A585" t="s">
        <v>50</v>
      </c>
      <c s="34" t="s">
        <v>3471</v>
      </c>
      <c s="34" t="s">
        <v>3472</v>
      </c>
      <c s="35" t="s">
        <v>5</v>
      </c>
      <c s="6" t="s">
        <v>3470</v>
      </c>
      <c s="36" t="s">
        <v>90</v>
      </c>
      <c s="37">
        <v>1</v>
      </c>
      <c s="36">
        <v>0</v>
      </c>
      <c s="36">
        <f>ROUND(G585*H585,6)</f>
      </c>
      <c r="L585" s="38">
        <v>0</v>
      </c>
      <c s="32">
        <f>ROUND(ROUND(L585,2)*ROUND(G585,3),2)</f>
      </c>
      <c s="36" t="s">
        <v>55</v>
      </c>
      <c>
        <f>(M585*21)/100</f>
      </c>
      <c t="s">
        <v>28</v>
      </c>
    </row>
    <row r="586" spans="1:5" ht="25.5">
      <c r="A586" s="35" t="s">
        <v>56</v>
      </c>
      <c r="E586" s="39" t="s">
        <v>3470</v>
      </c>
    </row>
    <row r="587" spans="1:5" ht="12.75">
      <c r="A587" s="35" t="s">
        <v>57</v>
      </c>
      <c r="E587" s="40" t="s">
        <v>5</v>
      </c>
    </row>
    <row r="588" spans="1:5" ht="76.5">
      <c r="A588" t="s">
        <v>59</v>
      </c>
      <c r="E588" s="39" t="s">
        <v>3467</v>
      </c>
    </row>
    <row r="589" spans="1:16" ht="25.5">
      <c r="A589" t="s">
        <v>50</v>
      </c>
      <c s="34" t="s">
        <v>3473</v>
      </c>
      <c s="34" t="s">
        <v>3474</v>
      </c>
      <c s="35" t="s">
        <v>5</v>
      </c>
      <c s="6" t="s">
        <v>3470</v>
      </c>
      <c s="36" t="s">
        <v>90</v>
      </c>
      <c s="37">
        <v>1</v>
      </c>
      <c s="36">
        <v>0</v>
      </c>
      <c s="36">
        <f>ROUND(G589*H589,6)</f>
      </c>
      <c r="L589" s="38">
        <v>0</v>
      </c>
      <c s="32">
        <f>ROUND(ROUND(L589,2)*ROUND(G589,3),2)</f>
      </c>
      <c s="36" t="s">
        <v>55</v>
      </c>
      <c>
        <f>(M589*21)/100</f>
      </c>
      <c t="s">
        <v>28</v>
      </c>
    </row>
    <row r="590" spans="1:5" ht="25.5">
      <c r="A590" s="35" t="s">
        <v>56</v>
      </c>
      <c r="E590" s="39" t="s">
        <v>3470</v>
      </c>
    </row>
    <row r="591" spans="1:5" ht="12.75">
      <c r="A591" s="35" t="s">
        <v>57</v>
      </c>
      <c r="E591" s="40" t="s">
        <v>5</v>
      </c>
    </row>
    <row r="592" spans="1:5" ht="76.5">
      <c r="A592" t="s">
        <v>59</v>
      </c>
      <c r="E592" s="39" t="s">
        <v>3467</v>
      </c>
    </row>
    <row r="593" spans="1:16" ht="25.5">
      <c r="A593" t="s">
        <v>50</v>
      </c>
      <c s="34" t="s">
        <v>3475</v>
      </c>
      <c s="34" t="s">
        <v>3476</v>
      </c>
      <c s="35" t="s">
        <v>5</v>
      </c>
      <c s="6" t="s">
        <v>3477</v>
      </c>
      <c s="36" t="s">
        <v>90</v>
      </c>
      <c s="37">
        <v>1</v>
      </c>
      <c s="36">
        <v>0</v>
      </c>
      <c s="36">
        <f>ROUND(G593*H593,6)</f>
      </c>
      <c r="L593" s="38">
        <v>0</v>
      </c>
      <c s="32">
        <f>ROUND(ROUND(L593,2)*ROUND(G593,3),2)</f>
      </c>
      <c s="36" t="s">
        <v>55</v>
      </c>
      <c>
        <f>(M593*21)/100</f>
      </c>
      <c t="s">
        <v>28</v>
      </c>
    </row>
    <row r="594" spans="1:5" ht="25.5">
      <c r="A594" s="35" t="s">
        <v>56</v>
      </c>
      <c r="E594" s="39" t="s">
        <v>3477</v>
      </c>
    </row>
    <row r="595" spans="1:5" ht="12.75">
      <c r="A595" s="35" t="s">
        <v>57</v>
      </c>
      <c r="E595" s="40" t="s">
        <v>5</v>
      </c>
    </row>
    <row r="596" spans="1:5" ht="76.5">
      <c r="A596" t="s">
        <v>59</v>
      </c>
      <c r="E596" s="39" t="s">
        <v>3467</v>
      </c>
    </row>
    <row r="597" spans="1:16" ht="25.5">
      <c r="A597" t="s">
        <v>50</v>
      </c>
      <c s="34" t="s">
        <v>3478</v>
      </c>
      <c s="34" t="s">
        <v>3479</v>
      </c>
      <c s="35" t="s">
        <v>5</v>
      </c>
      <c s="6" t="s">
        <v>3480</v>
      </c>
      <c s="36" t="s">
        <v>90</v>
      </c>
      <c s="37">
        <v>3</v>
      </c>
      <c s="36">
        <v>0</v>
      </c>
      <c s="36">
        <f>ROUND(G597*H597,6)</f>
      </c>
      <c r="L597" s="38">
        <v>0</v>
      </c>
      <c s="32">
        <f>ROUND(ROUND(L597,2)*ROUND(G597,3),2)</f>
      </c>
      <c s="36" t="s">
        <v>55</v>
      </c>
      <c>
        <f>(M597*21)/100</f>
      </c>
      <c t="s">
        <v>28</v>
      </c>
    </row>
    <row r="598" spans="1:5" ht="25.5">
      <c r="A598" s="35" t="s">
        <v>56</v>
      </c>
      <c r="E598" s="39" t="s">
        <v>3480</v>
      </c>
    </row>
    <row r="599" spans="1:5" ht="12.75">
      <c r="A599" s="35" t="s">
        <v>57</v>
      </c>
      <c r="E599" s="40" t="s">
        <v>5</v>
      </c>
    </row>
    <row r="600" spans="1:5" ht="76.5">
      <c r="A600" t="s">
        <v>59</v>
      </c>
      <c r="E600" s="39" t="s">
        <v>3467</v>
      </c>
    </row>
    <row r="601" spans="1:16" ht="25.5">
      <c r="A601" t="s">
        <v>50</v>
      </c>
      <c s="34" t="s">
        <v>3481</v>
      </c>
      <c s="34" t="s">
        <v>3482</v>
      </c>
      <c s="35" t="s">
        <v>5</v>
      </c>
      <c s="6" t="s">
        <v>3483</v>
      </c>
      <c s="36" t="s">
        <v>90</v>
      </c>
      <c s="37">
        <v>1</v>
      </c>
      <c s="36">
        <v>0</v>
      </c>
      <c s="36">
        <f>ROUND(G601*H601,6)</f>
      </c>
      <c r="L601" s="38">
        <v>0</v>
      </c>
      <c s="32">
        <f>ROUND(ROUND(L601,2)*ROUND(G601,3),2)</f>
      </c>
      <c s="36" t="s">
        <v>55</v>
      </c>
      <c>
        <f>(M601*21)/100</f>
      </c>
      <c t="s">
        <v>28</v>
      </c>
    </row>
    <row r="602" spans="1:5" ht="25.5">
      <c r="A602" s="35" t="s">
        <v>56</v>
      </c>
      <c r="E602" s="39" t="s">
        <v>3483</v>
      </c>
    </row>
    <row r="603" spans="1:5" ht="12.75">
      <c r="A603" s="35" t="s">
        <v>57</v>
      </c>
      <c r="E603" s="40" t="s">
        <v>5</v>
      </c>
    </row>
    <row r="604" spans="1:5" ht="76.5">
      <c r="A604" t="s">
        <v>59</v>
      </c>
      <c r="E604" s="39" t="s">
        <v>3467</v>
      </c>
    </row>
    <row r="605" spans="1:16" ht="25.5">
      <c r="A605" t="s">
        <v>50</v>
      </c>
      <c s="34" t="s">
        <v>3484</v>
      </c>
      <c s="34" t="s">
        <v>3485</v>
      </c>
      <c s="35" t="s">
        <v>5</v>
      </c>
      <c s="6" t="s">
        <v>3486</v>
      </c>
      <c s="36" t="s">
        <v>90</v>
      </c>
      <c s="37">
        <v>3</v>
      </c>
      <c s="36">
        <v>0</v>
      </c>
      <c s="36">
        <f>ROUND(G605*H605,6)</f>
      </c>
      <c r="L605" s="38">
        <v>0</v>
      </c>
      <c s="32">
        <f>ROUND(ROUND(L605,2)*ROUND(G605,3),2)</f>
      </c>
      <c s="36" t="s">
        <v>55</v>
      </c>
      <c>
        <f>(M605*21)/100</f>
      </c>
      <c t="s">
        <v>28</v>
      </c>
    </row>
    <row r="606" spans="1:5" ht="25.5">
      <c r="A606" s="35" t="s">
        <v>56</v>
      </c>
      <c r="E606" s="39" t="s">
        <v>3486</v>
      </c>
    </row>
    <row r="607" spans="1:5" ht="12.75">
      <c r="A607" s="35" t="s">
        <v>57</v>
      </c>
      <c r="E607" s="40" t="s">
        <v>5</v>
      </c>
    </row>
    <row r="608" spans="1:5" ht="76.5">
      <c r="A608" t="s">
        <v>59</v>
      </c>
      <c r="E608" s="39" t="s">
        <v>3467</v>
      </c>
    </row>
    <row r="609" spans="1:16" ht="25.5">
      <c r="A609" t="s">
        <v>50</v>
      </c>
      <c s="34" t="s">
        <v>3487</v>
      </c>
      <c s="34" t="s">
        <v>3488</v>
      </c>
      <c s="35" t="s">
        <v>5</v>
      </c>
      <c s="6" t="s">
        <v>3489</v>
      </c>
      <c s="36" t="s">
        <v>90</v>
      </c>
      <c s="37">
        <v>2</v>
      </c>
      <c s="36">
        <v>0</v>
      </c>
      <c s="36">
        <f>ROUND(G609*H609,6)</f>
      </c>
      <c r="L609" s="38">
        <v>0</v>
      </c>
      <c s="32">
        <f>ROUND(ROUND(L609,2)*ROUND(G609,3),2)</f>
      </c>
      <c s="36" t="s">
        <v>55</v>
      </c>
      <c>
        <f>(M609*21)/100</f>
      </c>
      <c t="s">
        <v>28</v>
      </c>
    </row>
    <row r="610" spans="1:5" ht="25.5">
      <c r="A610" s="35" t="s">
        <v>56</v>
      </c>
      <c r="E610" s="39" t="s">
        <v>3489</v>
      </c>
    </row>
    <row r="611" spans="1:5" ht="12.75">
      <c r="A611" s="35" t="s">
        <v>57</v>
      </c>
      <c r="E611" s="40" t="s">
        <v>5</v>
      </c>
    </row>
    <row r="612" spans="1:5" ht="76.5">
      <c r="A612" t="s">
        <v>59</v>
      </c>
      <c r="E612" s="39" t="s">
        <v>3467</v>
      </c>
    </row>
    <row r="613" spans="1:16" ht="25.5">
      <c r="A613" t="s">
        <v>50</v>
      </c>
      <c s="34" t="s">
        <v>3490</v>
      </c>
      <c s="34" t="s">
        <v>3491</v>
      </c>
      <c s="35" t="s">
        <v>5</v>
      </c>
      <c s="6" t="s">
        <v>3492</v>
      </c>
      <c s="36" t="s">
        <v>90</v>
      </c>
      <c s="37">
        <v>2</v>
      </c>
      <c s="36">
        <v>0</v>
      </c>
      <c s="36">
        <f>ROUND(G613*H613,6)</f>
      </c>
      <c r="L613" s="38">
        <v>0</v>
      </c>
      <c s="32">
        <f>ROUND(ROUND(L613,2)*ROUND(G613,3),2)</f>
      </c>
      <c s="36" t="s">
        <v>55</v>
      </c>
      <c>
        <f>(M613*21)/100</f>
      </c>
      <c t="s">
        <v>28</v>
      </c>
    </row>
    <row r="614" spans="1:5" ht="25.5">
      <c r="A614" s="35" t="s">
        <v>56</v>
      </c>
      <c r="E614" s="39" t="s">
        <v>3492</v>
      </c>
    </row>
    <row r="615" spans="1:5" ht="12.75">
      <c r="A615" s="35" t="s">
        <v>57</v>
      </c>
      <c r="E615" s="40" t="s">
        <v>5</v>
      </c>
    </row>
    <row r="616" spans="1:5" ht="76.5">
      <c r="A616" t="s">
        <v>59</v>
      </c>
      <c r="E616" s="39" t="s">
        <v>3467</v>
      </c>
    </row>
    <row r="617" spans="1:16" ht="25.5">
      <c r="A617" t="s">
        <v>50</v>
      </c>
      <c s="34" t="s">
        <v>3493</v>
      </c>
      <c s="34" t="s">
        <v>3494</v>
      </c>
      <c s="35" t="s">
        <v>5</v>
      </c>
      <c s="6" t="s">
        <v>3495</v>
      </c>
      <c s="36" t="s">
        <v>90</v>
      </c>
      <c s="37">
        <v>1</v>
      </c>
      <c s="36">
        <v>0</v>
      </c>
      <c s="36">
        <f>ROUND(G617*H617,6)</f>
      </c>
      <c r="L617" s="38">
        <v>0</v>
      </c>
      <c s="32">
        <f>ROUND(ROUND(L617,2)*ROUND(G617,3),2)</f>
      </c>
      <c s="36" t="s">
        <v>55</v>
      </c>
      <c>
        <f>(M617*21)/100</f>
      </c>
      <c t="s">
        <v>28</v>
      </c>
    </row>
    <row r="618" spans="1:5" ht="25.5">
      <c r="A618" s="35" t="s">
        <v>56</v>
      </c>
      <c r="E618" s="39" t="s">
        <v>3495</v>
      </c>
    </row>
    <row r="619" spans="1:5" ht="12.75">
      <c r="A619" s="35" t="s">
        <v>57</v>
      </c>
      <c r="E619" s="40" t="s">
        <v>5</v>
      </c>
    </row>
    <row r="620" spans="1:5" ht="76.5">
      <c r="A620" t="s">
        <v>59</v>
      </c>
      <c r="E620" s="39" t="s">
        <v>3467</v>
      </c>
    </row>
    <row r="621" spans="1:16" ht="25.5">
      <c r="A621" t="s">
        <v>50</v>
      </c>
      <c s="34" t="s">
        <v>3496</v>
      </c>
      <c s="34" t="s">
        <v>3497</v>
      </c>
      <c s="35" t="s">
        <v>5</v>
      </c>
      <c s="6" t="s">
        <v>3498</v>
      </c>
      <c s="36" t="s">
        <v>90</v>
      </c>
      <c s="37">
        <v>1</v>
      </c>
      <c s="36">
        <v>0</v>
      </c>
      <c s="36">
        <f>ROUND(G621*H621,6)</f>
      </c>
      <c r="L621" s="38">
        <v>0</v>
      </c>
      <c s="32">
        <f>ROUND(ROUND(L621,2)*ROUND(G621,3),2)</f>
      </c>
      <c s="36" t="s">
        <v>55</v>
      </c>
      <c>
        <f>(M621*21)/100</f>
      </c>
      <c t="s">
        <v>28</v>
      </c>
    </row>
    <row r="622" spans="1:5" ht="25.5">
      <c r="A622" s="35" t="s">
        <v>56</v>
      </c>
      <c r="E622" s="39" t="s">
        <v>3498</v>
      </c>
    </row>
    <row r="623" spans="1:5" ht="12.75">
      <c r="A623" s="35" t="s">
        <v>57</v>
      </c>
      <c r="E623" s="40" t="s">
        <v>5</v>
      </c>
    </row>
    <row r="624" spans="1:5" ht="76.5">
      <c r="A624" t="s">
        <v>59</v>
      </c>
      <c r="E624" s="39" t="s">
        <v>3467</v>
      </c>
    </row>
    <row r="625" spans="1:16" ht="25.5">
      <c r="A625" t="s">
        <v>50</v>
      </c>
      <c s="34" t="s">
        <v>3499</v>
      </c>
      <c s="34" t="s">
        <v>3500</v>
      </c>
      <c s="35" t="s">
        <v>5</v>
      </c>
      <c s="6" t="s">
        <v>3501</v>
      </c>
      <c s="36" t="s">
        <v>90</v>
      </c>
      <c s="37">
        <v>1</v>
      </c>
      <c s="36">
        <v>0</v>
      </c>
      <c s="36">
        <f>ROUND(G625*H625,6)</f>
      </c>
      <c r="L625" s="38">
        <v>0</v>
      </c>
      <c s="32">
        <f>ROUND(ROUND(L625,2)*ROUND(G625,3),2)</f>
      </c>
      <c s="36" t="s">
        <v>55</v>
      </c>
      <c>
        <f>(M625*21)/100</f>
      </c>
      <c t="s">
        <v>28</v>
      </c>
    </row>
    <row r="626" spans="1:5" ht="25.5">
      <c r="A626" s="35" t="s">
        <v>56</v>
      </c>
      <c r="E626" s="39" t="s">
        <v>3501</v>
      </c>
    </row>
    <row r="627" spans="1:5" ht="12.75">
      <c r="A627" s="35" t="s">
        <v>57</v>
      </c>
      <c r="E627" s="40" t="s">
        <v>5</v>
      </c>
    </row>
    <row r="628" spans="1:5" ht="76.5">
      <c r="A628" t="s">
        <v>59</v>
      </c>
      <c r="E628" s="39" t="s">
        <v>3467</v>
      </c>
    </row>
    <row r="629" spans="1:16" ht="25.5">
      <c r="A629" t="s">
        <v>50</v>
      </c>
      <c s="34" t="s">
        <v>3502</v>
      </c>
      <c s="34" t="s">
        <v>3503</v>
      </c>
      <c s="35" t="s">
        <v>5</v>
      </c>
      <c s="6" t="s">
        <v>3504</v>
      </c>
      <c s="36" t="s">
        <v>90</v>
      </c>
      <c s="37">
        <v>7</v>
      </c>
      <c s="36">
        <v>0</v>
      </c>
      <c s="36">
        <f>ROUND(G629*H629,6)</f>
      </c>
      <c r="L629" s="38">
        <v>0</v>
      </c>
      <c s="32">
        <f>ROUND(ROUND(L629,2)*ROUND(G629,3),2)</f>
      </c>
      <c s="36" t="s">
        <v>55</v>
      </c>
      <c>
        <f>(M629*21)/100</f>
      </c>
      <c t="s">
        <v>28</v>
      </c>
    </row>
    <row r="630" spans="1:5" ht="25.5">
      <c r="A630" s="35" t="s">
        <v>56</v>
      </c>
      <c r="E630" s="39" t="s">
        <v>3504</v>
      </c>
    </row>
    <row r="631" spans="1:5" ht="12.75">
      <c r="A631" s="35" t="s">
        <v>57</v>
      </c>
      <c r="E631" s="40" t="s">
        <v>5</v>
      </c>
    </row>
    <row r="632" spans="1:5" ht="76.5">
      <c r="A632" t="s">
        <v>59</v>
      </c>
      <c r="E632" s="39" t="s">
        <v>3505</v>
      </c>
    </row>
    <row r="633" spans="1:16" ht="25.5">
      <c r="A633" t="s">
        <v>50</v>
      </c>
      <c s="34" t="s">
        <v>3506</v>
      </c>
      <c s="34" t="s">
        <v>3507</v>
      </c>
      <c s="35" t="s">
        <v>5</v>
      </c>
      <c s="6" t="s">
        <v>3508</v>
      </c>
      <c s="36" t="s">
        <v>90</v>
      </c>
      <c s="37">
        <v>2</v>
      </c>
      <c s="36">
        <v>0</v>
      </c>
      <c s="36">
        <f>ROUND(G633*H633,6)</f>
      </c>
      <c r="L633" s="38">
        <v>0</v>
      </c>
      <c s="32">
        <f>ROUND(ROUND(L633,2)*ROUND(G633,3),2)</f>
      </c>
      <c s="36" t="s">
        <v>55</v>
      </c>
      <c>
        <f>(M633*21)/100</f>
      </c>
      <c t="s">
        <v>28</v>
      </c>
    </row>
    <row r="634" spans="1:5" ht="25.5">
      <c r="A634" s="35" t="s">
        <v>56</v>
      </c>
      <c r="E634" s="39" t="s">
        <v>3508</v>
      </c>
    </row>
    <row r="635" spans="1:5" ht="12.75">
      <c r="A635" s="35" t="s">
        <v>57</v>
      </c>
      <c r="E635" s="40" t="s">
        <v>5</v>
      </c>
    </row>
    <row r="636" spans="1:5" ht="76.5">
      <c r="A636" t="s">
        <v>59</v>
      </c>
      <c r="E636" s="39" t="s">
        <v>3505</v>
      </c>
    </row>
    <row r="637" spans="1:16" ht="25.5">
      <c r="A637" t="s">
        <v>50</v>
      </c>
      <c s="34" t="s">
        <v>3509</v>
      </c>
      <c s="34" t="s">
        <v>3510</v>
      </c>
      <c s="35" t="s">
        <v>5</v>
      </c>
      <c s="6" t="s">
        <v>3511</v>
      </c>
      <c s="36" t="s">
        <v>90</v>
      </c>
      <c s="37">
        <v>3</v>
      </c>
      <c s="36">
        <v>0</v>
      </c>
      <c s="36">
        <f>ROUND(G637*H637,6)</f>
      </c>
      <c r="L637" s="38">
        <v>0</v>
      </c>
      <c s="32">
        <f>ROUND(ROUND(L637,2)*ROUND(G637,3),2)</f>
      </c>
      <c s="36" t="s">
        <v>55</v>
      </c>
      <c>
        <f>(M637*21)/100</f>
      </c>
      <c t="s">
        <v>28</v>
      </c>
    </row>
    <row r="638" spans="1:5" ht="25.5">
      <c r="A638" s="35" t="s">
        <v>56</v>
      </c>
      <c r="E638" s="39" t="s">
        <v>3511</v>
      </c>
    </row>
    <row r="639" spans="1:5" ht="12.75">
      <c r="A639" s="35" t="s">
        <v>57</v>
      </c>
      <c r="E639" s="40" t="s">
        <v>5</v>
      </c>
    </row>
    <row r="640" spans="1:5" ht="76.5">
      <c r="A640" t="s">
        <v>59</v>
      </c>
      <c r="E640" s="39" t="s">
        <v>3505</v>
      </c>
    </row>
    <row r="641" spans="1:16" ht="25.5">
      <c r="A641" t="s">
        <v>50</v>
      </c>
      <c s="34" t="s">
        <v>3512</v>
      </c>
      <c s="34" t="s">
        <v>3513</v>
      </c>
      <c s="35" t="s">
        <v>5</v>
      </c>
      <c s="6" t="s">
        <v>3514</v>
      </c>
      <c s="36" t="s">
        <v>90</v>
      </c>
      <c s="37">
        <v>1</v>
      </c>
      <c s="36">
        <v>0</v>
      </c>
      <c s="36">
        <f>ROUND(G641*H641,6)</f>
      </c>
      <c r="L641" s="38">
        <v>0</v>
      </c>
      <c s="32">
        <f>ROUND(ROUND(L641,2)*ROUND(G641,3),2)</f>
      </c>
      <c s="36" t="s">
        <v>55</v>
      </c>
      <c>
        <f>(M641*21)/100</f>
      </c>
      <c t="s">
        <v>28</v>
      </c>
    </row>
    <row r="642" spans="1:5" ht="25.5">
      <c r="A642" s="35" t="s">
        <v>56</v>
      </c>
      <c r="E642" s="39" t="s">
        <v>3514</v>
      </c>
    </row>
    <row r="643" spans="1:5" ht="12.75">
      <c r="A643" s="35" t="s">
        <v>57</v>
      </c>
      <c r="E643" s="40" t="s">
        <v>5</v>
      </c>
    </row>
    <row r="644" spans="1:5" ht="76.5">
      <c r="A644" t="s">
        <v>59</v>
      </c>
      <c r="E644" s="39" t="s">
        <v>3505</v>
      </c>
    </row>
    <row r="645" spans="1:16" ht="25.5">
      <c r="A645" t="s">
        <v>50</v>
      </c>
      <c s="34" t="s">
        <v>3515</v>
      </c>
      <c s="34" t="s">
        <v>3516</v>
      </c>
      <c s="35" t="s">
        <v>5</v>
      </c>
      <c s="6" t="s">
        <v>3517</v>
      </c>
      <c s="36" t="s">
        <v>90</v>
      </c>
      <c s="37">
        <v>1</v>
      </c>
      <c s="36">
        <v>0</v>
      </c>
      <c s="36">
        <f>ROUND(G645*H645,6)</f>
      </c>
      <c r="L645" s="38">
        <v>0</v>
      </c>
      <c s="32">
        <f>ROUND(ROUND(L645,2)*ROUND(G645,3),2)</f>
      </c>
      <c s="36" t="s">
        <v>55</v>
      </c>
      <c>
        <f>(M645*21)/100</f>
      </c>
      <c t="s">
        <v>28</v>
      </c>
    </row>
    <row r="646" spans="1:5" ht="25.5">
      <c r="A646" s="35" t="s">
        <v>56</v>
      </c>
      <c r="E646" s="39" t="s">
        <v>3517</v>
      </c>
    </row>
    <row r="647" spans="1:5" ht="12.75">
      <c r="A647" s="35" t="s">
        <v>57</v>
      </c>
      <c r="E647" s="40" t="s">
        <v>5</v>
      </c>
    </row>
    <row r="648" spans="1:5" ht="76.5">
      <c r="A648" t="s">
        <v>59</v>
      </c>
      <c r="E648" s="39" t="s">
        <v>3505</v>
      </c>
    </row>
    <row r="649" spans="1:16" ht="25.5">
      <c r="A649" t="s">
        <v>50</v>
      </c>
      <c s="34" t="s">
        <v>3518</v>
      </c>
      <c s="34" t="s">
        <v>3519</v>
      </c>
      <c s="35" t="s">
        <v>5</v>
      </c>
      <c s="6" t="s">
        <v>3470</v>
      </c>
      <c s="36" t="s">
        <v>90</v>
      </c>
      <c s="37">
        <v>2</v>
      </c>
      <c s="36">
        <v>0</v>
      </c>
      <c s="36">
        <f>ROUND(G649*H649,6)</f>
      </c>
      <c r="L649" s="38">
        <v>0</v>
      </c>
      <c s="32">
        <f>ROUND(ROUND(L649,2)*ROUND(G649,3),2)</f>
      </c>
      <c s="36" t="s">
        <v>55</v>
      </c>
      <c>
        <f>(M649*21)/100</f>
      </c>
      <c t="s">
        <v>28</v>
      </c>
    </row>
    <row r="650" spans="1:5" ht="25.5">
      <c r="A650" s="35" t="s">
        <v>56</v>
      </c>
      <c r="E650" s="39" t="s">
        <v>3470</v>
      </c>
    </row>
    <row r="651" spans="1:5" ht="12.75">
      <c r="A651" s="35" t="s">
        <v>57</v>
      </c>
      <c r="E651" s="40" t="s">
        <v>5</v>
      </c>
    </row>
    <row r="652" spans="1:5" ht="76.5">
      <c r="A652" t="s">
        <v>59</v>
      </c>
      <c r="E652" s="39" t="s">
        <v>3505</v>
      </c>
    </row>
    <row r="653" spans="1:16" ht="25.5">
      <c r="A653" t="s">
        <v>50</v>
      </c>
      <c s="34" t="s">
        <v>3520</v>
      </c>
      <c s="34" t="s">
        <v>3521</v>
      </c>
      <c s="35" t="s">
        <v>5</v>
      </c>
      <c s="6" t="s">
        <v>3470</v>
      </c>
      <c s="36" t="s">
        <v>90</v>
      </c>
      <c s="37">
        <v>1</v>
      </c>
      <c s="36">
        <v>0</v>
      </c>
      <c s="36">
        <f>ROUND(G653*H653,6)</f>
      </c>
      <c r="L653" s="38">
        <v>0</v>
      </c>
      <c s="32">
        <f>ROUND(ROUND(L653,2)*ROUND(G653,3),2)</f>
      </c>
      <c s="36" t="s">
        <v>55</v>
      </c>
      <c>
        <f>(M653*21)/100</f>
      </c>
      <c t="s">
        <v>28</v>
      </c>
    </row>
    <row r="654" spans="1:5" ht="25.5">
      <c r="A654" s="35" t="s">
        <v>56</v>
      </c>
      <c r="E654" s="39" t="s">
        <v>3470</v>
      </c>
    </row>
    <row r="655" spans="1:5" ht="12.75">
      <c r="A655" s="35" t="s">
        <v>57</v>
      </c>
      <c r="E655" s="40" t="s">
        <v>5</v>
      </c>
    </row>
    <row r="656" spans="1:5" ht="76.5">
      <c r="A656" t="s">
        <v>59</v>
      </c>
      <c r="E656" s="39" t="s">
        <v>3505</v>
      </c>
    </row>
    <row r="657" spans="1:16" ht="25.5">
      <c r="A657" t="s">
        <v>50</v>
      </c>
      <c s="34" t="s">
        <v>3522</v>
      </c>
      <c s="34" t="s">
        <v>3523</v>
      </c>
      <c s="35" t="s">
        <v>5</v>
      </c>
      <c s="6" t="s">
        <v>3524</v>
      </c>
      <c s="36" t="s">
        <v>90</v>
      </c>
      <c s="37">
        <v>10</v>
      </c>
      <c s="36">
        <v>0</v>
      </c>
      <c s="36">
        <f>ROUND(G657*H657,6)</f>
      </c>
      <c r="L657" s="38">
        <v>0</v>
      </c>
      <c s="32">
        <f>ROUND(ROUND(L657,2)*ROUND(G657,3),2)</f>
      </c>
      <c s="36" t="s">
        <v>55</v>
      </c>
      <c>
        <f>(M657*21)/100</f>
      </c>
      <c t="s">
        <v>28</v>
      </c>
    </row>
    <row r="658" spans="1:5" ht="25.5">
      <c r="A658" s="35" t="s">
        <v>56</v>
      </c>
      <c r="E658" s="39" t="s">
        <v>3524</v>
      </c>
    </row>
    <row r="659" spans="1:5" ht="12.75">
      <c r="A659" s="35" t="s">
        <v>57</v>
      </c>
      <c r="E659" s="40" t="s">
        <v>5</v>
      </c>
    </row>
    <row r="660" spans="1:5" ht="63.75">
      <c r="A660" t="s">
        <v>59</v>
      </c>
      <c r="E660" s="39" t="s">
        <v>3425</v>
      </c>
    </row>
    <row r="661" spans="1:16" ht="25.5">
      <c r="A661" t="s">
        <v>50</v>
      </c>
      <c s="34" t="s">
        <v>3525</v>
      </c>
      <c s="34" t="s">
        <v>3526</v>
      </c>
      <c s="35" t="s">
        <v>5</v>
      </c>
      <c s="6" t="s">
        <v>3524</v>
      </c>
      <c s="36" t="s">
        <v>90</v>
      </c>
      <c s="37">
        <v>1</v>
      </c>
      <c s="36">
        <v>0</v>
      </c>
      <c s="36">
        <f>ROUND(G661*H661,6)</f>
      </c>
      <c r="L661" s="38">
        <v>0</v>
      </c>
      <c s="32">
        <f>ROUND(ROUND(L661,2)*ROUND(G661,3),2)</f>
      </c>
      <c s="36" t="s">
        <v>55</v>
      </c>
      <c>
        <f>(M661*21)/100</f>
      </c>
      <c t="s">
        <v>28</v>
      </c>
    </row>
    <row r="662" spans="1:5" ht="25.5">
      <c r="A662" s="35" t="s">
        <v>56</v>
      </c>
      <c r="E662" s="39" t="s">
        <v>3524</v>
      </c>
    </row>
    <row r="663" spans="1:5" ht="12.75">
      <c r="A663" s="35" t="s">
        <v>57</v>
      </c>
      <c r="E663" s="40" t="s">
        <v>5</v>
      </c>
    </row>
    <row r="664" spans="1:5" ht="63.75">
      <c r="A664" t="s">
        <v>59</v>
      </c>
      <c r="E664" s="39" t="s">
        <v>3425</v>
      </c>
    </row>
    <row r="665" spans="1:16" ht="25.5">
      <c r="A665" t="s">
        <v>50</v>
      </c>
      <c s="34" t="s">
        <v>3527</v>
      </c>
      <c s="34" t="s">
        <v>3528</v>
      </c>
      <c s="35" t="s">
        <v>5</v>
      </c>
      <c s="6" t="s">
        <v>3524</v>
      </c>
      <c s="36" t="s">
        <v>90</v>
      </c>
      <c s="37">
        <v>4</v>
      </c>
      <c s="36">
        <v>0</v>
      </c>
      <c s="36">
        <f>ROUND(G665*H665,6)</f>
      </c>
      <c r="L665" s="38">
        <v>0</v>
      </c>
      <c s="32">
        <f>ROUND(ROUND(L665,2)*ROUND(G665,3),2)</f>
      </c>
      <c s="36" t="s">
        <v>55</v>
      </c>
      <c>
        <f>(M665*21)/100</f>
      </c>
      <c t="s">
        <v>28</v>
      </c>
    </row>
    <row r="666" spans="1:5" ht="25.5">
      <c r="A666" s="35" t="s">
        <v>56</v>
      </c>
      <c r="E666" s="39" t="s">
        <v>3524</v>
      </c>
    </row>
    <row r="667" spans="1:5" ht="12.75">
      <c r="A667" s="35" t="s">
        <v>57</v>
      </c>
      <c r="E667" s="40" t="s">
        <v>5</v>
      </c>
    </row>
    <row r="668" spans="1:5" ht="63.75">
      <c r="A668" t="s">
        <v>59</v>
      </c>
      <c r="E668" s="39" t="s">
        <v>3425</v>
      </c>
    </row>
    <row r="669" spans="1:16" ht="25.5">
      <c r="A669" t="s">
        <v>50</v>
      </c>
      <c s="34" t="s">
        <v>3529</v>
      </c>
      <c s="34" t="s">
        <v>3530</v>
      </c>
      <c s="35" t="s">
        <v>5</v>
      </c>
      <c s="6" t="s">
        <v>3531</v>
      </c>
      <c s="36" t="s">
        <v>90</v>
      </c>
      <c s="37">
        <v>2</v>
      </c>
      <c s="36">
        <v>0</v>
      </c>
      <c s="36">
        <f>ROUND(G669*H669,6)</f>
      </c>
      <c r="L669" s="38">
        <v>0</v>
      </c>
      <c s="32">
        <f>ROUND(ROUND(L669,2)*ROUND(G669,3),2)</f>
      </c>
      <c s="36" t="s">
        <v>55</v>
      </c>
      <c>
        <f>(M669*21)/100</f>
      </c>
      <c t="s">
        <v>28</v>
      </c>
    </row>
    <row r="670" spans="1:5" ht="25.5">
      <c r="A670" s="35" t="s">
        <v>56</v>
      </c>
      <c r="E670" s="39" t="s">
        <v>3531</v>
      </c>
    </row>
    <row r="671" spans="1:5" ht="12.75">
      <c r="A671" s="35" t="s">
        <v>57</v>
      </c>
      <c r="E671" s="40" t="s">
        <v>5</v>
      </c>
    </row>
    <row r="672" spans="1:5" ht="63.75">
      <c r="A672" t="s">
        <v>59</v>
      </c>
      <c r="E672" s="39" t="s">
        <v>3425</v>
      </c>
    </row>
    <row r="673" spans="1:16" ht="25.5">
      <c r="A673" t="s">
        <v>50</v>
      </c>
      <c s="34" t="s">
        <v>3532</v>
      </c>
      <c s="34" t="s">
        <v>3533</v>
      </c>
      <c s="35" t="s">
        <v>5</v>
      </c>
      <c s="6" t="s">
        <v>3534</v>
      </c>
      <c s="36" t="s">
        <v>90</v>
      </c>
      <c s="37">
        <v>1</v>
      </c>
      <c s="36">
        <v>0</v>
      </c>
      <c s="36">
        <f>ROUND(G673*H673,6)</f>
      </c>
      <c r="L673" s="38">
        <v>0</v>
      </c>
      <c s="32">
        <f>ROUND(ROUND(L673,2)*ROUND(G673,3),2)</f>
      </c>
      <c s="36" t="s">
        <v>55</v>
      </c>
      <c>
        <f>(M673*21)/100</f>
      </c>
      <c t="s">
        <v>28</v>
      </c>
    </row>
    <row r="674" spans="1:5" ht="25.5">
      <c r="A674" s="35" t="s">
        <v>56</v>
      </c>
      <c r="E674" s="39" t="s">
        <v>3534</v>
      </c>
    </row>
    <row r="675" spans="1:5" ht="12.75">
      <c r="A675" s="35" t="s">
        <v>57</v>
      </c>
      <c r="E675" s="40" t="s">
        <v>5</v>
      </c>
    </row>
    <row r="676" spans="1:5" ht="63.75">
      <c r="A676" t="s">
        <v>59</v>
      </c>
      <c r="E676" s="39" t="s">
        <v>3425</v>
      </c>
    </row>
    <row r="677" spans="1:16" ht="25.5">
      <c r="A677" t="s">
        <v>50</v>
      </c>
      <c s="34" t="s">
        <v>3535</v>
      </c>
      <c s="34" t="s">
        <v>3536</v>
      </c>
      <c s="35" t="s">
        <v>5</v>
      </c>
      <c s="6" t="s">
        <v>3531</v>
      </c>
      <c s="36" t="s">
        <v>90</v>
      </c>
      <c s="37">
        <v>2</v>
      </c>
      <c s="36">
        <v>0</v>
      </c>
      <c s="36">
        <f>ROUND(G677*H677,6)</f>
      </c>
      <c r="L677" s="38">
        <v>0</v>
      </c>
      <c s="32">
        <f>ROUND(ROUND(L677,2)*ROUND(G677,3),2)</f>
      </c>
      <c s="36" t="s">
        <v>55</v>
      </c>
      <c>
        <f>(M677*21)/100</f>
      </c>
      <c t="s">
        <v>28</v>
      </c>
    </row>
    <row r="678" spans="1:5" ht="25.5">
      <c r="A678" s="35" t="s">
        <v>56</v>
      </c>
      <c r="E678" s="39" t="s">
        <v>3531</v>
      </c>
    </row>
    <row r="679" spans="1:5" ht="12.75">
      <c r="A679" s="35" t="s">
        <v>57</v>
      </c>
      <c r="E679" s="40" t="s">
        <v>5</v>
      </c>
    </row>
    <row r="680" spans="1:5" ht="63.75">
      <c r="A680" t="s">
        <v>59</v>
      </c>
      <c r="E680" s="39" t="s">
        <v>3425</v>
      </c>
    </row>
    <row r="681" spans="1:16" ht="25.5">
      <c r="A681" t="s">
        <v>50</v>
      </c>
      <c s="34" t="s">
        <v>3537</v>
      </c>
      <c s="34" t="s">
        <v>3538</v>
      </c>
      <c s="35" t="s">
        <v>5</v>
      </c>
      <c s="6" t="s">
        <v>3539</v>
      </c>
      <c s="36" t="s">
        <v>90</v>
      </c>
      <c s="37">
        <v>4</v>
      </c>
      <c s="36">
        <v>0</v>
      </c>
      <c s="36">
        <f>ROUND(G681*H681,6)</f>
      </c>
      <c r="L681" s="38">
        <v>0</v>
      </c>
      <c s="32">
        <f>ROUND(ROUND(L681,2)*ROUND(G681,3),2)</f>
      </c>
      <c s="36" t="s">
        <v>55</v>
      </c>
      <c>
        <f>(M681*21)/100</f>
      </c>
      <c t="s">
        <v>28</v>
      </c>
    </row>
    <row r="682" spans="1:5" ht="25.5">
      <c r="A682" s="35" t="s">
        <v>56</v>
      </c>
      <c r="E682" s="39" t="s">
        <v>3539</v>
      </c>
    </row>
    <row r="683" spans="1:5" ht="12.75">
      <c r="A683" s="35" t="s">
        <v>57</v>
      </c>
      <c r="E683" s="40" t="s">
        <v>5</v>
      </c>
    </row>
    <row r="684" spans="1:5" ht="63.75">
      <c r="A684" t="s">
        <v>59</v>
      </c>
      <c r="E684" s="39" t="s">
        <v>3425</v>
      </c>
    </row>
    <row r="685" spans="1:16" ht="25.5">
      <c r="A685" t="s">
        <v>50</v>
      </c>
      <c s="34" t="s">
        <v>3540</v>
      </c>
      <c s="34" t="s">
        <v>3541</v>
      </c>
      <c s="35" t="s">
        <v>5</v>
      </c>
      <c s="6" t="s">
        <v>3539</v>
      </c>
      <c s="36" t="s">
        <v>90</v>
      </c>
      <c s="37">
        <v>1</v>
      </c>
      <c s="36">
        <v>0</v>
      </c>
      <c s="36">
        <f>ROUND(G685*H685,6)</f>
      </c>
      <c r="L685" s="38">
        <v>0</v>
      </c>
      <c s="32">
        <f>ROUND(ROUND(L685,2)*ROUND(G685,3),2)</f>
      </c>
      <c s="36" t="s">
        <v>55</v>
      </c>
      <c>
        <f>(M685*21)/100</f>
      </c>
      <c t="s">
        <v>28</v>
      </c>
    </row>
    <row r="686" spans="1:5" ht="25.5">
      <c r="A686" s="35" t="s">
        <v>56</v>
      </c>
      <c r="E686" s="39" t="s">
        <v>3539</v>
      </c>
    </row>
    <row r="687" spans="1:5" ht="12.75">
      <c r="A687" s="35" t="s">
        <v>57</v>
      </c>
      <c r="E687" s="40" t="s">
        <v>5</v>
      </c>
    </row>
    <row r="688" spans="1:5" ht="63.75">
      <c r="A688" t="s">
        <v>59</v>
      </c>
      <c r="E688" s="39" t="s">
        <v>3425</v>
      </c>
    </row>
    <row r="689" spans="1:16" ht="25.5">
      <c r="A689" t="s">
        <v>50</v>
      </c>
      <c s="34" t="s">
        <v>3542</v>
      </c>
      <c s="34" t="s">
        <v>3543</v>
      </c>
      <c s="35" t="s">
        <v>5</v>
      </c>
      <c s="6" t="s">
        <v>3544</v>
      </c>
      <c s="36" t="s">
        <v>90</v>
      </c>
      <c s="37">
        <v>1</v>
      </c>
      <c s="36">
        <v>0</v>
      </c>
      <c s="36">
        <f>ROUND(G689*H689,6)</f>
      </c>
      <c r="L689" s="38">
        <v>0</v>
      </c>
      <c s="32">
        <f>ROUND(ROUND(L689,2)*ROUND(G689,3),2)</f>
      </c>
      <c s="36" t="s">
        <v>55</v>
      </c>
      <c>
        <f>(M689*21)/100</f>
      </c>
      <c t="s">
        <v>28</v>
      </c>
    </row>
    <row r="690" spans="1:5" ht="25.5">
      <c r="A690" s="35" t="s">
        <v>56</v>
      </c>
      <c r="E690" s="39" t="s">
        <v>3544</v>
      </c>
    </row>
    <row r="691" spans="1:5" ht="12.75">
      <c r="A691" s="35" t="s">
        <v>57</v>
      </c>
      <c r="E691" s="40" t="s">
        <v>5</v>
      </c>
    </row>
    <row r="692" spans="1:5" ht="63.75">
      <c r="A692" t="s">
        <v>59</v>
      </c>
      <c r="E692" s="39" t="s">
        <v>3425</v>
      </c>
    </row>
    <row r="693" spans="1:16" ht="25.5">
      <c r="A693" t="s">
        <v>50</v>
      </c>
      <c s="34" t="s">
        <v>3545</v>
      </c>
      <c s="34" t="s">
        <v>3546</v>
      </c>
      <c s="35" t="s">
        <v>5</v>
      </c>
      <c s="6" t="s">
        <v>3504</v>
      </c>
      <c s="36" t="s">
        <v>90</v>
      </c>
      <c s="37">
        <v>7</v>
      </c>
      <c s="36">
        <v>0</v>
      </c>
      <c s="36">
        <f>ROUND(G693*H693,6)</f>
      </c>
      <c r="L693" s="38">
        <v>0</v>
      </c>
      <c s="32">
        <f>ROUND(ROUND(L693,2)*ROUND(G693,3),2)</f>
      </c>
      <c s="36" t="s">
        <v>55</v>
      </c>
      <c>
        <f>(M693*21)/100</f>
      </c>
      <c t="s">
        <v>28</v>
      </c>
    </row>
    <row r="694" spans="1:5" ht="25.5">
      <c r="A694" s="35" t="s">
        <v>56</v>
      </c>
      <c r="E694" s="39" t="s">
        <v>3504</v>
      </c>
    </row>
    <row r="695" spans="1:5" ht="12.75">
      <c r="A695" s="35" t="s">
        <v>57</v>
      </c>
      <c r="E695" s="40" t="s">
        <v>5</v>
      </c>
    </row>
    <row r="696" spans="1:5" ht="76.5">
      <c r="A696" t="s">
        <v>59</v>
      </c>
      <c r="E696" s="39" t="s">
        <v>3547</v>
      </c>
    </row>
    <row r="697" spans="1:16" ht="25.5">
      <c r="A697" t="s">
        <v>50</v>
      </c>
      <c s="34" t="s">
        <v>3548</v>
      </c>
      <c s="34" t="s">
        <v>3549</v>
      </c>
      <c s="35" t="s">
        <v>5</v>
      </c>
      <c s="6" t="s">
        <v>3550</v>
      </c>
      <c s="36" t="s">
        <v>90</v>
      </c>
      <c s="37">
        <v>4</v>
      </c>
      <c s="36">
        <v>0</v>
      </c>
      <c s="36">
        <f>ROUND(G697*H697,6)</f>
      </c>
      <c r="L697" s="38">
        <v>0</v>
      </c>
      <c s="32">
        <f>ROUND(ROUND(L697,2)*ROUND(G697,3),2)</f>
      </c>
      <c s="36" t="s">
        <v>55</v>
      </c>
      <c>
        <f>(M697*21)/100</f>
      </c>
      <c t="s">
        <v>28</v>
      </c>
    </row>
    <row r="698" spans="1:5" ht="25.5">
      <c r="A698" s="35" t="s">
        <v>56</v>
      </c>
      <c r="E698" s="39" t="s">
        <v>3550</v>
      </c>
    </row>
    <row r="699" spans="1:5" ht="12.75">
      <c r="A699" s="35" t="s">
        <v>57</v>
      </c>
      <c r="E699" s="40" t="s">
        <v>5</v>
      </c>
    </row>
    <row r="700" spans="1:5" ht="76.5">
      <c r="A700" t="s">
        <v>59</v>
      </c>
      <c r="E700" s="39" t="s">
        <v>3547</v>
      </c>
    </row>
    <row r="701" spans="1:16" ht="25.5">
      <c r="A701" t="s">
        <v>50</v>
      </c>
      <c s="34" t="s">
        <v>3551</v>
      </c>
      <c s="34" t="s">
        <v>3552</v>
      </c>
      <c s="35" t="s">
        <v>5</v>
      </c>
      <c s="6" t="s">
        <v>3553</v>
      </c>
      <c s="36" t="s">
        <v>90</v>
      </c>
      <c s="37">
        <v>2</v>
      </c>
      <c s="36">
        <v>0</v>
      </c>
      <c s="36">
        <f>ROUND(G701*H701,6)</f>
      </c>
      <c r="L701" s="38">
        <v>0</v>
      </c>
      <c s="32">
        <f>ROUND(ROUND(L701,2)*ROUND(G701,3),2)</f>
      </c>
      <c s="36" t="s">
        <v>55</v>
      </c>
      <c>
        <f>(M701*21)/100</f>
      </c>
      <c t="s">
        <v>28</v>
      </c>
    </row>
    <row r="702" spans="1:5" ht="25.5">
      <c r="A702" s="35" t="s">
        <v>56</v>
      </c>
      <c r="E702" s="39" t="s">
        <v>3553</v>
      </c>
    </row>
    <row r="703" spans="1:5" ht="12.75">
      <c r="A703" s="35" t="s">
        <v>57</v>
      </c>
      <c r="E703" s="40" t="s">
        <v>5</v>
      </c>
    </row>
    <row r="704" spans="1:5" ht="76.5">
      <c r="A704" t="s">
        <v>59</v>
      </c>
      <c r="E704" s="39" t="s">
        <v>3547</v>
      </c>
    </row>
    <row r="705" spans="1:16" ht="25.5">
      <c r="A705" t="s">
        <v>50</v>
      </c>
      <c s="34" t="s">
        <v>3554</v>
      </c>
      <c s="34" t="s">
        <v>3555</v>
      </c>
      <c s="35" t="s">
        <v>5</v>
      </c>
      <c s="6" t="s">
        <v>3556</v>
      </c>
      <c s="36" t="s">
        <v>90</v>
      </c>
      <c s="37">
        <v>2</v>
      </c>
      <c s="36">
        <v>0</v>
      </c>
      <c s="36">
        <f>ROUND(G705*H705,6)</f>
      </c>
      <c r="L705" s="38">
        <v>0</v>
      </c>
      <c s="32">
        <f>ROUND(ROUND(L705,2)*ROUND(G705,3),2)</f>
      </c>
      <c s="36" t="s">
        <v>55</v>
      </c>
      <c>
        <f>(M705*21)/100</f>
      </c>
      <c t="s">
        <v>28</v>
      </c>
    </row>
    <row r="706" spans="1:5" ht="25.5">
      <c r="A706" s="35" t="s">
        <v>56</v>
      </c>
      <c r="E706" s="39" t="s">
        <v>3556</v>
      </c>
    </row>
    <row r="707" spans="1:5" ht="12.75">
      <c r="A707" s="35" t="s">
        <v>57</v>
      </c>
      <c r="E707" s="40" t="s">
        <v>5</v>
      </c>
    </row>
    <row r="708" spans="1:5" ht="76.5">
      <c r="A708" t="s">
        <v>59</v>
      </c>
      <c r="E708" s="39" t="s">
        <v>3547</v>
      </c>
    </row>
    <row r="709" spans="1:16" ht="25.5">
      <c r="A709" t="s">
        <v>50</v>
      </c>
      <c s="34" t="s">
        <v>3557</v>
      </c>
      <c s="34" t="s">
        <v>3558</v>
      </c>
      <c s="35" t="s">
        <v>5</v>
      </c>
      <c s="6" t="s">
        <v>3524</v>
      </c>
      <c s="36" t="s">
        <v>90</v>
      </c>
      <c s="37">
        <v>4</v>
      </c>
      <c s="36">
        <v>0</v>
      </c>
      <c s="36">
        <f>ROUND(G709*H709,6)</f>
      </c>
      <c r="L709" s="38">
        <v>0</v>
      </c>
      <c s="32">
        <f>ROUND(ROUND(L709,2)*ROUND(G709,3),2)</f>
      </c>
      <c s="36" t="s">
        <v>55</v>
      </c>
      <c>
        <f>(M709*21)/100</f>
      </c>
      <c t="s">
        <v>28</v>
      </c>
    </row>
    <row r="710" spans="1:5" ht="25.5">
      <c r="A710" s="35" t="s">
        <v>56</v>
      </c>
      <c r="E710" s="39" t="s">
        <v>3524</v>
      </c>
    </row>
    <row r="711" spans="1:5" ht="12.75">
      <c r="A711" s="35" t="s">
        <v>57</v>
      </c>
      <c r="E711" s="40" t="s">
        <v>5</v>
      </c>
    </row>
    <row r="712" spans="1:5" ht="63.75">
      <c r="A712" t="s">
        <v>59</v>
      </c>
      <c r="E712" s="39" t="s">
        <v>3559</v>
      </c>
    </row>
    <row r="713" spans="1:16" ht="12.75">
      <c r="A713" t="s">
        <v>50</v>
      </c>
      <c s="34" t="s">
        <v>3560</v>
      </c>
      <c s="34" t="s">
        <v>3561</v>
      </c>
      <c s="35" t="s">
        <v>5</v>
      </c>
      <c s="6" t="s">
        <v>3562</v>
      </c>
      <c s="36" t="s">
        <v>90</v>
      </c>
      <c s="37">
        <v>1</v>
      </c>
      <c s="36">
        <v>0</v>
      </c>
      <c s="36">
        <f>ROUND(G713*H713,6)</f>
      </c>
      <c r="L713" s="38">
        <v>0</v>
      </c>
      <c s="32">
        <f>ROUND(ROUND(L713,2)*ROUND(G713,3),2)</f>
      </c>
      <c s="36" t="s">
        <v>55</v>
      </c>
      <c>
        <f>(M713*21)/100</f>
      </c>
      <c t="s">
        <v>28</v>
      </c>
    </row>
    <row r="714" spans="1:5" ht="12.75">
      <c r="A714" s="35" t="s">
        <v>56</v>
      </c>
      <c r="E714" s="39" t="s">
        <v>3562</v>
      </c>
    </row>
    <row r="715" spans="1:5" ht="12.75">
      <c r="A715" s="35" t="s">
        <v>57</v>
      </c>
      <c r="E715" s="40" t="s">
        <v>5</v>
      </c>
    </row>
    <row r="716" spans="1:5" ht="63.75">
      <c r="A716" t="s">
        <v>59</v>
      </c>
      <c r="E716" s="39" t="s">
        <v>3559</v>
      </c>
    </row>
    <row r="717" spans="1:16" ht="12.75">
      <c r="A717" t="s">
        <v>50</v>
      </c>
      <c s="34" t="s">
        <v>3563</v>
      </c>
      <c s="34" t="s">
        <v>3564</v>
      </c>
      <c s="35" t="s">
        <v>5</v>
      </c>
      <c s="6" t="s">
        <v>3565</v>
      </c>
      <c s="36" t="s">
        <v>90</v>
      </c>
      <c s="37">
        <v>3</v>
      </c>
      <c s="36">
        <v>0</v>
      </c>
      <c s="36">
        <f>ROUND(G717*H717,6)</f>
      </c>
      <c r="L717" s="38">
        <v>0</v>
      </c>
      <c s="32">
        <f>ROUND(ROUND(L717,2)*ROUND(G717,3),2)</f>
      </c>
      <c s="36" t="s">
        <v>55</v>
      </c>
      <c>
        <f>(M717*21)/100</f>
      </c>
      <c t="s">
        <v>28</v>
      </c>
    </row>
    <row r="718" spans="1:5" ht="12.75">
      <c r="A718" s="35" t="s">
        <v>56</v>
      </c>
      <c r="E718" s="39" t="s">
        <v>3565</v>
      </c>
    </row>
    <row r="719" spans="1:5" ht="12.75">
      <c r="A719" s="35" t="s">
        <v>57</v>
      </c>
      <c r="E719" s="40" t="s">
        <v>5</v>
      </c>
    </row>
    <row r="720" spans="1:5" ht="63.75">
      <c r="A720" t="s">
        <v>59</v>
      </c>
      <c r="E720" s="39" t="s">
        <v>3559</v>
      </c>
    </row>
    <row r="721" spans="1:16" ht="25.5">
      <c r="A721" t="s">
        <v>50</v>
      </c>
      <c s="34" t="s">
        <v>3566</v>
      </c>
      <c s="34" t="s">
        <v>3567</v>
      </c>
      <c s="35" t="s">
        <v>5</v>
      </c>
      <c s="6" t="s">
        <v>3568</v>
      </c>
      <c s="36" t="s">
        <v>90</v>
      </c>
      <c s="37">
        <v>1</v>
      </c>
      <c s="36">
        <v>0</v>
      </c>
      <c s="36">
        <f>ROUND(G721*H721,6)</f>
      </c>
      <c r="L721" s="38">
        <v>0</v>
      </c>
      <c s="32">
        <f>ROUND(ROUND(L721,2)*ROUND(G721,3),2)</f>
      </c>
      <c s="36" t="s">
        <v>55</v>
      </c>
      <c>
        <f>(M721*21)/100</f>
      </c>
      <c t="s">
        <v>28</v>
      </c>
    </row>
    <row r="722" spans="1:5" ht="25.5">
      <c r="A722" s="35" t="s">
        <v>56</v>
      </c>
      <c r="E722" s="39" t="s">
        <v>3568</v>
      </c>
    </row>
    <row r="723" spans="1:5" ht="12.75">
      <c r="A723" s="35" t="s">
        <v>57</v>
      </c>
      <c r="E723" s="40" t="s">
        <v>5</v>
      </c>
    </row>
    <row r="724" spans="1:5" ht="63.75">
      <c r="A724" t="s">
        <v>59</v>
      </c>
      <c r="E724" s="39" t="s">
        <v>3559</v>
      </c>
    </row>
    <row r="725" spans="1:16" ht="12.75">
      <c r="A725" t="s">
        <v>50</v>
      </c>
      <c s="34" t="s">
        <v>3569</v>
      </c>
      <c s="34" t="s">
        <v>3570</v>
      </c>
      <c s="35" t="s">
        <v>5</v>
      </c>
      <c s="6" t="s">
        <v>3571</v>
      </c>
      <c s="36" t="s">
        <v>90</v>
      </c>
      <c s="37">
        <v>1</v>
      </c>
      <c s="36">
        <v>0</v>
      </c>
      <c s="36">
        <f>ROUND(G725*H725,6)</f>
      </c>
      <c r="L725" s="38">
        <v>0</v>
      </c>
      <c s="32">
        <f>ROUND(ROUND(L725,2)*ROUND(G725,3),2)</f>
      </c>
      <c s="36" t="s">
        <v>55</v>
      </c>
      <c>
        <f>(M725*21)/100</f>
      </c>
      <c t="s">
        <v>28</v>
      </c>
    </row>
    <row r="726" spans="1:5" ht="12.75">
      <c r="A726" s="35" t="s">
        <v>56</v>
      </c>
      <c r="E726" s="39" t="s">
        <v>3571</v>
      </c>
    </row>
    <row r="727" spans="1:5" ht="12.75">
      <c r="A727" s="35" t="s">
        <v>57</v>
      </c>
      <c r="E727" s="40" t="s">
        <v>5</v>
      </c>
    </row>
    <row r="728" spans="1:5" ht="63.75">
      <c r="A728" t="s">
        <v>59</v>
      </c>
      <c r="E728" s="39" t="s">
        <v>3559</v>
      </c>
    </row>
    <row r="729" spans="1:16" ht="25.5">
      <c r="A729" t="s">
        <v>50</v>
      </c>
      <c s="34" t="s">
        <v>3572</v>
      </c>
      <c s="34" t="s">
        <v>3573</v>
      </c>
      <c s="35" t="s">
        <v>5</v>
      </c>
      <c s="6" t="s">
        <v>3574</v>
      </c>
      <c s="36" t="s">
        <v>90</v>
      </c>
      <c s="37">
        <v>5</v>
      </c>
      <c s="36">
        <v>0</v>
      </c>
      <c s="36">
        <f>ROUND(G729*H729,6)</f>
      </c>
      <c r="L729" s="38">
        <v>0</v>
      </c>
      <c s="32">
        <f>ROUND(ROUND(L729,2)*ROUND(G729,3),2)</f>
      </c>
      <c s="36" t="s">
        <v>55</v>
      </c>
      <c>
        <f>(M729*21)/100</f>
      </c>
      <c t="s">
        <v>28</v>
      </c>
    </row>
    <row r="730" spans="1:5" ht="25.5">
      <c r="A730" s="35" t="s">
        <v>56</v>
      </c>
      <c r="E730" s="39" t="s">
        <v>3574</v>
      </c>
    </row>
    <row r="731" spans="1:5" ht="12.75">
      <c r="A731" s="35" t="s">
        <v>57</v>
      </c>
      <c r="E731" s="40" t="s">
        <v>5</v>
      </c>
    </row>
    <row r="732" spans="1:5" ht="76.5">
      <c r="A732" t="s">
        <v>59</v>
      </c>
      <c r="E732" s="39" t="s">
        <v>3575</v>
      </c>
    </row>
    <row r="733" spans="1:16" ht="12.75">
      <c r="A733" t="s">
        <v>50</v>
      </c>
      <c s="34" t="s">
        <v>3576</v>
      </c>
      <c s="34" t="s">
        <v>3577</v>
      </c>
      <c s="35" t="s">
        <v>5</v>
      </c>
      <c s="6" t="s">
        <v>3578</v>
      </c>
      <c s="36" t="s">
        <v>90</v>
      </c>
      <c s="37">
        <v>2</v>
      </c>
      <c s="36">
        <v>0</v>
      </c>
      <c s="36">
        <f>ROUND(G733*H733,6)</f>
      </c>
      <c r="L733" s="38">
        <v>0</v>
      </c>
      <c s="32">
        <f>ROUND(ROUND(L733,2)*ROUND(G733,3),2)</f>
      </c>
      <c s="36" t="s">
        <v>55</v>
      </c>
      <c>
        <f>(M733*21)/100</f>
      </c>
      <c t="s">
        <v>28</v>
      </c>
    </row>
    <row r="734" spans="1:5" ht="12.75">
      <c r="A734" s="35" t="s">
        <v>56</v>
      </c>
      <c r="E734" s="39" t="s">
        <v>3578</v>
      </c>
    </row>
    <row r="735" spans="1:5" ht="12.75">
      <c r="A735" s="35" t="s">
        <v>57</v>
      </c>
      <c r="E735" s="40" t="s">
        <v>5</v>
      </c>
    </row>
    <row r="736" spans="1:5" ht="76.5">
      <c r="A736" t="s">
        <v>59</v>
      </c>
      <c r="E736" s="39" t="s">
        <v>3575</v>
      </c>
    </row>
    <row r="737" spans="1:16" ht="12.75">
      <c r="A737" t="s">
        <v>50</v>
      </c>
      <c s="34" t="s">
        <v>3579</v>
      </c>
      <c s="34" t="s">
        <v>3580</v>
      </c>
      <c s="35" t="s">
        <v>5</v>
      </c>
      <c s="6" t="s">
        <v>3581</v>
      </c>
      <c s="36" t="s">
        <v>90</v>
      </c>
      <c s="37">
        <v>1</v>
      </c>
      <c s="36">
        <v>0</v>
      </c>
      <c s="36">
        <f>ROUND(G737*H737,6)</f>
      </c>
      <c r="L737" s="38">
        <v>0</v>
      </c>
      <c s="32">
        <f>ROUND(ROUND(L737,2)*ROUND(G737,3),2)</f>
      </c>
      <c s="36" t="s">
        <v>55</v>
      </c>
      <c>
        <f>(M737*21)/100</f>
      </c>
      <c t="s">
        <v>28</v>
      </c>
    </row>
    <row r="738" spans="1:5" ht="12.75">
      <c r="A738" s="35" t="s">
        <v>56</v>
      </c>
      <c r="E738" s="39" t="s">
        <v>3581</v>
      </c>
    </row>
    <row r="739" spans="1:5" ht="12.75">
      <c r="A739" s="35" t="s">
        <v>57</v>
      </c>
      <c r="E739" s="40" t="s">
        <v>5</v>
      </c>
    </row>
    <row r="740" spans="1:5" ht="76.5">
      <c r="A740" t="s">
        <v>59</v>
      </c>
      <c r="E740" s="39" t="s">
        <v>3575</v>
      </c>
    </row>
    <row r="741" spans="1:16" ht="12.75">
      <c r="A741" t="s">
        <v>50</v>
      </c>
      <c s="34" t="s">
        <v>3582</v>
      </c>
      <c s="34" t="s">
        <v>3583</v>
      </c>
      <c s="35" t="s">
        <v>5</v>
      </c>
      <c s="6" t="s">
        <v>3584</v>
      </c>
      <c s="36" t="s">
        <v>90</v>
      </c>
      <c s="37">
        <v>1</v>
      </c>
      <c s="36">
        <v>0</v>
      </c>
      <c s="36">
        <f>ROUND(G741*H741,6)</f>
      </c>
      <c r="L741" s="38">
        <v>0</v>
      </c>
      <c s="32">
        <f>ROUND(ROUND(L741,2)*ROUND(G741,3),2)</f>
      </c>
      <c s="36" t="s">
        <v>55</v>
      </c>
      <c>
        <f>(M741*21)/100</f>
      </c>
      <c t="s">
        <v>28</v>
      </c>
    </row>
    <row r="742" spans="1:5" ht="12.75">
      <c r="A742" s="35" t="s">
        <v>56</v>
      </c>
      <c r="E742" s="39" t="s">
        <v>3584</v>
      </c>
    </row>
    <row r="743" spans="1:5" ht="12.75">
      <c r="A743" s="35" t="s">
        <v>57</v>
      </c>
      <c r="E743" s="40" t="s">
        <v>5</v>
      </c>
    </row>
    <row r="744" spans="1:5" ht="76.5">
      <c r="A744" t="s">
        <v>59</v>
      </c>
      <c r="E744" s="39" t="s">
        <v>3575</v>
      </c>
    </row>
    <row r="745" spans="1:16" ht="12.75">
      <c r="A745" t="s">
        <v>50</v>
      </c>
      <c s="34" t="s">
        <v>3585</v>
      </c>
      <c s="34" t="s">
        <v>3586</v>
      </c>
      <c s="35" t="s">
        <v>5</v>
      </c>
      <c s="6" t="s">
        <v>3587</v>
      </c>
      <c s="36" t="s">
        <v>90</v>
      </c>
      <c s="37">
        <v>4</v>
      </c>
      <c s="36">
        <v>0</v>
      </c>
      <c s="36">
        <f>ROUND(G745*H745,6)</f>
      </c>
      <c r="L745" s="38">
        <v>0</v>
      </c>
      <c s="32">
        <f>ROUND(ROUND(L745,2)*ROUND(G745,3),2)</f>
      </c>
      <c s="36" t="s">
        <v>55</v>
      </c>
      <c>
        <f>(M745*21)/100</f>
      </c>
      <c t="s">
        <v>28</v>
      </c>
    </row>
    <row r="746" spans="1:5" ht="12.75">
      <c r="A746" s="35" t="s">
        <v>56</v>
      </c>
      <c r="E746" s="39" t="s">
        <v>3587</v>
      </c>
    </row>
    <row r="747" spans="1:5" ht="12.75">
      <c r="A747" s="35" t="s">
        <v>57</v>
      </c>
      <c r="E747" s="40" t="s">
        <v>5</v>
      </c>
    </row>
    <row r="748" spans="1:5" ht="76.5">
      <c r="A748" t="s">
        <v>59</v>
      </c>
      <c r="E748" s="39" t="s">
        <v>3575</v>
      </c>
    </row>
    <row r="749" spans="1:16" ht="12.75">
      <c r="A749" t="s">
        <v>50</v>
      </c>
      <c s="34" t="s">
        <v>3588</v>
      </c>
      <c s="34" t="s">
        <v>3589</v>
      </c>
      <c s="35" t="s">
        <v>5</v>
      </c>
      <c s="6" t="s">
        <v>3590</v>
      </c>
      <c s="36" t="s">
        <v>90</v>
      </c>
      <c s="37">
        <v>7</v>
      </c>
      <c s="36">
        <v>0</v>
      </c>
      <c s="36">
        <f>ROUND(G749*H749,6)</f>
      </c>
      <c r="L749" s="38">
        <v>0</v>
      </c>
      <c s="32">
        <f>ROUND(ROUND(L749,2)*ROUND(G749,3),2)</f>
      </c>
      <c s="36" t="s">
        <v>55</v>
      </c>
      <c>
        <f>(M749*21)/100</f>
      </c>
      <c t="s">
        <v>28</v>
      </c>
    </row>
    <row r="750" spans="1:5" ht="12.75">
      <c r="A750" s="35" t="s">
        <v>56</v>
      </c>
      <c r="E750" s="39" t="s">
        <v>3590</v>
      </c>
    </row>
    <row r="751" spans="1:5" ht="12.75">
      <c r="A751" s="35" t="s">
        <v>57</v>
      </c>
      <c r="E751" s="40" t="s">
        <v>5</v>
      </c>
    </row>
    <row r="752" spans="1:5" ht="63.75">
      <c r="A752" t="s">
        <v>59</v>
      </c>
      <c r="E752" s="39" t="s">
        <v>3591</v>
      </c>
    </row>
    <row r="753" spans="1:16" ht="12.75">
      <c r="A753" t="s">
        <v>50</v>
      </c>
      <c s="34" t="s">
        <v>3592</v>
      </c>
      <c s="34" t="s">
        <v>3593</v>
      </c>
      <c s="35" t="s">
        <v>5</v>
      </c>
      <c s="6" t="s">
        <v>3594</v>
      </c>
      <c s="36" t="s">
        <v>90</v>
      </c>
      <c s="37">
        <v>1</v>
      </c>
      <c s="36">
        <v>0</v>
      </c>
      <c s="36">
        <f>ROUND(G753*H753,6)</f>
      </c>
      <c r="L753" s="38">
        <v>0</v>
      </c>
      <c s="32">
        <f>ROUND(ROUND(L753,2)*ROUND(G753,3),2)</f>
      </c>
      <c s="36" t="s">
        <v>55</v>
      </c>
      <c>
        <f>(M753*21)/100</f>
      </c>
      <c t="s">
        <v>28</v>
      </c>
    </row>
    <row r="754" spans="1:5" ht="12.75">
      <c r="A754" s="35" t="s">
        <v>56</v>
      </c>
      <c r="E754" s="39" t="s">
        <v>3594</v>
      </c>
    </row>
    <row r="755" spans="1:5" ht="12.75">
      <c r="A755" s="35" t="s">
        <v>57</v>
      </c>
      <c r="E755" s="40" t="s">
        <v>5</v>
      </c>
    </row>
    <row r="756" spans="1:5" ht="63.75">
      <c r="A756" t="s">
        <v>59</v>
      </c>
      <c r="E756" s="39" t="s">
        <v>3591</v>
      </c>
    </row>
    <row r="757" spans="1:16" ht="12.75">
      <c r="A757" t="s">
        <v>50</v>
      </c>
      <c s="34" t="s">
        <v>3595</v>
      </c>
      <c s="34" t="s">
        <v>3596</v>
      </c>
      <c s="35" t="s">
        <v>5</v>
      </c>
      <c s="6" t="s">
        <v>3597</v>
      </c>
      <c s="36" t="s">
        <v>90</v>
      </c>
      <c s="37">
        <v>6</v>
      </c>
      <c s="36">
        <v>0</v>
      </c>
      <c s="36">
        <f>ROUND(G757*H757,6)</f>
      </c>
      <c r="L757" s="38">
        <v>0</v>
      </c>
      <c s="32">
        <f>ROUND(ROUND(L757,2)*ROUND(G757,3),2)</f>
      </c>
      <c s="36" t="s">
        <v>55</v>
      </c>
      <c>
        <f>(M757*21)/100</f>
      </c>
      <c t="s">
        <v>28</v>
      </c>
    </row>
    <row r="758" spans="1:5" ht="12.75">
      <c r="A758" s="35" t="s">
        <v>56</v>
      </c>
      <c r="E758" s="39" t="s">
        <v>3597</v>
      </c>
    </row>
    <row r="759" spans="1:5" ht="12.75">
      <c r="A759" s="35" t="s">
        <v>57</v>
      </c>
      <c r="E759" s="40" t="s">
        <v>5</v>
      </c>
    </row>
    <row r="760" spans="1:5" ht="63.75">
      <c r="A760" t="s">
        <v>59</v>
      </c>
      <c r="E760" s="39" t="s">
        <v>3591</v>
      </c>
    </row>
    <row r="761" spans="1:16" ht="12.75">
      <c r="A761" t="s">
        <v>50</v>
      </c>
      <c s="34" t="s">
        <v>3598</v>
      </c>
      <c s="34" t="s">
        <v>3599</v>
      </c>
      <c s="35" t="s">
        <v>5</v>
      </c>
      <c s="6" t="s">
        <v>3600</v>
      </c>
      <c s="36" t="s">
        <v>90</v>
      </c>
      <c s="37">
        <v>4</v>
      </c>
      <c s="36">
        <v>0</v>
      </c>
      <c s="36">
        <f>ROUND(G761*H761,6)</f>
      </c>
      <c r="L761" s="38">
        <v>0</v>
      </c>
      <c s="32">
        <f>ROUND(ROUND(L761,2)*ROUND(G761,3),2)</f>
      </c>
      <c s="36" t="s">
        <v>55</v>
      </c>
      <c>
        <f>(M761*21)/100</f>
      </c>
      <c t="s">
        <v>28</v>
      </c>
    </row>
    <row r="762" spans="1:5" ht="12.75">
      <c r="A762" s="35" t="s">
        <v>56</v>
      </c>
      <c r="E762" s="39" t="s">
        <v>3600</v>
      </c>
    </row>
    <row r="763" spans="1:5" ht="12.75">
      <c r="A763" s="35" t="s">
        <v>57</v>
      </c>
      <c r="E763" s="40" t="s">
        <v>5</v>
      </c>
    </row>
    <row r="764" spans="1:5" ht="63.75">
      <c r="A764" t="s">
        <v>59</v>
      </c>
      <c r="E764" s="39" t="s">
        <v>3591</v>
      </c>
    </row>
    <row r="765" spans="1:16" ht="12.75">
      <c r="A765" t="s">
        <v>50</v>
      </c>
      <c s="34" t="s">
        <v>3601</v>
      </c>
      <c s="34" t="s">
        <v>3602</v>
      </c>
      <c s="35" t="s">
        <v>5</v>
      </c>
      <c s="6" t="s">
        <v>3603</v>
      </c>
      <c s="36" t="s">
        <v>90</v>
      </c>
      <c s="37">
        <v>3</v>
      </c>
      <c s="36">
        <v>0</v>
      </c>
      <c s="36">
        <f>ROUND(G765*H765,6)</f>
      </c>
      <c r="L765" s="38">
        <v>0</v>
      </c>
      <c s="32">
        <f>ROUND(ROUND(L765,2)*ROUND(G765,3),2)</f>
      </c>
      <c s="36" t="s">
        <v>55</v>
      </c>
      <c>
        <f>(M765*21)/100</f>
      </c>
      <c t="s">
        <v>28</v>
      </c>
    </row>
    <row r="766" spans="1:5" ht="12.75">
      <c r="A766" s="35" t="s">
        <v>56</v>
      </c>
      <c r="E766" s="39" t="s">
        <v>3603</v>
      </c>
    </row>
    <row r="767" spans="1:5" ht="12.75">
      <c r="A767" s="35" t="s">
        <v>57</v>
      </c>
      <c r="E767" s="40" t="s">
        <v>5</v>
      </c>
    </row>
    <row r="768" spans="1:5" ht="63.75">
      <c r="A768" t="s">
        <v>59</v>
      </c>
      <c r="E768" s="39" t="s">
        <v>3591</v>
      </c>
    </row>
    <row r="769" spans="1:16" ht="12.75">
      <c r="A769" t="s">
        <v>50</v>
      </c>
      <c s="34" t="s">
        <v>3604</v>
      </c>
      <c s="34" t="s">
        <v>3605</v>
      </c>
      <c s="35" t="s">
        <v>5</v>
      </c>
      <c s="6" t="s">
        <v>3603</v>
      </c>
      <c s="36" t="s">
        <v>90</v>
      </c>
      <c s="37">
        <v>1</v>
      </c>
      <c s="36">
        <v>0</v>
      </c>
      <c s="36">
        <f>ROUND(G769*H769,6)</f>
      </c>
      <c r="L769" s="38">
        <v>0</v>
      </c>
      <c s="32">
        <f>ROUND(ROUND(L769,2)*ROUND(G769,3),2)</f>
      </c>
      <c s="36" t="s">
        <v>55</v>
      </c>
      <c>
        <f>(M769*21)/100</f>
      </c>
      <c t="s">
        <v>28</v>
      </c>
    </row>
    <row r="770" spans="1:5" ht="12.75">
      <c r="A770" s="35" t="s">
        <v>56</v>
      </c>
      <c r="E770" s="39" t="s">
        <v>3603</v>
      </c>
    </row>
    <row r="771" spans="1:5" ht="12.75">
      <c r="A771" s="35" t="s">
        <v>57</v>
      </c>
      <c r="E771" s="40" t="s">
        <v>5</v>
      </c>
    </row>
    <row r="772" spans="1:5" ht="63.75">
      <c r="A772" t="s">
        <v>59</v>
      </c>
      <c r="E772" s="39" t="s">
        <v>3591</v>
      </c>
    </row>
    <row r="773" spans="1:16" ht="25.5">
      <c r="A773" t="s">
        <v>50</v>
      </c>
      <c s="34" t="s">
        <v>3606</v>
      </c>
      <c s="34" t="s">
        <v>3607</v>
      </c>
      <c s="35" t="s">
        <v>5</v>
      </c>
      <c s="6" t="s">
        <v>3608</v>
      </c>
      <c s="36" t="s">
        <v>226</v>
      </c>
      <c s="37">
        <v>1.38</v>
      </c>
      <c s="36">
        <v>0.00027</v>
      </c>
      <c s="36">
        <f>ROUND(G773*H773,6)</f>
      </c>
      <c r="L773" s="38">
        <v>0</v>
      </c>
      <c s="32">
        <f>ROUND(ROUND(L773,2)*ROUND(G773,3),2)</f>
      </c>
      <c s="36" t="s">
        <v>814</v>
      </c>
      <c>
        <f>(M773*21)/100</f>
      </c>
      <c t="s">
        <v>28</v>
      </c>
    </row>
    <row r="774" spans="1:5" ht="25.5">
      <c r="A774" s="35" t="s">
        <v>56</v>
      </c>
      <c r="E774" s="39" t="s">
        <v>3608</v>
      </c>
    </row>
    <row r="775" spans="1:5" ht="51">
      <c r="A775" s="35" t="s">
        <v>57</v>
      </c>
      <c r="E775" s="42" t="s">
        <v>3609</v>
      </c>
    </row>
    <row r="776" spans="1:5" ht="89.25">
      <c r="A776" t="s">
        <v>59</v>
      </c>
      <c r="E776" s="39" t="s">
        <v>3422</v>
      </c>
    </row>
    <row r="777" spans="1:16" ht="12.75">
      <c r="A777" t="s">
        <v>50</v>
      </c>
      <c s="34" t="s">
        <v>3610</v>
      </c>
      <c s="34" t="s">
        <v>3611</v>
      </c>
      <c s="35" t="s">
        <v>5</v>
      </c>
      <c s="6" t="s">
        <v>3612</v>
      </c>
      <c s="36" t="s">
        <v>90</v>
      </c>
      <c s="37">
        <v>1</v>
      </c>
      <c s="36">
        <v>0</v>
      </c>
      <c s="36">
        <f>ROUND(G777*H777,6)</f>
      </c>
      <c r="L777" s="38">
        <v>0</v>
      </c>
      <c s="32">
        <f>ROUND(ROUND(L777,2)*ROUND(G777,3),2)</f>
      </c>
      <c s="36" t="s">
        <v>55</v>
      </c>
      <c>
        <f>(M777*21)/100</f>
      </c>
      <c t="s">
        <v>28</v>
      </c>
    </row>
    <row r="778" spans="1:5" ht="12.75">
      <c r="A778" s="35" t="s">
        <v>56</v>
      </c>
      <c r="E778" s="39" t="s">
        <v>3612</v>
      </c>
    </row>
    <row r="779" spans="1:5" ht="12.75">
      <c r="A779" s="35" t="s">
        <v>57</v>
      </c>
      <c r="E779" s="40" t="s">
        <v>5</v>
      </c>
    </row>
    <row r="780" spans="1:5" ht="51">
      <c r="A780" t="s">
        <v>59</v>
      </c>
      <c r="E780" s="39" t="s">
        <v>3613</v>
      </c>
    </row>
    <row r="781" spans="1:16" ht="25.5">
      <c r="A781" t="s">
        <v>50</v>
      </c>
      <c s="34" t="s">
        <v>3614</v>
      </c>
      <c s="34" t="s">
        <v>3615</v>
      </c>
      <c s="35" t="s">
        <v>5</v>
      </c>
      <c s="6" t="s">
        <v>3616</v>
      </c>
      <c s="36" t="s">
        <v>226</v>
      </c>
      <c s="37">
        <v>13.494</v>
      </c>
      <c s="36">
        <v>0.00026</v>
      </c>
      <c s="36">
        <f>ROUND(G781*H781,6)</f>
      </c>
      <c r="L781" s="38">
        <v>0</v>
      </c>
      <c s="32">
        <f>ROUND(ROUND(L781,2)*ROUND(G781,3),2)</f>
      </c>
      <c s="36" t="s">
        <v>814</v>
      </c>
      <c>
        <f>(M781*21)/100</f>
      </c>
      <c t="s">
        <v>28</v>
      </c>
    </row>
    <row r="782" spans="1:5" ht="25.5">
      <c r="A782" s="35" t="s">
        <v>56</v>
      </c>
      <c r="E782" s="39" t="s">
        <v>3616</v>
      </c>
    </row>
    <row r="783" spans="1:5" ht="114.75">
      <c r="A783" s="35" t="s">
        <v>57</v>
      </c>
      <c r="E783" s="42" t="s">
        <v>3617</v>
      </c>
    </row>
    <row r="784" spans="1:5" ht="89.25">
      <c r="A784" t="s">
        <v>59</v>
      </c>
      <c r="E784" s="39" t="s">
        <v>3422</v>
      </c>
    </row>
    <row r="785" spans="1:16" ht="12.75">
      <c r="A785" t="s">
        <v>50</v>
      </c>
      <c s="34" t="s">
        <v>3618</v>
      </c>
      <c s="34" t="s">
        <v>3619</v>
      </c>
      <c s="35" t="s">
        <v>5</v>
      </c>
      <c s="6" t="s">
        <v>3620</v>
      </c>
      <c s="36" t="s">
        <v>90</v>
      </c>
      <c s="37">
        <v>1</v>
      </c>
      <c s="36">
        <v>0</v>
      </c>
      <c s="36">
        <f>ROUND(G785*H785,6)</f>
      </c>
      <c r="L785" s="38">
        <v>0</v>
      </c>
      <c s="32">
        <f>ROUND(ROUND(L785,2)*ROUND(G785,3),2)</f>
      </c>
      <c s="36" t="s">
        <v>55</v>
      </c>
      <c>
        <f>(M785*21)/100</f>
      </c>
      <c t="s">
        <v>28</v>
      </c>
    </row>
    <row r="786" spans="1:5" ht="12.75">
      <c r="A786" s="35" t="s">
        <v>56</v>
      </c>
      <c r="E786" s="39" t="s">
        <v>3620</v>
      </c>
    </row>
    <row r="787" spans="1:5" ht="12.75">
      <c r="A787" s="35" t="s">
        <v>57</v>
      </c>
      <c r="E787" s="40" t="s">
        <v>5</v>
      </c>
    </row>
    <row r="788" spans="1:5" ht="51">
      <c r="A788" t="s">
        <v>59</v>
      </c>
      <c r="E788" s="39" t="s">
        <v>3613</v>
      </c>
    </row>
    <row r="789" spans="1:16" ht="12.75">
      <c r="A789" t="s">
        <v>50</v>
      </c>
      <c s="34" t="s">
        <v>3621</v>
      </c>
      <c s="34" t="s">
        <v>3622</v>
      </c>
      <c s="35" t="s">
        <v>5</v>
      </c>
      <c s="6" t="s">
        <v>3623</v>
      </c>
      <c s="36" t="s">
        <v>90</v>
      </c>
      <c s="37">
        <v>1</v>
      </c>
      <c s="36">
        <v>0</v>
      </c>
      <c s="36">
        <f>ROUND(G789*H789,6)</f>
      </c>
      <c r="L789" s="38">
        <v>0</v>
      </c>
      <c s="32">
        <f>ROUND(ROUND(L789,2)*ROUND(G789,3),2)</f>
      </c>
      <c s="36" t="s">
        <v>55</v>
      </c>
      <c>
        <f>(M789*21)/100</f>
      </c>
      <c t="s">
        <v>28</v>
      </c>
    </row>
    <row r="790" spans="1:5" ht="12.75">
      <c r="A790" s="35" t="s">
        <v>56</v>
      </c>
      <c r="E790" s="39" t="s">
        <v>3623</v>
      </c>
    </row>
    <row r="791" spans="1:5" ht="12.75">
      <c r="A791" s="35" t="s">
        <v>57</v>
      </c>
      <c r="E791" s="40" t="s">
        <v>5</v>
      </c>
    </row>
    <row r="792" spans="1:5" ht="51">
      <c r="A792" t="s">
        <v>59</v>
      </c>
      <c r="E792" s="39" t="s">
        <v>3624</v>
      </c>
    </row>
    <row r="793" spans="1:16" ht="12.75">
      <c r="A793" t="s">
        <v>50</v>
      </c>
      <c s="34" t="s">
        <v>3625</v>
      </c>
      <c s="34" t="s">
        <v>3626</v>
      </c>
      <c s="35" t="s">
        <v>5</v>
      </c>
      <c s="6" t="s">
        <v>3627</v>
      </c>
      <c s="36" t="s">
        <v>90</v>
      </c>
      <c s="37">
        <v>1</v>
      </c>
      <c s="36">
        <v>0</v>
      </c>
      <c s="36">
        <f>ROUND(G793*H793,6)</f>
      </c>
      <c r="L793" s="38">
        <v>0</v>
      </c>
      <c s="32">
        <f>ROUND(ROUND(L793,2)*ROUND(G793,3),2)</f>
      </c>
      <c s="36" t="s">
        <v>55</v>
      </c>
      <c>
        <f>(M793*21)/100</f>
      </c>
      <c t="s">
        <v>28</v>
      </c>
    </row>
    <row r="794" spans="1:5" ht="12.75">
      <c r="A794" s="35" t="s">
        <v>56</v>
      </c>
      <c r="E794" s="39" t="s">
        <v>3627</v>
      </c>
    </row>
    <row r="795" spans="1:5" ht="12.75">
      <c r="A795" s="35" t="s">
        <v>57</v>
      </c>
      <c r="E795" s="40" t="s">
        <v>5</v>
      </c>
    </row>
    <row r="796" spans="1:5" ht="51">
      <c r="A796" t="s">
        <v>59</v>
      </c>
      <c r="E796" s="39" t="s">
        <v>3624</v>
      </c>
    </row>
    <row r="797" spans="1:16" ht="12.75">
      <c r="A797" t="s">
        <v>50</v>
      </c>
      <c s="34" t="s">
        <v>3628</v>
      </c>
      <c s="34" t="s">
        <v>3629</v>
      </c>
      <c s="35" t="s">
        <v>5</v>
      </c>
      <c s="6" t="s">
        <v>3630</v>
      </c>
      <c s="36" t="s">
        <v>90</v>
      </c>
      <c s="37">
        <v>2</v>
      </c>
      <c s="36">
        <v>0</v>
      </c>
      <c s="36">
        <f>ROUND(G797*H797,6)</f>
      </c>
      <c r="L797" s="38">
        <v>0</v>
      </c>
      <c s="32">
        <f>ROUND(ROUND(L797,2)*ROUND(G797,3),2)</f>
      </c>
      <c s="36" t="s">
        <v>55</v>
      </c>
      <c>
        <f>(M797*21)/100</f>
      </c>
      <c t="s">
        <v>28</v>
      </c>
    </row>
    <row r="798" spans="1:5" ht="12.75">
      <c r="A798" s="35" t="s">
        <v>56</v>
      </c>
      <c r="E798" s="39" t="s">
        <v>3630</v>
      </c>
    </row>
    <row r="799" spans="1:5" ht="12.75">
      <c r="A799" s="35" t="s">
        <v>57</v>
      </c>
      <c r="E799" s="40" t="s">
        <v>5</v>
      </c>
    </row>
    <row r="800" spans="1:5" ht="63.75">
      <c r="A800" t="s">
        <v>59</v>
      </c>
      <c r="E800" s="39" t="s">
        <v>3631</v>
      </c>
    </row>
    <row r="801" spans="1:16" ht="25.5">
      <c r="A801" t="s">
        <v>50</v>
      </c>
      <c s="34" t="s">
        <v>3632</v>
      </c>
      <c s="34" t="s">
        <v>3633</v>
      </c>
      <c s="35" t="s">
        <v>5</v>
      </c>
      <c s="6" t="s">
        <v>3634</v>
      </c>
      <c s="36" t="s">
        <v>90</v>
      </c>
      <c s="37">
        <v>2</v>
      </c>
      <c s="36">
        <v>0</v>
      </c>
      <c s="36">
        <f>ROUND(G801*H801,6)</f>
      </c>
      <c r="L801" s="38">
        <v>0</v>
      </c>
      <c s="32">
        <f>ROUND(ROUND(L801,2)*ROUND(G801,3),2)</f>
      </c>
      <c s="36" t="s">
        <v>55</v>
      </c>
      <c>
        <f>(M801*21)/100</f>
      </c>
      <c t="s">
        <v>28</v>
      </c>
    </row>
    <row r="802" spans="1:5" ht="25.5">
      <c r="A802" s="35" t="s">
        <v>56</v>
      </c>
      <c r="E802" s="39" t="s">
        <v>3634</v>
      </c>
    </row>
    <row r="803" spans="1:5" ht="12.75">
      <c r="A803" s="35" t="s">
        <v>57</v>
      </c>
      <c r="E803" s="40" t="s">
        <v>5</v>
      </c>
    </row>
    <row r="804" spans="1:5" ht="63.75">
      <c r="A804" t="s">
        <v>59</v>
      </c>
      <c r="E804" s="39" t="s">
        <v>3635</v>
      </c>
    </row>
    <row r="805" spans="1:16" ht="25.5">
      <c r="A805" t="s">
        <v>50</v>
      </c>
      <c s="34" t="s">
        <v>3636</v>
      </c>
      <c s="34" t="s">
        <v>3637</v>
      </c>
      <c s="35" t="s">
        <v>5</v>
      </c>
      <c s="6" t="s">
        <v>3638</v>
      </c>
      <c s="36" t="s">
        <v>90</v>
      </c>
      <c s="37">
        <v>1</v>
      </c>
      <c s="36">
        <v>0</v>
      </c>
      <c s="36">
        <f>ROUND(G805*H805,6)</f>
      </c>
      <c r="L805" s="38">
        <v>0</v>
      </c>
      <c s="32">
        <f>ROUND(ROUND(L805,2)*ROUND(G805,3),2)</f>
      </c>
      <c s="36" t="s">
        <v>55</v>
      </c>
      <c>
        <f>(M805*21)/100</f>
      </c>
      <c t="s">
        <v>28</v>
      </c>
    </row>
    <row r="806" spans="1:5" ht="25.5">
      <c r="A806" s="35" t="s">
        <v>56</v>
      </c>
      <c r="E806" s="39" t="s">
        <v>3638</v>
      </c>
    </row>
    <row r="807" spans="1:5" ht="12.75">
      <c r="A807" s="35" t="s">
        <v>57</v>
      </c>
      <c r="E807" s="40" t="s">
        <v>5</v>
      </c>
    </row>
    <row r="808" spans="1:5" ht="63.75">
      <c r="A808" t="s">
        <v>59</v>
      </c>
      <c r="E808" s="39" t="s">
        <v>3635</v>
      </c>
    </row>
    <row r="809" spans="1:16" ht="25.5">
      <c r="A809" t="s">
        <v>50</v>
      </c>
      <c s="34" t="s">
        <v>3639</v>
      </c>
      <c s="34" t="s">
        <v>3640</v>
      </c>
      <c s="35" t="s">
        <v>5</v>
      </c>
      <c s="6" t="s">
        <v>3641</v>
      </c>
      <c s="36" t="s">
        <v>226</v>
      </c>
      <c s="37">
        <v>32.994</v>
      </c>
      <c s="36">
        <v>0.00027</v>
      </c>
      <c s="36">
        <f>ROUND(G809*H809,6)</f>
      </c>
      <c r="L809" s="38">
        <v>0</v>
      </c>
      <c s="32">
        <f>ROUND(ROUND(L809,2)*ROUND(G809,3),2)</f>
      </c>
      <c s="36" t="s">
        <v>814</v>
      </c>
      <c>
        <f>(M809*21)/100</f>
      </c>
      <c t="s">
        <v>28</v>
      </c>
    </row>
    <row r="810" spans="1:5" ht="25.5">
      <c r="A810" s="35" t="s">
        <v>56</v>
      </c>
      <c r="E810" s="39" t="s">
        <v>3641</v>
      </c>
    </row>
    <row r="811" spans="1:5" ht="89.25">
      <c r="A811" s="35" t="s">
        <v>57</v>
      </c>
      <c r="E811" s="42" t="s">
        <v>3642</v>
      </c>
    </row>
    <row r="812" spans="1:5" ht="89.25">
      <c r="A812" t="s">
        <v>59</v>
      </c>
      <c r="E812" s="39" t="s">
        <v>3422</v>
      </c>
    </row>
    <row r="813" spans="1:16" ht="25.5">
      <c r="A813" t="s">
        <v>50</v>
      </c>
      <c s="34" t="s">
        <v>3643</v>
      </c>
      <c s="34" t="s">
        <v>3644</v>
      </c>
      <c s="35" t="s">
        <v>5</v>
      </c>
      <c s="6" t="s">
        <v>3645</v>
      </c>
      <c s="36" t="s">
        <v>90</v>
      </c>
      <c s="37">
        <v>5</v>
      </c>
      <c s="36">
        <v>0</v>
      </c>
      <c s="36">
        <f>ROUND(G813*H813,6)</f>
      </c>
      <c r="L813" s="38">
        <v>0</v>
      </c>
      <c s="32">
        <f>ROUND(ROUND(L813,2)*ROUND(G813,3),2)</f>
      </c>
      <c s="36" t="s">
        <v>55</v>
      </c>
      <c>
        <f>(M813*21)/100</f>
      </c>
      <c t="s">
        <v>28</v>
      </c>
    </row>
    <row r="814" spans="1:5" ht="25.5">
      <c r="A814" s="35" t="s">
        <v>56</v>
      </c>
      <c r="E814" s="39" t="s">
        <v>3645</v>
      </c>
    </row>
    <row r="815" spans="1:5" ht="12.75">
      <c r="A815" s="35" t="s">
        <v>57</v>
      </c>
      <c r="E815" s="40" t="s">
        <v>5</v>
      </c>
    </row>
    <row r="816" spans="1:5" ht="76.5">
      <c r="A816" t="s">
        <v>59</v>
      </c>
      <c r="E816" s="39" t="s">
        <v>3434</v>
      </c>
    </row>
    <row r="817" spans="1:16" ht="25.5">
      <c r="A817" t="s">
        <v>50</v>
      </c>
      <c s="34" t="s">
        <v>3646</v>
      </c>
      <c s="34" t="s">
        <v>3647</v>
      </c>
      <c s="35" t="s">
        <v>5</v>
      </c>
      <c s="6" t="s">
        <v>3648</v>
      </c>
      <c s="36" t="s">
        <v>90</v>
      </c>
      <c s="37">
        <v>1</v>
      </c>
      <c s="36">
        <v>0</v>
      </c>
      <c s="36">
        <f>ROUND(G817*H817,6)</f>
      </c>
      <c r="L817" s="38">
        <v>0</v>
      </c>
      <c s="32">
        <f>ROUND(ROUND(L817,2)*ROUND(G817,3),2)</f>
      </c>
      <c s="36" t="s">
        <v>55</v>
      </c>
      <c>
        <f>(M817*21)/100</f>
      </c>
      <c t="s">
        <v>28</v>
      </c>
    </row>
    <row r="818" spans="1:5" ht="25.5">
      <c r="A818" s="35" t="s">
        <v>56</v>
      </c>
      <c r="E818" s="39" t="s">
        <v>3648</v>
      </c>
    </row>
    <row r="819" spans="1:5" ht="12.75">
      <c r="A819" s="35" t="s">
        <v>57</v>
      </c>
      <c r="E819" s="40" t="s">
        <v>5</v>
      </c>
    </row>
    <row r="820" spans="1:5" ht="76.5">
      <c r="A820" t="s">
        <v>59</v>
      </c>
      <c r="E820" s="39" t="s">
        <v>3434</v>
      </c>
    </row>
    <row r="821" spans="1:16" ht="25.5">
      <c r="A821" t="s">
        <v>50</v>
      </c>
      <c s="34" t="s">
        <v>3649</v>
      </c>
      <c s="34" t="s">
        <v>3650</v>
      </c>
      <c s="35" t="s">
        <v>5</v>
      </c>
      <c s="6" t="s">
        <v>3651</v>
      </c>
      <c s="36" t="s">
        <v>90</v>
      </c>
      <c s="37">
        <v>1</v>
      </c>
      <c s="36">
        <v>0</v>
      </c>
      <c s="36">
        <f>ROUND(G821*H821,6)</f>
      </c>
      <c r="L821" s="38">
        <v>0</v>
      </c>
      <c s="32">
        <f>ROUND(ROUND(L821,2)*ROUND(G821,3),2)</f>
      </c>
      <c s="36" t="s">
        <v>55</v>
      </c>
      <c>
        <f>(M821*21)/100</f>
      </c>
      <c t="s">
        <v>28</v>
      </c>
    </row>
    <row r="822" spans="1:5" ht="25.5">
      <c r="A822" s="35" t="s">
        <v>56</v>
      </c>
      <c r="E822" s="39" t="s">
        <v>3651</v>
      </c>
    </row>
    <row r="823" spans="1:5" ht="12.75">
      <c r="A823" s="35" t="s">
        <v>57</v>
      </c>
      <c r="E823" s="40" t="s">
        <v>5</v>
      </c>
    </row>
    <row r="824" spans="1:5" ht="63.75">
      <c r="A824" t="s">
        <v>59</v>
      </c>
      <c r="E824" s="39" t="s">
        <v>3652</v>
      </c>
    </row>
    <row r="825" spans="1:16" ht="25.5">
      <c r="A825" t="s">
        <v>50</v>
      </c>
      <c s="34" t="s">
        <v>3653</v>
      </c>
      <c s="34" t="s">
        <v>3654</v>
      </c>
      <c s="35" t="s">
        <v>5</v>
      </c>
      <c s="6" t="s">
        <v>3651</v>
      </c>
      <c s="36" t="s">
        <v>90</v>
      </c>
      <c s="37">
        <v>2</v>
      </c>
      <c s="36">
        <v>0</v>
      </c>
      <c s="36">
        <f>ROUND(G825*H825,6)</f>
      </c>
      <c r="L825" s="38">
        <v>0</v>
      </c>
      <c s="32">
        <f>ROUND(ROUND(L825,2)*ROUND(G825,3),2)</f>
      </c>
      <c s="36" t="s">
        <v>55</v>
      </c>
      <c>
        <f>(M825*21)/100</f>
      </c>
      <c t="s">
        <v>28</v>
      </c>
    </row>
    <row r="826" spans="1:5" ht="25.5">
      <c r="A826" s="35" t="s">
        <v>56</v>
      </c>
      <c r="E826" s="39" t="s">
        <v>3651</v>
      </c>
    </row>
    <row r="827" spans="1:5" ht="12.75">
      <c r="A827" s="35" t="s">
        <v>57</v>
      </c>
      <c r="E827" s="40" t="s">
        <v>5</v>
      </c>
    </row>
    <row r="828" spans="1:5" ht="63.75">
      <c r="A828" t="s">
        <v>59</v>
      </c>
      <c r="E828" s="39" t="s">
        <v>3652</v>
      </c>
    </row>
    <row r="829" spans="1:16" ht="25.5">
      <c r="A829" t="s">
        <v>50</v>
      </c>
      <c s="34" t="s">
        <v>3655</v>
      </c>
      <c s="34" t="s">
        <v>3656</v>
      </c>
      <c s="35" t="s">
        <v>5</v>
      </c>
      <c s="6" t="s">
        <v>3657</v>
      </c>
      <c s="36" t="s">
        <v>90</v>
      </c>
      <c s="37">
        <v>5</v>
      </c>
      <c s="36">
        <v>0.00027</v>
      </c>
      <c s="36">
        <f>ROUND(G829*H829,6)</f>
      </c>
      <c r="L829" s="38">
        <v>0</v>
      </c>
      <c s="32">
        <f>ROUND(ROUND(L829,2)*ROUND(G829,3),2)</f>
      </c>
      <c s="36" t="s">
        <v>814</v>
      </c>
      <c>
        <f>(M829*21)/100</f>
      </c>
      <c t="s">
        <v>28</v>
      </c>
    </row>
    <row r="830" spans="1:5" ht="25.5">
      <c r="A830" s="35" t="s">
        <v>56</v>
      </c>
      <c r="E830" s="39" t="s">
        <v>3657</v>
      </c>
    </row>
    <row r="831" spans="1:5" ht="51">
      <c r="A831" s="35" t="s">
        <v>57</v>
      </c>
      <c r="E831" s="42" t="s">
        <v>3658</v>
      </c>
    </row>
    <row r="832" spans="1:5" ht="89.25">
      <c r="A832" t="s">
        <v>59</v>
      </c>
      <c r="E832" s="39" t="s">
        <v>3659</v>
      </c>
    </row>
    <row r="833" spans="1:16" ht="12.75">
      <c r="A833" t="s">
        <v>50</v>
      </c>
      <c s="34" t="s">
        <v>3660</v>
      </c>
      <c s="34" t="s">
        <v>3661</v>
      </c>
      <c s="35" t="s">
        <v>5</v>
      </c>
      <c s="6" t="s">
        <v>3662</v>
      </c>
      <c s="36" t="s">
        <v>90</v>
      </c>
      <c s="37">
        <v>5</v>
      </c>
      <c s="36">
        <v>0</v>
      </c>
      <c s="36">
        <f>ROUND(G833*H833,6)</f>
      </c>
      <c r="L833" s="38">
        <v>0</v>
      </c>
      <c s="32">
        <f>ROUND(ROUND(L833,2)*ROUND(G833,3),2)</f>
      </c>
      <c s="36" t="s">
        <v>55</v>
      </c>
      <c>
        <f>(M833*21)/100</f>
      </c>
      <c t="s">
        <v>28</v>
      </c>
    </row>
    <row r="834" spans="1:5" ht="12.75">
      <c r="A834" s="35" t="s">
        <v>56</v>
      </c>
      <c r="E834" s="39" t="s">
        <v>3662</v>
      </c>
    </row>
    <row r="835" spans="1:5" ht="12.75">
      <c r="A835" s="35" t="s">
        <v>57</v>
      </c>
      <c r="E835" s="40" t="s">
        <v>5</v>
      </c>
    </row>
    <row r="836" spans="1:5" ht="51">
      <c r="A836" t="s">
        <v>59</v>
      </c>
      <c r="E836" s="39" t="s">
        <v>3663</v>
      </c>
    </row>
    <row r="837" spans="1:16" ht="12.75">
      <c r="A837" t="s">
        <v>50</v>
      </c>
      <c s="34" t="s">
        <v>3664</v>
      </c>
      <c s="34" t="s">
        <v>3665</v>
      </c>
      <c s="35" t="s">
        <v>5</v>
      </c>
      <c s="6" t="s">
        <v>3666</v>
      </c>
      <c s="36" t="s">
        <v>90</v>
      </c>
      <c s="37">
        <v>36</v>
      </c>
      <c s="36">
        <v>0.00027</v>
      </c>
      <c s="36">
        <f>ROUND(G837*H837,6)</f>
      </c>
      <c r="L837" s="38">
        <v>0</v>
      </c>
      <c s="32">
        <f>ROUND(ROUND(L837,2)*ROUND(G837,3),2)</f>
      </c>
      <c s="36" t="s">
        <v>814</v>
      </c>
      <c>
        <f>(M837*21)/100</f>
      </c>
      <c t="s">
        <v>28</v>
      </c>
    </row>
    <row r="838" spans="1:5" ht="12.75">
      <c r="A838" s="35" t="s">
        <v>56</v>
      </c>
      <c r="E838" s="39" t="s">
        <v>3666</v>
      </c>
    </row>
    <row r="839" spans="1:5" ht="204">
      <c r="A839" s="35" t="s">
        <v>57</v>
      </c>
      <c r="E839" s="42" t="s">
        <v>3667</v>
      </c>
    </row>
    <row r="840" spans="1:5" ht="89.25">
      <c r="A840" t="s">
        <v>59</v>
      </c>
      <c r="E840" s="39" t="s">
        <v>3422</v>
      </c>
    </row>
    <row r="841" spans="1:16" ht="12.75">
      <c r="A841" t="s">
        <v>50</v>
      </c>
      <c s="34" t="s">
        <v>3668</v>
      </c>
      <c s="34" t="s">
        <v>3669</v>
      </c>
      <c s="35" t="s">
        <v>5</v>
      </c>
      <c s="6" t="s">
        <v>3670</v>
      </c>
      <c s="36" t="s">
        <v>90</v>
      </c>
      <c s="37">
        <v>2</v>
      </c>
      <c s="36">
        <v>0</v>
      </c>
      <c s="36">
        <f>ROUND(G841*H841,6)</f>
      </c>
      <c r="L841" s="38">
        <v>0</v>
      </c>
      <c s="32">
        <f>ROUND(ROUND(L841,2)*ROUND(G841,3),2)</f>
      </c>
      <c s="36" t="s">
        <v>55</v>
      </c>
      <c>
        <f>(M841*21)/100</f>
      </c>
      <c t="s">
        <v>28</v>
      </c>
    </row>
    <row r="842" spans="1:5" ht="12.75">
      <c r="A842" s="35" t="s">
        <v>56</v>
      </c>
      <c r="E842" s="39" t="s">
        <v>3670</v>
      </c>
    </row>
    <row r="843" spans="1:5" ht="12.75">
      <c r="A843" s="35" t="s">
        <v>57</v>
      </c>
      <c r="E843" s="40" t="s">
        <v>5</v>
      </c>
    </row>
    <row r="844" spans="1:5" ht="51">
      <c r="A844" t="s">
        <v>59</v>
      </c>
      <c r="E844" s="39" t="s">
        <v>3613</v>
      </c>
    </row>
    <row r="845" spans="1:16" ht="12.75">
      <c r="A845" t="s">
        <v>50</v>
      </c>
      <c s="34" t="s">
        <v>3671</v>
      </c>
      <c s="34" t="s">
        <v>3672</v>
      </c>
      <c s="35" t="s">
        <v>5</v>
      </c>
      <c s="6" t="s">
        <v>3673</v>
      </c>
      <c s="36" t="s">
        <v>90</v>
      </c>
      <c s="37">
        <v>2</v>
      </c>
      <c s="36">
        <v>0</v>
      </c>
      <c s="36">
        <f>ROUND(G845*H845,6)</f>
      </c>
      <c r="L845" s="38">
        <v>0</v>
      </c>
      <c s="32">
        <f>ROUND(ROUND(L845,2)*ROUND(G845,3),2)</f>
      </c>
      <c s="36" t="s">
        <v>55</v>
      </c>
      <c>
        <f>(M845*21)/100</f>
      </c>
      <c t="s">
        <v>28</v>
      </c>
    </row>
    <row r="846" spans="1:5" ht="12.75">
      <c r="A846" s="35" t="s">
        <v>56</v>
      </c>
      <c r="E846" s="39" t="s">
        <v>3673</v>
      </c>
    </row>
    <row r="847" spans="1:5" ht="12.75">
      <c r="A847" s="35" t="s">
        <v>57</v>
      </c>
      <c r="E847" s="40" t="s">
        <v>5</v>
      </c>
    </row>
    <row r="848" spans="1:5" ht="51">
      <c r="A848" t="s">
        <v>59</v>
      </c>
      <c r="E848" s="39" t="s">
        <v>3624</v>
      </c>
    </row>
    <row r="849" spans="1:16" ht="12.75">
      <c r="A849" t="s">
        <v>50</v>
      </c>
      <c s="34" t="s">
        <v>3674</v>
      </c>
      <c s="34" t="s">
        <v>3675</v>
      </c>
      <c s="35" t="s">
        <v>5</v>
      </c>
      <c s="6" t="s">
        <v>3676</v>
      </c>
      <c s="36" t="s">
        <v>90</v>
      </c>
      <c s="37">
        <v>4</v>
      </c>
      <c s="36">
        <v>0</v>
      </c>
      <c s="36">
        <f>ROUND(G849*H849,6)</f>
      </c>
      <c r="L849" s="38">
        <v>0</v>
      </c>
      <c s="32">
        <f>ROUND(ROUND(L849,2)*ROUND(G849,3),2)</f>
      </c>
      <c s="36" t="s">
        <v>55</v>
      </c>
      <c>
        <f>(M849*21)/100</f>
      </c>
      <c t="s">
        <v>28</v>
      </c>
    </row>
    <row r="850" spans="1:5" ht="12.75">
      <c r="A850" s="35" t="s">
        <v>56</v>
      </c>
      <c r="E850" s="39" t="s">
        <v>3676</v>
      </c>
    </row>
    <row r="851" spans="1:5" ht="12.75">
      <c r="A851" s="35" t="s">
        <v>57</v>
      </c>
      <c r="E851" s="40" t="s">
        <v>5</v>
      </c>
    </row>
    <row r="852" spans="1:5" ht="51">
      <c r="A852" t="s">
        <v>59</v>
      </c>
      <c r="E852" s="39" t="s">
        <v>3624</v>
      </c>
    </row>
    <row r="853" spans="1:16" ht="12.75">
      <c r="A853" t="s">
        <v>50</v>
      </c>
      <c s="34" t="s">
        <v>3677</v>
      </c>
      <c s="34" t="s">
        <v>3678</v>
      </c>
      <c s="35" t="s">
        <v>5</v>
      </c>
      <c s="6" t="s">
        <v>3673</v>
      </c>
      <c s="36" t="s">
        <v>90</v>
      </c>
      <c s="37">
        <v>2</v>
      </c>
      <c s="36">
        <v>0</v>
      </c>
      <c s="36">
        <f>ROUND(G853*H853,6)</f>
      </c>
      <c r="L853" s="38">
        <v>0</v>
      </c>
      <c s="32">
        <f>ROUND(ROUND(L853,2)*ROUND(G853,3),2)</f>
      </c>
      <c s="36" t="s">
        <v>55</v>
      </c>
      <c>
        <f>(M853*21)/100</f>
      </c>
      <c t="s">
        <v>28</v>
      </c>
    </row>
    <row r="854" spans="1:5" ht="12.75">
      <c r="A854" s="35" t="s">
        <v>56</v>
      </c>
      <c r="E854" s="39" t="s">
        <v>3673</v>
      </c>
    </row>
    <row r="855" spans="1:5" ht="12.75">
      <c r="A855" s="35" t="s">
        <v>57</v>
      </c>
      <c r="E855" s="40" t="s">
        <v>5</v>
      </c>
    </row>
    <row r="856" spans="1:5" ht="51">
      <c r="A856" t="s">
        <v>59</v>
      </c>
      <c r="E856" s="39" t="s">
        <v>3624</v>
      </c>
    </row>
    <row r="857" spans="1:16" ht="12.75">
      <c r="A857" t="s">
        <v>50</v>
      </c>
      <c s="34" t="s">
        <v>3679</v>
      </c>
      <c s="34" t="s">
        <v>3680</v>
      </c>
      <c s="35" t="s">
        <v>5</v>
      </c>
      <c s="6" t="s">
        <v>3681</v>
      </c>
      <c s="36" t="s">
        <v>90</v>
      </c>
      <c s="37">
        <v>4</v>
      </c>
      <c s="36">
        <v>0</v>
      </c>
      <c s="36">
        <f>ROUND(G857*H857,6)</f>
      </c>
      <c r="L857" s="38">
        <v>0</v>
      </c>
      <c s="32">
        <f>ROUND(ROUND(L857,2)*ROUND(G857,3),2)</f>
      </c>
      <c s="36" t="s">
        <v>55</v>
      </c>
      <c>
        <f>(M857*21)/100</f>
      </c>
      <c t="s">
        <v>28</v>
      </c>
    </row>
    <row r="858" spans="1:5" ht="12.75">
      <c r="A858" s="35" t="s">
        <v>56</v>
      </c>
      <c r="E858" s="39" t="s">
        <v>3681</v>
      </c>
    </row>
    <row r="859" spans="1:5" ht="12.75">
      <c r="A859" s="35" t="s">
        <v>57</v>
      </c>
      <c r="E859" s="40" t="s">
        <v>5</v>
      </c>
    </row>
    <row r="860" spans="1:5" ht="63.75">
      <c r="A860" t="s">
        <v>59</v>
      </c>
      <c r="E860" s="39" t="s">
        <v>3631</v>
      </c>
    </row>
    <row r="861" spans="1:16" ht="12.75">
      <c r="A861" t="s">
        <v>50</v>
      </c>
      <c s="34" t="s">
        <v>3682</v>
      </c>
      <c s="34" t="s">
        <v>3683</v>
      </c>
      <c s="35" t="s">
        <v>5</v>
      </c>
      <c s="6" t="s">
        <v>3684</v>
      </c>
      <c s="36" t="s">
        <v>90</v>
      </c>
      <c s="37">
        <v>4</v>
      </c>
      <c s="36">
        <v>0</v>
      </c>
      <c s="36">
        <f>ROUND(G861*H861,6)</f>
      </c>
      <c r="L861" s="38">
        <v>0</v>
      </c>
      <c s="32">
        <f>ROUND(ROUND(L861,2)*ROUND(G861,3),2)</f>
      </c>
      <c s="36" t="s">
        <v>55</v>
      </c>
      <c>
        <f>(M861*21)/100</f>
      </c>
      <c t="s">
        <v>28</v>
      </c>
    </row>
    <row r="862" spans="1:5" ht="12.75">
      <c r="A862" s="35" t="s">
        <v>56</v>
      </c>
      <c r="E862" s="39" t="s">
        <v>3684</v>
      </c>
    </row>
    <row r="863" spans="1:5" ht="12.75">
      <c r="A863" s="35" t="s">
        <v>57</v>
      </c>
      <c r="E863" s="40" t="s">
        <v>5</v>
      </c>
    </row>
    <row r="864" spans="1:5" ht="63.75">
      <c r="A864" t="s">
        <v>59</v>
      </c>
      <c r="E864" s="39" t="s">
        <v>3631</v>
      </c>
    </row>
    <row r="865" spans="1:16" ht="12.75">
      <c r="A865" t="s">
        <v>50</v>
      </c>
      <c s="34" t="s">
        <v>3685</v>
      </c>
      <c s="34" t="s">
        <v>3686</v>
      </c>
      <c s="35" t="s">
        <v>5</v>
      </c>
      <c s="6" t="s">
        <v>3687</v>
      </c>
      <c s="36" t="s">
        <v>90</v>
      </c>
      <c s="37">
        <v>4</v>
      </c>
      <c s="36">
        <v>0</v>
      </c>
      <c s="36">
        <f>ROUND(G865*H865,6)</f>
      </c>
      <c r="L865" s="38">
        <v>0</v>
      </c>
      <c s="32">
        <f>ROUND(ROUND(L865,2)*ROUND(G865,3),2)</f>
      </c>
      <c s="36" t="s">
        <v>55</v>
      </c>
      <c>
        <f>(M865*21)/100</f>
      </c>
      <c t="s">
        <v>28</v>
      </c>
    </row>
    <row r="866" spans="1:5" ht="12.75">
      <c r="A866" s="35" t="s">
        <v>56</v>
      </c>
      <c r="E866" s="39" t="s">
        <v>3687</v>
      </c>
    </row>
    <row r="867" spans="1:5" ht="12.75">
      <c r="A867" s="35" t="s">
        <v>57</v>
      </c>
      <c r="E867" s="40" t="s">
        <v>5</v>
      </c>
    </row>
    <row r="868" spans="1:5" ht="63.75">
      <c r="A868" t="s">
        <v>59</v>
      </c>
      <c r="E868" s="39" t="s">
        <v>3688</v>
      </c>
    </row>
    <row r="869" spans="1:16" ht="12.75">
      <c r="A869" t="s">
        <v>50</v>
      </c>
      <c s="34" t="s">
        <v>3689</v>
      </c>
      <c s="34" t="s">
        <v>3690</v>
      </c>
      <c s="35" t="s">
        <v>5</v>
      </c>
      <c s="6" t="s">
        <v>3691</v>
      </c>
      <c s="36" t="s">
        <v>90</v>
      </c>
      <c s="37">
        <v>2</v>
      </c>
      <c s="36">
        <v>0</v>
      </c>
      <c s="36">
        <f>ROUND(G869*H869,6)</f>
      </c>
      <c r="L869" s="38">
        <v>0</v>
      </c>
      <c s="32">
        <f>ROUND(ROUND(L869,2)*ROUND(G869,3),2)</f>
      </c>
      <c s="36" t="s">
        <v>55</v>
      </c>
      <c>
        <f>(M869*21)/100</f>
      </c>
      <c t="s">
        <v>28</v>
      </c>
    </row>
    <row r="870" spans="1:5" ht="12.75">
      <c r="A870" s="35" t="s">
        <v>56</v>
      </c>
      <c r="E870" s="39" t="s">
        <v>3691</v>
      </c>
    </row>
    <row r="871" spans="1:5" ht="12.75">
      <c r="A871" s="35" t="s">
        <v>57</v>
      </c>
      <c r="E871" s="40" t="s">
        <v>5</v>
      </c>
    </row>
    <row r="872" spans="1:5" ht="63.75">
      <c r="A872" t="s">
        <v>59</v>
      </c>
      <c r="E872" s="39" t="s">
        <v>3692</v>
      </c>
    </row>
    <row r="873" spans="1:16" ht="12.75">
      <c r="A873" t="s">
        <v>50</v>
      </c>
      <c s="34" t="s">
        <v>3693</v>
      </c>
      <c s="34" t="s">
        <v>3694</v>
      </c>
      <c s="35" t="s">
        <v>5</v>
      </c>
      <c s="6" t="s">
        <v>3695</v>
      </c>
      <c s="36" t="s">
        <v>90</v>
      </c>
      <c s="37">
        <v>1</v>
      </c>
      <c s="36">
        <v>0</v>
      </c>
      <c s="36">
        <f>ROUND(G873*H873,6)</f>
      </c>
      <c r="L873" s="38">
        <v>0</v>
      </c>
      <c s="32">
        <f>ROUND(ROUND(L873,2)*ROUND(G873,3),2)</f>
      </c>
      <c s="36" t="s">
        <v>55</v>
      </c>
      <c>
        <f>(M873*21)/100</f>
      </c>
      <c t="s">
        <v>28</v>
      </c>
    </row>
    <row r="874" spans="1:5" ht="12.75">
      <c r="A874" s="35" t="s">
        <v>56</v>
      </c>
      <c r="E874" s="39" t="s">
        <v>3695</v>
      </c>
    </row>
    <row r="875" spans="1:5" ht="12.75">
      <c r="A875" s="35" t="s">
        <v>57</v>
      </c>
      <c r="E875" s="40" t="s">
        <v>5</v>
      </c>
    </row>
    <row r="876" spans="1:5" ht="63.75">
      <c r="A876" t="s">
        <v>59</v>
      </c>
      <c r="E876" s="39" t="s">
        <v>3692</v>
      </c>
    </row>
    <row r="877" spans="1:16" ht="12.75">
      <c r="A877" t="s">
        <v>50</v>
      </c>
      <c s="34" t="s">
        <v>3696</v>
      </c>
      <c s="34" t="s">
        <v>3697</v>
      </c>
      <c s="35" t="s">
        <v>5</v>
      </c>
      <c s="6" t="s">
        <v>3698</v>
      </c>
      <c s="36" t="s">
        <v>90</v>
      </c>
      <c s="37">
        <v>4</v>
      </c>
      <c s="36">
        <v>0</v>
      </c>
      <c s="36">
        <f>ROUND(G877*H877,6)</f>
      </c>
      <c r="L877" s="38">
        <v>0</v>
      </c>
      <c s="32">
        <f>ROUND(ROUND(L877,2)*ROUND(G877,3),2)</f>
      </c>
      <c s="36" t="s">
        <v>55</v>
      </c>
      <c>
        <f>(M877*21)/100</f>
      </c>
      <c t="s">
        <v>28</v>
      </c>
    </row>
    <row r="878" spans="1:5" ht="12.75">
      <c r="A878" s="35" t="s">
        <v>56</v>
      </c>
      <c r="E878" s="39" t="s">
        <v>3698</v>
      </c>
    </row>
    <row r="879" spans="1:5" ht="12.75">
      <c r="A879" s="35" t="s">
        <v>57</v>
      </c>
      <c r="E879" s="40" t="s">
        <v>5</v>
      </c>
    </row>
    <row r="880" spans="1:5" ht="51">
      <c r="A880" t="s">
        <v>59</v>
      </c>
      <c r="E880" s="39" t="s">
        <v>3699</v>
      </c>
    </row>
    <row r="881" spans="1:16" ht="12.75">
      <c r="A881" t="s">
        <v>50</v>
      </c>
      <c s="34" t="s">
        <v>3700</v>
      </c>
      <c s="34" t="s">
        <v>3701</v>
      </c>
      <c s="35" t="s">
        <v>5</v>
      </c>
      <c s="6" t="s">
        <v>3702</v>
      </c>
      <c s="36" t="s">
        <v>90</v>
      </c>
      <c s="37">
        <v>2</v>
      </c>
      <c s="36">
        <v>0</v>
      </c>
      <c s="36">
        <f>ROUND(G881*H881,6)</f>
      </c>
      <c r="L881" s="38">
        <v>0</v>
      </c>
      <c s="32">
        <f>ROUND(ROUND(L881,2)*ROUND(G881,3),2)</f>
      </c>
      <c s="36" t="s">
        <v>55</v>
      </c>
      <c>
        <f>(M881*21)/100</f>
      </c>
      <c t="s">
        <v>28</v>
      </c>
    </row>
    <row r="882" spans="1:5" ht="12.75">
      <c r="A882" s="35" t="s">
        <v>56</v>
      </c>
      <c r="E882" s="39" t="s">
        <v>3702</v>
      </c>
    </row>
    <row r="883" spans="1:5" ht="12.75">
      <c r="A883" s="35" t="s">
        <v>57</v>
      </c>
      <c r="E883" s="40" t="s">
        <v>5</v>
      </c>
    </row>
    <row r="884" spans="1:5" ht="51">
      <c r="A884" t="s">
        <v>59</v>
      </c>
      <c r="E884" s="39" t="s">
        <v>3699</v>
      </c>
    </row>
    <row r="885" spans="1:16" ht="12.75">
      <c r="A885" t="s">
        <v>50</v>
      </c>
      <c s="34" t="s">
        <v>3703</v>
      </c>
      <c s="34" t="s">
        <v>3704</v>
      </c>
      <c s="35" t="s">
        <v>5</v>
      </c>
      <c s="6" t="s">
        <v>3705</v>
      </c>
      <c s="36" t="s">
        <v>90</v>
      </c>
      <c s="37">
        <v>1</v>
      </c>
      <c s="36">
        <v>0</v>
      </c>
      <c s="36">
        <f>ROUND(G885*H885,6)</f>
      </c>
      <c r="L885" s="38">
        <v>0</v>
      </c>
      <c s="32">
        <f>ROUND(ROUND(L885,2)*ROUND(G885,3),2)</f>
      </c>
      <c s="36" t="s">
        <v>55</v>
      </c>
      <c>
        <f>(M885*21)/100</f>
      </c>
      <c t="s">
        <v>28</v>
      </c>
    </row>
    <row r="886" spans="1:5" ht="12.75">
      <c r="A886" s="35" t="s">
        <v>56</v>
      </c>
      <c r="E886" s="39" t="s">
        <v>3705</v>
      </c>
    </row>
    <row r="887" spans="1:5" ht="12.75">
      <c r="A887" s="35" t="s">
        <v>57</v>
      </c>
      <c r="E887" s="40" t="s">
        <v>5</v>
      </c>
    </row>
    <row r="888" spans="1:5" ht="51">
      <c r="A888" t="s">
        <v>59</v>
      </c>
      <c r="E888" s="39" t="s">
        <v>3699</v>
      </c>
    </row>
    <row r="889" spans="1:16" ht="12.75">
      <c r="A889" t="s">
        <v>50</v>
      </c>
      <c s="34" t="s">
        <v>3706</v>
      </c>
      <c s="34" t="s">
        <v>3707</v>
      </c>
      <c s="35" t="s">
        <v>5</v>
      </c>
      <c s="6" t="s">
        <v>3708</v>
      </c>
      <c s="36" t="s">
        <v>90</v>
      </c>
      <c s="37">
        <v>4</v>
      </c>
      <c s="36">
        <v>0</v>
      </c>
      <c s="36">
        <f>ROUND(G889*H889,6)</f>
      </c>
      <c r="L889" s="38">
        <v>0</v>
      </c>
      <c s="32">
        <f>ROUND(ROUND(L889,2)*ROUND(G889,3),2)</f>
      </c>
      <c s="36" t="s">
        <v>55</v>
      </c>
      <c>
        <f>(M889*21)/100</f>
      </c>
      <c t="s">
        <v>28</v>
      </c>
    </row>
    <row r="890" spans="1:5" ht="12.75">
      <c r="A890" s="35" t="s">
        <v>56</v>
      </c>
      <c r="E890" s="39" t="s">
        <v>3708</v>
      </c>
    </row>
    <row r="891" spans="1:5" ht="12.75">
      <c r="A891" s="35" t="s">
        <v>57</v>
      </c>
      <c r="E891" s="40" t="s">
        <v>5</v>
      </c>
    </row>
    <row r="892" spans="1:5" ht="63.75">
      <c r="A892" t="s">
        <v>59</v>
      </c>
      <c r="E892" s="39" t="s">
        <v>3709</v>
      </c>
    </row>
    <row r="893" spans="1:16" ht="25.5">
      <c r="A893" t="s">
        <v>50</v>
      </c>
      <c s="34" t="s">
        <v>3710</v>
      </c>
      <c s="34" t="s">
        <v>3711</v>
      </c>
      <c s="35" t="s">
        <v>5</v>
      </c>
      <c s="6" t="s">
        <v>3712</v>
      </c>
      <c s="36" t="s">
        <v>226</v>
      </c>
      <c s="37">
        <v>4.119</v>
      </c>
      <c s="36">
        <v>0.00026</v>
      </c>
      <c s="36">
        <f>ROUND(G893*H893,6)</f>
      </c>
      <c r="L893" s="38">
        <v>0</v>
      </c>
      <c s="32">
        <f>ROUND(ROUND(L893,2)*ROUND(G893,3),2)</f>
      </c>
      <c s="36" t="s">
        <v>814</v>
      </c>
      <c>
        <f>(M893*21)/100</f>
      </c>
      <c t="s">
        <v>28</v>
      </c>
    </row>
    <row r="894" spans="1:5" ht="25.5">
      <c r="A894" s="35" t="s">
        <v>56</v>
      </c>
      <c r="E894" s="39" t="s">
        <v>3712</v>
      </c>
    </row>
    <row r="895" spans="1:5" ht="102">
      <c r="A895" s="35" t="s">
        <v>57</v>
      </c>
      <c r="E895" s="42" t="s">
        <v>3713</v>
      </c>
    </row>
    <row r="896" spans="1:5" ht="89.25">
      <c r="A896" t="s">
        <v>59</v>
      </c>
      <c r="E896" s="39" t="s">
        <v>3422</v>
      </c>
    </row>
    <row r="897" spans="1:16" ht="12.75">
      <c r="A897" t="s">
        <v>50</v>
      </c>
      <c s="34" t="s">
        <v>3714</v>
      </c>
      <c s="34" t="s">
        <v>3715</v>
      </c>
      <c s="35" t="s">
        <v>5</v>
      </c>
      <c s="6" t="s">
        <v>3716</v>
      </c>
      <c s="36" t="s">
        <v>90</v>
      </c>
      <c s="37">
        <v>2</v>
      </c>
      <c s="36">
        <v>0</v>
      </c>
      <c s="36">
        <f>ROUND(G897*H897,6)</f>
      </c>
      <c r="L897" s="38">
        <v>0</v>
      </c>
      <c s="32">
        <f>ROUND(ROUND(L897,2)*ROUND(G897,3),2)</f>
      </c>
      <c s="36" t="s">
        <v>55</v>
      </c>
      <c>
        <f>(M897*21)/100</f>
      </c>
      <c t="s">
        <v>28</v>
      </c>
    </row>
    <row r="898" spans="1:5" ht="12.75">
      <c r="A898" s="35" t="s">
        <v>56</v>
      </c>
      <c r="E898" s="39" t="s">
        <v>3716</v>
      </c>
    </row>
    <row r="899" spans="1:5" ht="12.75">
      <c r="A899" s="35" t="s">
        <v>57</v>
      </c>
      <c r="E899" s="40" t="s">
        <v>5</v>
      </c>
    </row>
    <row r="900" spans="1:5" ht="12.75">
      <c r="A900" t="s">
        <v>59</v>
      </c>
      <c r="E900" s="39" t="s">
        <v>5</v>
      </c>
    </row>
    <row r="901" spans="1:16" ht="12.75">
      <c r="A901" t="s">
        <v>50</v>
      </c>
      <c s="34" t="s">
        <v>3717</v>
      </c>
      <c s="34" t="s">
        <v>3718</v>
      </c>
      <c s="35" t="s">
        <v>5</v>
      </c>
      <c s="6" t="s">
        <v>3719</v>
      </c>
      <c s="36" t="s">
        <v>90</v>
      </c>
      <c s="37">
        <v>4</v>
      </c>
      <c s="36">
        <v>0</v>
      </c>
      <c s="36">
        <f>ROUND(G901*H901,6)</f>
      </c>
      <c r="L901" s="38">
        <v>0</v>
      </c>
      <c s="32">
        <f>ROUND(ROUND(L901,2)*ROUND(G901,3),2)</f>
      </c>
      <c s="36" t="s">
        <v>55</v>
      </c>
      <c>
        <f>(M901*21)/100</f>
      </c>
      <c t="s">
        <v>28</v>
      </c>
    </row>
    <row r="902" spans="1:5" ht="12.75">
      <c r="A902" s="35" t="s">
        <v>56</v>
      </c>
      <c r="E902" s="39" t="s">
        <v>3719</v>
      </c>
    </row>
    <row r="903" spans="1:5" ht="12.75">
      <c r="A903" s="35" t="s">
        <v>57</v>
      </c>
      <c r="E903" s="40" t="s">
        <v>5</v>
      </c>
    </row>
    <row r="904" spans="1:5" ht="51">
      <c r="A904" t="s">
        <v>59</v>
      </c>
      <c r="E904" s="39" t="s">
        <v>3720</v>
      </c>
    </row>
    <row r="905" spans="1:16" ht="12.75">
      <c r="A905" t="s">
        <v>50</v>
      </c>
      <c s="34" t="s">
        <v>3721</v>
      </c>
      <c s="34" t="s">
        <v>3722</v>
      </c>
      <c s="35" t="s">
        <v>5</v>
      </c>
      <c s="6" t="s">
        <v>3723</v>
      </c>
      <c s="36" t="s">
        <v>90</v>
      </c>
      <c s="37">
        <v>3</v>
      </c>
      <c s="36">
        <v>0</v>
      </c>
      <c s="36">
        <f>ROUND(G905*H905,6)</f>
      </c>
      <c r="L905" s="38">
        <v>0</v>
      </c>
      <c s="32">
        <f>ROUND(ROUND(L905,2)*ROUND(G905,3),2)</f>
      </c>
      <c s="36" t="s">
        <v>55</v>
      </c>
      <c>
        <f>(M905*21)/100</f>
      </c>
      <c t="s">
        <v>28</v>
      </c>
    </row>
    <row r="906" spans="1:5" ht="12.75">
      <c r="A906" s="35" t="s">
        <v>56</v>
      </c>
      <c r="E906" s="39" t="s">
        <v>3723</v>
      </c>
    </row>
    <row r="907" spans="1:5" ht="12.75">
      <c r="A907" s="35" t="s">
        <v>57</v>
      </c>
      <c r="E907" s="40" t="s">
        <v>5</v>
      </c>
    </row>
    <row r="908" spans="1:5" ht="51">
      <c r="A908" t="s">
        <v>59</v>
      </c>
      <c r="E908" s="39" t="s">
        <v>3720</v>
      </c>
    </row>
    <row r="909" spans="1:16" ht="12.75">
      <c r="A909" t="s">
        <v>50</v>
      </c>
      <c s="34" t="s">
        <v>3724</v>
      </c>
      <c s="34" t="s">
        <v>3725</v>
      </c>
      <c s="35" t="s">
        <v>5</v>
      </c>
      <c s="6" t="s">
        <v>3726</v>
      </c>
      <c s="36" t="s">
        <v>90</v>
      </c>
      <c s="37">
        <v>1</v>
      </c>
      <c s="36">
        <v>0</v>
      </c>
      <c s="36">
        <f>ROUND(G909*H909,6)</f>
      </c>
      <c r="L909" s="38">
        <v>0</v>
      </c>
      <c s="32">
        <f>ROUND(ROUND(L909,2)*ROUND(G909,3),2)</f>
      </c>
      <c s="36" t="s">
        <v>55</v>
      </c>
      <c>
        <f>(M909*21)/100</f>
      </c>
      <c t="s">
        <v>28</v>
      </c>
    </row>
    <row r="910" spans="1:5" ht="12.75">
      <c r="A910" s="35" t="s">
        <v>56</v>
      </c>
      <c r="E910" s="39" t="s">
        <v>3726</v>
      </c>
    </row>
    <row r="911" spans="1:5" ht="12.75">
      <c r="A911" s="35" t="s">
        <v>57</v>
      </c>
      <c r="E911" s="40" t="s">
        <v>5</v>
      </c>
    </row>
    <row r="912" spans="1:5" ht="51">
      <c r="A912" t="s">
        <v>59</v>
      </c>
      <c r="E912" s="39" t="s">
        <v>3727</v>
      </c>
    </row>
    <row r="913" spans="1:16" ht="25.5">
      <c r="A913" t="s">
        <v>50</v>
      </c>
      <c s="34" t="s">
        <v>3728</v>
      </c>
      <c s="34" t="s">
        <v>3729</v>
      </c>
      <c s="35" t="s">
        <v>5</v>
      </c>
      <c s="6" t="s">
        <v>3730</v>
      </c>
      <c s="36" t="s">
        <v>226</v>
      </c>
      <c s="37">
        <v>5.759</v>
      </c>
      <c s="36">
        <v>0.00027</v>
      </c>
      <c s="36">
        <f>ROUND(G913*H913,6)</f>
      </c>
      <c r="L913" s="38">
        <v>0</v>
      </c>
      <c s="32">
        <f>ROUND(ROUND(L913,2)*ROUND(G913,3),2)</f>
      </c>
      <c s="36" t="s">
        <v>814</v>
      </c>
      <c>
        <f>(M913*21)/100</f>
      </c>
      <c t="s">
        <v>28</v>
      </c>
    </row>
    <row r="914" spans="1:5" ht="25.5">
      <c r="A914" s="35" t="s">
        <v>56</v>
      </c>
      <c r="E914" s="39" t="s">
        <v>3730</v>
      </c>
    </row>
    <row r="915" spans="1:5" ht="63.75">
      <c r="A915" s="35" t="s">
        <v>57</v>
      </c>
      <c r="E915" s="42" t="s">
        <v>3731</v>
      </c>
    </row>
    <row r="916" spans="1:5" ht="89.25">
      <c r="A916" t="s">
        <v>59</v>
      </c>
      <c r="E916" s="39" t="s">
        <v>3422</v>
      </c>
    </row>
    <row r="917" spans="1:16" ht="12.75">
      <c r="A917" t="s">
        <v>50</v>
      </c>
      <c s="34" t="s">
        <v>3732</v>
      </c>
      <c s="34" t="s">
        <v>3733</v>
      </c>
      <c s="35" t="s">
        <v>5</v>
      </c>
      <c s="6" t="s">
        <v>3734</v>
      </c>
      <c s="36" t="s">
        <v>90</v>
      </c>
      <c s="37">
        <v>2</v>
      </c>
      <c s="36">
        <v>0</v>
      </c>
      <c s="36">
        <f>ROUND(G917*H917,6)</f>
      </c>
      <c r="L917" s="38">
        <v>0</v>
      </c>
      <c s="32">
        <f>ROUND(ROUND(L917,2)*ROUND(G917,3),2)</f>
      </c>
      <c s="36" t="s">
        <v>55</v>
      </c>
      <c>
        <f>(M917*21)/100</f>
      </c>
      <c t="s">
        <v>28</v>
      </c>
    </row>
    <row r="918" spans="1:5" ht="12.75">
      <c r="A918" s="35" t="s">
        <v>56</v>
      </c>
      <c r="E918" s="39" t="s">
        <v>3734</v>
      </c>
    </row>
    <row r="919" spans="1:5" ht="12.75">
      <c r="A919" s="35" t="s">
        <v>57</v>
      </c>
      <c r="E919" s="40" t="s">
        <v>5</v>
      </c>
    </row>
    <row r="920" spans="1:5" ht="51">
      <c r="A920" t="s">
        <v>59</v>
      </c>
      <c r="E920" s="39" t="s">
        <v>3720</v>
      </c>
    </row>
    <row r="921" spans="1:16" ht="12.75">
      <c r="A921" t="s">
        <v>50</v>
      </c>
      <c s="34" t="s">
        <v>3735</v>
      </c>
      <c s="34" t="s">
        <v>3736</v>
      </c>
      <c s="35" t="s">
        <v>5</v>
      </c>
      <c s="6" t="s">
        <v>3737</v>
      </c>
      <c s="36" t="s">
        <v>90</v>
      </c>
      <c s="37">
        <v>1</v>
      </c>
      <c s="36">
        <v>0</v>
      </c>
      <c s="36">
        <f>ROUND(G921*H921,6)</f>
      </c>
      <c r="L921" s="38">
        <v>0</v>
      </c>
      <c s="32">
        <f>ROUND(ROUND(L921,2)*ROUND(G921,3),2)</f>
      </c>
      <c s="36" t="s">
        <v>55</v>
      </c>
      <c>
        <f>(M921*21)/100</f>
      </c>
      <c t="s">
        <v>28</v>
      </c>
    </row>
    <row r="922" spans="1:5" ht="12.75">
      <c r="A922" s="35" t="s">
        <v>56</v>
      </c>
      <c r="E922" s="39" t="s">
        <v>3737</v>
      </c>
    </row>
    <row r="923" spans="1:5" ht="12.75">
      <c r="A923" s="35" t="s">
        <v>57</v>
      </c>
      <c r="E923" s="40" t="s">
        <v>5</v>
      </c>
    </row>
    <row r="924" spans="1:5" ht="51">
      <c r="A924" t="s">
        <v>59</v>
      </c>
      <c r="E924" s="39" t="s">
        <v>3727</v>
      </c>
    </row>
    <row r="925" spans="1:16" ht="25.5">
      <c r="A925" t="s">
        <v>50</v>
      </c>
      <c s="34" t="s">
        <v>3738</v>
      </c>
      <c s="34" t="s">
        <v>3739</v>
      </c>
      <c s="35" t="s">
        <v>5</v>
      </c>
      <c s="6" t="s">
        <v>3740</v>
      </c>
      <c s="36" t="s">
        <v>90</v>
      </c>
      <c s="37">
        <v>11</v>
      </c>
      <c s="36">
        <v>0.00093</v>
      </c>
      <c s="36">
        <f>ROUND(G925*H925,6)</f>
      </c>
      <c r="L925" s="38">
        <v>0</v>
      </c>
      <c s="32">
        <f>ROUND(ROUND(L925,2)*ROUND(G925,3),2)</f>
      </c>
      <c s="36" t="s">
        <v>814</v>
      </c>
      <c>
        <f>(M925*21)/100</f>
      </c>
      <c t="s">
        <v>28</v>
      </c>
    </row>
    <row r="926" spans="1:5" ht="25.5">
      <c r="A926" s="35" t="s">
        <v>56</v>
      </c>
      <c r="E926" s="39" t="s">
        <v>3740</v>
      </c>
    </row>
    <row r="927" spans="1:5" ht="178.5">
      <c r="A927" s="35" t="s">
        <v>57</v>
      </c>
      <c r="E927" s="42" t="s">
        <v>3741</v>
      </c>
    </row>
    <row r="928" spans="1:5" ht="153">
      <c r="A928" t="s">
        <v>59</v>
      </c>
      <c r="E928" s="39" t="s">
        <v>3742</v>
      </c>
    </row>
    <row r="929" spans="1:16" ht="12.75">
      <c r="A929" t="s">
        <v>50</v>
      </c>
      <c s="34" t="s">
        <v>3743</v>
      </c>
      <c s="34" t="s">
        <v>3744</v>
      </c>
      <c s="35" t="s">
        <v>5</v>
      </c>
      <c s="6" t="s">
        <v>3745</v>
      </c>
      <c s="36" t="s">
        <v>90</v>
      </c>
      <c s="37">
        <v>1</v>
      </c>
      <c s="36">
        <v>0</v>
      </c>
      <c s="36">
        <f>ROUND(G929*H929,6)</f>
      </c>
      <c r="L929" s="38">
        <v>0</v>
      </c>
      <c s="32">
        <f>ROUND(ROUND(L929,2)*ROUND(G929,3),2)</f>
      </c>
      <c s="36" t="s">
        <v>55</v>
      </c>
      <c>
        <f>(M929*21)/100</f>
      </c>
      <c t="s">
        <v>28</v>
      </c>
    </row>
    <row r="930" spans="1:5" ht="12.75">
      <c r="A930" s="35" t="s">
        <v>56</v>
      </c>
      <c r="E930" s="39" t="s">
        <v>3745</v>
      </c>
    </row>
    <row r="931" spans="1:5" ht="12.75">
      <c r="A931" s="35" t="s">
        <v>57</v>
      </c>
      <c r="E931" s="40" t="s">
        <v>5</v>
      </c>
    </row>
    <row r="932" spans="1:5" ht="51">
      <c r="A932" t="s">
        <v>59</v>
      </c>
      <c r="E932" s="39" t="s">
        <v>3746</v>
      </c>
    </row>
    <row r="933" spans="1:16" ht="12.75">
      <c r="A933" t="s">
        <v>50</v>
      </c>
      <c s="34" t="s">
        <v>3747</v>
      </c>
      <c s="34" t="s">
        <v>3748</v>
      </c>
      <c s="35" t="s">
        <v>5</v>
      </c>
      <c s="6" t="s">
        <v>3749</v>
      </c>
      <c s="36" t="s">
        <v>90</v>
      </c>
      <c s="37">
        <v>1</v>
      </c>
      <c s="36">
        <v>0</v>
      </c>
      <c s="36">
        <f>ROUND(G933*H933,6)</f>
      </c>
      <c r="L933" s="38">
        <v>0</v>
      </c>
      <c s="32">
        <f>ROUND(ROUND(L933,2)*ROUND(G933,3),2)</f>
      </c>
      <c s="36" t="s">
        <v>55</v>
      </c>
      <c>
        <f>(M933*21)/100</f>
      </c>
      <c t="s">
        <v>28</v>
      </c>
    </row>
    <row r="934" spans="1:5" ht="12.75">
      <c r="A934" s="35" t="s">
        <v>56</v>
      </c>
      <c r="E934" s="39" t="s">
        <v>3749</v>
      </c>
    </row>
    <row r="935" spans="1:5" ht="12.75">
      <c r="A935" s="35" t="s">
        <v>57</v>
      </c>
      <c r="E935" s="40" t="s">
        <v>5</v>
      </c>
    </row>
    <row r="936" spans="1:5" ht="51">
      <c r="A936" t="s">
        <v>59</v>
      </c>
      <c r="E936" s="39" t="s">
        <v>3750</v>
      </c>
    </row>
    <row r="937" spans="1:16" ht="12.75">
      <c r="A937" t="s">
        <v>50</v>
      </c>
      <c s="34" t="s">
        <v>3751</v>
      </c>
      <c s="34" t="s">
        <v>3752</v>
      </c>
      <c s="35" t="s">
        <v>5</v>
      </c>
      <c s="6" t="s">
        <v>3749</v>
      </c>
      <c s="36" t="s">
        <v>90</v>
      </c>
      <c s="37">
        <v>1</v>
      </c>
      <c s="36">
        <v>0</v>
      </c>
      <c s="36">
        <f>ROUND(G937*H937,6)</f>
      </c>
      <c r="L937" s="38">
        <v>0</v>
      </c>
      <c s="32">
        <f>ROUND(ROUND(L937,2)*ROUND(G937,3),2)</f>
      </c>
      <c s="36" t="s">
        <v>55</v>
      </c>
      <c>
        <f>(M937*21)/100</f>
      </c>
      <c t="s">
        <v>28</v>
      </c>
    </row>
    <row r="938" spans="1:5" ht="12.75">
      <c r="A938" s="35" t="s">
        <v>56</v>
      </c>
      <c r="E938" s="39" t="s">
        <v>3749</v>
      </c>
    </row>
    <row r="939" spans="1:5" ht="12.75">
      <c r="A939" s="35" t="s">
        <v>57</v>
      </c>
      <c r="E939" s="40" t="s">
        <v>5</v>
      </c>
    </row>
    <row r="940" spans="1:5" ht="51">
      <c r="A940" t="s">
        <v>59</v>
      </c>
      <c r="E940" s="39" t="s">
        <v>3750</v>
      </c>
    </row>
    <row r="941" spans="1:16" ht="12.75">
      <c r="A941" t="s">
        <v>50</v>
      </c>
      <c s="34" t="s">
        <v>3753</v>
      </c>
      <c s="34" t="s">
        <v>3754</v>
      </c>
      <c s="35" t="s">
        <v>5</v>
      </c>
      <c s="6" t="s">
        <v>3755</v>
      </c>
      <c s="36" t="s">
        <v>90</v>
      </c>
      <c s="37">
        <v>1</v>
      </c>
      <c s="36">
        <v>0</v>
      </c>
      <c s="36">
        <f>ROUND(G941*H941,6)</f>
      </c>
      <c r="L941" s="38">
        <v>0</v>
      </c>
      <c s="32">
        <f>ROUND(ROUND(L941,2)*ROUND(G941,3),2)</f>
      </c>
      <c s="36" t="s">
        <v>55</v>
      </c>
      <c>
        <f>(M941*21)/100</f>
      </c>
      <c t="s">
        <v>28</v>
      </c>
    </row>
    <row r="942" spans="1:5" ht="12.75">
      <c r="A942" s="35" t="s">
        <v>56</v>
      </c>
      <c r="E942" s="39" t="s">
        <v>3755</v>
      </c>
    </row>
    <row r="943" spans="1:5" ht="12.75">
      <c r="A943" s="35" t="s">
        <v>57</v>
      </c>
      <c r="E943" s="40" t="s">
        <v>5</v>
      </c>
    </row>
    <row r="944" spans="1:5" ht="51">
      <c r="A944" t="s">
        <v>59</v>
      </c>
      <c r="E944" s="39" t="s">
        <v>3750</v>
      </c>
    </row>
    <row r="945" spans="1:16" ht="12.75">
      <c r="A945" t="s">
        <v>50</v>
      </c>
      <c s="34" t="s">
        <v>3756</v>
      </c>
      <c s="34" t="s">
        <v>3757</v>
      </c>
      <c s="35" t="s">
        <v>5</v>
      </c>
      <c s="6" t="s">
        <v>3758</v>
      </c>
      <c s="36" t="s">
        <v>90</v>
      </c>
      <c s="37">
        <v>1</v>
      </c>
      <c s="36">
        <v>0</v>
      </c>
      <c s="36">
        <f>ROUND(G945*H945,6)</f>
      </c>
      <c r="L945" s="38">
        <v>0</v>
      </c>
      <c s="32">
        <f>ROUND(ROUND(L945,2)*ROUND(G945,3),2)</f>
      </c>
      <c s="36" t="s">
        <v>55</v>
      </c>
      <c>
        <f>(M945*21)/100</f>
      </c>
      <c t="s">
        <v>28</v>
      </c>
    </row>
    <row r="946" spans="1:5" ht="12.75">
      <c r="A946" s="35" t="s">
        <v>56</v>
      </c>
      <c r="E946" s="39" t="s">
        <v>3758</v>
      </c>
    </row>
    <row r="947" spans="1:5" ht="12.75">
      <c r="A947" s="35" t="s">
        <v>57</v>
      </c>
      <c r="E947" s="40" t="s">
        <v>5</v>
      </c>
    </row>
    <row r="948" spans="1:5" ht="51">
      <c r="A948" t="s">
        <v>59</v>
      </c>
      <c r="E948" s="39" t="s">
        <v>3759</v>
      </c>
    </row>
    <row r="949" spans="1:16" ht="12.75">
      <c r="A949" t="s">
        <v>50</v>
      </c>
      <c s="34" t="s">
        <v>3760</v>
      </c>
      <c s="34" t="s">
        <v>3761</v>
      </c>
      <c s="35" t="s">
        <v>5</v>
      </c>
      <c s="6" t="s">
        <v>3762</v>
      </c>
      <c s="36" t="s">
        <v>90</v>
      </c>
      <c s="37">
        <v>1</v>
      </c>
      <c s="36">
        <v>0</v>
      </c>
      <c s="36">
        <f>ROUND(G949*H949,6)</f>
      </c>
      <c r="L949" s="38">
        <v>0</v>
      </c>
      <c s="32">
        <f>ROUND(ROUND(L949,2)*ROUND(G949,3),2)</f>
      </c>
      <c s="36" t="s">
        <v>55</v>
      </c>
      <c>
        <f>(M949*21)/100</f>
      </c>
      <c t="s">
        <v>28</v>
      </c>
    </row>
    <row r="950" spans="1:5" ht="12.75">
      <c r="A950" s="35" t="s">
        <v>56</v>
      </c>
      <c r="E950" s="39" t="s">
        <v>3762</v>
      </c>
    </row>
    <row r="951" spans="1:5" ht="12.75">
      <c r="A951" s="35" t="s">
        <v>57</v>
      </c>
      <c r="E951" s="40" t="s">
        <v>5</v>
      </c>
    </row>
    <row r="952" spans="1:5" ht="51">
      <c r="A952" t="s">
        <v>59</v>
      </c>
      <c r="E952" s="39" t="s">
        <v>3763</v>
      </c>
    </row>
    <row r="953" spans="1:16" ht="12.75">
      <c r="A953" t="s">
        <v>50</v>
      </c>
      <c s="34" t="s">
        <v>3764</v>
      </c>
      <c s="34" t="s">
        <v>3765</v>
      </c>
      <c s="35" t="s">
        <v>5</v>
      </c>
      <c s="6" t="s">
        <v>3766</v>
      </c>
      <c s="36" t="s">
        <v>90</v>
      </c>
      <c s="37">
        <v>1</v>
      </c>
      <c s="36">
        <v>0</v>
      </c>
      <c s="36">
        <f>ROUND(G953*H953,6)</f>
      </c>
      <c r="L953" s="38">
        <v>0</v>
      </c>
      <c s="32">
        <f>ROUND(ROUND(L953,2)*ROUND(G953,3),2)</f>
      </c>
      <c s="36" t="s">
        <v>55</v>
      </c>
      <c>
        <f>(M953*21)/100</f>
      </c>
      <c t="s">
        <v>28</v>
      </c>
    </row>
    <row r="954" spans="1:5" ht="12.75">
      <c r="A954" s="35" t="s">
        <v>56</v>
      </c>
      <c r="E954" s="39" t="s">
        <v>3766</v>
      </c>
    </row>
    <row r="955" spans="1:5" ht="12.75">
      <c r="A955" s="35" t="s">
        <v>57</v>
      </c>
      <c r="E955" s="40" t="s">
        <v>5</v>
      </c>
    </row>
    <row r="956" spans="1:5" ht="51">
      <c r="A956" t="s">
        <v>59</v>
      </c>
      <c r="E956" s="39" t="s">
        <v>3767</v>
      </c>
    </row>
    <row r="957" spans="1:16" ht="12.75">
      <c r="A957" t="s">
        <v>50</v>
      </c>
      <c s="34" t="s">
        <v>3768</v>
      </c>
      <c s="34" t="s">
        <v>3769</v>
      </c>
      <c s="35" t="s">
        <v>5</v>
      </c>
      <c s="6" t="s">
        <v>3770</v>
      </c>
      <c s="36" t="s">
        <v>90</v>
      </c>
      <c s="37">
        <v>1</v>
      </c>
      <c s="36">
        <v>0</v>
      </c>
      <c s="36">
        <f>ROUND(G957*H957,6)</f>
      </c>
      <c r="L957" s="38">
        <v>0</v>
      </c>
      <c s="32">
        <f>ROUND(ROUND(L957,2)*ROUND(G957,3),2)</f>
      </c>
      <c s="36" t="s">
        <v>55</v>
      </c>
      <c>
        <f>(M957*21)/100</f>
      </c>
      <c t="s">
        <v>28</v>
      </c>
    </row>
    <row r="958" spans="1:5" ht="12.75">
      <c r="A958" s="35" t="s">
        <v>56</v>
      </c>
      <c r="E958" s="39" t="s">
        <v>3770</v>
      </c>
    </row>
    <row r="959" spans="1:5" ht="12.75">
      <c r="A959" s="35" t="s">
        <v>57</v>
      </c>
      <c r="E959" s="40" t="s">
        <v>5</v>
      </c>
    </row>
    <row r="960" spans="1:5" ht="51">
      <c r="A960" t="s">
        <v>59</v>
      </c>
      <c r="E960" s="39" t="s">
        <v>3767</v>
      </c>
    </row>
    <row r="961" spans="1:16" ht="12.75">
      <c r="A961" t="s">
        <v>50</v>
      </c>
      <c s="34" t="s">
        <v>3771</v>
      </c>
      <c s="34" t="s">
        <v>3772</v>
      </c>
      <c s="35" t="s">
        <v>5</v>
      </c>
      <c s="6" t="s">
        <v>3770</v>
      </c>
      <c s="36" t="s">
        <v>90</v>
      </c>
      <c s="37">
        <v>1</v>
      </c>
      <c s="36">
        <v>0</v>
      </c>
      <c s="36">
        <f>ROUND(G961*H961,6)</f>
      </c>
      <c r="L961" s="38">
        <v>0</v>
      </c>
      <c s="32">
        <f>ROUND(ROUND(L961,2)*ROUND(G961,3),2)</f>
      </c>
      <c s="36" t="s">
        <v>55</v>
      </c>
      <c>
        <f>(M961*21)/100</f>
      </c>
      <c t="s">
        <v>28</v>
      </c>
    </row>
    <row r="962" spans="1:5" ht="12.75">
      <c r="A962" s="35" t="s">
        <v>56</v>
      </c>
      <c r="E962" s="39" t="s">
        <v>3770</v>
      </c>
    </row>
    <row r="963" spans="1:5" ht="12.75">
      <c r="A963" s="35" t="s">
        <v>57</v>
      </c>
      <c r="E963" s="40" t="s">
        <v>5</v>
      </c>
    </row>
    <row r="964" spans="1:5" ht="51">
      <c r="A964" t="s">
        <v>59</v>
      </c>
      <c r="E964" s="39" t="s">
        <v>3767</v>
      </c>
    </row>
    <row r="965" spans="1:16" ht="12.75">
      <c r="A965" t="s">
        <v>50</v>
      </c>
      <c s="34" t="s">
        <v>3773</v>
      </c>
      <c s="34" t="s">
        <v>3774</v>
      </c>
      <c s="35" t="s">
        <v>5</v>
      </c>
      <c s="6" t="s">
        <v>3775</v>
      </c>
      <c s="36" t="s">
        <v>90</v>
      </c>
      <c s="37">
        <v>1</v>
      </c>
      <c s="36">
        <v>0</v>
      </c>
      <c s="36">
        <f>ROUND(G965*H965,6)</f>
      </c>
      <c r="L965" s="38">
        <v>0</v>
      </c>
      <c s="32">
        <f>ROUND(ROUND(L965,2)*ROUND(G965,3),2)</f>
      </c>
      <c s="36" t="s">
        <v>55</v>
      </c>
      <c>
        <f>(M965*21)/100</f>
      </c>
      <c t="s">
        <v>28</v>
      </c>
    </row>
    <row r="966" spans="1:5" ht="12.75">
      <c r="A966" s="35" t="s">
        <v>56</v>
      </c>
      <c r="E966" s="39" t="s">
        <v>3775</v>
      </c>
    </row>
    <row r="967" spans="1:5" ht="12.75">
      <c r="A967" s="35" t="s">
        <v>57</v>
      </c>
      <c r="E967" s="40" t="s">
        <v>5</v>
      </c>
    </row>
    <row r="968" spans="1:5" ht="51">
      <c r="A968" t="s">
        <v>59</v>
      </c>
      <c r="E968" s="39" t="s">
        <v>3767</v>
      </c>
    </row>
    <row r="969" spans="1:16" ht="12.75">
      <c r="A969" t="s">
        <v>50</v>
      </c>
      <c s="34" t="s">
        <v>3776</v>
      </c>
      <c s="34" t="s">
        <v>3777</v>
      </c>
      <c s="35" t="s">
        <v>5</v>
      </c>
      <c s="6" t="s">
        <v>3778</v>
      </c>
      <c s="36" t="s">
        <v>90</v>
      </c>
      <c s="37">
        <v>1</v>
      </c>
      <c s="36">
        <v>0</v>
      </c>
      <c s="36">
        <f>ROUND(G969*H969,6)</f>
      </c>
      <c r="L969" s="38">
        <v>0</v>
      </c>
      <c s="32">
        <f>ROUND(ROUND(L969,2)*ROUND(G969,3),2)</f>
      </c>
      <c s="36" t="s">
        <v>55</v>
      </c>
      <c>
        <f>(M969*21)/100</f>
      </c>
      <c t="s">
        <v>28</v>
      </c>
    </row>
    <row r="970" spans="1:5" ht="12.75">
      <c r="A970" s="35" t="s">
        <v>56</v>
      </c>
      <c r="E970" s="39" t="s">
        <v>3778</v>
      </c>
    </row>
    <row r="971" spans="1:5" ht="12.75">
      <c r="A971" s="35" t="s">
        <v>57</v>
      </c>
      <c r="E971" s="40" t="s">
        <v>5</v>
      </c>
    </row>
    <row r="972" spans="1:5" ht="51">
      <c r="A972" t="s">
        <v>59</v>
      </c>
      <c r="E972" s="39" t="s">
        <v>3779</v>
      </c>
    </row>
    <row r="973" spans="1:16" ht="25.5">
      <c r="A973" t="s">
        <v>50</v>
      </c>
      <c s="34" t="s">
        <v>3780</v>
      </c>
      <c s="34" t="s">
        <v>3781</v>
      </c>
      <c s="35" t="s">
        <v>5</v>
      </c>
      <c s="6" t="s">
        <v>3782</v>
      </c>
      <c s="36" t="s">
        <v>90</v>
      </c>
      <c s="37">
        <v>37</v>
      </c>
      <c s="36">
        <v>0.00086</v>
      </c>
      <c s="36">
        <f>ROUND(G973*H973,6)</f>
      </c>
      <c r="L973" s="38">
        <v>0</v>
      </c>
      <c s="32">
        <f>ROUND(ROUND(L973,2)*ROUND(G973,3),2)</f>
      </c>
      <c s="36" t="s">
        <v>814</v>
      </c>
      <c>
        <f>(M973*21)/100</f>
      </c>
      <c t="s">
        <v>28</v>
      </c>
    </row>
    <row r="974" spans="1:5" ht="25.5">
      <c r="A974" s="35" t="s">
        <v>56</v>
      </c>
      <c r="E974" s="39" t="s">
        <v>3782</v>
      </c>
    </row>
    <row r="975" spans="1:5" ht="12.75">
      <c r="A975" s="35" t="s">
        <v>57</v>
      </c>
      <c r="E975" s="40" t="s">
        <v>5</v>
      </c>
    </row>
    <row r="976" spans="1:5" ht="153">
      <c r="A976" t="s">
        <v>59</v>
      </c>
      <c r="E976" s="39" t="s">
        <v>3742</v>
      </c>
    </row>
    <row r="977" spans="1:16" ht="12.75">
      <c r="A977" t="s">
        <v>50</v>
      </c>
      <c s="34" t="s">
        <v>3783</v>
      </c>
      <c s="34" t="s">
        <v>3784</v>
      </c>
      <c s="35" t="s">
        <v>5</v>
      </c>
      <c s="6" t="s">
        <v>3785</v>
      </c>
      <c s="36" t="s">
        <v>90</v>
      </c>
      <c s="37">
        <v>1</v>
      </c>
      <c s="36">
        <v>0</v>
      </c>
      <c s="36">
        <f>ROUND(G977*H977,6)</f>
      </c>
      <c r="L977" s="38">
        <v>0</v>
      </c>
      <c s="32">
        <f>ROUND(ROUND(L977,2)*ROUND(G977,3),2)</f>
      </c>
      <c s="36" t="s">
        <v>55</v>
      </c>
      <c>
        <f>(M977*21)/100</f>
      </c>
      <c t="s">
        <v>28</v>
      </c>
    </row>
    <row r="978" spans="1:5" ht="12.75">
      <c r="A978" s="35" t="s">
        <v>56</v>
      </c>
      <c r="E978" s="39" t="s">
        <v>3785</v>
      </c>
    </row>
    <row r="979" spans="1:5" ht="12.75">
      <c r="A979" s="35" t="s">
        <v>57</v>
      </c>
      <c r="E979" s="40" t="s">
        <v>5</v>
      </c>
    </row>
    <row r="980" spans="1:5" ht="51">
      <c r="A980" t="s">
        <v>59</v>
      </c>
      <c r="E980" s="39" t="s">
        <v>3786</v>
      </c>
    </row>
    <row r="981" spans="1:16" ht="12.75">
      <c r="A981" t="s">
        <v>50</v>
      </c>
      <c s="34" t="s">
        <v>3787</v>
      </c>
      <c s="34" t="s">
        <v>3788</v>
      </c>
      <c s="35" t="s">
        <v>5</v>
      </c>
      <c s="6" t="s">
        <v>3789</v>
      </c>
      <c s="36" t="s">
        <v>90</v>
      </c>
      <c s="37">
        <v>1</v>
      </c>
      <c s="36">
        <v>0</v>
      </c>
      <c s="36">
        <f>ROUND(G981*H981,6)</f>
      </c>
      <c r="L981" s="38">
        <v>0</v>
      </c>
      <c s="32">
        <f>ROUND(ROUND(L981,2)*ROUND(G981,3),2)</f>
      </c>
      <c s="36" t="s">
        <v>55</v>
      </c>
      <c>
        <f>(M981*21)/100</f>
      </c>
      <c t="s">
        <v>28</v>
      </c>
    </row>
    <row r="982" spans="1:5" ht="12.75">
      <c r="A982" s="35" t="s">
        <v>56</v>
      </c>
      <c r="E982" s="39" t="s">
        <v>3789</v>
      </c>
    </row>
    <row r="983" spans="1:5" ht="12.75">
      <c r="A983" s="35" t="s">
        <v>57</v>
      </c>
      <c r="E983" s="40" t="s">
        <v>5</v>
      </c>
    </row>
    <row r="984" spans="1:5" ht="51">
      <c r="A984" t="s">
        <v>59</v>
      </c>
      <c r="E984" s="39" t="s">
        <v>3786</v>
      </c>
    </row>
    <row r="985" spans="1:16" ht="12.75">
      <c r="A985" t="s">
        <v>50</v>
      </c>
      <c s="34" t="s">
        <v>3790</v>
      </c>
      <c s="34" t="s">
        <v>3791</v>
      </c>
      <c s="35" t="s">
        <v>5</v>
      </c>
      <c s="6" t="s">
        <v>3792</v>
      </c>
      <c s="36" t="s">
        <v>90</v>
      </c>
      <c s="37">
        <v>1</v>
      </c>
      <c s="36">
        <v>0</v>
      </c>
      <c s="36">
        <f>ROUND(G985*H985,6)</f>
      </c>
      <c r="L985" s="38">
        <v>0</v>
      </c>
      <c s="32">
        <f>ROUND(ROUND(L985,2)*ROUND(G985,3),2)</f>
      </c>
      <c s="36" t="s">
        <v>55</v>
      </c>
      <c>
        <f>(M985*21)/100</f>
      </c>
      <c t="s">
        <v>28</v>
      </c>
    </row>
    <row r="986" spans="1:5" ht="12.75">
      <c r="A986" s="35" t="s">
        <v>56</v>
      </c>
      <c r="E986" s="39" t="s">
        <v>3792</v>
      </c>
    </row>
    <row r="987" spans="1:5" ht="12.75">
      <c r="A987" s="35" t="s">
        <v>57</v>
      </c>
      <c r="E987" s="40" t="s">
        <v>5</v>
      </c>
    </row>
    <row r="988" spans="1:5" ht="51">
      <c r="A988" t="s">
        <v>59</v>
      </c>
      <c r="E988" s="39" t="s">
        <v>3746</v>
      </c>
    </row>
    <row r="989" spans="1:16" ht="25.5">
      <c r="A989" t="s">
        <v>50</v>
      </c>
      <c s="34" t="s">
        <v>3793</v>
      </c>
      <c s="34" t="s">
        <v>3794</v>
      </c>
      <c s="35" t="s">
        <v>5</v>
      </c>
      <c s="6" t="s">
        <v>3795</v>
      </c>
      <c s="36" t="s">
        <v>90</v>
      </c>
      <c s="37">
        <v>1</v>
      </c>
      <c s="36">
        <v>0</v>
      </c>
      <c s="36">
        <f>ROUND(G989*H989,6)</f>
      </c>
      <c r="L989" s="38">
        <v>0</v>
      </c>
      <c s="32">
        <f>ROUND(ROUND(L989,2)*ROUND(G989,3),2)</f>
      </c>
      <c s="36" t="s">
        <v>55</v>
      </c>
      <c>
        <f>(M989*21)/100</f>
      </c>
      <c t="s">
        <v>28</v>
      </c>
    </row>
    <row r="990" spans="1:5" ht="25.5">
      <c r="A990" s="35" t="s">
        <v>56</v>
      </c>
      <c r="E990" s="39" t="s">
        <v>3795</v>
      </c>
    </row>
    <row r="991" spans="1:5" ht="12.75">
      <c r="A991" s="35" t="s">
        <v>57</v>
      </c>
      <c r="E991" s="40" t="s">
        <v>5</v>
      </c>
    </row>
    <row r="992" spans="1:5" ht="51">
      <c r="A992" t="s">
        <v>59</v>
      </c>
      <c r="E992" s="39" t="s">
        <v>3796</v>
      </c>
    </row>
    <row r="993" spans="1:16" ht="25.5">
      <c r="A993" t="s">
        <v>50</v>
      </c>
      <c s="34" t="s">
        <v>3797</v>
      </c>
      <c s="34" t="s">
        <v>3798</v>
      </c>
      <c s="35" t="s">
        <v>5</v>
      </c>
      <c s="6" t="s">
        <v>3799</v>
      </c>
      <c s="36" t="s">
        <v>90</v>
      </c>
      <c s="37">
        <v>1</v>
      </c>
      <c s="36">
        <v>0</v>
      </c>
      <c s="36">
        <f>ROUND(G993*H993,6)</f>
      </c>
      <c r="L993" s="38">
        <v>0</v>
      </c>
      <c s="32">
        <f>ROUND(ROUND(L993,2)*ROUND(G993,3),2)</f>
      </c>
      <c s="36" t="s">
        <v>55</v>
      </c>
      <c>
        <f>(M993*21)/100</f>
      </c>
      <c t="s">
        <v>28</v>
      </c>
    </row>
    <row r="994" spans="1:5" ht="25.5">
      <c r="A994" s="35" t="s">
        <v>56</v>
      </c>
      <c r="E994" s="39" t="s">
        <v>3799</v>
      </c>
    </row>
    <row r="995" spans="1:5" ht="12.75">
      <c r="A995" s="35" t="s">
        <v>57</v>
      </c>
      <c r="E995" s="40" t="s">
        <v>5</v>
      </c>
    </row>
    <row r="996" spans="1:5" ht="51">
      <c r="A996" t="s">
        <v>59</v>
      </c>
      <c r="E996" s="39" t="s">
        <v>3796</v>
      </c>
    </row>
    <row r="997" spans="1:16" ht="12.75">
      <c r="A997" t="s">
        <v>50</v>
      </c>
      <c s="34" t="s">
        <v>3800</v>
      </c>
      <c s="34" t="s">
        <v>3801</v>
      </c>
      <c s="35" t="s">
        <v>5</v>
      </c>
      <c s="6" t="s">
        <v>3802</v>
      </c>
      <c s="36" t="s">
        <v>90</v>
      </c>
      <c s="37">
        <v>1</v>
      </c>
      <c s="36">
        <v>0</v>
      </c>
      <c s="36">
        <f>ROUND(G997*H997,6)</f>
      </c>
      <c r="L997" s="38">
        <v>0</v>
      </c>
      <c s="32">
        <f>ROUND(ROUND(L997,2)*ROUND(G997,3),2)</f>
      </c>
      <c s="36" t="s">
        <v>55</v>
      </c>
      <c>
        <f>(M997*21)/100</f>
      </c>
      <c t="s">
        <v>28</v>
      </c>
    </row>
    <row r="998" spans="1:5" ht="12.75">
      <c r="A998" s="35" t="s">
        <v>56</v>
      </c>
      <c r="E998" s="39" t="s">
        <v>3802</v>
      </c>
    </row>
    <row r="999" spans="1:5" ht="12.75">
      <c r="A999" s="35" t="s">
        <v>57</v>
      </c>
      <c r="E999" s="40" t="s">
        <v>5</v>
      </c>
    </row>
    <row r="1000" spans="1:5" ht="63.75">
      <c r="A1000" t="s">
        <v>59</v>
      </c>
      <c r="E1000" s="39" t="s">
        <v>3803</v>
      </c>
    </row>
    <row r="1001" spans="1:16" ht="12.75">
      <c r="A1001" t="s">
        <v>50</v>
      </c>
      <c s="34" t="s">
        <v>3804</v>
      </c>
      <c s="34" t="s">
        <v>3805</v>
      </c>
      <c s="35" t="s">
        <v>5</v>
      </c>
      <c s="6" t="s">
        <v>3802</v>
      </c>
      <c s="36" t="s">
        <v>90</v>
      </c>
      <c s="37">
        <v>1</v>
      </c>
      <c s="36">
        <v>0</v>
      </c>
      <c s="36">
        <f>ROUND(G1001*H1001,6)</f>
      </c>
      <c r="L1001" s="38">
        <v>0</v>
      </c>
      <c s="32">
        <f>ROUND(ROUND(L1001,2)*ROUND(G1001,3),2)</f>
      </c>
      <c s="36" t="s">
        <v>55</v>
      </c>
      <c>
        <f>(M1001*21)/100</f>
      </c>
      <c t="s">
        <v>28</v>
      </c>
    </row>
    <row r="1002" spans="1:5" ht="12.75">
      <c r="A1002" s="35" t="s">
        <v>56</v>
      </c>
      <c r="E1002" s="39" t="s">
        <v>3802</v>
      </c>
    </row>
    <row r="1003" spans="1:5" ht="12.75">
      <c r="A1003" s="35" t="s">
        <v>57</v>
      </c>
      <c r="E1003" s="40" t="s">
        <v>5</v>
      </c>
    </row>
    <row r="1004" spans="1:5" ht="63.75">
      <c r="A1004" t="s">
        <v>59</v>
      </c>
      <c r="E1004" s="39" t="s">
        <v>3803</v>
      </c>
    </row>
    <row r="1005" spans="1:16" ht="12.75">
      <c r="A1005" t="s">
        <v>50</v>
      </c>
      <c s="34" t="s">
        <v>3806</v>
      </c>
      <c s="34" t="s">
        <v>3807</v>
      </c>
      <c s="35" t="s">
        <v>5</v>
      </c>
      <c s="6" t="s">
        <v>3808</v>
      </c>
      <c s="36" t="s">
        <v>90</v>
      </c>
      <c s="37">
        <v>1</v>
      </c>
      <c s="36">
        <v>0</v>
      </c>
      <c s="36">
        <f>ROUND(G1005*H1005,6)</f>
      </c>
      <c r="L1005" s="38">
        <v>0</v>
      </c>
      <c s="32">
        <f>ROUND(ROUND(L1005,2)*ROUND(G1005,3),2)</f>
      </c>
      <c s="36" t="s">
        <v>55</v>
      </c>
      <c>
        <f>(M1005*21)/100</f>
      </c>
      <c t="s">
        <v>28</v>
      </c>
    </row>
    <row r="1006" spans="1:5" ht="12.75">
      <c r="A1006" s="35" t="s">
        <v>56</v>
      </c>
      <c r="E1006" s="39" t="s">
        <v>3808</v>
      </c>
    </row>
    <row r="1007" spans="1:5" ht="12.75">
      <c r="A1007" s="35" t="s">
        <v>57</v>
      </c>
      <c r="E1007" s="40" t="s">
        <v>5</v>
      </c>
    </row>
    <row r="1008" spans="1:5" ht="51">
      <c r="A1008" t="s">
        <v>59</v>
      </c>
      <c r="E1008" s="39" t="s">
        <v>3809</v>
      </c>
    </row>
    <row r="1009" spans="1:16" ht="12.75">
      <c r="A1009" t="s">
        <v>50</v>
      </c>
      <c s="34" t="s">
        <v>3810</v>
      </c>
      <c s="34" t="s">
        <v>3811</v>
      </c>
      <c s="35" t="s">
        <v>5</v>
      </c>
      <c s="6" t="s">
        <v>3812</v>
      </c>
      <c s="36" t="s">
        <v>90</v>
      </c>
      <c s="37">
        <v>1</v>
      </c>
      <c s="36">
        <v>0</v>
      </c>
      <c s="36">
        <f>ROUND(G1009*H1009,6)</f>
      </c>
      <c r="L1009" s="38">
        <v>0</v>
      </c>
      <c s="32">
        <f>ROUND(ROUND(L1009,2)*ROUND(G1009,3),2)</f>
      </c>
      <c s="36" t="s">
        <v>55</v>
      </c>
      <c>
        <f>(M1009*21)/100</f>
      </c>
      <c t="s">
        <v>28</v>
      </c>
    </row>
    <row r="1010" spans="1:5" ht="12.75">
      <c r="A1010" s="35" t="s">
        <v>56</v>
      </c>
      <c r="E1010" s="39" t="s">
        <v>3812</v>
      </c>
    </row>
    <row r="1011" spans="1:5" ht="12.75">
      <c r="A1011" s="35" t="s">
        <v>57</v>
      </c>
      <c r="E1011" s="40" t="s">
        <v>5</v>
      </c>
    </row>
    <row r="1012" spans="1:5" ht="51">
      <c r="A1012" t="s">
        <v>59</v>
      </c>
      <c r="E1012" s="39" t="s">
        <v>3813</v>
      </c>
    </row>
    <row r="1013" spans="1:16" ht="12.75">
      <c r="A1013" t="s">
        <v>50</v>
      </c>
      <c s="34" t="s">
        <v>3814</v>
      </c>
      <c s="34" t="s">
        <v>3815</v>
      </c>
      <c s="35" t="s">
        <v>5</v>
      </c>
      <c s="6" t="s">
        <v>3816</v>
      </c>
      <c s="36" t="s">
        <v>90</v>
      </c>
      <c s="37">
        <v>1</v>
      </c>
      <c s="36">
        <v>0</v>
      </c>
      <c s="36">
        <f>ROUND(G1013*H1013,6)</f>
      </c>
      <c r="L1013" s="38">
        <v>0</v>
      </c>
      <c s="32">
        <f>ROUND(ROUND(L1013,2)*ROUND(G1013,3),2)</f>
      </c>
      <c s="36" t="s">
        <v>55</v>
      </c>
      <c>
        <f>(M1013*21)/100</f>
      </c>
      <c t="s">
        <v>28</v>
      </c>
    </row>
    <row r="1014" spans="1:5" ht="12.75">
      <c r="A1014" s="35" t="s">
        <v>56</v>
      </c>
      <c r="E1014" s="39" t="s">
        <v>3816</v>
      </c>
    </row>
    <row r="1015" spans="1:5" ht="12.75">
      <c r="A1015" s="35" t="s">
        <v>57</v>
      </c>
      <c r="E1015" s="40" t="s">
        <v>5</v>
      </c>
    </row>
    <row r="1016" spans="1:5" ht="51">
      <c r="A1016" t="s">
        <v>59</v>
      </c>
      <c r="E1016" s="39" t="s">
        <v>3817</v>
      </c>
    </row>
    <row r="1017" spans="1:16" ht="25.5">
      <c r="A1017" t="s">
        <v>50</v>
      </c>
      <c s="34" t="s">
        <v>3818</v>
      </c>
      <c s="34" t="s">
        <v>3819</v>
      </c>
      <c s="35" t="s">
        <v>5</v>
      </c>
      <c s="6" t="s">
        <v>3820</v>
      </c>
      <c s="36" t="s">
        <v>90</v>
      </c>
      <c s="37">
        <v>1</v>
      </c>
      <c s="36">
        <v>0</v>
      </c>
      <c s="36">
        <f>ROUND(G1017*H1017,6)</f>
      </c>
      <c r="L1017" s="38">
        <v>0</v>
      </c>
      <c s="32">
        <f>ROUND(ROUND(L1017,2)*ROUND(G1017,3),2)</f>
      </c>
      <c s="36" t="s">
        <v>55</v>
      </c>
      <c>
        <f>(M1017*21)/100</f>
      </c>
      <c t="s">
        <v>28</v>
      </c>
    </row>
    <row r="1018" spans="1:5" ht="25.5">
      <c r="A1018" s="35" t="s">
        <v>56</v>
      </c>
      <c r="E1018" s="39" t="s">
        <v>3820</v>
      </c>
    </row>
    <row r="1019" spans="1:5" ht="12.75">
      <c r="A1019" s="35" t="s">
        <v>57</v>
      </c>
      <c r="E1019" s="40" t="s">
        <v>5</v>
      </c>
    </row>
    <row r="1020" spans="1:5" ht="51">
      <c r="A1020" t="s">
        <v>59</v>
      </c>
      <c r="E1020" s="39" t="s">
        <v>3821</v>
      </c>
    </row>
    <row r="1021" spans="1:16" ht="25.5">
      <c r="A1021" t="s">
        <v>50</v>
      </c>
      <c s="34" t="s">
        <v>3822</v>
      </c>
      <c s="34" t="s">
        <v>3823</v>
      </c>
      <c s="35" t="s">
        <v>5</v>
      </c>
      <c s="6" t="s">
        <v>3824</v>
      </c>
      <c s="36" t="s">
        <v>90</v>
      </c>
      <c s="37">
        <v>1</v>
      </c>
      <c s="36">
        <v>0</v>
      </c>
      <c s="36">
        <f>ROUND(G1021*H1021,6)</f>
      </c>
      <c r="L1021" s="38">
        <v>0</v>
      </c>
      <c s="32">
        <f>ROUND(ROUND(L1021,2)*ROUND(G1021,3),2)</f>
      </c>
      <c s="36" t="s">
        <v>55</v>
      </c>
      <c>
        <f>(M1021*21)/100</f>
      </c>
      <c t="s">
        <v>28</v>
      </c>
    </row>
    <row r="1022" spans="1:5" ht="25.5">
      <c r="A1022" s="35" t="s">
        <v>56</v>
      </c>
      <c r="E1022" s="39" t="s">
        <v>3824</v>
      </c>
    </row>
    <row r="1023" spans="1:5" ht="12.75">
      <c r="A1023" s="35" t="s">
        <v>57</v>
      </c>
      <c r="E1023" s="40" t="s">
        <v>5</v>
      </c>
    </row>
    <row r="1024" spans="1:5" ht="51">
      <c r="A1024" t="s">
        <v>59</v>
      </c>
      <c r="E1024" s="39" t="s">
        <v>3825</v>
      </c>
    </row>
    <row r="1025" spans="1:16" ht="25.5">
      <c r="A1025" t="s">
        <v>50</v>
      </c>
      <c s="34" t="s">
        <v>3826</v>
      </c>
      <c s="34" t="s">
        <v>3827</v>
      </c>
      <c s="35" t="s">
        <v>5</v>
      </c>
      <c s="6" t="s">
        <v>3824</v>
      </c>
      <c s="36" t="s">
        <v>90</v>
      </c>
      <c s="37">
        <v>1</v>
      </c>
      <c s="36">
        <v>0</v>
      </c>
      <c s="36">
        <f>ROUND(G1025*H1025,6)</f>
      </c>
      <c r="L1025" s="38">
        <v>0</v>
      </c>
      <c s="32">
        <f>ROUND(ROUND(L1025,2)*ROUND(G1025,3),2)</f>
      </c>
      <c s="36" t="s">
        <v>55</v>
      </c>
      <c>
        <f>(M1025*21)/100</f>
      </c>
      <c t="s">
        <v>28</v>
      </c>
    </row>
    <row r="1026" spans="1:5" ht="25.5">
      <c r="A1026" s="35" t="s">
        <v>56</v>
      </c>
      <c r="E1026" s="39" t="s">
        <v>3824</v>
      </c>
    </row>
    <row r="1027" spans="1:5" ht="12.75">
      <c r="A1027" s="35" t="s">
        <v>57</v>
      </c>
      <c r="E1027" s="40" t="s">
        <v>5</v>
      </c>
    </row>
    <row r="1028" spans="1:5" ht="51">
      <c r="A1028" t="s">
        <v>59</v>
      </c>
      <c r="E1028" s="39" t="s">
        <v>3825</v>
      </c>
    </row>
    <row r="1029" spans="1:16" ht="25.5">
      <c r="A1029" t="s">
        <v>50</v>
      </c>
      <c s="34" t="s">
        <v>3828</v>
      </c>
      <c s="34" t="s">
        <v>3829</v>
      </c>
      <c s="35" t="s">
        <v>5</v>
      </c>
      <c s="6" t="s">
        <v>3830</v>
      </c>
      <c s="36" t="s">
        <v>90</v>
      </c>
      <c s="37">
        <v>1</v>
      </c>
      <c s="36">
        <v>0</v>
      </c>
      <c s="36">
        <f>ROUND(G1029*H1029,6)</f>
      </c>
      <c r="L1029" s="38">
        <v>0</v>
      </c>
      <c s="32">
        <f>ROUND(ROUND(L1029,2)*ROUND(G1029,3),2)</f>
      </c>
      <c s="36" t="s">
        <v>55</v>
      </c>
      <c>
        <f>(M1029*21)/100</f>
      </c>
      <c t="s">
        <v>28</v>
      </c>
    </row>
    <row r="1030" spans="1:5" ht="25.5">
      <c r="A1030" s="35" t="s">
        <v>56</v>
      </c>
      <c r="E1030" s="39" t="s">
        <v>3830</v>
      </c>
    </row>
    <row r="1031" spans="1:5" ht="12.75">
      <c r="A1031" s="35" t="s">
        <v>57</v>
      </c>
      <c r="E1031" s="40" t="s">
        <v>5</v>
      </c>
    </row>
    <row r="1032" spans="1:5" ht="51">
      <c r="A1032" t="s">
        <v>59</v>
      </c>
      <c r="E1032" s="39" t="s">
        <v>3831</v>
      </c>
    </row>
    <row r="1033" spans="1:16" ht="12.75">
      <c r="A1033" t="s">
        <v>50</v>
      </c>
      <c s="34" t="s">
        <v>3832</v>
      </c>
      <c s="34" t="s">
        <v>3833</v>
      </c>
      <c s="35" t="s">
        <v>5</v>
      </c>
      <c s="6" t="s">
        <v>3834</v>
      </c>
      <c s="36" t="s">
        <v>90</v>
      </c>
      <c s="37">
        <v>1</v>
      </c>
      <c s="36">
        <v>0</v>
      </c>
      <c s="36">
        <f>ROUND(G1033*H1033,6)</f>
      </c>
      <c r="L1033" s="38">
        <v>0</v>
      </c>
      <c s="32">
        <f>ROUND(ROUND(L1033,2)*ROUND(G1033,3),2)</f>
      </c>
      <c s="36" t="s">
        <v>55</v>
      </c>
      <c>
        <f>(M1033*21)/100</f>
      </c>
      <c t="s">
        <v>28</v>
      </c>
    </row>
    <row r="1034" spans="1:5" ht="12.75">
      <c r="A1034" s="35" t="s">
        <v>56</v>
      </c>
      <c r="E1034" s="39" t="s">
        <v>3834</v>
      </c>
    </row>
    <row r="1035" spans="1:5" ht="12.75">
      <c r="A1035" s="35" t="s">
        <v>57</v>
      </c>
      <c r="E1035" s="40" t="s">
        <v>5</v>
      </c>
    </row>
    <row r="1036" spans="1:5" ht="51">
      <c r="A1036" t="s">
        <v>59</v>
      </c>
      <c r="E1036" s="39" t="s">
        <v>3835</v>
      </c>
    </row>
    <row r="1037" spans="1:16" ht="12.75">
      <c r="A1037" t="s">
        <v>50</v>
      </c>
      <c s="34" t="s">
        <v>3836</v>
      </c>
      <c s="34" t="s">
        <v>3837</v>
      </c>
      <c s="35" t="s">
        <v>5</v>
      </c>
      <c s="6" t="s">
        <v>3834</v>
      </c>
      <c s="36" t="s">
        <v>90</v>
      </c>
      <c s="37">
        <v>1</v>
      </c>
      <c s="36">
        <v>0</v>
      </c>
      <c s="36">
        <f>ROUND(G1037*H1037,6)</f>
      </c>
      <c r="L1037" s="38">
        <v>0</v>
      </c>
      <c s="32">
        <f>ROUND(ROUND(L1037,2)*ROUND(G1037,3),2)</f>
      </c>
      <c s="36" t="s">
        <v>55</v>
      </c>
      <c>
        <f>(M1037*21)/100</f>
      </c>
      <c t="s">
        <v>28</v>
      </c>
    </row>
    <row r="1038" spans="1:5" ht="12.75">
      <c r="A1038" s="35" t="s">
        <v>56</v>
      </c>
      <c r="E1038" s="39" t="s">
        <v>3834</v>
      </c>
    </row>
    <row r="1039" spans="1:5" ht="12.75">
      <c r="A1039" s="35" t="s">
        <v>57</v>
      </c>
      <c r="E1039" s="40" t="s">
        <v>5</v>
      </c>
    </row>
    <row r="1040" spans="1:5" ht="51">
      <c r="A1040" t="s">
        <v>59</v>
      </c>
      <c r="E1040" s="39" t="s">
        <v>3835</v>
      </c>
    </row>
    <row r="1041" spans="1:16" ht="25.5">
      <c r="A1041" t="s">
        <v>50</v>
      </c>
      <c s="34" t="s">
        <v>3838</v>
      </c>
      <c s="34" t="s">
        <v>3839</v>
      </c>
      <c s="35" t="s">
        <v>5</v>
      </c>
      <c s="6" t="s">
        <v>3840</v>
      </c>
      <c s="36" t="s">
        <v>90</v>
      </c>
      <c s="37">
        <v>1</v>
      </c>
      <c s="36">
        <v>0</v>
      </c>
      <c s="36">
        <f>ROUND(G1041*H1041,6)</f>
      </c>
      <c r="L1041" s="38">
        <v>0</v>
      </c>
      <c s="32">
        <f>ROUND(ROUND(L1041,2)*ROUND(G1041,3),2)</f>
      </c>
      <c s="36" t="s">
        <v>55</v>
      </c>
      <c>
        <f>(M1041*21)/100</f>
      </c>
      <c t="s">
        <v>28</v>
      </c>
    </row>
    <row r="1042" spans="1:5" ht="25.5">
      <c r="A1042" s="35" t="s">
        <v>56</v>
      </c>
      <c r="E1042" s="39" t="s">
        <v>3840</v>
      </c>
    </row>
    <row r="1043" spans="1:5" ht="12.75">
      <c r="A1043" s="35" t="s">
        <v>57</v>
      </c>
      <c r="E1043" s="40" t="s">
        <v>5</v>
      </c>
    </row>
    <row r="1044" spans="1:5" ht="51">
      <c r="A1044" t="s">
        <v>59</v>
      </c>
      <c r="E1044" s="39" t="s">
        <v>3841</v>
      </c>
    </row>
    <row r="1045" spans="1:16" ht="12.75">
      <c r="A1045" t="s">
        <v>50</v>
      </c>
      <c s="34" t="s">
        <v>3842</v>
      </c>
      <c s="34" t="s">
        <v>3843</v>
      </c>
      <c s="35" t="s">
        <v>5</v>
      </c>
      <c s="6" t="s">
        <v>3844</v>
      </c>
      <c s="36" t="s">
        <v>90</v>
      </c>
      <c s="37">
        <v>1</v>
      </c>
      <c s="36">
        <v>0</v>
      </c>
      <c s="36">
        <f>ROUND(G1045*H1045,6)</f>
      </c>
      <c r="L1045" s="38">
        <v>0</v>
      </c>
      <c s="32">
        <f>ROUND(ROUND(L1045,2)*ROUND(G1045,3),2)</f>
      </c>
      <c s="36" t="s">
        <v>55</v>
      </c>
      <c>
        <f>(M1045*21)/100</f>
      </c>
      <c t="s">
        <v>28</v>
      </c>
    </row>
    <row r="1046" spans="1:5" ht="12.75">
      <c r="A1046" s="35" t="s">
        <v>56</v>
      </c>
      <c r="E1046" s="39" t="s">
        <v>3844</v>
      </c>
    </row>
    <row r="1047" spans="1:5" ht="12.75">
      <c r="A1047" s="35" t="s">
        <v>57</v>
      </c>
      <c r="E1047" s="40" t="s">
        <v>5</v>
      </c>
    </row>
    <row r="1048" spans="1:5" ht="51">
      <c r="A1048" t="s">
        <v>59</v>
      </c>
      <c r="E1048" s="39" t="s">
        <v>3845</v>
      </c>
    </row>
    <row r="1049" spans="1:16" ht="12.75">
      <c r="A1049" t="s">
        <v>50</v>
      </c>
      <c s="34" t="s">
        <v>3846</v>
      </c>
      <c s="34" t="s">
        <v>3847</v>
      </c>
      <c s="35" t="s">
        <v>5</v>
      </c>
      <c s="6" t="s">
        <v>3848</v>
      </c>
      <c s="36" t="s">
        <v>90</v>
      </c>
      <c s="37">
        <v>1</v>
      </c>
      <c s="36">
        <v>0</v>
      </c>
      <c s="36">
        <f>ROUND(G1049*H1049,6)</f>
      </c>
      <c r="L1049" s="38">
        <v>0</v>
      </c>
      <c s="32">
        <f>ROUND(ROUND(L1049,2)*ROUND(G1049,3),2)</f>
      </c>
      <c s="36" t="s">
        <v>55</v>
      </c>
      <c>
        <f>(M1049*21)/100</f>
      </c>
      <c t="s">
        <v>28</v>
      </c>
    </row>
    <row r="1050" spans="1:5" ht="12.75">
      <c r="A1050" s="35" t="s">
        <v>56</v>
      </c>
      <c r="E1050" s="39" t="s">
        <v>3848</v>
      </c>
    </row>
    <row r="1051" spans="1:5" ht="12.75">
      <c r="A1051" s="35" t="s">
        <v>57</v>
      </c>
      <c r="E1051" s="40" t="s">
        <v>5</v>
      </c>
    </row>
    <row r="1052" spans="1:5" ht="51">
      <c r="A1052" t="s">
        <v>59</v>
      </c>
      <c r="E1052" s="39" t="s">
        <v>3845</v>
      </c>
    </row>
    <row r="1053" spans="1:16" ht="12.75">
      <c r="A1053" t="s">
        <v>50</v>
      </c>
      <c s="34" t="s">
        <v>3849</v>
      </c>
      <c s="34" t="s">
        <v>3850</v>
      </c>
      <c s="35" t="s">
        <v>5</v>
      </c>
      <c s="6" t="s">
        <v>3851</v>
      </c>
      <c s="36" t="s">
        <v>90</v>
      </c>
      <c s="37">
        <v>1</v>
      </c>
      <c s="36">
        <v>0</v>
      </c>
      <c s="36">
        <f>ROUND(G1053*H1053,6)</f>
      </c>
      <c r="L1053" s="38">
        <v>0</v>
      </c>
      <c s="32">
        <f>ROUND(ROUND(L1053,2)*ROUND(G1053,3),2)</f>
      </c>
      <c s="36" t="s">
        <v>55</v>
      </c>
      <c>
        <f>(M1053*21)/100</f>
      </c>
      <c t="s">
        <v>28</v>
      </c>
    </row>
    <row r="1054" spans="1:5" ht="12.75">
      <c r="A1054" s="35" t="s">
        <v>56</v>
      </c>
      <c r="E1054" s="39" t="s">
        <v>3851</v>
      </c>
    </row>
    <row r="1055" spans="1:5" ht="12.75">
      <c r="A1055" s="35" t="s">
        <v>57</v>
      </c>
      <c r="E1055" s="40" t="s">
        <v>5</v>
      </c>
    </row>
    <row r="1056" spans="1:5" ht="63.75">
      <c r="A1056" t="s">
        <v>59</v>
      </c>
      <c r="E1056" s="39" t="s">
        <v>3852</v>
      </c>
    </row>
    <row r="1057" spans="1:16" ht="12.75">
      <c r="A1057" t="s">
        <v>50</v>
      </c>
      <c s="34" t="s">
        <v>3853</v>
      </c>
      <c s="34" t="s">
        <v>3854</v>
      </c>
      <c s="35" t="s">
        <v>5</v>
      </c>
      <c s="6" t="s">
        <v>3851</v>
      </c>
      <c s="36" t="s">
        <v>90</v>
      </c>
      <c s="37">
        <v>1</v>
      </c>
      <c s="36">
        <v>0</v>
      </c>
      <c s="36">
        <f>ROUND(G1057*H1057,6)</f>
      </c>
      <c r="L1057" s="38">
        <v>0</v>
      </c>
      <c s="32">
        <f>ROUND(ROUND(L1057,2)*ROUND(G1057,3),2)</f>
      </c>
      <c s="36" t="s">
        <v>55</v>
      </c>
      <c>
        <f>(M1057*21)/100</f>
      </c>
      <c t="s">
        <v>28</v>
      </c>
    </row>
    <row r="1058" spans="1:5" ht="12.75">
      <c r="A1058" s="35" t="s">
        <v>56</v>
      </c>
      <c r="E1058" s="39" t="s">
        <v>3851</v>
      </c>
    </row>
    <row r="1059" spans="1:5" ht="12.75">
      <c r="A1059" s="35" t="s">
        <v>57</v>
      </c>
      <c r="E1059" s="40" t="s">
        <v>5</v>
      </c>
    </row>
    <row r="1060" spans="1:5" ht="63.75">
      <c r="A1060" t="s">
        <v>59</v>
      </c>
      <c r="E1060" s="39" t="s">
        <v>3852</v>
      </c>
    </row>
    <row r="1061" spans="1:16" ht="12.75">
      <c r="A1061" t="s">
        <v>50</v>
      </c>
      <c s="34" t="s">
        <v>3855</v>
      </c>
      <c s="34" t="s">
        <v>3856</v>
      </c>
      <c s="35" t="s">
        <v>5</v>
      </c>
      <c s="6" t="s">
        <v>3851</v>
      </c>
      <c s="36" t="s">
        <v>90</v>
      </c>
      <c s="37">
        <v>1</v>
      </c>
      <c s="36">
        <v>0</v>
      </c>
      <c s="36">
        <f>ROUND(G1061*H1061,6)</f>
      </c>
      <c r="L1061" s="38">
        <v>0</v>
      </c>
      <c s="32">
        <f>ROUND(ROUND(L1061,2)*ROUND(G1061,3),2)</f>
      </c>
      <c s="36" t="s">
        <v>55</v>
      </c>
      <c>
        <f>(M1061*21)/100</f>
      </c>
      <c t="s">
        <v>28</v>
      </c>
    </row>
    <row r="1062" spans="1:5" ht="12.75">
      <c r="A1062" s="35" t="s">
        <v>56</v>
      </c>
      <c r="E1062" s="39" t="s">
        <v>3851</v>
      </c>
    </row>
    <row r="1063" spans="1:5" ht="12.75">
      <c r="A1063" s="35" t="s">
        <v>57</v>
      </c>
      <c r="E1063" s="40" t="s">
        <v>5</v>
      </c>
    </row>
    <row r="1064" spans="1:5" ht="63.75">
      <c r="A1064" t="s">
        <v>59</v>
      </c>
      <c r="E1064" s="39" t="s">
        <v>3852</v>
      </c>
    </row>
    <row r="1065" spans="1:16" ht="12.75">
      <c r="A1065" t="s">
        <v>50</v>
      </c>
      <c s="34" t="s">
        <v>3857</v>
      </c>
      <c s="34" t="s">
        <v>3858</v>
      </c>
      <c s="35" t="s">
        <v>5</v>
      </c>
      <c s="6" t="s">
        <v>3859</v>
      </c>
      <c s="36" t="s">
        <v>90</v>
      </c>
      <c s="37">
        <v>1</v>
      </c>
      <c s="36">
        <v>0</v>
      </c>
      <c s="36">
        <f>ROUND(G1065*H1065,6)</f>
      </c>
      <c r="L1065" s="38">
        <v>0</v>
      </c>
      <c s="32">
        <f>ROUND(ROUND(L1065,2)*ROUND(G1065,3),2)</f>
      </c>
      <c s="36" t="s">
        <v>55</v>
      </c>
      <c>
        <f>(M1065*21)/100</f>
      </c>
      <c t="s">
        <v>28</v>
      </c>
    </row>
    <row r="1066" spans="1:5" ht="12.75">
      <c r="A1066" s="35" t="s">
        <v>56</v>
      </c>
      <c r="E1066" s="39" t="s">
        <v>3859</v>
      </c>
    </row>
    <row r="1067" spans="1:5" ht="12.75">
      <c r="A1067" s="35" t="s">
        <v>57</v>
      </c>
      <c r="E1067" s="40" t="s">
        <v>5</v>
      </c>
    </row>
    <row r="1068" spans="1:5" ht="51">
      <c r="A1068" t="s">
        <v>59</v>
      </c>
      <c r="E1068" s="39" t="s">
        <v>3845</v>
      </c>
    </row>
    <row r="1069" spans="1:16" ht="12.75">
      <c r="A1069" t="s">
        <v>50</v>
      </c>
      <c s="34" t="s">
        <v>3860</v>
      </c>
      <c s="34" t="s">
        <v>3861</v>
      </c>
      <c s="35" t="s">
        <v>5</v>
      </c>
      <c s="6" t="s">
        <v>3862</v>
      </c>
      <c s="36" t="s">
        <v>90</v>
      </c>
      <c s="37">
        <v>1</v>
      </c>
      <c s="36">
        <v>0</v>
      </c>
      <c s="36">
        <f>ROUND(G1069*H1069,6)</f>
      </c>
      <c r="L1069" s="38">
        <v>0</v>
      </c>
      <c s="32">
        <f>ROUND(ROUND(L1069,2)*ROUND(G1069,3),2)</f>
      </c>
      <c s="36" t="s">
        <v>55</v>
      </c>
      <c>
        <f>(M1069*21)/100</f>
      </c>
      <c t="s">
        <v>28</v>
      </c>
    </row>
    <row r="1070" spans="1:5" ht="12.75">
      <c r="A1070" s="35" t="s">
        <v>56</v>
      </c>
      <c r="E1070" s="39" t="s">
        <v>3862</v>
      </c>
    </row>
    <row r="1071" spans="1:5" ht="12.75">
      <c r="A1071" s="35" t="s">
        <v>57</v>
      </c>
      <c r="E1071" s="40" t="s">
        <v>5</v>
      </c>
    </row>
    <row r="1072" spans="1:5" ht="51">
      <c r="A1072" t="s">
        <v>59</v>
      </c>
      <c r="E1072" s="39" t="s">
        <v>3845</v>
      </c>
    </row>
    <row r="1073" spans="1:16" ht="12.75">
      <c r="A1073" t="s">
        <v>50</v>
      </c>
      <c s="34" t="s">
        <v>3863</v>
      </c>
      <c s="34" t="s">
        <v>3864</v>
      </c>
      <c s="35" t="s">
        <v>5</v>
      </c>
      <c s="6" t="s">
        <v>3865</v>
      </c>
      <c s="36" t="s">
        <v>90</v>
      </c>
      <c s="37">
        <v>1</v>
      </c>
      <c s="36">
        <v>0</v>
      </c>
      <c s="36">
        <f>ROUND(G1073*H1073,6)</f>
      </c>
      <c r="L1073" s="38">
        <v>0</v>
      </c>
      <c s="32">
        <f>ROUND(ROUND(L1073,2)*ROUND(G1073,3),2)</f>
      </c>
      <c s="36" t="s">
        <v>55</v>
      </c>
      <c>
        <f>(M1073*21)/100</f>
      </c>
      <c t="s">
        <v>28</v>
      </c>
    </row>
    <row r="1074" spans="1:5" ht="12.75">
      <c r="A1074" s="35" t="s">
        <v>56</v>
      </c>
      <c r="E1074" s="39" t="s">
        <v>3865</v>
      </c>
    </row>
    <row r="1075" spans="1:5" ht="12.75">
      <c r="A1075" s="35" t="s">
        <v>57</v>
      </c>
      <c r="E1075" s="40" t="s">
        <v>5</v>
      </c>
    </row>
    <row r="1076" spans="1:5" ht="51">
      <c r="A1076" t="s">
        <v>59</v>
      </c>
      <c r="E1076" s="39" t="s">
        <v>3866</v>
      </c>
    </row>
    <row r="1077" spans="1:16" ht="12.75">
      <c r="A1077" t="s">
        <v>50</v>
      </c>
      <c s="34" t="s">
        <v>3867</v>
      </c>
      <c s="34" t="s">
        <v>3868</v>
      </c>
      <c s="35" t="s">
        <v>5</v>
      </c>
      <c s="6" t="s">
        <v>3869</v>
      </c>
      <c s="36" t="s">
        <v>90</v>
      </c>
      <c s="37">
        <v>1</v>
      </c>
      <c s="36">
        <v>0</v>
      </c>
      <c s="36">
        <f>ROUND(G1077*H1077,6)</f>
      </c>
      <c r="L1077" s="38">
        <v>0</v>
      </c>
      <c s="32">
        <f>ROUND(ROUND(L1077,2)*ROUND(G1077,3),2)</f>
      </c>
      <c s="36" t="s">
        <v>55</v>
      </c>
      <c>
        <f>(M1077*21)/100</f>
      </c>
      <c t="s">
        <v>28</v>
      </c>
    </row>
    <row r="1078" spans="1:5" ht="12.75">
      <c r="A1078" s="35" t="s">
        <v>56</v>
      </c>
      <c r="E1078" s="39" t="s">
        <v>3869</v>
      </c>
    </row>
    <row r="1079" spans="1:5" ht="12.75">
      <c r="A1079" s="35" t="s">
        <v>57</v>
      </c>
      <c r="E1079" s="40" t="s">
        <v>5</v>
      </c>
    </row>
    <row r="1080" spans="1:5" ht="51">
      <c r="A1080" t="s">
        <v>59</v>
      </c>
      <c r="E1080" s="39" t="s">
        <v>3866</v>
      </c>
    </row>
    <row r="1081" spans="1:16" ht="12.75">
      <c r="A1081" t="s">
        <v>50</v>
      </c>
      <c s="34" t="s">
        <v>3870</v>
      </c>
      <c s="34" t="s">
        <v>3871</v>
      </c>
      <c s="35" t="s">
        <v>5</v>
      </c>
      <c s="6" t="s">
        <v>3865</v>
      </c>
      <c s="36" t="s">
        <v>90</v>
      </c>
      <c s="37">
        <v>1</v>
      </c>
      <c s="36">
        <v>0</v>
      </c>
      <c s="36">
        <f>ROUND(G1081*H1081,6)</f>
      </c>
      <c r="L1081" s="38">
        <v>0</v>
      </c>
      <c s="32">
        <f>ROUND(ROUND(L1081,2)*ROUND(G1081,3),2)</f>
      </c>
      <c s="36" t="s">
        <v>55</v>
      </c>
      <c>
        <f>(M1081*21)/100</f>
      </c>
      <c t="s">
        <v>28</v>
      </c>
    </row>
    <row r="1082" spans="1:5" ht="12.75">
      <c r="A1082" s="35" t="s">
        <v>56</v>
      </c>
      <c r="E1082" s="39" t="s">
        <v>3865</v>
      </c>
    </row>
    <row r="1083" spans="1:5" ht="12.75">
      <c r="A1083" s="35" t="s">
        <v>57</v>
      </c>
      <c r="E1083" s="40" t="s">
        <v>5</v>
      </c>
    </row>
    <row r="1084" spans="1:5" ht="51">
      <c r="A1084" t="s">
        <v>59</v>
      </c>
      <c r="E1084" s="39" t="s">
        <v>3866</v>
      </c>
    </row>
    <row r="1085" spans="1:16" ht="12.75">
      <c r="A1085" t="s">
        <v>50</v>
      </c>
      <c s="34" t="s">
        <v>3872</v>
      </c>
      <c s="34" t="s">
        <v>3873</v>
      </c>
      <c s="35" t="s">
        <v>5</v>
      </c>
      <c s="6" t="s">
        <v>3844</v>
      </c>
      <c s="36" t="s">
        <v>90</v>
      </c>
      <c s="37">
        <v>1</v>
      </c>
      <c s="36">
        <v>0</v>
      </c>
      <c s="36">
        <f>ROUND(G1085*H1085,6)</f>
      </c>
      <c r="L1085" s="38">
        <v>0</v>
      </c>
      <c s="32">
        <f>ROUND(ROUND(L1085,2)*ROUND(G1085,3),2)</f>
      </c>
      <c s="36" t="s">
        <v>55</v>
      </c>
      <c>
        <f>(M1085*21)/100</f>
      </c>
      <c t="s">
        <v>28</v>
      </c>
    </row>
    <row r="1086" spans="1:5" ht="12.75">
      <c r="A1086" s="35" t="s">
        <v>56</v>
      </c>
      <c r="E1086" s="39" t="s">
        <v>3844</v>
      </c>
    </row>
    <row r="1087" spans="1:5" ht="12.75">
      <c r="A1087" s="35" t="s">
        <v>57</v>
      </c>
      <c r="E1087" s="40" t="s">
        <v>5</v>
      </c>
    </row>
    <row r="1088" spans="1:5" ht="51">
      <c r="A1088" t="s">
        <v>59</v>
      </c>
      <c r="E1088" s="39" t="s">
        <v>3874</v>
      </c>
    </row>
    <row r="1089" spans="1:16" ht="12.75">
      <c r="A1089" t="s">
        <v>50</v>
      </c>
      <c s="34" t="s">
        <v>3875</v>
      </c>
      <c s="34" t="s">
        <v>3876</v>
      </c>
      <c s="35" t="s">
        <v>5</v>
      </c>
      <c s="6" t="s">
        <v>3877</v>
      </c>
      <c s="36" t="s">
        <v>90</v>
      </c>
      <c s="37">
        <v>1</v>
      </c>
      <c s="36">
        <v>0</v>
      </c>
      <c s="36">
        <f>ROUND(G1089*H1089,6)</f>
      </c>
      <c r="L1089" s="38">
        <v>0</v>
      </c>
      <c s="32">
        <f>ROUND(ROUND(L1089,2)*ROUND(G1089,3),2)</f>
      </c>
      <c s="36" t="s">
        <v>55</v>
      </c>
      <c>
        <f>(M1089*21)/100</f>
      </c>
      <c t="s">
        <v>28</v>
      </c>
    </row>
    <row r="1090" spans="1:5" ht="12.75">
      <c r="A1090" s="35" t="s">
        <v>56</v>
      </c>
      <c r="E1090" s="39" t="s">
        <v>3877</v>
      </c>
    </row>
    <row r="1091" spans="1:5" ht="12.75">
      <c r="A1091" s="35" t="s">
        <v>57</v>
      </c>
      <c r="E1091" s="40" t="s">
        <v>5</v>
      </c>
    </row>
    <row r="1092" spans="1:5" ht="51">
      <c r="A1092" t="s">
        <v>59</v>
      </c>
      <c r="E1092" s="39" t="s">
        <v>3845</v>
      </c>
    </row>
    <row r="1093" spans="1:16" ht="12.75">
      <c r="A1093" t="s">
        <v>50</v>
      </c>
      <c s="34" t="s">
        <v>3878</v>
      </c>
      <c s="34" t="s">
        <v>3879</v>
      </c>
      <c s="35" t="s">
        <v>5</v>
      </c>
      <c s="6" t="s">
        <v>3880</v>
      </c>
      <c s="36" t="s">
        <v>90</v>
      </c>
      <c s="37">
        <v>1</v>
      </c>
      <c s="36">
        <v>0</v>
      </c>
      <c s="36">
        <f>ROUND(G1093*H1093,6)</f>
      </c>
      <c r="L1093" s="38">
        <v>0</v>
      </c>
      <c s="32">
        <f>ROUND(ROUND(L1093,2)*ROUND(G1093,3),2)</f>
      </c>
      <c s="36" t="s">
        <v>55</v>
      </c>
      <c>
        <f>(M1093*21)/100</f>
      </c>
      <c t="s">
        <v>28</v>
      </c>
    </row>
    <row r="1094" spans="1:5" ht="12.75">
      <c r="A1094" s="35" t="s">
        <v>56</v>
      </c>
      <c r="E1094" s="39" t="s">
        <v>3880</v>
      </c>
    </row>
    <row r="1095" spans="1:5" ht="12.75">
      <c r="A1095" s="35" t="s">
        <v>57</v>
      </c>
      <c r="E1095" s="40" t="s">
        <v>5</v>
      </c>
    </row>
    <row r="1096" spans="1:5" ht="51">
      <c r="A1096" t="s">
        <v>59</v>
      </c>
      <c r="E1096" s="39" t="s">
        <v>3881</v>
      </c>
    </row>
    <row r="1097" spans="1:16" ht="12.75">
      <c r="A1097" t="s">
        <v>50</v>
      </c>
      <c s="34" t="s">
        <v>3882</v>
      </c>
      <c s="34" t="s">
        <v>3883</v>
      </c>
      <c s="35" t="s">
        <v>5</v>
      </c>
      <c s="6" t="s">
        <v>3884</v>
      </c>
      <c s="36" t="s">
        <v>90</v>
      </c>
      <c s="37">
        <v>1</v>
      </c>
      <c s="36">
        <v>0</v>
      </c>
      <c s="36">
        <f>ROUND(G1097*H1097,6)</f>
      </c>
      <c r="L1097" s="38">
        <v>0</v>
      </c>
      <c s="32">
        <f>ROUND(ROUND(L1097,2)*ROUND(G1097,3),2)</f>
      </c>
      <c s="36" t="s">
        <v>55</v>
      </c>
      <c>
        <f>(M1097*21)/100</f>
      </c>
      <c t="s">
        <v>28</v>
      </c>
    </row>
    <row r="1098" spans="1:5" ht="12.75">
      <c r="A1098" s="35" t="s">
        <v>56</v>
      </c>
      <c r="E1098" s="39" t="s">
        <v>3884</v>
      </c>
    </row>
    <row r="1099" spans="1:5" ht="12.75">
      <c r="A1099" s="35" t="s">
        <v>57</v>
      </c>
      <c r="E1099" s="40" t="s">
        <v>5</v>
      </c>
    </row>
    <row r="1100" spans="1:5" ht="51">
      <c r="A1100" t="s">
        <v>59</v>
      </c>
      <c r="E1100" s="39" t="s">
        <v>3885</v>
      </c>
    </row>
    <row r="1101" spans="1:16" ht="12.75">
      <c r="A1101" t="s">
        <v>50</v>
      </c>
      <c s="34" t="s">
        <v>3886</v>
      </c>
      <c s="34" t="s">
        <v>3887</v>
      </c>
      <c s="35" t="s">
        <v>5</v>
      </c>
      <c s="6" t="s">
        <v>3888</v>
      </c>
      <c s="36" t="s">
        <v>90</v>
      </c>
      <c s="37">
        <v>1</v>
      </c>
      <c s="36">
        <v>0</v>
      </c>
      <c s="36">
        <f>ROUND(G1101*H1101,6)</f>
      </c>
      <c r="L1101" s="38">
        <v>0</v>
      </c>
      <c s="32">
        <f>ROUND(ROUND(L1101,2)*ROUND(G1101,3),2)</f>
      </c>
      <c s="36" t="s">
        <v>55</v>
      </c>
      <c>
        <f>(M1101*21)/100</f>
      </c>
      <c t="s">
        <v>28</v>
      </c>
    </row>
    <row r="1102" spans="1:5" ht="12.75">
      <c r="A1102" s="35" t="s">
        <v>56</v>
      </c>
      <c r="E1102" s="39" t="s">
        <v>3888</v>
      </c>
    </row>
    <row r="1103" spans="1:5" ht="12.75">
      <c r="A1103" s="35" t="s">
        <v>57</v>
      </c>
      <c r="E1103" s="40" t="s">
        <v>5</v>
      </c>
    </row>
    <row r="1104" spans="1:5" ht="51">
      <c r="A1104" t="s">
        <v>59</v>
      </c>
      <c r="E1104" s="39" t="s">
        <v>3889</v>
      </c>
    </row>
    <row r="1105" spans="1:16" ht="12.75">
      <c r="A1105" t="s">
        <v>50</v>
      </c>
      <c s="34" t="s">
        <v>3890</v>
      </c>
      <c s="34" t="s">
        <v>3891</v>
      </c>
      <c s="35" t="s">
        <v>5</v>
      </c>
      <c s="6" t="s">
        <v>3892</v>
      </c>
      <c s="36" t="s">
        <v>90</v>
      </c>
      <c s="37">
        <v>1</v>
      </c>
      <c s="36">
        <v>0</v>
      </c>
      <c s="36">
        <f>ROUND(G1105*H1105,6)</f>
      </c>
      <c r="L1105" s="38">
        <v>0</v>
      </c>
      <c s="32">
        <f>ROUND(ROUND(L1105,2)*ROUND(G1105,3),2)</f>
      </c>
      <c s="36" t="s">
        <v>55</v>
      </c>
      <c>
        <f>(M1105*21)/100</f>
      </c>
      <c t="s">
        <v>28</v>
      </c>
    </row>
    <row r="1106" spans="1:5" ht="12.75">
      <c r="A1106" s="35" t="s">
        <v>56</v>
      </c>
      <c r="E1106" s="39" t="s">
        <v>3892</v>
      </c>
    </row>
    <row r="1107" spans="1:5" ht="12.75">
      <c r="A1107" s="35" t="s">
        <v>57</v>
      </c>
      <c r="E1107" s="40" t="s">
        <v>5</v>
      </c>
    </row>
    <row r="1108" spans="1:5" ht="51">
      <c r="A1108" t="s">
        <v>59</v>
      </c>
      <c r="E1108" s="39" t="s">
        <v>3893</v>
      </c>
    </row>
    <row r="1109" spans="1:16" ht="25.5">
      <c r="A1109" t="s">
        <v>50</v>
      </c>
      <c s="34" t="s">
        <v>3894</v>
      </c>
      <c s="34" t="s">
        <v>3895</v>
      </c>
      <c s="35" t="s">
        <v>5</v>
      </c>
      <c s="6" t="s">
        <v>3896</v>
      </c>
      <c s="36" t="s">
        <v>90</v>
      </c>
      <c s="37">
        <v>1</v>
      </c>
      <c s="36">
        <v>0</v>
      </c>
      <c s="36">
        <f>ROUND(G1109*H1109,6)</f>
      </c>
      <c r="L1109" s="38">
        <v>0</v>
      </c>
      <c s="32">
        <f>ROUND(ROUND(L1109,2)*ROUND(G1109,3),2)</f>
      </c>
      <c s="36" t="s">
        <v>55</v>
      </c>
      <c>
        <f>(M1109*21)/100</f>
      </c>
      <c t="s">
        <v>28</v>
      </c>
    </row>
    <row r="1110" spans="1:5" ht="25.5">
      <c r="A1110" s="35" t="s">
        <v>56</v>
      </c>
      <c r="E1110" s="39" t="s">
        <v>3896</v>
      </c>
    </row>
    <row r="1111" spans="1:5" ht="12.75">
      <c r="A1111" s="35" t="s">
        <v>57</v>
      </c>
      <c r="E1111" s="40" t="s">
        <v>5</v>
      </c>
    </row>
    <row r="1112" spans="1:5" ht="51">
      <c r="A1112" t="s">
        <v>59</v>
      </c>
      <c r="E1112" s="39" t="s">
        <v>3897</v>
      </c>
    </row>
    <row r="1113" spans="1:16" ht="12.75">
      <c r="A1113" t="s">
        <v>50</v>
      </c>
      <c s="34" t="s">
        <v>3898</v>
      </c>
      <c s="34" t="s">
        <v>3899</v>
      </c>
      <c s="35" t="s">
        <v>5</v>
      </c>
      <c s="6" t="s">
        <v>3900</v>
      </c>
      <c s="36" t="s">
        <v>90</v>
      </c>
      <c s="37">
        <v>1</v>
      </c>
      <c s="36">
        <v>0</v>
      </c>
      <c s="36">
        <f>ROUND(G1113*H1113,6)</f>
      </c>
      <c r="L1113" s="38">
        <v>0</v>
      </c>
      <c s="32">
        <f>ROUND(ROUND(L1113,2)*ROUND(G1113,3),2)</f>
      </c>
      <c s="36" t="s">
        <v>55</v>
      </c>
      <c>
        <f>(M1113*21)/100</f>
      </c>
      <c t="s">
        <v>28</v>
      </c>
    </row>
    <row r="1114" spans="1:5" ht="12.75">
      <c r="A1114" s="35" t="s">
        <v>56</v>
      </c>
      <c r="E1114" s="39" t="s">
        <v>3900</v>
      </c>
    </row>
    <row r="1115" spans="1:5" ht="12.75">
      <c r="A1115" s="35" t="s">
        <v>57</v>
      </c>
      <c r="E1115" s="40" t="s">
        <v>5</v>
      </c>
    </row>
    <row r="1116" spans="1:5" ht="51">
      <c r="A1116" t="s">
        <v>59</v>
      </c>
      <c r="E1116" s="39" t="s">
        <v>3901</v>
      </c>
    </row>
    <row r="1117" spans="1:16" ht="12.75">
      <c r="A1117" t="s">
        <v>50</v>
      </c>
      <c s="34" t="s">
        <v>3902</v>
      </c>
      <c s="34" t="s">
        <v>3903</v>
      </c>
      <c s="35" t="s">
        <v>5</v>
      </c>
      <c s="6" t="s">
        <v>3904</v>
      </c>
      <c s="36" t="s">
        <v>90</v>
      </c>
      <c s="37">
        <v>1</v>
      </c>
      <c s="36">
        <v>0</v>
      </c>
      <c s="36">
        <f>ROUND(G1117*H1117,6)</f>
      </c>
      <c r="L1117" s="38">
        <v>0</v>
      </c>
      <c s="32">
        <f>ROUND(ROUND(L1117,2)*ROUND(G1117,3),2)</f>
      </c>
      <c s="36" t="s">
        <v>55</v>
      </c>
      <c>
        <f>(M1117*21)/100</f>
      </c>
      <c t="s">
        <v>28</v>
      </c>
    </row>
    <row r="1118" spans="1:5" ht="12.75">
      <c r="A1118" s="35" t="s">
        <v>56</v>
      </c>
      <c r="E1118" s="39" t="s">
        <v>3904</v>
      </c>
    </row>
    <row r="1119" spans="1:5" ht="12.75">
      <c r="A1119" s="35" t="s">
        <v>57</v>
      </c>
      <c r="E1119" s="40" t="s">
        <v>5</v>
      </c>
    </row>
    <row r="1120" spans="1:5" ht="51">
      <c r="A1120" t="s">
        <v>59</v>
      </c>
      <c r="E1120" s="39" t="s">
        <v>3905</v>
      </c>
    </row>
    <row r="1121" spans="1:16" ht="12.75">
      <c r="A1121" t="s">
        <v>50</v>
      </c>
      <c s="34" t="s">
        <v>3906</v>
      </c>
      <c s="34" t="s">
        <v>3907</v>
      </c>
      <c s="35" t="s">
        <v>5</v>
      </c>
      <c s="6" t="s">
        <v>3908</v>
      </c>
      <c s="36" t="s">
        <v>90</v>
      </c>
      <c s="37">
        <v>1</v>
      </c>
      <c s="36">
        <v>0</v>
      </c>
      <c s="36">
        <f>ROUND(G1121*H1121,6)</f>
      </c>
      <c r="L1121" s="38">
        <v>0</v>
      </c>
      <c s="32">
        <f>ROUND(ROUND(L1121,2)*ROUND(G1121,3),2)</f>
      </c>
      <c s="36" t="s">
        <v>55</v>
      </c>
      <c>
        <f>(M1121*21)/100</f>
      </c>
      <c t="s">
        <v>28</v>
      </c>
    </row>
    <row r="1122" spans="1:5" ht="12.75">
      <c r="A1122" s="35" t="s">
        <v>56</v>
      </c>
      <c r="E1122" s="39" t="s">
        <v>3908</v>
      </c>
    </row>
    <row r="1123" spans="1:5" ht="12.75">
      <c r="A1123" s="35" t="s">
        <v>57</v>
      </c>
      <c r="E1123" s="40" t="s">
        <v>5</v>
      </c>
    </row>
    <row r="1124" spans="1:5" ht="51">
      <c r="A1124" t="s">
        <v>59</v>
      </c>
      <c r="E1124" s="39" t="s">
        <v>3893</v>
      </c>
    </row>
    <row r="1125" spans="1:16" ht="25.5">
      <c r="A1125" t="s">
        <v>50</v>
      </c>
      <c s="34" t="s">
        <v>3909</v>
      </c>
      <c s="34" t="s">
        <v>3910</v>
      </c>
      <c s="35" t="s">
        <v>5</v>
      </c>
      <c s="6" t="s">
        <v>3911</v>
      </c>
      <c s="36" t="s">
        <v>90</v>
      </c>
      <c s="37">
        <v>86</v>
      </c>
      <c s="36">
        <v>0</v>
      </c>
      <c s="36">
        <f>ROUND(G1125*H1125,6)</f>
      </c>
      <c r="L1125" s="38">
        <v>0</v>
      </c>
      <c s="32">
        <f>ROUND(ROUND(L1125,2)*ROUND(G1125,3),2)</f>
      </c>
      <c s="36" t="s">
        <v>814</v>
      </c>
      <c>
        <f>(M1125*21)/100</f>
      </c>
      <c t="s">
        <v>28</v>
      </c>
    </row>
    <row r="1126" spans="1:5" ht="25.5">
      <c r="A1126" s="35" t="s">
        <v>56</v>
      </c>
      <c r="E1126" s="39" t="s">
        <v>3911</v>
      </c>
    </row>
    <row r="1127" spans="1:5" ht="344.25">
      <c r="A1127" s="35" t="s">
        <v>57</v>
      </c>
      <c r="E1127" s="42" t="s">
        <v>3912</v>
      </c>
    </row>
    <row r="1128" spans="1:5" ht="76.5">
      <c r="A1128" t="s">
        <v>59</v>
      </c>
      <c r="E1128" s="39" t="s">
        <v>3913</v>
      </c>
    </row>
    <row r="1129" spans="1:16" ht="25.5">
      <c r="A1129" t="s">
        <v>50</v>
      </c>
      <c s="34" t="s">
        <v>3914</v>
      </c>
      <c s="34" t="s">
        <v>3915</v>
      </c>
      <c s="35" t="s">
        <v>5</v>
      </c>
      <c s="6" t="s">
        <v>3916</v>
      </c>
      <c s="36" t="s">
        <v>90</v>
      </c>
      <c s="37">
        <v>205</v>
      </c>
      <c s="36">
        <v>0</v>
      </c>
      <c s="36">
        <f>ROUND(G1129*H1129,6)</f>
      </c>
      <c r="L1129" s="38">
        <v>0</v>
      </c>
      <c s="32">
        <f>ROUND(ROUND(L1129,2)*ROUND(G1129,3),2)</f>
      </c>
      <c s="36" t="s">
        <v>814</v>
      </c>
      <c>
        <f>(M1129*21)/100</f>
      </c>
      <c t="s">
        <v>28</v>
      </c>
    </row>
    <row r="1130" spans="1:5" ht="25.5">
      <c r="A1130" s="35" t="s">
        <v>56</v>
      </c>
      <c r="E1130" s="39" t="s">
        <v>3916</v>
      </c>
    </row>
    <row r="1131" spans="1:5" ht="12.75">
      <c r="A1131" s="35" t="s">
        <v>57</v>
      </c>
      <c r="E1131" s="40" t="s">
        <v>5</v>
      </c>
    </row>
    <row r="1132" spans="1:5" ht="76.5">
      <c r="A1132" t="s">
        <v>59</v>
      </c>
      <c r="E1132" s="39" t="s">
        <v>3913</v>
      </c>
    </row>
    <row r="1133" spans="1:16" ht="25.5">
      <c r="A1133" t="s">
        <v>50</v>
      </c>
      <c s="34" t="s">
        <v>3917</v>
      </c>
      <c s="34" t="s">
        <v>3918</v>
      </c>
      <c s="35" t="s">
        <v>5</v>
      </c>
      <c s="6" t="s">
        <v>3919</v>
      </c>
      <c s="36" t="s">
        <v>90</v>
      </c>
      <c s="37">
        <v>21</v>
      </c>
      <c s="36">
        <v>0</v>
      </c>
      <c s="36">
        <f>ROUND(G1133*H1133,6)</f>
      </c>
      <c r="L1133" s="38">
        <v>0</v>
      </c>
      <c s="32">
        <f>ROUND(ROUND(L1133,2)*ROUND(G1133,3),2)</f>
      </c>
      <c s="36" t="s">
        <v>814</v>
      </c>
      <c>
        <f>(M1133*21)/100</f>
      </c>
      <c t="s">
        <v>28</v>
      </c>
    </row>
    <row r="1134" spans="1:5" ht="25.5">
      <c r="A1134" s="35" t="s">
        <v>56</v>
      </c>
      <c r="E1134" s="39" t="s">
        <v>3919</v>
      </c>
    </row>
    <row r="1135" spans="1:5" ht="191.25">
      <c r="A1135" s="35" t="s">
        <v>57</v>
      </c>
      <c r="E1135" s="42" t="s">
        <v>3920</v>
      </c>
    </row>
    <row r="1136" spans="1:5" ht="76.5">
      <c r="A1136" t="s">
        <v>59</v>
      </c>
      <c r="E1136" s="39" t="s">
        <v>3913</v>
      </c>
    </row>
    <row r="1137" spans="1:16" ht="25.5">
      <c r="A1137" t="s">
        <v>50</v>
      </c>
      <c s="34" t="s">
        <v>3921</v>
      </c>
      <c s="34" t="s">
        <v>3922</v>
      </c>
      <c s="35" t="s">
        <v>5</v>
      </c>
      <c s="6" t="s">
        <v>3923</v>
      </c>
      <c s="36" t="s">
        <v>99</v>
      </c>
      <c s="37">
        <v>359.661</v>
      </c>
      <c s="36">
        <v>0</v>
      </c>
      <c s="36">
        <f>ROUND(G1137*H1137,6)</f>
      </c>
      <c r="L1137" s="38">
        <v>0</v>
      </c>
      <c s="32">
        <f>ROUND(ROUND(L1137,2)*ROUND(G1137,3),2)</f>
      </c>
      <c s="36" t="s">
        <v>55</v>
      </c>
      <c>
        <f>(M1137*21)/100</f>
      </c>
      <c t="s">
        <v>28</v>
      </c>
    </row>
    <row r="1138" spans="1:5" ht="25.5">
      <c r="A1138" s="35" t="s">
        <v>56</v>
      </c>
      <c r="E1138" s="39" t="s">
        <v>3923</v>
      </c>
    </row>
    <row r="1139" spans="1:5" ht="12.75">
      <c r="A1139" s="35" t="s">
        <v>57</v>
      </c>
      <c r="E1139" s="40" t="s">
        <v>5</v>
      </c>
    </row>
    <row r="1140" spans="1:5" ht="12.75">
      <c r="A1140" t="s">
        <v>59</v>
      </c>
      <c r="E1140" s="39" t="s">
        <v>5</v>
      </c>
    </row>
    <row r="1141" spans="1:16" ht="25.5">
      <c r="A1141" t="s">
        <v>50</v>
      </c>
      <c s="34" t="s">
        <v>3924</v>
      </c>
      <c s="34" t="s">
        <v>3925</v>
      </c>
      <c s="35" t="s">
        <v>5</v>
      </c>
      <c s="6" t="s">
        <v>3926</v>
      </c>
      <c s="36" t="s">
        <v>3229</v>
      </c>
      <c s="37">
        <v>1373452.528</v>
      </c>
      <c s="36">
        <v>0</v>
      </c>
      <c s="36">
        <f>ROUND(G1141*H1141,6)</f>
      </c>
      <c r="L1141" s="38">
        <v>0</v>
      </c>
      <c s="32">
        <f>ROUND(ROUND(L1141,2)*ROUND(G1141,3),2)</f>
      </c>
      <c s="36" t="s">
        <v>814</v>
      </c>
      <c>
        <f>(M1141*21)/100</f>
      </c>
      <c t="s">
        <v>28</v>
      </c>
    </row>
    <row r="1142" spans="1:5" ht="25.5">
      <c r="A1142" s="35" t="s">
        <v>56</v>
      </c>
      <c r="E1142" s="39" t="s">
        <v>3926</v>
      </c>
    </row>
    <row r="1143" spans="1:5" ht="12.75">
      <c r="A1143" s="35" t="s">
        <v>57</v>
      </c>
      <c r="E1143" s="40" t="s">
        <v>5</v>
      </c>
    </row>
    <row r="1144" spans="1:5" ht="114.75">
      <c r="A1144" t="s">
        <v>59</v>
      </c>
      <c r="E1144" s="39" t="s">
        <v>3927</v>
      </c>
    </row>
    <row r="1145" spans="1:13" ht="12.75">
      <c r="A1145" t="s">
        <v>47</v>
      </c>
      <c r="C1145" s="31" t="s">
        <v>1705</v>
      </c>
      <c r="E1145" s="33" t="s">
        <v>1706</v>
      </c>
      <c r="J1145" s="32">
        <f>0</f>
      </c>
      <c s="32">
        <f>0</f>
      </c>
      <c s="32">
        <f>0+L1146+L1150+L1154+L1158+L1162+L1166+L1170+L1174+L1178+L1182+L1186+L1190+L1194+L1198+L1202+L1206+L1210+L1214+L1218+L1222+L1226+L1230+L1234+L1238+L1242+L1246+L1250+L1254+L1258+L1262+L1266+L1270+L1274+L1278+L1282+L1286+L1290+L1294+L1298+L1302+L1306+L1310+L1314+L1318+L1322+L1326+L1330+L1334+L1338+L1342+L1346+L1350+L1354+L1358+L1362+L1366+L1370+L1374+L1378+L1382+L1386+L1390+L1394+L1398+L1402+L1406+L1410+L1414+L1418</f>
      </c>
      <c s="32">
        <f>0+M1146+M1150+M1154+M1158+M1162+M1166+M1170+M1174+M1178+M1182+M1186+M1190+M1194+M1198+M1202+M1206+M1210+M1214+M1218+M1222+M1226+M1230+M1234+M1238+M1242+M1246+M1250+M1254+M1258+M1262+M1266+M1270+M1274+M1278+M1282+M1286+M1290+M1294+M1298+M1302+M1306+M1310+M1314+M1318+M1322+M1326+M1330+M1334+M1338+M1342+M1346+M1350+M1354+M1358+M1362+M1366+M1370+M1374+M1378+M1382+M1386+M1390+M1394+M1398+M1402+M1406+M1410+M1414+M1418</f>
      </c>
    </row>
    <row r="1146" spans="1:16" ht="12.75">
      <c r="A1146" t="s">
        <v>50</v>
      </c>
      <c s="34" t="s">
        <v>3928</v>
      </c>
      <c s="34" t="s">
        <v>3929</v>
      </c>
      <c s="35" t="s">
        <v>5</v>
      </c>
      <c s="6" t="s">
        <v>3930</v>
      </c>
      <c s="36" t="s">
        <v>99</v>
      </c>
      <c s="37">
        <v>16.53</v>
      </c>
      <c s="36">
        <v>0.00017</v>
      </c>
      <c s="36">
        <f>ROUND(G1146*H1146,6)</f>
      </c>
      <c r="L1146" s="38">
        <v>0</v>
      </c>
      <c s="32">
        <f>ROUND(ROUND(L1146,2)*ROUND(G1146,3),2)</f>
      </c>
      <c s="36" t="s">
        <v>814</v>
      </c>
      <c>
        <f>(M1146*21)/100</f>
      </c>
      <c t="s">
        <v>28</v>
      </c>
    </row>
    <row r="1147" spans="1:5" ht="12.75">
      <c r="A1147" s="35" t="s">
        <v>56</v>
      </c>
      <c r="E1147" s="39" t="s">
        <v>3930</v>
      </c>
    </row>
    <row r="1148" spans="1:5" ht="51">
      <c r="A1148" s="35" t="s">
        <v>57</v>
      </c>
      <c r="E1148" s="42" t="s">
        <v>3931</v>
      </c>
    </row>
    <row r="1149" spans="1:5" ht="114.75">
      <c r="A1149" t="s">
        <v>59</v>
      </c>
      <c r="E1149" s="39" t="s">
        <v>3932</v>
      </c>
    </row>
    <row r="1150" spans="1:16" ht="25.5">
      <c r="A1150" t="s">
        <v>50</v>
      </c>
      <c s="34" t="s">
        <v>3933</v>
      </c>
      <c s="34" t="s">
        <v>3934</v>
      </c>
      <c s="35" t="s">
        <v>5</v>
      </c>
      <c s="6" t="s">
        <v>3935</v>
      </c>
      <c s="36" t="s">
        <v>99</v>
      </c>
      <c s="37">
        <v>16.53</v>
      </c>
      <c s="36">
        <v>0</v>
      </c>
      <c s="36">
        <f>ROUND(G1150*H1150,6)</f>
      </c>
      <c r="L1150" s="38">
        <v>0</v>
      </c>
      <c s="32">
        <f>ROUND(ROUND(L1150,2)*ROUND(G1150,3),2)</f>
      </c>
      <c s="36" t="s">
        <v>55</v>
      </c>
      <c>
        <f>(M1150*21)/100</f>
      </c>
      <c t="s">
        <v>28</v>
      </c>
    </row>
    <row r="1151" spans="1:5" ht="25.5">
      <c r="A1151" s="35" t="s">
        <v>56</v>
      </c>
      <c r="E1151" s="39" t="s">
        <v>3935</v>
      </c>
    </row>
    <row r="1152" spans="1:5" ht="12.75">
      <c r="A1152" s="35" t="s">
        <v>57</v>
      </c>
      <c r="E1152" s="40" t="s">
        <v>5</v>
      </c>
    </row>
    <row r="1153" spans="1:5" ht="76.5">
      <c r="A1153" t="s">
        <v>59</v>
      </c>
      <c r="E1153" s="39" t="s">
        <v>3936</v>
      </c>
    </row>
    <row r="1154" spans="1:16" ht="25.5">
      <c r="A1154" t="s">
        <v>50</v>
      </c>
      <c s="34" t="s">
        <v>3937</v>
      </c>
      <c s="34" t="s">
        <v>3938</v>
      </c>
      <c s="35" t="s">
        <v>5</v>
      </c>
      <c s="6" t="s">
        <v>3939</v>
      </c>
      <c s="36" t="s">
        <v>99</v>
      </c>
      <c s="37">
        <v>24.28</v>
      </c>
      <c s="36">
        <v>0.00161</v>
      </c>
      <c s="36">
        <f>ROUND(G1154*H1154,6)</f>
      </c>
      <c r="L1154" s="38">
        <v>0</v>
      </c>
      <c s="32">
        <f>ROUND(ROUND(L1154,2)*ROUND(G1154,3),2)</f>
      </c>
      <c s="36" t="s">
        <v>814</v>
      </c>
      <c>
        <f>(M1154*21)/100</f>
      </c>
      <c t="s">
        <v>28</v>
      </c>
    </row>
    <row r="1155" spans="1:5" ht="25.5">
      <c r="A1155" s="35" t="s">
        <v>56</v>
      </c>
      <c r="E1155" s="39" t="s">
        <v>3939</v>
      </c>
    </row>
    <row r="1156" spans="1:5" ht="102">
      <c r="A1156" s="35" t="s">
        <v>57</v>
      </c>
      <c r="E1156" s="42" t="s">
        <v>3940</v>
      </c>
    </row>
    <row r="1157" spans="1:5" ht="25.5">
      <c r="A1157" t="s">
        <v>59</v>
      </c>
      <c r="E1157" s="39" t="s">
        <v>3941</v>
      </c>
    </row>
    <row r="1158" spans="1:16" ht="25.5">
      <c r="A1158" t="s">
        <v>50</v>
      </c>
      <c s="34" t="s">
        <v>3942</v>
      </c>
      <c s="34" t="s">
        <v>3943</v>
      </c>
      <c s="35" t="s">
        <v>5</v>
      </c>
      <c s="6" t="s">
        <v>3944</v>
      </c>
      <c s="36" t="s">
        <v>90</v>
      </c>
      <c s="37">
        <v>1</v>
      </c>
      <c s="36">
        <v>0</v>
      </c>
      <c s="36">
        <f>ROUND(G1158*H1158,6)</f>
      </c>
      <c r="L1158" s="38">
        <v>0</v>
      </c>
      <c s="32">
        <f>ROUND(ROUND(L1158,2)*ROUND(G1158,3),2)</f>
      </c>
      <c s="36" t="s">
        <v>55</v>
      </c>
      <c>
        <f>(M1158*21)/100</f>
      </c>
      <c t="s">
        <v>28</v>
      </c>
    </row>
    <row r="1159" spans="1:5" ht="38.25">
      <c r="A1159" s="35" t="s">
        <v>56</v>
      </c>
      <c r="E1159" s="39" t="s">
        <v>3945</v>
      </c>
    </row>
    <row r="1160" spans="1:5" ht="12.75">
      <c r="A1160" s="35" t="s">
        <v>57</v>
      </c>
      <c r="E1160" s="40" t="s">
        <v>5</v>
      </c>
    </row>
    <row r="1161" spans="1:5" ht="25.5">
      <c r="A1161" t="s">
        <v>59</v>
      </c>
      <c r="E1161" s="39" t="s">
        <v>3946</v>
      </c>
    </row>
    <row r="1162" spans="1:16" ht="25.5">
      <c r="A1162" t="s">
        <v>50</v>
      </c>
      <c s="34" t="s">
        <v>3947</v>
      </c>
      <c s="34" t="s">
        <v>3948</v>
      </c>
      <c s="35" t="s">
        <v>5</v>
      </c>
      <c s="6" t="s">
        <v>3949</v>
      </c>
      <c s="36" t="s">
        <v>90</v>
      </c>
      <c s="37">
        <v>1</v>
      </c>
      <c s="36">
        <v>0</v>
      </c>
      <c s="36">
        <f>ROUND(G1162*H1162,6)</f>
      </c>
      <c r="L1162" s="38">
        <v>0</v>
      </c>
      <c s="32">
        <f>ROUND(ROUND(L1162,2)*ROUND(G1162,3),2)</f>
      </c>
      <c s="36" t="s">
        <v>55</v>
      </c>
      <c>
        <f>(M1162*21)/100</f>
      </c>
      <c t="s">
        <v>28</v>
      </c>
    </row>
    <row r="1163" spans="1:5" ht="38.25">
      <c r="A1163" s="35" t="s">
        <v>56</v>
      </c>
      <c r="E1163" s="39" t="s">
        <v>3950</v>
      </c>
    </row>
    <row r="1164" spans="1:5" ht="12.75">
      <c r="A1164" s="35" t="s">
        <v>57</v>
      </c>
      <c r="E1164" s="40" t="s">
        <v>5</v>
      </c>
    </row>
    <row r="1165" spans="1:5" ht="25.5">
      <c r="A1165" t="s">
        <v>59</v>
      </c>
      <c r="E1165" s="39" t="s">
        <v>3951</v>
      </c>
    </row>
    <row r="1166" spans="1:16" ht="25.5">
      <c r="A1166" t="s">
        <v>50</v>
      </c>
      <c s="34" t="s">
        <v>3952</v>
      </c>
      <c s="34" t="s">
        <v>3953</v>
      </c>
      <c s="35" t="s">
        <v>5</v>
      </c>
      <c s="6" t="s">
        <v>3954</v>
      </c>
      <c s="36" t="s">
        <v>90</v>
      </c>
      <c s="37">
        <v>1</v>
      </c>
      <c s="36">
        <v>0</v>
      </c>
      <c s="36">
        <f>ROUND(G1166*H1166,6)</f>
      </c>
      <c r="L1166" s="38">
        <v>0</v>
      </c>
      <c s="32">
        <f>ROUND(ROUND(L1166,2)*ROUND(G1166,3),2)</f>
      </c>
      <c s="36" t="s">
        <v>55</v>
      </c>
      <c>
        <f>(M1166*21)/100</f>
      </c>
      <c t="s">
        <v>28</v>
      </c>
    </row>
    <row r="1167" spans="1:5" ht="38.25">
      <c r="A1167" s="35" t="s">
        <v>56</v>
      </c>
      <c r="E1167" s="39" t="s">
        <v>3955</v>
      </c>
    </row>
    <row r="1168" spans="1:5" ht="12.75">
      <c r="A1168" s="35" t="s">
        <v>57</v>
      </c>
      <c r="E1168" s="40" t="s">
        <v>5</v>
      </c>
    </row>
    <row r="1169" spans="1:5" ht="25.5">
      <c r="A1169" t="s">
        <v>59</v>
      </c>
      <c r="E1169" s="39" t="s">
        <v>3956</v>
      </c>
    </row>
    <row r="1170" spans="1:16" ht="25.5">
      <c r="A1170" t="s">
        <v>50</v>
      </c>
      <c s="34" t="s">
        <v>3957</v>
      </c>
      <c s="34" t="s">
        <v>3958</v>
      </c>
      <c s="35" t="s">
        <v>5</v>
      </c>
      <c s="6" t="s">
        <v>3959</v>
      </c>
      <c s="36" t="s">
        <v>90</v>
      </c>
      <c s="37">
        <v>1</v>
      </c>
      <c s="36">
        <v>0</v>
      </c>
      <c s="36">
        <f>ROUND(G1170*H1170,6)</f>
      </c>
      <c r="L1170" s="38">
        <v>0</v>
      </c>
      <c s="32">
        <f>ROUND(ROUND(L1170,2)*ROUND(G1170,3),2)</f>
      </c>
      <c s="36" t="s">
        <v>55</v>
      </c>
      <c>
        <f>(M1170*21)/100</f>
      </c>
      <c t="s">
        <v>28</v>
      </c>
    </row>
    <row r="1171" spans="1:5" ht="38.25">
      <c r="A1171" s="35" t="s">
        <v>56</v>
      </c>
      <c r="E1171" s="39" t="s">
        <v>3960</v>
      </c>
    </row>
    <row r="1172" spans="1:5" ht="12.75">
      <c r="A1172" s="35" t="s">
        <v>57</v>
      </c>
      <c r="E1172" s="40" t="s">
        <v>5</v>
      </c>
    </row>
    <row r="1173" spans="1:5" ht="25.5">
      <c r="A1173" t="s">
        <v>59</v>
      </c>
      <c r="E1173" s="39" t="s">
        <v>3956</v>
      </c>
    </row>
    <row r="1174" spans="1:16" ht="25.5">
      <c r="A1174" t="s">
        <v>50</v>
      </c>
      <c s="34" t="s">
        <v>3961</v>
      </c>
      <c s="34" t="s">
        <v>3962</v>
      </c>
      <c s="35" t="s">
        <v>5</v>
      </c>
      <c s="6" t="s">
        <v>3963</v>
      </c>
      <c s="36" t="s">
        <v>90</v>
      </c>
      <c s="37">
        <v>1</v>
      </c>
      <c s="36">
        <v>0</v>
      </c>
      <c s="36">
        <f>ROUND(G1174*H1174,6)</f>
      </c>
      <c r="L1174" s="38">
        <v>0</v>
      </c>
      <c s="32">
        <f>ROUND(ROUND(L1174,2)*ROUND(G1174,3),2)</f>
      </c>
      <c s="36" t="s">
        <v>55</v>
      </c>
      <c>
        <f>(M1174*21)/100</f>
      </c>
      <c t="s">
        <v>28</v>
      </c>
    </row>
    <row r="1175" spans="1:5" ht="38.25">
      <c r="A1175" s="35" t="s">
        <v>56</v>
      </c>
      <c r="E1175" s="39" t="s">
        <v>3964</v>
      </c>
    </row>
    <row r="1176" spans="1:5" ht="12.75">
      <c r="A1176" s="35" t="s">
        <v>57</v>
      </c>
      <c r="E1176" s="40" t="s">
        <v>5</v>
      </c>
    </row>
    <row r="1177" spans="1:5" ht="25.5">
      <c r="A1177" t="s">
        <v>59</v>
      </c>
      <c r="E1177" s="39" t="s">
        <v>3965</v>
      </c>
    </row>
    <row r="1178" spans="1:16" ht="25.5">
      <c r="A1178" t="s">
        <v>50</v>
      </c>
      <c s="34" t="s">
        <v>3966</v>
      </c>
      <c s="34" t="s">
        <v>3967</v>
      </c>
      <c s="35" t="s">
        <v>5</v>
      </c>
      <c s="6" t="s">
        <v>3968</v>
      </c>
      <c s="36" t="s">
        <v>90</v>
      </c>
      <c s="37">
        <v>1</v>
      </c>
      <c s="36">
        <v>0</v>
      </c>
      <c s="36">
        <f>ROUND(G1178*H1178,6)</f>
      </c>
      <c r="L1178" s="38">
        <v>0</v>
      </c>
      <c s="32">
        <f>ROUND(ROUND(L1178,2)*ROUND(G1178,3),2)</f>
      </c>
      <c s="36" t="s">
        <v>55</v>
      </c>
      <c>
        <f>(M1178*21)/100</f>
      </c>
      <c t="s">
        <v>28</v>
      </c>
    </row>
    <row r="1179" spans="1:5" ht="38.25">
      <c r="A1179" s="35" t="s">
        <v>56</v>
      </c>
      <c r="E1179" s="39" t="s">
        <v>3969</v>
      </c>
    </row>
    <row r="1180" spans="1:5" ht="12.75">
      <c r="A1180" s="35" t="s">
        <v>57</v>
      </c>
      <c r="E1180" s="40" t="s">
        <v>5</v>
      </c>
    </row>
    <row r="1181" spans="1:5" ht="25.5">
      <c r="A1181" t="s">
        <v>59</v>
      </c>
      <c r="E1181" s="39" t="s">
        <v>3970</v>
      </c>
    </row>
    <row r="1182" spans="1:16" ht="25.5">
      <c r="A1182" t="s">
        <v>50</v>
      </c>
      <c s="34" t="s">
        <v>3971</v>
      </c>
      <c s="34" t="s">
        <v>3972</v>
      </c>
      <c s="35" t="s">
        <v>5</v>
      </c>
      <c s="6" t="s">
        <v>3973</v>
      </c>
      <c s="36" t="s">
        <v>99</v>
      </c>
      <c s="37">
        <v>5.7</v>
      </c>
      <c s="36">
        <v>0.00086</v>
      </c>
      <c s="36">
        <f>ROUND(G1182*H1182,6)</f>
      </c>
      <c r="L1182" s="38">
        <v>0</v>
      </c>
      <c s="32">
        <f>ROUND(ROUND(L1182,2)*ROUND(G1182,3),2)</f>
      </c>
      <c s="36" t="s">
        <v>814</v>
      </c>
      <c>
        <f>(M1182*21)/100</f>
      </c>
      <c t="s">
        <v>28</v>
      </c>
    </row>
    <row r="1183" spans="1:5" ht="25.5">
      <c r="A1183" s="35" t="s">
        <v>56</v>
      </c>
      <c r="E1183" s="39" t="s">
        <v>3973</v>
      </c>
    </row>
    <row r="1184" spans="1:5" ht="51">
      <c r="A1184" s="35" t="s">
        <v>57</v>
      </c>
      <c r="E1184" s="42" t="s">
        <v>3974</v>
      </c>
    </row>
    <row r="1185" spans="1:5" ht="25.5">
      <c r="A1185" t="s">
        <v>59</v>
      </c>
      <c r="E1185" s="39" t="s">
        <v>3941</v>
      </c>
    </row>
    <row r="1186" spans="1:16" ht="25.5">
      <c r="A1186" t="s">
        <v>50</v>
      </c>
      <c s="34" t="s">
        <v>3975</v>
      </c>
      <c s="34" t="s">
        <v>3976</v>
      </c>
      <c s="35" t="s">
        <v>5</v>
      </c>
      <c s="6" t="s">
        <v>3977</v>
      </c>
      <c s="36" t="s">
        <v>90</v>
      </c>
      <c s="37">
        <v>1</v>
      </c>
      <c s="36">
        <v>0</v>
      </c>
      <c s="36">
        <f>ROUND(G1186*H1186,6)</f>
      </c>
      <c r="L1186" s="38">
        <v>0</v>
      </c>
      <c s="32">
        <f>ROUND(ROUND(L1186,2)*ROUND(G1186,3),2)</f>
      </c>
      <c s="36" t="s">
        <v>55</v>
      </c>
      <c>
        <f>(M1186*21)/100</f>
      </c>
      <c t="s">
        <v>28</v>
      </c>
    </row>
    <row r="1187" spans="1:5" ht="38.25">
      <c r="A1187" s="35" t="s">
        <v>56</v>
      </c>
      <c r="E1187" s="39" t="s">
        <v>3978</v>
      </c>
    </row>
    <row r="1188" spans="1:5" ht="12.75">
      <c r="A1188" s="35" t="s">
        <v>57</v>
      </c>
      <c r="E1188" s="40" t="s">
        <v>5</v>
      </c>
    </row>
    <row r="1189" spans="1:5" ht="25.5">
      <c r="A1189" t="s">
        <v>59</v>
      </c>
      <c r="E1189" s="39" t="s">
        <v>3979</v>
      </c>
    </row>
    <row r="1190" spans="1:16" ht="12.75">
      <c r="A1190" t="s">
        <v>50</v>
      </c>
      <c s="34" t="s">
        <v>3980</v>
      </c>
      <c s="34" t="s">
        <v>3981</v>
      </c>
      <c s="35" t="s">
        <v>5</v>
      </c>
      <c s="6" t="s">
        <v>3982</v>
      </c>
      <c s="36" t="s">
        <v>90</v>
      </c>
      <c s="37">
        <v>47</v>
      </c>
      <c s="36">
        <v>0</v>
      </c>
      <c s="36">
        <f>ROUND(G1190*H1190,6)</f>
      </c>
      <c r="L1190" s="38">
        <v>0</v>
      </c>
      <c s="32">
        <f>ROUND(ROUND(L1190,2)*ROUND(G1190,3),2)</f>
      </c>
      <c s="36" t="s">
        <v>814</v>
      </c>
      <c>
        <f>(M1190*21)/100</f>
      </c>
      <c t="s">
        <v>28</v>
      </c>
    </row>
    <row r="1191" spans="1:5" ht="12.75">
      <c r="A1191" s="35" t="s">
        <v>56</v>
      </c>
      <c r="E1191" s="39" t="s">
        <v>3982</v>
      </c>
    </row>
    <row r="1192" spans="1:5" ht="12.75">
      <c r="A1192" s="35" t="s">
        <v>57</v>
      </c>
      <c r="E1192" s="40" t="s">
        <v>5</v>
      </c>
    </row>
    <row r="1193" spans="1:5" ht="140.25">
      <c r="A1193" t="s">
        <v>59</v>
      </c>
      <c r="E1193" s="39" t="s">
        <v>3983</v>
      </c>
    </row>
    <row r="1194" spans="1:16" ht="12.75">
      <c r="A1194" t="s">
        <v>50</v>
      </c>
      <c s="34" t="s">
        <v>3984</v>
      </c>
      <c s="34" t="s">
        <v>3985</v>
      </c>
      <c s="35" t="s">
        <v>5</v>
      </c>
      <c s="6" t="s">
        <v>3986</v>
      </c>
      <c s="36" t="s">
        <v>90</v>
      </c>
      <c s="37">
        <v>1</v>
      </c>
      <c s="36">
        <v>0</v>
      </c>
      <c s="36">
        <f>ROUND(G1194*H1194,6)</f>
      </c>
      <c r="L1194" s="38">
        <v>0</v>
      </c>
      <c s="32">
        <f>ROUND(ROUND(L1194,2)*ROUND(G1194,3),2)</f>
      </c>
      <c s="36" t="s">
        <v>55</v>
      </c>
      <c>
        <f>(M1194*21)/100</f>
      </c>
      <c t="s">
        <v>28</v>
      </c>
    </row>
    <row r="1195" spans="1:5" ht="12.75">
      <c r="A1195" s="35" t="s">
        <v>56</v>
      </c>
      <c r="E1195" s="39" t="s">
        <v>3986</v>
      </c>
    </row>
    <row r="1196" spans="1:5" ht="12.75">
      <c r="A1196" s="35" t="s">
        <v>57</v>
      </c>
      <c r="E1196" s="40" t="s">
        <v>5</v>
      </c>
    </row>
    <row r="1197" spans="1:5" ht="76.5">
      <c r="A1197" t="s">
        <v>59</v>
      </c>
      <c r="E1197" s="39" t="s">
        <v>3987</v>
      </c>
    </row>
    <row r="1198" spans="1:16" ht="12.75">
      <c r="A1198" t="s">
        <v>50</v>
      </c>
      <c s="34" t="s">
        <v>3988</v>
      </c>
      <c s="34" t="s">
        <v>3989</v>
      </c>
      <c s="35" t="s">
        <v>5</v>
      </c>
      <c s="6" t="s">
        <v>3990</v>
      </c>
      <c s="36" t="s">
        <v>90</v>
      </c>
      <c s="37">
        <v>1</v>
      </c>
      <c s="36">
        <v>0</v>
      </c>
      <c s="36">
        <f>ROUND(G1198*H1198,6)</f>
      </c>
      <c r="L1198" s="38">
        <v>0</v>
      </c>
      <c s="32">
        <f>ROUND(ROUND(L1198,2)*ROUND(G1198,3),2)</f>
      </c>
      <c s="36" t="s">
        <v>55</v>
      </c>
      <c>
        <f>(M1198*21)/100</f>
      </c>
      <c t="s">
        <v>28</v>
      </c>
    </row>
    <row r="1199" spans="1:5" ht="12.75">
      <c r="A1199" s="35" t="s">
        <v>56</v>
      </c>
      <c r="E1199" s="39" t="s">
        <v>3990</v>
      </c>
    </row>
    <row r="1200" spans="1:5" ht="12.75">
      <c r="A1200" s="35" t="s">
        <v>57</v>
      </c>
      <c r="E1200" s="40" t="s">
        <v>5</v>
      </c>
    </row>
    <row r="1201" spans="1:5" ht="76.5">
      <c r="A1201" t="s">
        <v>59</v>
      </c>
      <c r="E1201" s="39" t="s">
        <v>3987</v>
      </c>
    </row>
    <row r="1202" spans="1:16" ht="12.75">
      <c r="A1202" t="s">
        <v>50</v>
      </c>
      <c s="34" t="s">
        <v>3991</v>
      </c>
      <c s="34" t="s">
        <v>3992</v>
      </c>
      <c s="35" t="s">
        <v>5</v>
      </c>
      <c s="6" t="s">
        <v>3986</v>
      </c>
      <c s="36" t="s">
        <v>90</v>
      </c>
      <c s="37">
        <v>2</v>
      </c>
      <c s="36">
        <v>0</v>
      </c>
      <c s="36">
        <f>ROUND(G1202*H1202,6)</f>
      </c>
      <c r="L1202" s="38">
        <v>0</v>
      </c>
      <c s="32">
        <f>ROUND(ROUND(L1202,2)*ROUND(G1202,3),2)</f>
      </c>
      <c s="36" t="s">
        <v>55</v>
      </c>
      <c>
        <f>(M1202*21)/100</f>
      </c>
      <c t="s">
        <v>28</v>
      </c>
    </row>
    <row r="1203" spans="1:5" ht="12.75">
      <c r="A1203" s="35" t="s">
        <v>56</v>
      </c>
      <c r="E1203" s="39" t="s">
        <v>3986</v>
      </c>
    </row>
    <row r="1204" spans="1:5" ht="12.75">
      <c r="A1204" s="35" t="s">
        <v>57</v>
      </c>
      <c r="E1204" s="40" t="s">
        <v>5</v>
      </c>
    </row>
    <row r="1205" spans="1:5" ht="76.5">
      <c r="A1205" t="s">
        <v>59</v>
      </c>
      <c r="E1205" s="39" t="s">
        <v>3987</v>
      </c>
    </row>
    <row r="1206" spans="1:16" ht="12.75">
      <c r="A1206" t="s">
        <v>50</v>
      </c>
      <c s="34" t="s">
        <v>3993</v>
      </c>
      <c s="34" t="s">
        <v>3994</v>
      </c>
      <c s="35" t="s">
        <v>5</v>
      </c>
      <c s="6" t="s">
        <v>3995</v>
      </c>
      <c s="36" t="s">
        <v>90</v>
      </c>
      <c s="37">
        <v>1</v>
      </c>
      <c s="36">
        <v>0</v>
      </c>
      <c s="36">
        <f>ROUND(G1206*H1206,6)</f>
      </c>
      <c r="L1206" s="38">
        <v>0</v>
      </c>
      <c s="32">
        <f>ROUND(ROUND(L1206,2)*ROUND(G1206,3),2)</f>
      </c>
      <c s="36" t="s">
        <v>55</v>
      </c>
      <c>
        <f>(M1206*21)/100</f>
      </c>
      <c t="s">
        <v>28</v>
      </c>
    </row>
    <row r="1207" spans="1:5" ht="12.75">
      <c r="A1207" s="35" t="s">
        <v>56</v>
      </c>
      <c r="E1207" s="39" t="s">
        <v>3995</v>
      </c>
    </row>
    <row r="1208" spans="1:5" ht="12.75">
      <c r="A1208" s="35" t="s">
        <v>57</v>
      </c>
      <c r="E1208" s="40" t="s">
        <v>5</v>
      </c>
    </row>
    <row r="1209" spans="1:5" ht="76.5">
      <c r="A1209" t="s">
        <v>59</v>
      </c>
      <c r="E1209" s="39" t="s">
        <v>3987</v>
      </c>
    </row>
    <row r="1210" spans="1:16" ht="12.75">
      <c r="A1210" t="s">
        <v>50</v>
      </c>
      <c s="34" t="s">
        <v>3996</v>
      </c>
      <c s="34" t="s">
        <v>3997</v>
      </c>
      <c s="35" t="s">
        <v>5</v>
      </c>
      <c s="6" t="s">
        <v>3998</v>
      </c>
      <c s="36" t="s">
        <v>90</v>
      </c>
      <c s="37">
        <v>1</v>
      </c>
      <c s="36">
        <v>0</v>
      </c>
      <c s="36">
        <f>ROUND(G1210*H1210,6)</f>
      </c>
      <c r="L1210" s="38">
        <v>0</v>
      </c>
      <c s="32">
        <f>ROUND(ROUND(L1210,2)*ROUND(G1210,3),2)</f>
      </c>
      <c s="36" t="s">
        <v>55</v>
      </c>
      <c>
        <f>(M1210*21)/100</f>
      </c>
      <c t="s">
        <v>28</v>
      </c>
    </row>
    <row r="1211" spans="1:5" ht="12.75">
      <c r="A1211" s="35" t="s">
        <v>56</v>
      </c>
      <c r="E1211" s="39" t="s">
        <v>3998</v>
      </c>
    </row>
    <row r="1212" spans="1:5" ht="12.75">
      <c r="A1212" s="35" t="s">
        <v>57</v>
      </c>
      <c r="E1212" s="40" t="s">
        <v>5</v>
      </c>
    </row>
    <row r="1213" spans="1:5" ht="76.5">
      <c r="A1213" t="s">
        <v>59</v>
      </c>
      <c r="E1213" s="39" t="s">
        <v>3987</v>
      </c>
    </row>
    <row r="1214" spans="1:16" ht="12.75">
      <c r="A1214" t="s">
        <v>50</v>
      </c>
      <c s="34" t="s">
        <v>3999</v>
      </c>
      <c s="34" t="s">
        <v>4000</v>
      </c>
      <c s="35" t="s">
        <v>5</v>
      </c>
      <c s="6" t="s">
        <v>4001</v>
      </c>
      <c s="36" t="s">
        <v>90</v>
      </c>
      <c s="37">
        <v>1</v>
      </c>
      <c s="36">
        <v>0</v>
      </c>
      <c s="36">
        <f>ROUND(G1214*H1214,6)</f>
      </c>
      <c r="L1214" s="38">
        <v>0</v>
      </c>
      <c s="32">
        <f>ROUND(ROUND(L1214,2)*ROUND(G1214,3),2)</f>
      </c>
      <c s="36" t="s">
        <v>55</v>
      </c>
      <c>
        <f>(M1214*21)/100</f>
      </c>
      <c t="s">
        <v>28</v>
      </c>
    </row>
    <row r="1215" spans="1:5" ht="12.75">
      <c r="A1215" s="35" t="s">
        <v>56</v>
      </c>
      <c r="E1215" s="39" t="s">
        <v>4001</v>
      </c>
    </row>
    <row r="1216" spans="1:5" ht="12.75">
      <c r="A1216" s="35" t="s">
        <v>57</v>
      </c>
      <c r="E1216" s="40" t="s">
        <v>5</v>
      </c>
    </row>
    <row r="1217" spans="1:5" ht="76.5">
      <c r="A1217" t="s">
        <v>59</v>
      </c>
      <c r="E1217" s="39" t="s">
        <v>3987</v>
      </c>
    </row>
    <row r="1218" spans="1:16" ht="12.75">
      <c r="A1218" t="s">
        <v>50</v>
      </c>
      <c s="34" t="s">
        <v>4002</v>
      </c>
      <c s="34" t="s">
        <v>4003</v>
      </c>
      <c s="35" t="s">
        <v>5</v>
      </c>
      <c s="6" t="s">
        <v>4004</v>
      </c>
      <c s="36" t="s">
        <v>90</v>
      </c>
      <c s="37">
        <v>1</v>
      </c>
      <c s="36">
        <v>0</v>
      </c>
      <c s="36">
        <f>ROUND(G1218*H1218,6)</f>
      </c>
      <c r="L1218" s="38">
        <v>0</v>
      </c>
      <c s="32">
        <f>ROUND(ROUND(L1218,2)*ROUND(G1218,3),2)</f>
      </c>
      <c s="36" t="s">
        <v>55</v>
      </c>
      <c>
        <f>(M1218*21)/100</f>
      </c>
      <c t="s">
        <v>28</v>
      </c>
    </row>
    <row r="1219" spans="1:5" ht="12.75">
      <c r="A1219" s="35" t="s">
        <v>56</v>
      </c>
      <c r="E1219" s="39" t="s">
        <v>4004</v>
      </c>
    </row>
    <row r="1220" spans="1:5" ht="12.75">
      <c r="A1220" s="35" t="s">
        <v>57</v>
      </c>
      <c r="E1220" s="40" t="s">
        <v>5</v>
      </c>
    </row>
    <row r="1221" spans="1:5" ht="76.5">
      <c r="A1221" t="s">
        <v>59</v>
      </c>
      <c r="E1221" s="39" t="s">
        <v>3987</v>
      </c>
    </row>
    <row r="1222" spans="1:16" ht="12.75">
      <c r="A1222" t="s">
        <v>50</v>
      </c>
      <c s="34" t="s">
        <v>4005</v>
      </c>
      <c s="34" t="s">
        <v>4006</v>
      </c>
      <c s="35" t="s">
        <v>5</v>
      </c>
      <c s="6" t="s">
        <v>4007</v>
      </c>
      <c s="36" t="s">
        <v>90</v>
      </c>
      <c s="37">
        <v>1</v>
      </c>
      <c s="36">
        <v>0</v>
      </c>
      <c s="36">
        <f>ROUND(G1222*H1222,6)</f>
      </c>
      <c r="L1222" s="38">
        <v>0</v>
      </c>
      <c s="32">
        <f>ROUND(ROUND(L1222,2)*ROUND(G1222,3),2)</f>
      </c>
      <c s="36" t="s">
        <v>55</v>
      </c>
      <c>
        <f>(M1222*21)/100</f>
      </c>
      <c t="s">
        <v>28</v>
      </c>
    </row>
    <row r="1223" spans="1:5" ht="12.75">
      <c r="A1223" s="35" t="s">
        <v>56</v>
      </c>
      <c r="E1223" s="39" t="s">
        <v>4007</v>
      </c>
    </row>
    <row r="1224" spans="1:5" ht="12.75">
      <c r="A1224" s="35" t="s">
        <v>57</v>
      </c>
      <c r="E1224" s="40" t="s">
        <v>5</v>
      </c>
    </row>
    <row r="1225" spans="1:5" ht="76.5">
      <c r="A1225" t="s">
        <v>59</v>
      </c>
      <c r="E1225" s="39" t="s">
        <v>3987</v>
      </c>
    </row>
    <row r="1226" spans="1:16" ht="12.75">
      <c r="A1226" t="s">
        <v>50</v>
      </c>
      <c s="34" t="s">
        <v>4008</v>
      </c>
      <c s="34" t="s">
        <v>4009</v>
      </c>
      <c s="35" t="s">
        <v>5</v>
      </c>
      <c s="6" t="s">
        <v>4010</v>
      </c>
      <c s="36" t="s">
        <v>90</v>
      </c>
      <c s="37">
        <v>1</v>
      </c>
      <c s="36">
        <v>0</v>
      </c>
      <c s="36">
        <f>ROUND(G1226*H1226,6)</f>
      </c>
      <c r="L1226" s="38">
        <v>0</v>
      </c>
      <c s="32">
        <f>ROUND(ROUND(L1226,2)*ROUND(G1226,3),2)</f>
      </c>
      <c s="36" t="s">
        <v>55</v>
      </c>
      <c>
        <f>(M1226*21)/100</f>
      </c>
      <c t="s">
        <v>28</v>
      </c>
    </row>
    <row r="1227" spans="1:5" ht="12.75">
      <c r="A1227" s="35" t="s">
        <v>56</v>
      </c>
      <c r="E1227" s="39" t="s">
        <v>4010</v>
      </c>
    </row>
    <row r="1228" spans="1:5" ht="12.75">
      <c r="A1228" s="35" t="s">
        <v>57</v>
      </c>
      <c r="E1228" s="40" t="s">
        <v>5</v>
      </c>
    </row>
    <row r="1229" spans="1:5" ht="76.5">
      <c r="A1229" t="s">
        <v>59</v>
      </c>
      <c r="E1229" s="39" t="s">
        <v>3987</v>
      </c>
    </row>
    <row r="1230" spans="1:16" ht="12.75">
      <c r="A1230" t="s">
        <v>50</v>
      </c>
      <c s="34" t="s">
        <v>4011</v>
      </c>
      <c s="34" t="s">
        <v>4012</v>
      </c>
      <c s="35" t="s">
        <v>5</v>
      </c>
      <c s="6" t="s">
        <v>4013</v>
      </c>
      <c s="36" t="s">
        <v>90</v>
      </c>
      <c s="37">
        <v>1</v>
      </c>
      <c s="36">
        <v>0</v>
      </c>
      <c s="36">
        <f>ROUND(G1230*H1230,6)</f>
      </c>
      <c r="L1230" s="38">
        <v>0</v>
      </c>
      <c s="32">
        <f>ROUND(ROUND(L1230,2)*ROUND(G1230,3),2)</f>
      </c>
      <c s="36" t="s">
        <v>55</v>
      </c>
      <c>
        <f>(M1230*21)/100</f>
      </c>
      <c t="s">
        <v>28</v>
      </c>
    </row>
    <row r="1231" spans="1:5" ht="12.75">
      <c r="A1231" s="35" t="s">
        <v>56</v>
      </c>
      <c r="E1231" s="39" t="s">
        <v>4013</v>
      </c>
    </row>
    <row r="1232" spans="1:5" ht="12.75">
      <c r="A1232" s="35" t="s">
        <v>57</v>
      </c>
      <c r="E1232" s="40" t="s">
        <v>5</v>
      </c>
    </row>
    <row r="1233" spans="1:5" ht="76.5">
      <c r="A1233" t="s">
        <v>59</v>
      </c>
      <c r="E1233" s="39" t="s">
        <v>3987</v>
      </c>
    </row>
    <row r="1234" spans="1:16" ht="12.75">
      <c r="A1234" t="s">
        <v>50</v>
      </c>
      <c s="34" t="s">
        <v>4014</v>
      </c>
      <c s="34" t="s">
        <v>4015</v>
      </c>
      <c s="35" t="s">
        <v>5</v>
      </c>
      <c s="6" t="s">
        <v>4016</v>
      </c>
      <c s="36" t="s">
        <v>90</v>
      </c>
      <c s="37">
        <v>1</v>
      </c>
      <c s="36">
        <v>0</v>
      </c>
      <c s="36">
        <f>ROUND(G1234*H1234,6)</f>
      </c>
      <c r="L1234" s="38">
        <v>0</v>
      </c>
      <c s="32">
        <f>ROUND(ROUND(L1234,2)*ROUND(G1234,3),2)</f>
      </c>
      <c s="36" t="s">
        <v>55</v>
      </c>
      <c>
        <f>(M1234*21)/100</f>
      </c>
      <c t="s">
        <v>28</v>
      </c>
    </row>
    <row r="1235" spans="1:5" ht="12.75">
      <c r="A1235" s="35" t="s">
        <v>56</v>
      </c>
      <c r="E1235" s="39" t="s">
        <v>4016</v>
      </c>
    </row>
    <row r="1236" spans="1:5" ht="12.75">
      <c r="A1236" s="35" t="s">
        <v>57</v>
      </c>
      <c r="E1236" s="40" t="s">
        <v>5</v>
      </c>
    </row>
    <row r="1237" spans="1:5" ht="76.5">
      <c r="A1237" t="s">
        <v>59</v>
      </c>
      <c r="E1237" s="39" t="s">
        <v>3987</v>
      </c>
    </row>
    <row r="1238" spans="1:16" ht="12.75">
      <c r="A1238" t="s">
        <v>50</v>
      </c>
      <c s="34" t="s">
        <v>4017</v>
      </c>
      <c s="34" t="s">
        <v>4018</v>
      </c>
      <c s="35" t="s">
        <v>5</v>
      </c>
      <c s="6" t="s">
        <v>4019</v>
      </c>
      <c s="36" t="s">
        <v>90</v>
      </c>
      <c s="37">
        <v>2</v>
      </c>
      <c s="36">
        <v>0</v>
      </c>
      <c s="36">
        <f>ROUND(G1238*H1238,6)</f>
      </c>
      <c r="L1238" s="38">
        <v>0</v>
      </c>
      <c s="32">
        <f>ROUND(ROUND(L1238,2)*ROUND(G1238,3),2)</f>
      </c>
      <c s="36" t="s">
        <v>55</v>
      </c>
      <c>
        <f>(M1238*21)/100</f>
      </c>
      <c t="s">
        <v>28</v>
      </c>
    </row>
    <row r="1239" spans="1:5" ht="12.75">
      <c r="A1239" s="35" t="s">
        <v>56</v>
      </c>
      <c r="E1239" s="39" t="s">
        <v>4019</v>
      </c>
    </row>
    <row r="1240" spans="1:5" ht="12.75">
      <c r="A1240" s="35" t="s">
        <v>57</v>
      </c>
      <c r="E1240" s="40" t="s">
        <v>5</v>
      </c>
    </row>
    <row r="1241" spans="1:5" ht="76.5">
      <c r="A1241" t="s">
        <v>59</v>
      </c>
      <c r="E1241" s="39" t="s">
        <v>3987</v>
      </c>
    </row>
    <row r="1242" spans="1:16" ht="12.75">
      <c r="A1242" t="s">
        <v>50</v>
      </c>
      <c s="34" t="s">
        <v>4020</v>
      </c>
      <c s="34" t="s">
        <v>4021</v>
      </c>
      <c s="35" t="s">
        <v>5</v>
      </c>
      <c s="6" t="s">
        <v>4019</v>
      </c>
      <c s="36" t="s">
        <v>90</v>
      </c>
      <c s="37">
        <v>1</v>
      </c>
      <c s="36">
        <v>0</v>
      </c>
      <c s="36">
        <f>ROUND(G1242*H1242,6)</f>
      </c>
      <c r="L1242" s="38">
        <v>0</v>
      </c>
      <c s="32">
        <f>ROUND(ROUND(L1242,2)*ROUND(G1242,3),2)</f>
      </c>
      <c s="36" t="s">
        <v>55</v>
      </c>
      <c>
        <f>(M1242*21)/100</f>
      </c>
      <c t="s">
        <v>28</v>
      </c>
    </row>
    <row r="1243" spans="1:5" ht="12.75">
      <c r="A1243" s="35" t="s">
        <v>56</v>
      </c>
      <c r="E1243" s="39" t="s">
        <v>4019</v>
      </c>
    </row>
    <row r="1244" spans="1:5" ht="12.75">
      <c r="A1244" s="35" t="s">
        <v>57</v>
      </c>
      <c r="E1244" s="40" t="s">
        <v>5</v>
      </c>
    </row>
    <row r="1245" spans="1:5" ht="76.5">
      <c r="A1245" t="s">
        <v>59</v>
      </c>
      <c r="E1245" s="39" t="s">
        <v>3987</v>
      </c>
    </row>
    <row r="1246" spans="1:16" ht="12.75">
      <c r="A1246" t="s">
        <v>50</v>
      </c>
      <c s="34" t="s">
        <v>4022</v>
      </c>
      <c s="34" t="s">
        <v>4023</v>
      </c>
      <c s="35" t="s">
        <v>5</v>
      </c>
      <c s="6" t="s">
        <v>4024</v>
      </c>
      <c s="36" t="s">
        <v>90</v>
      </c>
      <c s="37">
        <v>2</v>
      </c>
      <c s="36">
        <v>0</v>
      </c>
      <c s="36">
        <f>ROUND(G1246*H1246,6)</f>
      </c>
      <c r="L1246" s="38">
        <v>0</v>
      </c>
      <c s="32">
        <f>ROUND(ROUND(L1246,2)*ROUND(G1246,3),2)</f>
      </c>
      <c s="36" t="s">
        <v>55</v>
      </c>
      <c>
        <f>(M1246*21)/100</f>
      </c>
      <c t="s">
        <v>28</v>
      </c>
    </row>
    <row r="1247" spans="1:5" ht="12.75">
      <c r="A1247" s="35" t="s">
        <v>56</v>
      </c>
      <c r="E1247" s="39" t="s">
        <v>4024</v>
      </c>
    </row>
    <row r="1248" spans="1:5" ht="12.75">
      <c r="A1248" s="35" t="s">
        <v>57</v>
      </c>
      <c r="E1248" s="40" t="s">
        <v>5</v>
      </c>
    </row>
    <row r="1249" spans="1:5" ht="76.5">
      <c r="A1249" t="s">
        <v>59</v>
      </c>
      <c r="E1249" s="39" t="s">
        <v>3987</v>
      </c>
    </row>
    <row r="1250" spans="1:16" ht="12.75">
      <c r="A1250" t="s">
        <v>50</v>
      </c>
      <c s="34" t="s">
        <v>4025</v>
      </c>
      <c s="34" t="s">
        <v>4026</v>
      </c>
      <c s="35" t="s">
        <v>5</v>
      </c>
      <c s="6" t="s">
        <v>4027</v>
      </c>
      <c s="36" t="s">
        <v>90</v>
      </c>
      <c s="37">
        <v>1</v>
      </c>
      <c s="36">
        <v>0</v>
      </c>
      <c s="36">
        <f>ROUND(G1250*H1250,6)</f>
      </c>
      <c r="L1250" s="38">
        <v>0</v>
      </c>
      <c s="32">
        <f>ROUND(ROUND(L1250,2)*ROUND(G1250,3),2)</f>
      </c>
      <c s="36" t="s">
        <v>55</v>
      </c>
      <c>
        <f>(M1250*21)/100</f>
      </c>
      <c t="s">
        <v>28</v>
      </c>
    </row>
    <row r="1251" spans="1:5" ht="12.75">
      <c r="A1251" s="35" t="s">
        <v>56</v>
      </c>
      <c r="E1251" s="39" t="s">
        <v>4027</v>
      </c>
    </row>
    <row r="1252" spans="1:5" ht="12.75">
      <c r="A1252" s="35" t="s">
        <v>57</v>
      </c>
      <c r="E1252" s="40" t="s">
        <v>5</v>
      </c>
    </row>
    <row r="1253" spans="1:5" ht="76.5">
      <c r="A1253" t="s">
        <v>59</v>
      </c>
      <c r="E1253" s="39" t="s">
        <v>4028</v>
      </c>
    </row>
    <row r="1254" spans="1:16" ht="12.75">
      <c r="A1254" t="s">
        <v>50</v>
      </c>
      <c s="34" t="s">
        <v>4029</v>
      </c>
      <c s="34" t="s">
        <v>4030</v>
      </c>
      <c s="35" t="s">
        <v>5</v>
      </c>
      <c s="6" t="s">
        <v>4031</v>
      </c>
      <c s="36" t="s">
        <v>90</v>
      </c>
      <c s="37">
        <v>1</v>
      </c>
      <c s="36">
        <v>0</v>
      </c>
      <c s="36">
        <f>ROUND(G1254*H1254,6)</f>
      </c>
      <c r="L1254" s="38">
        <v>0</v>
      </c>
      <c s="32">
        <f>ROUND(ROUND(L1254,2)*ROUND(G1254,3),2)</f>
      </c>
      <c s="36" t="s">
        <v>55</v>
      </c>
      <c>
        <f>(M1254*21)/100</f>
      </c>
      <c t="s">
        <v>28</v>
      </c>
    </row>
    <row r="1255" spans="1:5" ht="12.75">
      <c r="A1255" s="35" t="s">
        <v>56</v>
      </c>
      <c r="E1255" s="39" t="s">
        <v>4031</v>
      </c>
    </row>
    <row r="1256" spans="1:5" ht="12.75">
      <c r="A1256" s="35" t="s">
        <v>57</v>
      </c>
      <c r="E1256" s="40" t="s">
        <v>5</v>
      </c>
    </row>
    <row r="1257" spans="1:5" ht="76.5">
      <c r="A1257" t="s">
        <v>59</v>
      </c>
      <c r="E1257" s="39" t="s">
        <v>4028</v>
      </c>
    </row>
    <row r="1258" spans="1:16" ht="12.75">
      <c r="A1258" t="s">
        <v>50</v>
      </c>
      <c s="34" t="s">
        <v>4032</v>
      </c>
      <c s="34" t="s">
        <v>4033</v>
      </c>
      <c s="35" t="s">
        <v>5</v>
      </c>
      <c s="6" t="s">
        <v>4034</v>
      </c>
      <c s="36" t="s">
        <v>90</v>
      </c>
      <c s="37">
        <v>1</v>
      </c>
      <c s="36">
        <v>0</v>
      </c>
      <c s="36">
        <f>ROUND(G1258*H1258,6)</f>
      </c>
      <c r="L1258" s="38">
        <v>0</v>
      </c>
      <c s="32">
        <f>ROUND(ROUND(L1258,2)*ROUND(G1258,3),2)</f>
      </c>
      <c s="36" t="s">
        <v>55</v>
      </c>
      <c>
        <f>(M1258*21)/100</f>
      </c>
      <c t="s">
        <v>28</v>
      </c>
    </row>
    <row r="1259" spans="1:5" ht="12.75">
      <c r="A1259" s="35" t="s">
        <v>56</v>
      </c>
      <c r="E1259" s="39" t="s">
        <v>4034</v>
      </c>
    </row>
    <row r="1260" spans="1:5" ht="12.75">
      <c r="A1260" s="35" t="s">
        <v>57</v>
      </c>
      <c r="E1260" s="40" t="s">
        <v>5</v>
      </c>
    </row>
    <row r="1261" spans="1:5" ht="76.5">
      <c r="A1261" t="s">
        <v>59</v>
      </c>
      <c r="E1261" s="39" t="s">
        <v>4028</v>
      </c>
    </row>
    <row r="1262" spans="1:16" ht="12.75">
      <c r="A1262" t="s">
        <v>50</v>
      </c>
      <c s="34" t="s">
        <v>4035</v>
      </c>
      <c s="34" t="s">
        <v>4036</v>
      </c>
      <c s="35" t="s">
        <v>5</v>
      </c>
      <c s="6" t="s">
        <v>4037</v>
      </c>
      <c s="36" t="s">
        <v>90</v>
      </c>
      <c s="37">
        <v>2</v>
      </c>
      <c s="36">
        <v>0</v>
      </c>
      <c s="36">
        <f>ROUND(G1262*H1262,6)</f>
      </c>
      <c r="L1262" s="38">
        <v>0</v>
      </c>
      <c s="32">
        <f>ROUND(ROUND(L1262,2)*ROUND(G1262,3),2)</f>
      </c>
      <c s="36" t="s">
        <v>55</v>
      </c>
      <c>
        <f>(M1262*21)/100</f>
      </c>
      <c t="s">
        <v>28</v>
      </c>
    </row>
    <row r="1263" spans="1:5" ht="12.75">
      <c r="A1263" s="35" t="s">
        <v>56</v>
      </c>
      <c r="E1263" s="39" t="s">
        <v>4037</v>
      </c>
    </row>
    <row r="1264" spans="1:5" ht="12.75">
      <c r="A1264" s="35" t="s">
        <v>57</v>
      </c>
      <c r="E1264" s="40" t="s">
        <v>5</v>
      </c>
    </row>
    <row r="1265" spans="1:5" ht="76.5">
      <c r="A1265" t="s">
        <v>59</v>
      </c>
      <c r="E1265" s="39" t="s">
        <v>4028</v>
      </c>
    </row>
    <row r="1266" spans="1:16" ht="12.75">
      <c r="A1266" t="s">
        <v>50</v>
      </c>
      <c s="34" t="s">
        <v>4038</v>
      </c>
      <c s="34" t="s">
        <v>4039</v>
      </c>
      <c s="35" t="s">
        <v>5</v>
      </c>
      <c s="6" t="s">
        <v>4040</v>
      </c>
      <c s="36" t="s">
        <v>90</v>
      </c>
      <c s="37">
        <v>2</v>
      </c>
      <c s="36">
        <v>0</v>
      </c>
      <c s="36">
        <f>ROUND(G1266*H1266,6)</f>
      </c>
      <c r="L1266" s="38">
        <v>0</v>
      </c>
      <c s="32">
        <f>ROUND(ROUND(L1266,2)*ROUND(G1266,3),2)</f>
      </c>
      <c s="36" t="s">
        <v>55</v>
      </c>
      <c>
        <f>(M1266*21)/100</f>
      </c>
      <c t="s">
        <v>28</v>
      </c>
    </row>
    <row r="1267" spans="1:5" ht="12.75">
      <c r="A1267" s="35" t="s">
        <v>56</v>
      </c>
      <c r="E1267" s="39" t="s">
        <v>4040</v>
      </c>
    </row>
    <row r="1268" spans="1:5" ht="12.75">
      <c r="A1268" s="35" t="s">
        <v>57</v>
      </c>
      <c r="E1268" s="40" t="s">
        <v>5</v>
      </c>
    </row>
    <row r="1269" spans="1:5" ht="76.5">
      <c r="A1269" t="s">
        <v>59</v>
      </c>
      <c r="E1269" s="39" t="s">
        <v>4028</v>
      </c>
    </row>
    <row r="1270" spans="1:16" ht="12.75">
      <c r="A1270" t="s">
        <v>50</v>
      </c>
      <c s="34" t="s">
        <v>4041</v>
      </c>
      <c s="34" t="s">
        <v>4042</v>
      </c>
      <c s="35" t="s">
        <v>5</v>
      </c>
      <c s="6" t="s">
        <v>4043</v>
      </c>
      <c s="36" t="s">
        <v>90</v>
      </c>
      <c s="37">
        <v>1</v>
      </c>
      <c s="36">
        <v>0</v>
      </c>
      <c s="36">
        <f>ROUND(G1270*H1270,6)</f>
      </c>
      <c r="L1270" s="38">
        <v>0</v>
      </c>
      <c s="32">
        <f>ROUND(ROUND(L1270,2)*ROUND(G1270,3),2)</f>
      </c>
      <c s="36" t="s">
        <v>55</v>
      </c>
      <c>
        <f>(M1270*21)/100</f>
      </c>
      <c t="s">
        <v>28</v>
      </c>
    </row>
    <row r="1271" spans="1:5" ht="12.75">
      <c r="A1271" s="35" t="s">
        <v>56</v>
      </c>
      <c r="E1271" s="39" t="s">
        <v>4043</v>
      </c>
    </row>
    <row r="1272" spans="1:5" ht="12.75">
      <c r="A1272" s="35" t="s">
        <v>57</v>
      </c>
      <c r="E1272" s="40" t="s">
        <v>5</v>
      </c>
    </row>
    <row r="1273" spans="1:5" ht="76.5">
      <c r="A1273" t="s">
        <v>59</v>
      </c>
      <c r="E1273" s="39" t="s">
        <v>4044</v>
      </c>
    </row>
    <row r="1274" spans="1:16" ht="12.75">
      <c r="A1274" t="s">
        <v>50</v>
      </c>
      <c s="34" t="s">
        <v>4045</v>
      </c>
      <c s="34" t="s">
        <v>4046</v>
      </c>
      <c s="35" t="s">
        <v>5</v>
      </c>
      <c s="6" t="s">
        <v>4047</v>
      </c>
      <c s="36" t="s">
        <v>90</v>
      </c>
      <c s="37">
        <v>1</v>
      </c>
      <c s="36">
        <v>0</v>
      </c>
      <c s="36">
        <f>ROUND(G1274*H1274,6)</f>
      </c>
      <c r="L1274" s="38">
        <v>0</v>
      </c>
      <c s="32">
        <f>ROUND(ROUND(L1274,2)*ROUND(G1274,3),2)</f>
      </c>
      <c s="36" t="s">
        <v>55</v>
      </c>
      <c>
        <f>(M1274*21)/100</f>
      </c>
      <c t="s">
        <v>28</v>
      </c>
    </row>
    <row r="1275" spans="1:5" ht="12.75">
      <c r="A1275" s="35" t="s">
        <v>56</v>
      </c>
      <c r="E1275" s="39" t="s">
        <v>4047</v>
      </c>
    </row>
    <row r="1276" spans="1:5" ht="12.75">
      <c r="A1276" s="35" t="s">
        <v>57</v>
      </c>
      <c r="E1276" s="40" t="s">
        <v>5</v>
      </c>
    </row>
    <row r="1277" spans="1:5" ht="76.5">
      <c r="A1277" t="s">
        <v>59</v>
      </c>
      <c r="E1277" s="39" t="s">
        <v>4044</v>
      </c>
    </row>
    <row r="1278" spans="1:16" ht="12.75">
      <c r="A1278" t="s">
        <v>50</v>
      </c>
      <c s="34" t="s">
        <v>4048</v>
      </c>
      <c s="34" t="s">
        <v>4049</v>
      </c>
      <c s="35" t="s">
        <v>5</v>
      </c>
      <c s="6" t="s">
        <v>4050</v>
      </c>
      <c s="36" t="s">
        <v>90</v>
      </c>
      <c s="37">
        <v>1</v>
      </c>
      <c s="36">
        <v>0</v>
      </c>
      <c s="36">
        <f>ROUND(G1278*H1278,6)</f>
      </c>
      <c r="L1278" s="38">
        <v>0</v>
      </c>
      <c s="32">
        <f>ROUND(ROUND(L1278,2)*ROUND(G1278,3),2)</f>
      </c>
      <c s="36" t="s">
        <v>55</v>
      </c>
      <c>
        <f>(M1278*21)/100</f>
      </c>
      <c t="s">
        <v>28</v>
      </c>
    </row>
    <row r="1279" spans="1:5" ht="12.75">
      <c r="A1279" s="35" t="s">
        <v>56</v>
      </c>
      <c r="E1279" s="39" t="s">
        <v>4050</v>
      </c>
    </row>
    <row r="1280" spans="1:5" ht="12.75">
      <c r="A1280" s="35" t="s">
        <v>57</v>
      </c>
      <c r="E1280" s="40" t="s">
        <v>5</v>
      </c>
    </row>
    <row r="1281" spans="1:5" ht="76.5">
      <c r="A1281" t="s">
        <v>59</v>
      </c>
      <c r="E1281" s="39" t="s">
        <v>4044</v>
      </c>
    </row>
    <row r="1282" spans="1:16" ht="12.75">
      <c r="A1282" t="s">
        <v>50</v>
      </c>
      <c s="34" t="s">
        <v>4051</v>
      </c>
      <c s="34" t="s">
        <v>4052</v>
      </c>
      <c s="35" t="s">
        <v>5</v>
      </c>
      <c s="6" t="s">
        <v>4053</v>
      </c>
      <c s="36" t="s">
        <v>90</v>
      </c>
      <c s="37">
        <v>1</v>
      </c>
      <c s="36">
        <v>0</v>
      </c>
      <c s="36">
        <f>ROUND(G1282*H1282,6)</f>
      </c>
      <c r="L1282" s="38">
        <v>0</v>
      </c>
      <c s="32">
        <f>ROUND(ROUND(L1282,2)*ROUND(G1282,3),2)</f>
      </c>
      <c s="36" t="s">
        <v>55</v>
      </c>
      <c>
        <f>(M1282*21)/100</f>
      </c>
      <c t="s">
        <v>28</v>
      </c>
    </row>
    <row r="1283" spans="1:5" ht="12.75">
      <c r="A1283" s="35" t="s">
        <v>56</v>
      </c>
      <c r="E1283" s="39" t="s">
        <v>4053</v>
      </c>
    </row>
    <row r="1284" spans="1:5" ht="12.75">
      <c r="A1284" s="35" t="s">
        <v>57</v>
      </c>
      <c r="E1284" s="40" t="s">
        <v>5</v>
      </c>
    </row>
    <row r="1285" spans="1:5" ht="76.5">
      <c r="A1285" t="s">
        <v>59</v>
      </c>
      <c r="E1285" s="39" t="s">
        <v>4044</v>
      </c>
    </row>
    <row r="1286" spans="1:16" ht="12.75">
      <c r="A1286" t="s">
        <v>50</v>
      </c>
      <c s="34" t="s">
        <v>4054</v>
      </c>
      <c s="34" t="s">
        <v>4055</v>
      </c>
      <c s="35" t="s">
        <v>5</v>
      </c>
      <c s="6" t="s">
        <v>4056</v>
      </c>
      <c s="36" t="s">
        <v>90</v>
      </c>
      <c s="37">
        <v>1</v>
      </c>
      <c s="36">
        <v>0</v>
      </c>
      <c s="36">
        <f>ROUND(G1286*H1286,6)</f>
      </c>
      <c r="L1286" s="38">
        <v>0</v>
      </c>
      <c s="32">
        <f>ROUND(ROUND(L1286,2)*ROUND(G1286,3),2)</f>
      </c>
      <c s="36" t="s">
        <v>55</v>
      </c>
      <c>
        <f>(M1286*21)/100</f>
      </c>
      <c t="s">
        <v>28</v>
      </c>
    </row>
    <row r="1287" spans="1:5" ht="12.75">
      <c r="A1287" s="35" t="s">
        <v>56</v>
      </c>
      <c r="E1287" s="39" t="s">
        <v>4056</v>
      </c>
    </row>
    <row r="1288" spans="1:5" ht="12.75">
      <c r="A1288" s="35" t="s">
        <v>57</v>
      </c>
      <c r="E1288" s="40" t="s">
        <v>5</v>
      </c>
    </row>
    <row r="1289" spans="1:5" ht="76.5">
      <c r="A1289" t="s">
        <v>59</v>
      </c>
      <c r="E1289" s="39" t="s">
        <v>4044</v>
      </c>
    </row>
    <row r="1290" spans="1:16" ht="12.75">
      <c r="A1290" t="s">
        <v>50</v>
      </c>
      <c s="34" t="s">
        <v>4057</v>
      </c>
      <c s="34" t="s">
        <v>4058</v>
      </c>
      <c s="35" t="s">
        <v>5</v>
      </c>
      <c s="6" t="s">
        <v>4059</v>
      </c>
      <c s="36" t="s">
        <v>90</v>
      </c>
      <c s="37">
        <v>1</v>
      </c>
      <c s="36">
        <v>0</v>
      </c>
      <c s="36">
        <f>ROUND(G1290*H1290,6)</f>
      </c>
      <c r="L1290" s="38">
        <v>0</v>
      </c>
      <c s="32">
        <f>ROUND(ROUND(L1290,2)*ROUND(G1290,3),2)</f>
      </c>
      <c s="36" t="s">
        <v>55</v>
      </c>
      <c>
        <f>(M1290*21)/100</f>
      </c>
      <c t="s">
        <v>28</v>
      </c>
    </row>
    <row r="1291" spans="1:5" ht="12.75">
      <c r="A1291" s="35" t="s">
        <v>56</v>
      </c>
      <c r="E1291" s="39" t="s">
        <v>4059</v>
      </c>
    </row>
    <row r="1292" spans="1:5" ht="12.75">
      <c r="A1292" s="35" t="s">
        <v>57</v>
      </c>
      <c r="E1292" s="40" t="s">
        <v>5</v>
      </c>
    </row>
    <row r="1293" spans="1:5" ht="76.5">
      <c r="A1293" t="s">
        <v>59</v>
      </c>
      <c r="E1293" s="39" t="s">
        <v>4044</v>
      </c>
    </row>
    <row r="1294" spans="1:16" ht="12.75">
      <c r="A1294" t="s">
        <v>50</v>
      </c>
      <c s="34" t="s">
        <v>4060</v>
      </c>
      <c s="34" t="s">
        <v>4061</v>
      </c>
      <c s="35" t="s">
        <v>5</v>
      </c>
      <c s="6" t="s">
        <v>4062</v>
      </c>
      <c s="36" t="s">
        <v>90</v>
      </c>
      <c s="37">
        <v>1</v>
      </c>
      <c s="36">
        <v>0</v>
      </c>
      <c s="36">
        <f>ROUND(G1294*H1294,6)</f>
      </c>
      <c r="L1294" s="38">
        <v>0</v>
      </c>
      <c s="32">
        <f>ROUND(ROUND(L1294,2)*ROUND(G1294,3),2)</f>
      </c>
      <c s="36" t="s">
        <v>55</v>
      </c>
      <c>
        <f>(M1294*21)/100</f>
      </c>
      <c t="s">
        <v>28</v>
      </c>
    </row>
    <row r="1295" spans="1:5" ht="12.75">
      <c r="A1295" s="35" t="s">
        <v>56</v>
      </c>
      <c r="E1295" s="39" t="s">
        <v>4062</v>
      </c>
    </row>
    <row r="1296" spans="1:5" ht="12.75">
      <c r="A1296" s="35" t="s">
        <v>57</v>
      </c>
      <c r="E1296" s="40" t="s">
        <v>5</v>
      </c>
    </row>
    <row r="1297" spans="1:5" ht="76.5">
      <c r="A1297" t="s">
        <v>59</v>
      </c>
      <c r="E1297" s="39" t="s">
        <v>4063</v>
      </c>
    </row>
    <row r="1298" spans="1:16" ht="12.75">
      <c r="A1298" t="s">
        <v>50</v>
      </c>
      <c s="34" t="s">
        <v>4064</v>
      </c>
      <c s="34" t="s">
        <v>4065</v>
      </c>
      <c s="35" t="s">
        <v>5</v>
      </c>
      <c s="6" t="s">
        <v>4066</v>
      </c>
      <c s="36" t="s">
        <v>90</v>
      </c>
      <c s="37">
        <v>1</v>
      </c>
      <c s="36">
        <v>0</v>
      </c>
      <c s="36">
        <f>ROUND(G1298*H1298,6)</f>
      </c>
      <c r="L1298" s="38">
        <v>0</v>
      </c>
      <c s="32">
        <f>ROUND(ROUND(L1298,2)*ROUND(G1298,3),2)</f>
      </c>
      <c s="36" t="s">
        <v>55</v>
      </c>
      <c>
        <f>(M1298*21)/100</f>
      </c>
      <c t="s">
        <v>28</v>
      </c>
    </row>
    <row r="1299" spans="1:5" ht="12.75">
      <c r="A1299" s="35" t="s">
        <v>56</v>
      </c>
      <c r="E1299" s="39" t="s">
        <v>4066</v>
      </c>
    </row>
    <row r="1300" spans="1:5" ht="12.75">
      <c r="A1300" s="35" t="s">
        <v>57</v>
      </c>
      <c r="E1300" s="40" t="s">
        <v>5</v>
      </c>
    </row>
    <row r="1301" spans="1:5" ht="76.5">
      <c r="A1301" t="s">
        <v>59</v>
      </c>
      <c r="E1301" s="39" t="s">
        <v>4067</v>
      </c>
    </row>
    <row r="1302" spans="1:16" ht="12.75">
      <c r="A1302" t="s">
        <v>50</v>
      </c>
      <c s="34" t="s">
        <v>4068</v>
      </c>
      <c s="34" t="s">
        <v>4069</v>
      </c>
      <c s="35" t="s">
        <v>5</v>
      </c>
      <c s="6" t="s">
        <v>4070</v>
      </c>
      <c s="36" t="s">
        <v>90</v>
      </c>
      <c s="37">
        <v>1</v>
      </c>
      <c s="36">
        <v>0</v>
      </c>
      <c s="36">
        <f>ROUND(G1302*H1302,6)</f>
      </c>
      <c r="L1302" s="38">
        <v>0</v>
      </c>
      <c s="32">
        <f>ROUND(ROUND(L1302,2)*ROUND(G1302,3),2)</f>
      </c>
      <c s="36" t="s">
        <v>55</v>
      </c>
      <c>
        <f>(M1302*21)/100</f>
      </c>
      <c t="s">
        <v>28</v>
      </c>
    </row>
    <row r="1303" spans="1:5" ht="12.75">
      <c r="A1303" s="35" t="s">
        <v>56</v>
      </c>
      <c r="E1303" s="39" t="s">
        <v>4070</v>
      </c>
    </row>
    <row r="1304" spans="1:5" ht="12.75">
      <c r="A1304" s="35" t="s">
        <v>57</v>
      </c>
      <c r="E1304" s="40" t="s">
        <v>5</v>
      </c>
    </row>
    <row r="1305" spans="1:5" ht="76.5">
      <c r="A1305" t="s">
        <v>59</v>
      </c>
      <c r="E1305" s="39" t="s">
        <v>4067</v>
      </c>
    </row>
    <row r="1306" spans="1:16" ht="12.75">
      <c r="A1306" t="s">
        <v>50</v>
      </c>
      <c s="34" t="s">
        <v>4071</v>
      </c>
      <c s="34" t="s">
        <v>4072</v>
      </c>
      <c s="35" t="s">
        <v>5</v>
      </c>
      <c s="6" t="s">
        <v>4073</v>
      </c>
      <c s="36" t="s">
        <v>90</v>
      </c>
      <c s="37">
        <v>1</v>
      </c>
      <c s="36">
        <v>0</v>
      </c>
      <c s="36">
        <f>ROUND(G1306*H1306,6)</f>
      </c>
      <c r="L1306" s="38">
        <v>0</v>
      </c>
      <c s="32">
        <f>ROUND(ROUND(L1306,2)*ROUND(G1306,3),2)</f>
      </c>
      <c s="36" t="s">
        <v>55</v>
      </c>
      <c>
        <f>(M1306*21)/100</f>
      </c>
      <c t="s">
        <v>28</v>
      </c>
    </row>
    <row r="1307" spans="1:5" ht="12.75">
      <c r="A1307" s="35" t="s">
        <v>56</v>
      </c>
      <c r="E1307" s="39" t="s">
        <v>4073</v>
      </c>
    </row>
    <row r="1308" spans="1:5" ht="12.75">
      <c r="A1308" s="35" t="s">
        <v>57</v>
      </c>
      <c r="E1308" s="40" t="s">
        <v>5</v>
      </c>
    </row>
    <row r="1309" spans="1:5" ht="76.5">
      <c r="A1309" t="s">
        <v>59</v>
      </c>
      <c r="E1309" s="39" t="s">
        <v>4067</v>
      </c>
    </row>
    <row r="1310" spans="1:16" ht="12.75">
      <c r="A1310" t="s">
        <v>50</v>
      </c>
      <c s="34" t="s">
        <v>4074</v>
      </c>
      <c s="34" t="s">
        <v>4075</v>
      </c>
      <c s="35" t="s">
        <v>5</v>
      </c>
      <c s="6" t="s">
        <v>4076</v>
      </c>
      <c s="36" t="s">
        <v>90</v>
      </c>
      <c s="37">
        <v>1</v>
      </c>
      <c s="36">
        <v>0</v>
      </c>
      <c s="36">
        <f>ROUND(G1310*H1310,6)</f>
      </c>
      <c r="L1310" s="38">
        <v>0</v>
      </c>
      <c s="32">
        <f>ROUND(ROUND(L1310,2)*ROUND(G1310,3),2)</f>
      </c>
      <c s="36" t="s">
        <v>55</v>
      </c>
      <c>
        <f>(M1310*21)/100</f>
      </c>
      <c t="s">
        <v>28</v>
      </c>
    </row>
    <row r="1311" spans="1:5" ht="12.75">
      <c r="A1311" s="35" t="s">
        <v>56</v>
      </c>
      <c r="E1311" s="39" t="s">
        <v>4076</v>
      </c>
    </row>
    <row r="1312" spans="1:5" ht="12.75">
      <c r="A1312" s="35" t="s">
        <v>57</v>
      </c>
      <c r="E1312" s="40" t="s">
        <v>5</v>
      </c>
    </row>
    <row r="1313" spans="1:5" ht="76.5">
      <c r="A1313" t="s">
        <v>59</v>
      </c>
      <c r="E1313" s="39" t="s">
        <v>4067</v>
      </c>
    </row>
    <row r="1314" spans="1:16" ht="12.75">
      <c r="A1314" t="s">
        <v>50</v>
      </c>
      <c s="34" t="s">
        <v>4077</v>
      </c>
      <c s="34" t="s">
        <v>4078</v>
      </c>
      <c s="35" t="s">
        <v>5</v>
      </c>
      <c s="6" t="s">
        <v>4079</v>
      </c>
      <c s="36" t="s">
        <v>90</v>
      </c>
      <c s="37">
        <v>2</v>
      </c>
      <c s="36">
        <v>0</v>
      </c>
      <c s="36">
        <f>ROUND(G1314*H1314,6)</f>
      </c>
      <c r="L1314" s="38">
        <v>0</v>
      </c>
      <c s="32">
        <f>ROUND(ROUND(L1314,2)*ROUND(G1314,3),2)</f>
      </c>
      <c s="36" t="s">
        <v>55</v>
      </c>
      <c>
        <f>(M1314*21)/100</f>
      </c>
      <c t="s">
        <v>28</v>
      </c>
    </row>
    <row r="1315" spans="1:5" ht="12.75">
      <c r="A1315" s="35" t="s">
        <v>56</v>
      </c>
      <c r="E1315" s="39" t="s">
        <v>4079</v>
      </c>
    </row>
    <row r="1316" spans="1:5" ht="12.75">
      <c r="A1316" s="35" t="s">
        <v>57</v>
      </c>
      <c r="E1316" s="40" t="s">
        <v>5</v>
      </c>
    </row>
    <row r="1317" spans="1:5" ht="76.5">
      <c r="A1317" t="s">
        <v>59</v>
      </c>
      <c r="E1317" s="39" t="s">
        <v>4067</v>
      </c>
    </row>
    <row r="1318" spans="1:16" ht="12.75">
      <c r="A1318" t="s">
        <v>50</v>
      </c>
      <c s="34" t="s">
        <v>4080</v>
      </c>
      <c s="34" t="s">
        <v>4081</v>
      </c>
      <c s="35" t="s">
        <v>5</v>
      </c>
      <c s="6" t="s">
        <v>4082</v>
      </c>
      <c s="36" t="s">
        <v>90</v>
      </c>
      <c s="37">
        <v>1</v>
      </c>
      <c s="36">
        <v>0</v>
      </c>
      <c s="36">
        <f>ROUND(G1318*H1318,6)</f>
      </c>
      <c r="L1318" s="38">
        <v>0</v>
      </c>
      <c s="32">
        <f>ROUND(ROUND(L1318,2)*ROUND(G1318,3),2)</f>
      </c>
      <c s="36" t="s">
        <v>55</v>
      </c>
      <c>
        <f>(M1318*21)/100</f>
      </c>
      <c t="s">
        <v>28</v>
      </c>
    </row>
    <row r="1319" spans="1:5" ht="12.75">
      <c r="A1319" s="35" t="s">
        <v>56</v>
      </c>
      <c r="E1319" s="39" t="s">
        <v>4082</v>
      </c>
    </row>
    <row r="1320" spans="1:5" ht="12.75">
      <c r="A1320" s="35" t="s">
        <v>57</v>
      </c>
      <c r="E1320" s="40" t="s">
        <v>5</v>
      </c>
    </row>
    <row r="1321" spans="1:5" ht="76.5">
      <c r="A1321" t="s">
        <v>59</v>
      </c>
      <c r="E1321" s="39" t="s">
        <v>4067</v>
      </c>
    </row>
    <row r="1322" spans="1:16" ht="12.75">
      <c r="A1322" t="s">
        <v>50</v>
      </c>
      <c s="34" t="s">
        <v>4083</v>
      </c>
      <c s="34" t="s">
        <v>4084</v>
      </c>
      <c s="35" t="s">
        <v>5</v>
      </c>
      <c s="6" t="s">
        <v>4085</v>
      </c>
      <c s="36" t="s">
        <v>90</v>
      </c>
      <c s="37">
        <v>1</v>
      </c>
      <c s="36">
        <v>0</v>
      </c>
      <c s="36">
        <f>ROUND(G1322*H1322,6)</f>
      </c>
      <c r="L1322" s="38">
        <v>0</v>
      </c>
      <c s="32">
        <f>ROUND(ROUND(L1322,2)*ROUND(G1322,3),2)</f>
      </c>
      <c s="36" t="s">
        <v>55</v>
      </c>
      <c>
        <f>(M1322*21)/100</f>
      </c>
      <c t="s">
        <v>28</v>
      </c>
    </row>
    <row r="1323" spans="1:5" ht="12.75">
      <c r="A1323" s="35" t="s">
        <v>56</v>
      </c>
      <c r="E1323" s="39" t="s">
        <v>4085</v>
      </c>
    </row>
    <row r="1324" spans="1:5" ht="12.75">
      <c r="A1324" s="35" t="s">
        <v>57</v>
      </c>
      <c r="E1324" s="40" t="s">
        <v>5</v>
      </c>
    </row>
    <row r="1325" spans="1:5" ht="76.5">
      <c r="A1325" t="s">
        <v>59</v>
      </c>
      <c r="E1325" s="39" t="s">
        <v>4067</v>
      </c>
    </row>
    <row r="1326" spans="1:16" ht="12.75">
      <c r="A1326" t="s">
        <v>50</v>
      </c>
      <c s="34" t="s">
        <v>4086</v>
      </c>
      <c s="34" t="s">
        <v>4087</v>
      </c>
      <c s="35" t="s">
        <v>5</v>
      </c>
      <c s="6" t="s">
        <v>4088</v>
      </c>
      <c s="36" t="s">
        <v>90</v>
      </c>
      <c s="37">
        <v>1</v>
      </c>
      <c s="36">
        <v>0</v>
      </c>
      <c s="36">
        <f>ROUND(G1326*H1326,6)</f>
      </c>
      <c r="L1326" s="38">
        <v>0</v>
      </c>
      <c s="32">
        <f>ROUND(ROUND(L1326,2)*ROUND(G1326,3),2)</f>
      </c>
      <c s="36" t="s">
        <v>55</v>
      </c>
      <c>
        <f>(M1326*21)/100</f>
      </c>
      <c t="s">
        <v>28</v>
      </c>
    </row>
    <row r="1327" spans="1:5" ht="12.75">
      <c r="A1327" s="35" t="s">
        <v>56</v>
      </c>
      <c r="E1327" s="39" t="s">
        <v>4088</v>
      </c>
    </row>
    <row r="1328" spans="1:5" ht="12.75">
      <c r="A1328" s="35" t="s">
        <v>57</v>
      </c>
      <c r="E1328" s="40" t="s">
        <v>5</v>
      </c>
    </row>
    <row r="1329" spans="1:5" ht="76.5">
      <c r="A1329" t="s">
        <v>59</v>
      </c>
      <c r="E1329" s="39" t="s">
        <v>4089</v>
      </c>
    </row>
    <row r="1330" spans="1:16" ht="12.75">
      <c r="A1330" t="s">
        <v>50</v>
      </c>
      <c s="34" t="s">
        <v>4090</v>
      </c>
      <c s="34" t="s">
        <v>4091</v>
      </c>
      <c s="35" t="s">
        <v>5</v>
      </c>
      <c s="6" t="s">
        <v>4092</v>
      </c>
      <c s="36" t="s">
        <v>90</v>
      </c>
      <c s="37">
        <v>1</v>
      </c>
      <c s="36">
        <v>0</v>
      </c>
      <c s="36">
        <f>ROUND(G1330*H1330,6)</f>
      </c>
      <c r="L1330" s="38">
        <v>0</v>
      </c>
      <c s="32">
        <f>ROUND(ROUND(L1330,2)*ROUND(G1330,3),2)</f>
      </c>
      <c s="36" t="s">
        <v>55</v>
      </c>
      <c>
        <f>(M1330*21)/100</f>
      </c>
      <c t="s">
        <v>28</v>
      </c>
    </row>
    <row r="1331" spans="1:5" ht="12.75">
      <c r="A1331" s="35" t="s">
        <v>56</v>
      </c>
      <c r="E1331" s="39" t="s">
        <v>4092</v>
      </c>
    </row>
    <row r="1332" spans="1:5" ht="12.75">
      <c r="A1332" s="35" t="s">
        <v>57</v>
      </c>
      <c r="E1332" s="40" t="s">
        <v>5</v>
      </c>
    </row>
    <row r="1333" spans="1:5" ht="76.5">
      <c r="A1333" t="s">
        <v>59</v>
      </c>
      <c r="E1333" s="39" t="s">
        <v>4093</v>
      </c>
    </row>
    <row r="1334" spans="1:16" ht="12.75">
      <c r="A1334" t="s">
        <v>50</v>
      </c>
      <c s="34" t="s">
        <v>4094</v>
      </c>
      <c s="34" t="s">
        <v>4095</v>
      </c>
      <c s="35" t="s">
        <v>5</v>
      </c>
      <c s="6" t="s">
        <v>4096</v>
      </c>
      <c s="36" t="s">
        <v>90</v>
      </c>
      <c s="37">
        <v>1</v>
      </c>
      <c s="36">
        <v>0</v>
      </c>
      <c s="36">
        <f>ROUND(G1334*H1334,6)</f>
      </c>
      <c r="L1334" s="38">
        <v>0</v>
      </c>
      <c s="32">
        <f>ROUND(ROUND(L1334,2)*ROUND(G1334,3),2)</f>
      </c>
      <c s="36" t="s">
        <v>55</v>
      </c>
      <c>
        <f>(M1334*21)/100</f>
      </c>
      <c t="s">
        <v>28</v>
      </c>
    </row>
    <row r="1335" spans="1:5" ht="12.75">
      <c r="A1335" s="35" t="s">
        <v>56</v>
      </c>
      <c r="E1335" s="39" t="s">
        <v>4096</v>
      </c>
    </row>
    <row r="1336" spans="1:5" ht="12.75">
      <c r="A1336" s="35" t="s">
        <v>57</v>
      </c>
      <c r="E1336" s="40" t="s">
        <v>5</v>
      </c>
    </row>
    <row r="1337" spans="1:5" ht="76.5">
      <c r="A1337" t="s">
        <v>59</v>
      </c>
      <c r="E1337" s="39" t="s">
        <v>4093</v>
      </c>
    </row>
    <row r="1338" spans="1:16" ht="12.75">
      <c r="A1338" t="s">
        <v>50</v>
      </c>
      <c s="34" t="s">
        <v>4097</v>
      </c>
      <c s="34" t="s">
        <v>4098</v>
      </c>
      <c s="35" t="s">
        <v>5</v>
      </c>
      <c s="6" t="s">
        <v>4099</v>
      </c>
      <c s="36" t="s">
        <v>90</v>
      </c>
      <c s="37">
        <v>2</v>
      </c>
      <c s="36">
        <v>0</v>
      </c>
      <c s="36">
        <f>ROUND(G1338*H1338,6)</f>
      </c>
      <c r="L1338" s="38">
        <v>0</v>
      </c>
      <c s="32">
        <f>ROUND(ROUND(L1338,2)*ROUND(G1338,3),2)</f>
      </c>
      <c s="36" t="s">
        <v>55</v>
      </c>
      <c>
        <f>(M1338*21)/100</f>
      </c>
      <c t="s">
        <v>28</v>
      </c>
    </row>
    <row r="1339" spans="1:5" ht="12.75">
      <c r="A1339" s="35" t="s">
        <v>56</v>
      </c>
      <c r="E1339" s="39" t="s">
        <v>4099</v>
      </c>
    </row>
    <row r="1340" spans="1:5" ht="12.75">
      <c r="A1340" s="35" t="s">
        <v>57</v>
      </c>
      <c r="E1340" s="40" t="s">
        <v>5</v>
      </c>
    </row>
    <row r="1341" spans="1:5" ht="76.5">
      <c r="A1341" t="s">
        <v>59</v>
      </c>
      <c r="E1341" s="39" t="s">
        <v>4093</v>
      </c>
    </row>
    <row r="1342" spans="1:16" ht="12.75">
      <c r="A1342" t="s">
        <v>50</v>
      </c>
      <c s="34" t="s">
        <v>4100</v>
      </c>
      <c s="34" t="s">
        <v>4101</v>
      </c>
      <c s="35" t="s">
        <v>5</v>
      </c>
      <c s="6" t="s">
        <v>4102</v>
      </c>
      <c s="36" t="s">
        <v>90</v>
      </c>
      <c s="37">
        <v>1</v>
      </c>
      <c s="36">
        <v>0</v>
      </c>
      <c s="36">
        <f>ROUND(G1342*H1342,6)</f>
      </c>
      <c r="L1342" s="38">
        <v>0</v>
      </c>
      <c s="32">
        <f>ROUND(ROUND(L1342,2)*ROUND(G1342,3),2)</f>
      </c>
      <c s="36" t="s">
        <v>55</v>
      </c>
      <c>
        <f>(M1342*21)/100</f>
      </c>
      <c t="s">
        <v>28</v>
      </c>
    </row>
    <row r="1343" spans="1:5" ht="12.75">
      <c r="A1343" s="35" t="s">
        <v>56</v>
      </c>
      <c r="E1343" s="39" t="s">
        <v>4102</v>
      </c>
    </row>
    <row r="1344" spans="1:5" ht="12.75">
      <c r="A1344" s="35" t="s">
        <v>57</v>
      </c>
      <c r="E1344" s="40" t="s">
        <v>5</v>
      </c>
    </row>
    <row r="1345" spans="1:5" ht="76.5">
      <c r="A1345" t="s">
        <v>59</v>
      </c>
      <c r="E1345" s="39" t="s">
        <v>4093</v>
      </c>
    </row>
    <row r="1346" spans="1:16" ht="12.75">
      <c r="A1346" t="s">
        <v>50</v>
      </c>
      <c s="34" t="s">
        <v>4103</v>
      </c>
      <c s="34" t="s">
        <v>4104</v>
      </c>
      <c s="35" t="s">
        <v>5</v>
      </c>
      <c s="6" t="s">
        <v>4105</v>
      </c>
      <c s="36" t="s">
        <v>90</v>
      </c>
      <c s="37">
        <v>1</v>
      </c>
      <c s="36">
        <v>0</v>
      </c>
      <c s="36">
        <f>ROUND(G1346*H1346,6)</f>
      </c>
      <c r="L1346" s="38">
        <v>0</v>
      </c>
      <c s="32">
        <f>ROUND(ROUND(L1346,2)*ROUND(G1346,3),2)</f>
      </c>
      <c s="36" t="s">
        <v>55</v>
      </c>
      <c>
        <f>(M1346*21)/100</f>
      </c>
      <c t="s">
        <v>28</v>
      </c>
    </row>
    <row r="1347" spans="1:5" ht="12.75">
      <c r="A1347" s="35" t="s">
        <v>56</v>
      </c>
      <c r="E1347" s="39" t="s">
        <v>4105</v>
      </c>
    </row>
    <row r="1348" spans="1:5" ht="12.75">
      <c r="A1348" s="35" t="s">
        <v>57</v>
      </c>
      <c r="E1348" s="40" t="s">
        <v>5</v>
      </c>
    </row>
    <row r="1349" spans="1:5" ht="76.5">
      <c r="A1349" t="s">
        <v>59</v>
      </c>
      <c r="E1349" s="39" t="s">
        <v>4093</v>
      </c>
    </row>
    <row r="1350" spans="1:16" ht="12.75">
      <c r="A1350" t="s">
        <v>50</v>
      </c>
      <c s="34" t="s">
        <v>4106</v>
      </c>
      <c s="34" t="s">
        <v>4107</v>
      </c>
      <c s="35" t="s">
        <v>5</v>
      </c>
      <c s="6" t="s">
        <v>4108</v>
      </c>
      <c s="36" t="s">
        <v>90</v>
      </c>
      <c s="37">
        <v>1</v>
      </c>
      <c s="36">
        <v>0</v>
      </c>
      <c s="36">
        <f>ROUND(G1350*H1350,6)</f>
      </c>
      <c r="L1350" s="38">
        <v>0</v>
      </c>
      <c s="32">
        <f>ROUND(ROUND(L1350,2)*ROUND(G1350,3),2)</f>
      </c>
      <c s="36" t="s">
        <v>55</v>
      </c>
      <c>
        <f>(M1350*21)/100</f>
      </c>
      <c t="s">
        <v>28</v>
      </c>
    </row>
    <row r="1351" spans="1:5" ht="12.75">
      <c r="A1351" s="35" t="s">
        <v>56</v>
      </c>
      <c r="E1351" s="39" t="s">
        <v>4108</v>
      </c>
    </row>
    <row r="1352" spans="1:5" ht="12.75">
      <c r="A1352" s="35" t="s">
        <v>57</v>
      </c>
      <c r="E1352" s="40" t="s">
        <v>5</v>
      </c>
    </row>
    <row r="1353" spans="1:5" ht="76.5">
      <c r="A1353" t="s">
        <v>59</v>
      </c>
      <c r="E1353" s="39" t="s">
        <v>4093</v>
      </c>
    </row>
    <row r="1354" spans="1:16" ht="12.75">
      <c r="A1354" t="s">
        <v>50</v>
      </c>
      <c s="34" t="s">
        <v>4109</v>
      </c>
      <c s="34" t="s">
        <v>4110</v>
      </c>
      <c s="35" t="s">
        <v>5</v>
      </c>
      <c s="6" t="s">
        <v>4111</v>
      </c>
      <c s="36" t="s">
        <v>90</v>
      </c>
      <c s="37">
        <v>50</v>
      </c>
      <c s="36">
        <v>0</v>
      </c>
      <c s="36">
        <f>ROUND(G1354*H1354,6)</f>
      </c>
      <c r="L1354" s="38">
        <v>0</v>
      </c>
      <c s="32">
        <f>ROUND(ROUND(L1354,2)*ROUND(G1354,3),2)</f>
      </c>
      <c s="36" t="s">
        <v>814</v>
      </c>
      <c>
        <f>(M1354*21)/100</f>
      </c>
      <c t="s">
        <v>28</v>
      </c>
    </row>
    <row r="1355" spans="1:5" ht="12.75">
      <c r="A1355" s="35" t="s">
        <v>56</v>
      </c>
      <c r="E1355" s="39" t="s">
        <v>4111</v>
      </c>
    </row>
    <row r="1356" spans="1:5" ht="114.75">
      <c r="A1356" s="35" t="s">
        <v>57</v>
      </c>
      <c r="E1356" s="42" t="s">
        <v>4112</v>
      </c>
    </row>
    <row r="1357" spans="1:5" ht="25.5">
      <c r="A1357" t="s">
        <v>59</v>
      </c>
      <c r="E1357" s="39" t="s">
        <v>4113</v>
      </c>
    </row>
    <row r="1358" spans="1:16" ht="12.75">
      <c r="A1358" t="s">
        <v>50</v>
      </c>
      <c s="34" t="s">
        <v>4114</v>
      </c>
      <c s="34" t="s">
        <v>4115</v>
      </c>
      <c s="35" t="s">
        <v>5</v>
      </c>
      <c s="6" t="s">
        <v>4116</v>
      </c>
      <c s="36" t="s">
        <v>90</v>
      </c>
      <c s="37">
        <v>10</v>
      </c>
      <c s="36">
        <v>0</v>
      </c>
      <c s="36">
        <f>ROUND(G1358*H1358,6)</f>
      </c>
      <c r="L1358" s="38">
        <v>0</v>
      </c>
      <c s="32">
        <f>ROUND(ROUND(L1358,2)*ROUND(G1358,3),2)</f>
      </c>
      <c s="36" t="s">
        <v>55</v>
      </c>
      <c>
        <f>(M1358*21)/100</f>
      </c>
      <c t="s">
        <v>28</v>
      </c>
    </row>
    <row r="1359" spans="1:5" ht="12.75">
      <c r="A1359" s="35" t="s">
        <v>56</v>
      </c>
      <c r="E1359" s="39" t="s">
        <v>4116</v>
      </c>
    </row>
    <row r="1360" spans="1:5" ht="12.75">
      <c r="A1360" s="35" t="s">
        <v>57</v>
      </c>
      <c r="E1360" s="40" t="s">
        <v>5</v>
      </c>
    </row>
    <row r="1361" spans="1:5" ht="51">
      <c r="A1361" t="s">
        <v>59</v>
      </c>
      <c r="E1361" s="39" t="s">
        <v>4117</v>
      </c>
    </row>
    <row r="1362" spans="1:16" ht="12.75">
      <c r="A1362" t="s">
        <v>50</v>
      </c>
      <c s="34" t="s">
        <v>4118</v>
      </c>
      <c s="34" t="s">
        <v>4119</v>
      </c>
      <c s="35" t="s">
        <v>5</v>
      </c>
      <c s="6" t="s">
        <v>4116</v>
      </c>
      <c s="36" t="s">
        <v>90</v>
      </c>
      <c s="37">
        <v>1</v>
      </c>
      <c s="36">
        <v>0</v>
      </c>
      <c s="36">
        <f>ROUND(G1362*H1362,6)</f>
      </c>
      <c r="L1362" s="38">
        <v>0</v>
      </c>
      <c s="32">
        <f>ROUND(ROUND(L1362,2)*ROUND(G1362,3),2)</f>
      </c>
      <c s="36" t="s">
        <v>55</v>
      </c>
      <c>
        <f>(M1362*21)/100</f>
      </c>
      <c t="s">
        <v>28</v>
      </c>
    </row>
    <row r="1363" spans="1:5" ht="12.75">
      <c r="A1363" s="35" t="s">
        <v>56</v>
      </c>
      <c r="E1363" s="39" t="s">
        <v>4116</v>
      </c>
    </row>
    <row r="1364" spans="1:5" ht="12.75">
      <c r="A1364" s="35" t="s">
        <v>57</v>
      </c>
      <c r="E1364" s="40" t="s">
        <v>5</v>
      </c>
    </row>
    <row r="1365" spans="1:5" ht="51">
      <c r="A1365" t="s">
        <v>59</v>
      </c>
      <c r="E1365" s="39" t="s">
        <v>4117</v>
      </c>
    </row>
    <row r="1366" spans="1:16" ht="12.75">
      <c r="A1366" t="s">
        <v>50</v>
      </c>
      <c s="34" t="s">
        <v>4120</v>
      </c>
      <c s="34" t="s">
        <v>4121</v>
      </c>
      <c s="35" t="s">
        <v>5</v>
      </c>
      <c s="6" t="s">
        <v>4116</v>
      </c>
      <c s="36" t="s">
        <v>90</v>
      </c>
      <c s="37">
        <v>18</v>
      </c>
      <c s="36">
        <v>0</v>
      </c>
      <c s="36">
        <f>ROUND(G1366*H1366,6)</f>
      </c>
      <c r="L1366" s="38">
        <v>0</v>
      </c>
      <c s="32">
        <f>ROUND(ROUND(L1366,2)*ROUND(G1366,3),2)</f>
      </c>
      <c s="36" t="s">
        <v>55</v>
      </c>
      <c>
        <f>(M1366*21)/100</f>
      </c>
      <c t="s">
        <v>28</v>
      </c>
    </row>
    <row r="1367" spans="1:5" ht="12.75">
      <c r="A1367" s="35" t="s">
        <v>56</v>
      </c>
      <c r="E1367" s="39" t="s">
        <v>4116</v>
      </c>
    </row>
    <row r="1368" spans="1:5" ht="12.75">
      <c r="A1368" s="35" t="s">
        <v>57</v>
      </c>
      <c r="E1368" s="40" t="s">
        <v>5</v>
      </c>
    </row>
    <row r="1369" spans="1:5" ht="51">
      <c r="A1369" t="s">
        <v>59</v>
      </c>
      <c r="E1369" s="39" t="s">
        <v>4122</v>
      </c>
    </row>
    <row r="1370" spans="1:16" ht="12.75">
      <c r="A1370" t="s">
        <v>50</v>
      </c>
      <c s="34" t="s">
        <v>4123</v>
      </c>
      <c s="34" t="s">
        <v>4124</v>
      </c>
      <c s="35" t="s">
        <v>5</v>
      </c>
      <c s="6" t="s">
        <v>4116</v>
      </c>
      <c s="36" t="s">
        <v>90</v>
      </c>
      <c s="37">
        <v>10</v>
      </c>
      <c s="36">
        <v>0</v>
      </c>
      <c s="36">
        <f>ROUND(G1370*H1370,6)</f>
      </c>
      <c r="L1370" s="38">
        <v>0</v>
      </c>
      <c s="32">
        <f>ROUND(ROUND(L1370,2)*ROUND(G1370,3),2)</f>
      </c>
      <c s="36" t="s">
        <v>55</v>
      </c>
      <c>
        <f>(M1370*21)/100</f>
      </c>
      <c t="s">
        <v>28</v>
      </c>
    </row>
    <row r="1371" spans="1:5" ht="12.75">
      <c r="A1371" s="35" t="s">
        <v>56</v>
      </c>
      <c r="E1371" s="39" t="s">
        <v>4116</v>
      </c>
    </row>
    <row r="1372" spans="1:5" ht="12.75">
      <c r="A1372" s="35" t="s">
        <v>57</v>
      </c>
      <c r="E1372" s="40" t="s">
        <v>5</v>
      </c>
    </row>
    <row r="1373" spans="1:5" ht="51">
      <c r="A1373" t="s">
        <v>59</v>
      </c>
      <c r="E1373" s="39" t="s">
        <v>4125</v>
      </c>
    </row>
    <row r="1374" spans="1:16" ht="12.75">
      <c r="A1374" t="s">
        <v>50</v>
      </c>
      <c s="34" t="s">
        <v>4126</v>
      </c>
      <c s="34" t="s">
        <v>4127</v>
      </c>
      <c s="35" t="s">
        <v>5</v>
      </c>
      <c s="6" t="s">
        <v>4128</v>
      </c>
      <c s="36" t="s">
        <v>90</v>
      </c>
      <c s="37">
        <v>1</v>
      </c>
      <c s="36">
        <v>0</v>
      </c>
      <c s="36">
        <f>ROUND(G1374*H1374,6)</f>
      </c>
      <c r="L1374" s="38">
        <v>0</v>
      </c>
      <c s="32">
        <f>ROUND(ROUND(L1374,2)*ROUND(G1374,3),2)</f>
      </c>
      <c s="36" t="s">
        <v>55</v>
      </c>
      <c>
        <f>(M1374*21)/100</f>
      </c>
      <c t="s">
        <v>28</v>
      </c>
    </row>
    <row r="1375" spans="1:5" ht="12.75">
      <c r="A1375" s="35" t="s">
        <v>56</v>
      </c>
      <c r="E1375" s="39" t="s">
        <v>4128</v>
      </c>
    </row>
    <row r="1376" spans="1:5" ht="12.75">
      <c r="A1376" s="35" t="s">
        <v>57</v>
      </c>
      <c r="E1376" s="40" t="s">
        <v>5</v>
      </c>
    </row>
    <row r="1377" spans="1:5" ht="51">
      <c r="A1377" t="s">
        <v>59</v>
      </c>
      <c r="E1377" s="39" t="s">
        <v>4129</v>
      </c>
    </row>
    <row r="1378" spans="1:16" ht="12.75">
      <c r="A1378" t="s">
        <v>50</v>
      </c>
      <c s="34" t="s">
        <v>4130</v>
      </c>
      <c s="34" t="s">
        <v>4131</v>
      </c>
      <c s="35" t="s">
        <v>5</v>
      </c>
      <c s="6" t="s">
        <v>4116</v>
      </c>
      <c s="36" t="s">
        <v>90</v>
      </c>
      <c s="37">
        <v>10</v>
      </c>
      <c s="36">
        <v>0</v>
      </c>
      <c s="36">
        <f>ROUND(G1378*H1378,6)</f>
      </c>
      <c r="L1378" s="38">
        <v>0</v>
      </c>
      <c s="32">
        <f>ROUND(ROUND(L1378,2)*ROUND(G1378,3),2)</f>
      </c>
      <c s="36" t="s">
        <v>55</v>
      </c>
      <c>
        <f>(M1378*21)/100</f>
      </c>
      <c t="s">
        <v>28</v>
      </c>
    </row>
    <row r="1379" spans="1:5" ht="12.75">
      <c r="A1379" s="35" t="s">
        <v>56</v>
      </c>
      <c r="E1379" s="39" t="s">
        <v>4116</v>
      </c>
    </row>
    <row r="1380" spans="1:5" ht="12.75">
      <c r="A1380" s="35" t="s">
        <v>57</v>
      </c>
      <c r="E1380" s="40" t="s">
        <v>5</v>
      </c>
    </row>
    <row r="1381" spans="1:5" ht="51">
      <c r="A1381" t="s">
        <v>59</v>
      </c>
      <c r="E1381" s="39" t="s">
        <v>4132</v>
      </c>
    </row>
    <row r="1382" spans="1:16" ht="12.75">
      <c r="A1382" t="s">
        <v>50</v>
      </c>
      <c s="34" t="s">
        <v>4133</v>
      </c>
      <c s="34" t="s">
        <v>4134</v>
      </c>
      <c s="35" t="s">
        <v>5</v>
      </c>
      <c s="6" t="s">
        <v>4135</v>
      </c>
      <c s="36" t="s">
        <v>583</v>
      </c>
      <c s="37">
        <v>17.5</v>
      </c>
      <c s="36">
        <v>7E-05</v>
      </c>
      <c s="36">
        <f>ROUND(G1382*H1382,6)</f>
      </c>
      <c r="L1382" s="38">
        <v>0</v>
      </c>
      <c s="32">
        <f>ROUND(ROUND(L1382,2)*ROUND(G1382,3),2)</f>
      </c>
      <c s="36" t="s">
        <v>814</v>
      </c>
      <c>
        <f>(M1382*21)/100</f>
      </c>
      <c t="s">
        <v>28</v>
      </c>
    </row>
    <row r="1383" spans="1:5" ht="12.75">
      <c r="A1383" s="35" t="s">
        <v>56</v>
      </c>
      <c r="E1383" s="39" t="s">
        <v>4135</v>
      </c>
    </row>
    <row r="1384" spans="1:5" ht="89.25">
      <c r="A1384" s="35" t="s">
        <v>57</v>
      </c>
      <c r="E1384" s="42" t="s">
        <v>4136</v>
      </c>
    </row>
    <row r="1385" spans="1:5" ht="12.75">
      <c r="A1385" t="s">
        <v>59</v>
      </c>
      <c r="E1385" s="39" t="s">
        <v>2150</v>
      </c>
    </row>
    <row r="1386" spans="1:16" ht="12.75">
      <c r="A1386" t="s">
        <v>50</v>
      </c>
      <c s="34" t="s">
        <v>4137</v>
      </c>
      <c s="34" t="s">
        <v>4138</v>
      </c>
      <c s="35" t="s">
        <v>5</v>
      </c>
      <c s="6" t="s">
        <v>4139</v>
      </c>
      <c s="36" t="s">
        <v>90</v>
      </c>
      <c s="37">
        <v>1</v>
      </c>
      <c s="36">
        <v>0</v>
      </c>
      <c s="36">
        <f>ROUND(G1386*H1386,6)</f>
      </c>
      <c r="L1386" s="38">
        <v>0</v>
      </c>
      <c s="32">
        <f>ROUND(ROUND(L1386,2)*ROUND(G1386,3),2)</f>
      </c>
      <c s="36" t="s">
        <v>55</v>
      </c>
      <c>
        <f>(M1386*21)/100</f>
      </c>
      <c t="s">
        <v>28</v>
      </c>
    </row>
    <row r="1387" spans="1:5" ht="12.75">
      <c r="A1387" s="35" t="s">
        <v>56</v>
      </c>
      <c r="E1387" s="39" t="s">
        <v>4139</v>
      </c>
    </row>
    <row r="1388" spans="1:5" ht="12.75">
      <c r="A1388" s="35" t="s">
        <v>57</v>
      </c>
      <c r="E1388" s="40" t="s">
        <v>5</v>
      </c>
    </row>
    <row r="1389" spans="1:5" ht="38.25">
      <c r="A1389" t="s">
        <v>59</v>
      </c>
      <c r="E1389" s="39" t="s">
        <v>4140</v>
      </c>
    </row>
    <row r="1390" spans="1:16" ht="12.75">
      <c r="A1390" t="s">
        <v>50</v>
      </c>
      <c s="34" t="s">
        <v>4141</v>
      </c>
      <c s="34" t="s">
        <v>4142</v>
      </c>
      <c s="35" t="s">
        <v>5</v>
      </c>
      <c s="6" t="s">
        <v>4139</v>
      </c>
      <c s="36" t="s">
        <v>90</v>
      </c>
      <c s="37">
        <v>1</v>
      </c>
      <c s="36">
        <v>0</v>
      </c>
      <c s="36">
        <f>ROUND(G1390*H1390,6)</f>
      </c>
      <c r="L1390" s="38">
        <v>0</v>
      </c>
      <c s="32">
        <f>ROUND(ROUND(L1390,2)*ROUND(G1390,3),2)</f>
      </c>
      <c s="36" t="s">
        <v>55</v>
      </c>
      <c>
        <f>(M1390*21)/100</f>
      </c>
      <c t="s">
        <v>28</v>
      </c>
    </row>
    <row r="1391" spans="1:5" ht="12.75">
      <c r="A1391" s="35" t="s">
        <v>56</v>
      </c>
      <c r="E1391" s="39" t="s">
        <v>4139</v>
      </c>
    </row>
    <row r="1392" spans="1:5" ht="12.75">
      <c r="A1392" s="35" t="s">
        <v>57</v>
      </c>
      <c r="E1392" s="40" t="s">
        <v>5</v>
      </c>
    </row>
    <row r="1393" spans="1:5" ht="38.25">
      <c r="A1393" t="s">
        <v>59</v>
      </c>
      <c r="E1393" s="39" t="s">
        <v>4140</v>
      </c>
    </row>
    <row r="1394" spans="1:16" ht="12.75">
      <c r="A1394" t="s">
        <v>50</v>
      </c>
      <c s="34" t="s">
        <v>4143</v>
      </c>
      <c s="34" t="s">
        <v>4144</v>
      </c>
      <c s="35" t="s">
        <v>5</v>
      </c>
      <c s="6" t="s">
        <v>4145</v>
      </c>
      <c s="36" t="s">
        <v>90</v>
      </c>
      <c s="37">
        <v>1</v>
      </c>
      <c s="36">
        <v>0</v>
      </c>
      <c s="36">
        <f>ROUND(G1394*H1394,6)</f>
      </c>
      <c r="L1394" s="38">
        <v>0</v>
      </c>
      <c s="32">
        <f>ROUND(ROUND(L1394,2)*ROUND(G1394,3),2)</f>
      </c>
      <c s="36" t="s">
        <v>55</v>
      </c>
      <c>
        <f>(M1394*21)/100</f>
      </c>
      <c t="s">
        <v>28</v>
      </c>
    </row>
    <row r="1395" spans="1:5" ht="12.75">
      <c r="A1395" s="35" t="s">
        <v>56</v>
      </c>
      <c r="E1395" s="39" t="s">
        <v>4145</v>
      </c>
    </row>
    <row r="1396" spans="1:5" ht="12.75">
      <c r="A1396" s="35" t="s">
        <v>57</v>
      </c>
      <c r="E1396" s="40" t="s">
        <v>5</v>
      </c>
    </row>
    <row r="1397" spans="1:5" ht="38.25">
      <c r="A1397" t="s">
        <v>59</v>
      </c>
      <c r="E1397" s="39" t="s">
        <v>4140</v>
      </c>
    </row>
    <row r="1398" spans="1:16" ht="12.75">
      <c r="A1398" t="s">
        <v>50</v>
      </c>
      <c s="34" t="s">
        <v>4146</v>
      </c>
      <c s="34" t="s">
        <v>4147</v>
      </c>
      <c s="35" t="s">
        <v>5</v>
      </c>
      <c s="6" t="s">
        <v>4148</v>
      </c>
      <c s="36" t="s">
        <v>90</v>
      </c>
      <c s="37">
        <v>2</v>
      </c>
      <c s="36">
        <v>0</v>
      </c>
      <c s="36">
        <f>ROUND(G1398*H1398,6)</f>
      </c>
      <c r="L1398" s="38">
        <v>0</v>
      </c>
      <c s="32">
        <f>ROUND(ROUND(L1398,2)*ROUND(G1398,3),2)</f>
      </c>
      <c s="36" t="s">
        <v>55</v>
      </c>
      <c>
        <f>(M1398*21)/100</f>
      </c>
      <c t="s">
        <v>28</v>
      </c>
    </row>
    <row r="1399" spans="1:5" ht="12.75">
      <c r="A1399" s="35" t="s">
        <v>56</v>
      </c>
      <c r="E1399" s="39" t="s">
        <v>4148</v>
      </c>
    </row>
    <row r="1400" spans="1:5" ht="12.75">
      <c r="A1400" s="35" t="s">
        <v>57</v>
      </c>
      <c r="E1400" s="40" t="s">
        <v>5</v>
      </c>
    </row>
    <row r="1401" spans="1:5" ht="38.25">
      <c r="A1401" t="s">
        <v>59</v>
      </c>
      <c r="E1401" s="39" t="s">
        <v>4140</v>
      </c>
    </row>
    <row r="1402" spans="1:16" ht="12.75">
      <c r="A1402" t="s">
        <v>50</v>
      </c>
      <c s="34" t="s">
        <v>4149</v>
      </c>
      <c s="34" t="s">
        <v>4150</v>
      </c>
      <c s="35" t="s">
        <v>5</v>
      </c>
      <c s="6" t="s">
        <v>4145</v>
      </c>
      <c s="36" t="s">
        <v>90</v>
      </c>
      <c s="37">
        <v>1</v>
      </c>
      <c s="36">
        <v>0</v>
      </c>
      <c s="36">
        <f>ROUND(G1402*H1402,6)</f>
      </c>
      <c r="L1402" s="38">
        <v>0</v>
      </c>
      <c s="32">
        <f>ROUND(ROUND(L1402,2)*ROUND(G1402,3),2)</f>
      </c>
      <c s="36" t="s">
        <v>55</v>
      </c>
      <c>
        <f>(M1402*21)/100</f>
      </c>
      <c t="s">
        <v>28</v>
      </c>
    </row>
    <row r="1403" spans="1:5" ht="12.75">
      <c r="A1403" s="35" t="s">
        <v>56</v>
      </c>
      <c r="E1403" s="39" t="s">
        <v>4145</v>
      </c>
    </row>
    <row r="1404" spans="1:5" ht="12.75">
      <c r="A1404" s="35" t="s">
        <v>57</v>
      </c>
      <c r="E1404" s="40" t="s">
        <v>5</v>
      </c>
    </row>
    <row r="1405" spans="1:5" ht="38.25">
      <c r="A1405" t="s">
        <v>59</v>
      </c>
      <c r="E1405" s="39" t="s">
        <v>4140</v>
      </c>
    </row>
    <row r="1406" spans="1:16" ht="12.75">
      <c r="A1406" t="s">
        <v>50</v>
      </c>
      <c s="34" t="s">
        <v>4151</v>
      </c>
      <c s="34" t="s">
        <v>4152</v>
      </c>
      <c s="35" t="s">
        <v>5</v>
      </c>
      <c s="6" t="s">
        <v>4153</v>
      </c>
      <c s="36" t="s">
        <v>90</v>
      </c>
      <c s="37">
        <v>1</v>
      </c>
      <c s="36">
        <v>0</v>
      </c>
      <c s="36">
        <f>ROUND(G1406*H1406,6)</f>
      </c>
      <c r="L1406" s="38">
        <v>0</v>
      </c>
      <c s="32">
        <f>ROUND(ROUND(L1406,2)*ROUND(G1406,3),2)</f>
      </c>
      <c s="36" t="s">
        <v>55</v>
      </c>
      <c>
        <f>(M1406*21)/100</f>
      </c>
      <c t="s">
        <v>28</v>
      </c>
    </row>
    <row r="1407" spans="1:5" ht="12.75">
      <c r="A1407" s="35" t="s">
        <v>56</v>
      </c>
      <c r="E1407" s="39" t="s">
        <v>4153</v>
      </c>
    </row>
    <row r="1408" spans="1:5" ht="12.75">
      <c r="A1408" s="35" t="s">
        <v>57</v>
      </c>
      <c r="E1408" s="40" t="s">
        <v>5</v>
      </c>
    </row>
    <row r="1409" spans="1:5" ht="38.25">
      <c r="A1409" t="s">
        <v>59</v>
      </c>
      <c r="E1409" s="39" t="s">
        <v>4140</v>
      </c>
    </row>
    <row r="1410" spans="1:16" ht="12.75">
      <c r="A1410" t="s">
        <v>50</v>
      </c>
      <c s="34" t="s">
        <v>4154</v>
      </c>
      <c s="34" t="s">
        <v>4155</v>
      </c>
      <c s="35" t="s">
        <v>5</v>
      </c>
      <c s="6" t="s">
        <v>4156</v>
      </c>
      <c s="36" t="s">
        <v>583</v>
      </c>
      <c s="37">
        <v>100</v>
      </c>
      <c s="36">
        <v>5E-05</v>
      </c>
      <c s="36">
        <f>ROUND(G1410*H1410,6)</f>
      </c>
      <c r="L1410" s="38">
        <v>0</v>
      </c>
      <c s="32">
        <f>ROUND(ROUND(L1410,2)*ROUND(G1410,3),2)</f>
      </c>
      <c s="36" t="s">
        <v>814</v>
      </c>
      <c>
        <f>(M1410*21)/100</f>
      </c>
      <c t="s">
        <v>28</v>
      </c>
    </row>
    <row r="1411" spans="1:5" ht="12.75">
      <c r="A1411" s="35" t="s">
        <v>56</v>
      </c>
      <c r="E1411" s="39" t="s">
        <v>4156</v>
      </c>
    </row>
    <row r="1412" spans="1:5" ht="51">
      <c r="A1412" s="35" t="s">
        <v>57</v>
      </c>
      <c r="E1412" s="42" t="s">
        <v>4157</v>
      </c>
    </row>
    <row r="1413" spans="1:5" ht="12.75">
      <c r="A1413" t="s">
        <v>59</v>
      </c>
      <c r="E1413" s="39" t="s">
        <v>2150</v>
      </c>
    </row>
    <row r="1414" spans="1:16" ht="12.75">
      <c r="A1414" t="s">
        <v>50</v>
      </c>
      <c s="34" t="s">
        <v>4158</v>
      </c>
      <c s="34" t="s">
        <v>4159</v>
      </c>
      <c s="35" t="s">
        <v>5</v>
      </c>
      <c s="6" t="s">
        <v>4160</v>
      </c>
      <c s="36" t="s">
        <v>90</v>
      </c>
      <c s="37">
        <v>1</v>
      </c>
      <c s="36">
        <v>0</v>
      </c>
      <c s="36">
        <f>ROUND(G1414*H1414,6)</f>
      </c>
      <c r="L1414" s="38">
        <v>0</v>
      </c>
      <c s="32">
        <f>ROUND(ROUND(L1414,2)*ROUND(G1414,3),2)</f>
      </c>
      <c s="36" t="s">
        <v>55</v>
      </c>
      <c>
        <f>(M1414*21)/100</f>
      </c>
      <c t="s">
        <v>28</v>
      </c>
    </row>
    <row r="1415" spans="1:5" ht="12.75">
      <c r="A1415" s="35" t="s">
        <v>56</v>
      </c>
      <c r="E1415" s="39" t="s">
        <v>4160</v>
      </c>
    </row>
    <row r="1416" spans="1:5" ht="12.75">
      <c r="A1416" s="35" t="s">
        <v>57</v>
      </c>
      <c r="E1416" s="40" t="s">
        <v>5</v>
      </c>
    </row>
    <row r="1417" spans="1:5" ht="38.25">
      <c r="A1417" t="s">
        <v>59</v>
      </c>
      <c r="E1417" s="39" t="s">
        <v>4161</v>
      </c>
    </row>
    <row r="1418" spans="1:16" ht="25.5">
      <c r="A1418" t="s">
        <v>50</v>
      </c>
      <c s="34" t="s">
        <v>4162</v>
      </c>
      <c s="34" t="s">
        <v>4163</v>
      </c>
      <c s="35" t="s">
        <v>5</v>
      </c>
      <c s="6" t="s">
        <v>4164</v>
      </c>
      <c s="36" t="s">
        <v>3229</v>
      </c>
      <c s="37">
        <v>68967.868</v>
      </c>
      <c s="36">
        <v>0</v>
      </c>
      <c s="36">
        <f>ROUND(G1418*H1418,6)</f>
      </c>
      <c r="L1418" s="38">
        <v>0</v>
      </c>
      <c s="32">
        <f>ROUND(ROUND(L1418,2)*ROUND(G1418,3),2)</f>
      </c>
      <c s="36" t="s">
        <v>814</v>
      </c>
      <c>
        <f>(M1418*21)/100</f>
      </c>
      <c t="s">
        <v>28</v>
      </c>
    </row>
    <row r="1419" spans="1:5" ht="25.5">
      <c r="A1419" s="35" t="s">
        <v>56</v>
      </c>
      <c r="E1419" s="39" t="s">
        <v>4164</v>
      </c>
    </row>
    <row r="1420" spans="1:5" ht="12.75">
      <c r="A1420" s="35" t="s">
        <v>57</v>
      </c>
      <c r="E1420" s="40" t="s">
        <v>5</v>
      </c>
    </row>
    <row r="1421" spans="1:5" ht="114.75">
      <c r="A1421" t="s">
        <v>59</v>
      </c>
      <c r="E1421" s="39" t="s">
        <v>2155</v>
      </c>
    </row>
    <row r="1422" spans="1:13" ht="12.75">
      <c r="A1422" t="s">
        <v>47</v>
      </c>
      <c r="C1422" s="31" t="s">
        <v>1711</v>
      </c>
      <c r="E1422" s="33" t="s">
        <v>1712</v>
      </c>
      <c r="J1422" s="32">
        <f>0</f>
      </c>
      <c s="32">
        <f>0</f>
      </c>
      <c s="32">
        <f>0+L1423+L1427+L1431+L1435+L1439+L1443</f>
      </c>
      <c s="32">
        <f>0+M1423+M1427+M1431+M1435+M1439+M1443</f>
      </c>
    </row>
    <row r="1423" spans="1:16" ht="12.75">
      <c r="A1423" t="s">
        <v>50</v>
      </c>
      <c s="34" t="s">
        <v>4165</v>
      </c>
      <c s="34" t="s">
        <v>1713</v>
      </c>
      <c s="35" t="s">
        <v>5</v>
      </c>
      <c s="6" t="s">
        <v>1714</v>
      </c>
      <c s="36" t="s">
        <v>226</v>
      </c>
      <c s="37">
        <v>38.25</v>
      </c>
      <c s="36">
        <v>0</v>
      </c>
      <c s="36">
        <f>ROUND(G1423*H1423,6)</f>
      </c>
      <c r="L1423" s="38">
        <v>0</v>
      </c>
      <c s="32">
        <f>ROUND(ROUND(L1423,2)*ROUND(G1423,3),2)</f>
      </c>
      <c s="36" t="s">
        <v>814</v>
      </c>
      <c>
        <f>(M1423*21)/100</f>
      </c>
      <c t="s">
        <v>28</v>
      </c>
    </row>
    <row r="1424" spans="1:5" ht="12.75">
      <c r="A1424" s="35" t="s">
        <v>56</v>
      </c>
      <c r="E1424" s="39" t="s">
        <v>1714</v>
      </c>
    </row>
    <row r="1425" spans="1:5" ht="12.75">
      <c r="A1425" s="35" t="s">
        <v>57</v>
      </c>
      <c r="E1425" s="40" t="s">
        <v>5</v>
      </c>
    </row>
    <row r="1426" spans="1:5" ht="51">
      <c r="A1426" t="s">
        <v>59</v>
      </c>
      <c r="E1426" s="39" t="s">
        <v>1715</v>
      </c>
    </row>
    <row r="1427" spans="1:16" ht="12.75">
      <c r="A1427" t="s">
        <v>50</v>
      </c>
      <c s="34" t="s">
        <v>4166</v>
      </c>
      <c s="34" t="s">
        <v>1716</v>
      </c>
      <c s="35" t="s">
        <v>5</v>
      </c>
      <c s="6" t="s">
        <v>1717</v>
      </c>
      <c s="36" t="s">
        <v>226</v>
      </c>
      <c s="37">
        <v>38.25</v>
      </c>
      <c s="36">
        <v>0.0003</v>
      </c>
      <c s="36">
        <f>ROUND(G1427*H1427,6)</f>
      </c>
      <c r="L1427" s="38">
        <v>0</v>
      </c>
      <c s="32">
        <f>ROUND(ROUND(L1427,2)*ROUND(G1427,3),2)</f>
      </c>
      <c s="36" t="s">
        <v>814</v>
      </c>
      <c>
        <f>(M1427*21)/100</f>
      </c>
      <c t="s">
        <v>28</v>
      </c>
    </row>
    <row r="1428" spans="1:5" ht="12.75">
      <c r="A1428" s="35" t="s">
        <v>56</v>
      </c>
      <c r="E1428" s="39" t="s">
        <v>1717</v>
      </c>
    </row>
    <row r="1429" spans="1:5" ht="12.75">
      <c r="A1429" s="35" t="s">
        <v>57</v>
      </c>
      <c r="E1429" s="40" t="s">
        <v>5</v>
      </c>
    </row>
    <row r="1430" spans="1:5" ht="51">
      <c r="A1430" t="s">
        <v>59</v>
      </c>
      <c r="E1430" s="39" t="s">
        <v>1715</v>
      </c>
    </row>
    <row r="1431" spans="1:16" ht="12.75">
      <c r="A1431" t="s">
        <v>50</v>
      </c>
      <c s="34" t="s">
        <v>4167</v>
      </c>
      <c s="34" t="s">
        <v>4168</v>
      </c>
      <c s="35" t="s">
        <v>5</v>
      </c>
      <c s="6" t="s">
        <v>4169</v>
      </c>
      <c s="36" t="s">
        <v>226</v>
      </c>
      <c s="37">
        <v>38.25</v>
      </c>
      <c s="36">
        <v>0.0052</v>
      </c>
      <c s="36">
        <f>ROUND(G1431*H1431,6)</f>
      </c>
      <c r="L1431" s="38">
        <v>0</v>
      </c>
      <c s="32">
        <f>ROUND(ROUND(L1431,2)*ROUND(G1431,3),2)</f>
      </c>
      <c s="36" t="s">
        <v>814</v>
      </c>
      <c>
        <f>(M1431*21)/100</f>
      </c>
      <c t="s">
        <v>28</v>
      </c>
    </row>
    <row r="1432" spans="1:5" ht="12.75">
      <c r="A1432" s="35" t="s">
        <v>56</v>
      </c>
      <c r="E1432" s="39" t="s">
        <v>4169</v>
      </c>
    </row>
    <row r="1433" spans="1:5" ht="38.25">
      <c r="A1433" s="35" t="s">
        <v>57</v>
      </c>
      <c r="E1433" s="42" t="s">
        <v>4170</v>
      </c>
    </row>
    <row r="1434" spans="1:5" ht="12.75">
      <c r="A1434" t="s">
        <v>59</v>
      </c>
      <c r="E1434" s="39" t="s">
        <v>5</v>
      </c>
    </row>
    <row r="1435" spans="1:16" ht="12.75">
      <c r="A1435" t="s">
        <v>50</v>
      </c>
      <c s="34" t="s">
        <v>4171</v>
      </c>
      <c s="34" t="s">
        <v>4172</v>
      </c>
      <c s="35" t="s">
        <v>5</v>
      </c>
      <c s="6" t="s">
        <v>4173</v>
      </c>
      <c s="36" t="s">
        <v>226</v>
      </c>
      <c s="37">
        <v>42.075</v>
      </c>
      <c s="36">
        <v>0.049</v>
      </c>
      <c s="36">
        <f>ROUND(G1435*H1435,6)</f>
      </c>
      <c r="L1435" s="38">
        <v>0</v>
      </c>
      <c s="32">
        <f>ROUND(ROUND(L1435,2)*ROUND(G1435,3),2)</f>
      </c>
      <c s="36" t="s">
        <v>814</v>
      </c>
      <c>
        <f>(M1435*21)/100</f>
      </c>
      <c t="s">
        <v>28</v>
      </c>
    </row>
    <row r="1436" spans="1:5" ht="12.75">
      <c r="A1436" s="35" t="s">
        <v>56</v>
      </c>
      <c r="E1436" s="39" t="s">
        <v>4173</v>
      </c>
    </row>
    <row r="1437" spans="1:5" ht="12.75">
      <c r="A1437" s="35" t="s">
        <v>57</v>
      </c>
      <c r="E1437" s="40" t="s">
        <v>5</v>
      </c>
    </row>
    <row r="1438" spans="1:5" ht="12.75">
      <c r="A1438" t="s">
        <v>59</v>
      </c>
      <c r="E1438" s="39" t="s">
        <v>5</v>
      </c>
    </row>
    <row r="1439" spans="1:16" ht="12.75">
      <c r="A1439" t="s">
        <v>50</v>
      </c>
      <c s="34" t="s">
        <v>4174</v>
      </c>
      <c s="34" t="s">
        <v>4175</v>
      </c>
      <c s="35" t="s">
        <v>5</v>
      </c>
      <c s="6" t="s">
        <v>4176</v>
      </c>
      <c s="36" t="s">
        <v>226</v>
      </c>
      <c s="37">
        <v>38.25</v>
      </c>
      <c s="36">
        <v>0.0015</v>
      </c>
      <c s="36">
        <f>ROUND(G1439*H1439,6)</f>
      </c>
      <c r="L1439" s="38">
        <v>0</v>
      </c>
      <c s="32">
        <f>ROUND(ROUND(L1439,2)*ROUND(G1439,3),2)</f>
      </c>
      <c s="36" t="s">
        <v>814</v>
      </c>
      <c>
        <f>(M1439*21)/100</f>
      </c>
      <c t="s">
        <v>28</v>
      </c>
    </row>
    <row r="1440" spans="1:5" ht="12.75">
      <c r="A1440" s="35" t="s">
        <v>56</v>
      </c>
      <c r="E1440" s="39" t="s">
        <v>4176</v>
      </c>
    </row>
    <row r="1441" spans="1:5" ht="12.75">
      <c r="A1441" s="35" t="s">
        <v>57</v>
      </c>
      <c r="E1441" s="40" t="s">
        <v>5</v>
      </c>
    </row>
    <row r="1442" spans="1:5" ht="51">
      <c r="A1442" t="s">
        <v>59</v>
      </c>
      <c r="E1442" s="39" t="s">
        <v>4177</v>
      </c>
    </row>
    <row r="1443" spans="1:16" ht="25.5">
      <c r="A1443" t="s">
        <v>50</v>
      </c>
      <c s="34" t="s">
        <v>4178</v>
      </c>
      <c s="34" t="s">
        <v>4179</v>
      </c>
      <c s="35" t="s">
        <v>5</v>
      </c>
      <c s="6" t="s">
        <v>4180</v>
      </c>
      <c s="36" t="s">
        <v>54</v>
      </c>
      <c s="37">
        <v>2.329</v>
      </c>
      <c s="36">
        <v>0</v>
      </c>
      <c s="36">
        <f>ROUND(G1443*H1443,6)</f>
      </c>
      <c r="L1443" s="38">
        <v>0</v>
      </c>
      <c s="32">
        <f>ROUND(ROUND(L1443,2)*ROUND(G1443,3),2)</f>
      </c>
      <c s="36" t="s">
        <v>814</v>
      </c>
      <c>
        <f>(M1443*21)/100</f>
      </c>
      <c t="s">
        <v>28</v>
      </c>
    </row>
    <row r="1444" spans="1:5" ht="25.5">
      <c r="A1444" s="35" t="s">
        <v>56</v>
      </c>
      <c r="E1444" s="39" t="s">
        <v>4180</v>
      </c>
    </row>
    <row r="1445" spans="1:5" ht="12.75">
      <c r="A1445" s="35" t="s">
        <v>57</v>
      </c>
      <c r="E1445" s="40" t="s">
        <v>5</v>
      </c>
    </row>
    <row r="1446" spans="1:5" ht="114.75">
      <c r="A1446" t="s">
        <v>59</v>
      </c>
      <c r="E1446" s="39" t="s">
        <v>2067</v>
      </c>
    </row>
    <row r="1447" spans="1:13" ht="12.75">
      <c r="A1447" t="s">
        <v>47</v>
      </c>
      <c r="C1447" s="31" t="s">
        <v>1740</v>
      </c>
      <c r="E1447" s="33" t="s">
        <v>1741</v>
      </c>
      <c r="J1447" s="32">
        <f>0</f>
      </c>
      <c s="32">
        <f>0</f>
      </c>
      <c s="32">
        <f>0+L1448+L1452+L1456+L1460+L1464+L1468+L1472+L1476+L1480+L1484+L1488+L1492+L1496+L1500+L1504+L1508+L1512+L1516+L1520</f>
      </c>
      <c s="32">
        <f>0+M1448+M1452+M1456+M1460+M1464+M1468+M1472+M1476+M1480+M1484+M1488+M1492+M1496+M1500+M1504+M1508+M1512+M1516+M1520</f>
      </c>
    </row>
    <row r="1448" spans="1:16" ht="25.5">
      <c r="A1448" t="s">
        <v>50</v>
      </c>
      <c s="34" t="s">
        <v>4181</v>
      </c>
      <c s="34" t="s">
        <v>4182</v>
      </c>
      <c s="35" t="s">
        <v>5</v>
      </c>
      <c s="6" t="s">
        <v>4183</v>
      </c>
      <c s="36" t="s">
        <v>226</v>
      </c>
      <c s="37">
        <v>2278.895</v>
      </c>
      <c s="36">
        <v>0.00038</v>
      </c>
      <c s="36">
        <f>ROUND(G1448*H1448,6)</f>
      </c>
      <c r="L1448" s="38">
        <v>0</v>
      </c>
      <c s="32">
        <f>ROUND(ROUND(L1448,2)*ROUND(G1448,3),2)</f>
      </c>
      <c s="36" t="s">
        <v>814</v>
      </c>
      <c>
        <f>(M1448*21)/100</f>
      </c>
      <c t="s">
        <v>28</v>
      </c>
    </row>
    <row r="1449" spans="1:5" ht="25.5">
      <c r="A1449" s="35" t="s">
        <v>56</v>
      </c>
      <c r="E1449" s="39" t="s">
        <v>4183</v>
      </c>
    </row>
    <row r="1450" spans="1:5" ht="12.75">
      <c r="A1450" s="35" t="s">
        <v>57</v>
      </c>
      <c r="E1450" s="40" t="s">
        <v>5</v>
      </c>
    </row>
    <row r="1451" spans="1:5" ht="51">
      <c r="A1451" t="s">
        <v>59</v>
      </c>
      <c r="E1451" s="39" t="s">
        <v>4184</v>
      </c>
    </row>
    <row r="1452" spans="1:16" ht="25.5">
      <c r="A1452" t="s">
        <v>50</v>
      </c>
      <c s="34" t="s">
        <v>4185</v>
      </c>
      <c s="34" t="s">
        <v>1286</v>
      </c>
      <c s="35" t="s">
        <v>5</v>
      </c>
      <c s="6" t="s">
        <v>1287</v>
      </c>
      <c s="36" t="s">
        <v>226</v>
      </c>
      <c s="37">
        <v>205.097</v>
      </c>
      <c s="36">
        <v>7E-05</v>
      </c>
      <c s="36">
        <f>ROUND(G1452*H1452,6)</f>
      </c>
      <c r="L1452" s="38">
        <v>0</v>
      </c>
      <c s="32">
        <f>ROUND(ROUND(L1452,2)*ROUND(G1452,3),2)</f>
      </c>
      <c s="36" t="s">
        <v>814</v>
      </c>
      <c>
        <f>(M1452*21)/100</f>
      </c>
      <c t="s">
        <v>28</v>
      </c>
    </row>
    <row r="1453" spans="1:5" ht="25.5">
      <c r="A1453" s="35" t="s">
        <v>56</v>
      </c>
      <c r="E1453" s="39" t="s">
        <v>1287</v>
      </c>
    </row>
    <row r="1454" spans="1:5" ht="12.75">
      <c r="A1454" s="35" t="s">
        <v>57</v>
      </c>
      <c r="E1454" s="40" t="s">
        <v>5</v>
      </c>
    </row>
    <row r="1455" spans="1:5" ht="12.75">
      <c r="A1455" t="s">
        <v>59</v>
      </c>
      <c r="E1455" s="39" t="s">
        <v>5</v>
      </c>
    </row>
    <row r="1456" spans="1:16" ht="12.75">
      <c r="A1456" t="s">
        <v>50</v>
      </c>
      <c s="34" t="s">
        <v>4186</v>
      </c>
      <c s="34" t="s">
        <v>2397</v>
      </c>
      <c s="35" t="s">
        <v>5</v>
      </c>
      <c s="6" t="s">
        <v>2398</v>
      </c>
      <c s="36" t="s">
        <v>226</v>
      </c>
      <c s="37">
        <v>205.097</v>
      </c>
      <c s="36">
        <v>0</v>
      </c>
      <c s="36">
        <f>ROUND(G1456*H1456,6)</f>
      </c>
      <c r="L1456" s="38">
        <v>0</v>
      </c>
      <c s="32">
        <f>ROUND(ROUND(L1456,2)*ROUND(G1456,3),2)</f>
      </c>
      <c s="36" t="s">
        <v>814</v>
      </c>
      <c>
        <f>(M1456*21)/100</f>
      </c>
      <c t="s">
        <v>28</v>
      </c>
    </row>
    <row r="1457" spans="1:5" ht="12.75">
      <c r="A1457" s="35" t="s">
        <v>56</v>
      </c>
      <c r="E1457" s="39" t="s">
        <v>2398</v>
      </c>
    </row>
    <row r="1458" spans="1:5" ht="12.75">
      <c r="A1458" s="35" t="s">
        <v>57</v>
      </c>
      <c r="E1458" s="40" t="s">
        <v>5</v>
      </c>
    </row>
    <row r="1459" spans="1:5" ht="12.75">
      <c r="A1459" t="s">
        <v>59</v>
      </c>
      <c r="E1459" s="39" t="s">
        <v>5</v>
      </c>
    </row>
    <row r="1460" spans="1:16" ht="25.5">
      <c r="A1460" t="s">
        <v>50</v>
      </c>
      <c s="34" t="s">
        <v>4187</v>
      </c>
      <c s="34" t="s">
        <v>4188</v>
      </c>
      <c s="35" t="s">
        <v>5</v>
      </c>
      <c s="6" t="s">
        <v>4189</v>
      </c>
      <c s="36" t="s">
        <v>226</v>
      </c>
      <c s="37">
        <v>205.097</v>
      </c>
      <c s="36">
        <v>0.00014</v>
      </c>
      <c s="36">
        <f>ROUND(G1460*H1460,6)</f>
      </c>
      <c r="L1460" s="38">
        <v>0</v>
      </c>
      <c s="32">
        <f>ROUND(ROUND(L1460,2)*ROUND(G1460,3),2)</f>
      </c>
      <c s="36" t="s">
        <v>814</v>
      </c>
      <c>
        <f>(M1460*21)/100</f>
      </c>
      <c t="s">
        <v>28</v>
      </c>
    </row>
    <row r="1461" spans="1:5" ht="25.5">
      <c r="A1461" s="35" t="s">
        <v>56</v>
      </c>
      <c r="E1461" s="39" t="s">
        <v>4189</v>
      </c>
    </row>
    <row r="1462" spans="1:5" ht="12.75">
      <c r="A1462" s="35" t="s">
        <v>57</v>
      </c>
      <c r="E1462" s="40" t="s">
        <v>5</v>
      </c>
    </row>
    <row r="1463" spans="1:5" ht="12.75">
      <c r="A1463" t="s">
        <v>59</v>
      </c>
      <c r="E1463" s="39" t="s">
        <v>5</v>
      </c>
    </row>
    <row r="1464" spans="1:16" ht="25.5">
      <c r="A1464" t="s">
        <v>50</v>
      </c>
      <c s="34" t="s">
        <v>4190</v>
      </c>
      <c s="34" t="s">
        <v>4188</v>
      </c>
      <c s="35" t="s">
        <v>48</v>
      </c>
      <c s="6" t="s">
        <v>4189</v>
      </c>
      <c s="36" t="s">
        <v>226</v>
      </c>
      <c s="37">
        <v>122.82</v>
      </c>
      <c s="36">
        <v>0.00014</v>
      </c>
      <c s="36">
        <f>ROUND(G1464*H1464,6)</f>
      </c>
      <c r="L1464" s="38">
        <v>0</v>
      </c>
      <c s="32">
        <f>ROUND(ROUND(L1464,2)*ROUND(G1464,3),2)</f>
      </c>
      <c s="36" t="s">
        <v>814</v>
      </c>
      <c>
        <f>(M1464*21)/100</f>
      </c>
      <c t="s">
        <v>28</v>
      </c>
    </row>
    <row r="1465" spans="1:5" ht="25.5">
      <c r="A1465" s="35" t="s">
        <v>56</v>
      </c>
      <c r="E1465" s="39" t="s">
        <v>4189</v>
      </c>
    </row>
    <row r="1466" spans="1:5" ht="12.75">
      <c r="A1466" s="35" t="s">
        <v>57</v>
      </c>
      <c r="E1466" s="40" t="s">
        <v>5</v>
      </c>
    </row>
    <row r="1467" spans="1:5" ht="12.75">
      <c r="A1467" t="s">
        <v>59</v>
      </c>
      <c r="E1467" s="39" t="s">
        <v>5</v>
      </c>
    </row>
    <row r="1468" spans="1:16" ht="12.75">
      <c r="A1468" t="s">
        <v>50</v>
      </c>
      <c s="34" t="s">
        <v>4191</v>
      </c>
      <c s="34" t="s">
        <v>1294</v>
      </c>
      <c s="35" t="s">
        <v>5</v>
      </c>
      <c s="6" t="s">
        <v>1295</v>
      </c>
      <c s="36" t="s">
        <v>226</v>
      </c>
      <c s="37">
        <v>40.94</v>
      </c>
      <c s="36">
        <v>0.00012</v>
      </c>
      <c s="36">
        <f>ROUND(G1468*H1468,6)</f>
      </c>
      <c r="L1468" s="38">
        <v>0</v>
      </c>
      <c s="32">
        <f>ROUND(ROUND(L1468,2)*ROUND(G1468,3),2)</f>
      </c>
      <c s="36" t="s">
        <v>814</v>
      </c>
      <c>
        <f>(M1468*21)/100</f>
      </c>
      <c t="s">
        <v>28</v>
      </c>
    </row>
    <row r="1469" spans="1:5" ht="12.75">
      <c r="A1469" s="35" t="s">
        <v>56</v>
      </c>
      <c r="E1469" s="39" t="s">
        <v>1295</v>
      </c>
    </row>
    <row r="1470" spans="1:5" ht="12.75">
      <c r="A1470" s="35" t="s">
        <v>57</v>
      </c>
      <c r="E1470" s="40" t="s">
        <v>5</v>
      </c>
    </row>
    <row r="1471" spans="1:5" ht="12.75">
      <c r="A1471" t="s">
        <v>59</v>
      </c>
      <c r="E1471" s="39" t="s">
        <v>5</v>
      </c>
    </row>
    <row r="1472" spans="1:16" ht="25.5">
      <c r="A1472" t="s">
        <v>50</v>
      </c>
      <c s="34" t="s">
        <v>4192</v>
      </c>
      <c s="34" t="s">
        <v>4193</v>
      </c>
      <c s="35" t="s">
        <v>5</v>
      </c>
      <c s="6" t="s">
        <v>4194</v>
      </c>
      <c s="36" t="s">
        <v>226</v>
      </c>
      <c s="37">
        <v>40.94</v>
      </c>
      <c s="36">
        <v>0.0001</v>
      </c>
      <c s="36">
        <f>ROUND(G1472*H1472,6)</f>
      </c>
      <c r="L1472" s="38">
        <v>0</v>
      </c>
      <c s="32">
        <f>ROUND(ROUND(L1472,2)*ROUND(G1472,3),2)</f>
      </c>
      <c s="36" t="s">
        <v>814</v>
      </c>
      <c>
        <f>(M1472*21)/100</f>
      </c>
      <c t="s">
        <v>28</v>
      </c>
    </row>
    <row r="1473" spans="1:5" ht="25.5">
      <c r="A1473" s="35" t="s">
        <v>56</v>
      </c>
      <c r="E1473" s="39" t="s">
        <v>4194</v>
      </c>
    </row>
    <row r="1474" spans="1:5" ht="51">
      <c r="A1474" s="35" t="s">
        <v>57</v>
      </c>
      <c r="E1474" s="42" t="s">
        <v>2983</v>
      </c>
    </row>
    <row r="1475" spans="1:5" ht="12.75">
      <c r="A1475" t="s">
        <v>59</v>
      </c>
      <c r="E1475" s="39" t="s">
        <v>5</v>
      </c>
    </row>
    <row r="1476" spans="1:16" ht="12.75">
      <c r="A1476" t="s">
        <v>50</v>
      </c>
      <c s="34" t="s">
        <v>4195</v>
      </c>
      <c s="34" t="s">
        <v>2981</v>
      </c>
      <c s="35" t="s">
        <v>5</v>
      </c>
      <c s="6" t="s">
        <v>2982</v>
      </c>
      <c s="36" t="s">
        <v>226</v>
      </c>
      <c s="37">
        <v>36.294</v>
      </c>
      <c s="36">
        <v>0</v>
      </c>
      <c s="36">
        <f>ROUND(G1476*H1476,6)</f>
      </c>
      <c r="L1476" s="38">
        <v>0</v>
      </c>
      <c s="32">
        <f>ROUND(ROUND(L1476,2)*ROUND(G1476,3),2)</f>
      </c>
      <c s="36" t="s">
        <v>814</v>
      </c>
      <c>
        <f>(M1476*21)/100</f>
      </c>
      <c t="s">
        <v>28</v>
      </c>
    </row>
    <row r="1477" spans="1:5" ht="12.75">
      <c r="A1477" s="35" t="s">
        <v>56</v>
      </c>
      <c r="E1477" s="39" t="s">
        <v>2982</v>
      </c>
    </row>
    <row r="1478" spans="1:5" ht="12.75">
      <c r="A1478" s="35" t="s">
        <v>57</v>
      </c>
      <c r="E1478" s="40" t="s">
        <v>5</v>
      </c>
    </row>
    <row r="1479" spans="1:5" ht="12.75">
      <c r="A1479" t="s">
        <v>59</v>
      </c>
      <c r="E1479" s="39" t="s">
        <v>5</v>
      </c>
    </row>
    <row r="1480" spans="1:16" ht="25.5">
      <c r="A1480" t="s">
        <v>50</v>
      </c>
      <c s="34" t="s">
        <v>4196</v>
      </c>
      <c s="34" t="s">
        <v>1286</v>
      </c>
      <c s="35" t="s">
        <v>48</v>
      </c>
      <c s="6" t="s">
        <v>1287</v>
      </c>
      <c s="36" t="s">
        <v>226</v>
      </c>
      <c s="37">
        <v>36.294</v>
      </c>
      <c s="36">
        <v>7E-05</v>
      </c>
      <c s="36">
        <f>ROUND(G1480*H1480,6)</f>
      </c>
      <c r="L1480" s="38">
        <v>0</v>
      </c>
      <c s="32">
        <f>ROUND(ROUND(L1480,2)*ROUND(G1480,3),2)</f>
      </c>
      <c s="36" t="s">
        <v>814</v>
      </c>
      <c>
        <f>(M1480*21)/100</f>
      </c>
      <c t="s">
        <v>28</v>
      </c>
    </row>
    <row r="1481" spans="1:5" ht="25.5">
      <c r="A1481" s="35" t="s">
        <v>56</v>
      </c>
      <c r="E1481" s="39" t="s">
        <v>1287</v>
      </c>
    </row>
    <row r="1482" spans="1:5" ht="12.75">
      <c r="A1482" s="35" t="s">
        <v>57</v>
      </c>
      <c r="E1482" s="40" t="s">
        <v>5</v>
      </c>
    </row>
    <row r="1483" spans="1:5" ht="12.75">
      <c r="A1483" t="s">
        <v>59</v>
      </c>
      <c r="E1483" s="39" t="s">
        <v>5</v>
      </c>
    </row>
    <row r="1484" spans="1:16" ht="12.75">
      <c r="A1484" t="s">
        <v>50</v>
      </c>
      <c s="34" t="s">
        <v>4197</v>
      </c>
      <c s="34" t="s">
        <v>2397</v>
      </c>
      <c s="35" t="s">
        <v>48</v>
      </c>
      <c s="6" t="s">
        <v>2398</v>
      </c>
      <c s="36" t="s">
        <v>226</v>
      </c>
      <c s="37">
        <v>36.294</v>
      </c>
      <c s="36">
        <v>0</v>
      </c>
      <c s="36">
        <f>ROUND(G1484*H1484,6)</f>
      </c>
      <c r="L1484" s="38">
        <v>0</v>
      </c>
      <c s="32">
        <f>ROUND(ROUND(L1484,2)*ROUND(G1484,3),2)</f>
      </c>
      <c s="36" t="s">
        <v>814</v>
      </c>
      <c>
        <f>(M1484*21)/100</f>
      </c>
      <c t="s">
        <v>28</v>
      </c>
    </row>
    <row r="1485" spans="1:5" ht="12.75">
      <c r="A1485" s="35" t="s">
        <v>56</v>
      </c>
      <c r="E1485" s="39" t="s">
        <v>2398</v>
      </c>
    </row>
    <row r="1486" spans="1:5" ht="12.75">
      <c r="A1486" s="35" t="s">
        <v>57</v>
      </c>
      <c r="E1486" s="40" t="s">
        <v>5</v>
      </c>
    </row>
    <row r="1487" spans="1:5" ht="12.75">
      <c r="A1487" t="s">
        <v>59</v>
      </c>
      <c r="E1487" s="39" t="s">
        <v>5</v>
      </c>
    </row>
    <row r="1488" spans="1:16" ht="12.75">
      <c r="A1488" t="s">
        <v>50</v>
      </c>
      <c s="34" t="s">
        <v>4198</v>
      </c>
      <c s="34" t="s">
        <v>1291</v>
      </c>
      <c s="35" t="s">
        <v>5</v>
      </c>
      <c s="6" t="s">
        <v>1292</v>
      </c>
      <c s="36" t="s">
        <v>226</v>
      </c>
      <c s="37">
        <v>36.294</v>
      </c>
      <c s="36">
        <v>0.00014</v>
      </c>
      <c s="36">
        <f>ROUND(G1488*H1488,6)</f>
      </c>
      <c r="L1488" s="38">
        <v>0</v>
      </c>
      <c s="32">
        <f>ROUND(ROUND(L1488,2)*ROUND(G1488,3),2)</f>
      </c>
      <c s="36" t="s">
        <v>814</v>
      </c>
      <c>
        <f>(M1488*21)/100</f>
      </c>
      <c t="s">
        <v>28</v>
      </c>
    </row>
    <row r="1489" spans="1:5" ht="12.75">
      <c r="A1489" s="35" t="s">
        <v>56</v>
      </c>
      <c r="E1489" s="39" t="s">
        <v>1292</v>
      </c>
    </row>
    <row r="1490" spans="1:5" ht="12.75">
      <c r="A1490" s="35" t="s">
        <v>57</v>
      </c>
      <c r="E1490" s="40" t="s">
        <v>5</v>
      </c>
    </row>
    <row r="1491" spans="1:5" ht="12.75">
      <c r="A1491" t="s">
        <v>59</v>
      </c>
      <c r="E1491" s="39" t="s">
        <v>5</v>
      </c>
    </row>
    <row r="1492" spans="1:16" ht="25.5">
      <c r="A1492" t="s">
        <v>50</v>
      </c>
      <c s="34" t="s">
        <v>4199</v>
      </c>
      <c s="34" t="s">
        <v>4188</v>
      </c>
      <c s="35" t="s">
        <v>28</v>
      </c>
      <c s="6" t="s">
        <v>4189</v>
      </c>
      <c s="36" t="s">
        <v>226</v>
      </c>
      <c s="37">
        <v>36.294</v>
      </c>
      <c s="36">
        <v>0.00014</v>
      </c>
      <c s="36">
        <f>ROUND(G1492*H1492,6)</f>
      </c>
      <c r="L1492" s="38">
        <v>0</v>
      </c>
      <c s="32">
        <f>ROUND(ROUND(L1492,2)*ROUND(G1492,3),2)</f>
      </c>
      <c s="36" t="s">
        <v>814</v>
      </c>
      <c>
        <f>(M1492*21)/100</f>
      </c>
      <c t="s">
        <v>28</v>
      </c>
    </row>
    <row r="1493" spans="1:5" ht="25.5">
      <c r="A1493" s="35" t="s">
        <v>56</v>
      </c>
      <c r="E1493" s="39" t="s">
        <v>4189</v>
      </c>
    </row>
    <row r="1494" spans="1:5" ht="12.75">
      <c r="A1494" s="35" t="s">
        <v>57</v>
      </c>
      <c r="E1494" s="40" t="s">
        <v>5</v>
      </c>
    </row>
    <row r="1495" spans="1:5" ht="12.75">
      <c r="A1495" t="s">
        <v>59</v>
      </c>
      <c r="E1495" s="39" t="s">
        <v>5</v>
      </c>
    </row>
    <row r="1496" spans="1:16" ht="12.75">
      <c r="A1496" t="s">
        <v>50</v>
      </c>
      <c s="34" t="s">
        <v>4200</v>
      </c>
      <c s="34" t="s">
        <v>1294</v>
      </c>
      <c s="35" t="s">
        <v>48</v>
      </c>
      <c s="6" t="s">
        <v>1295</v>
      </c>
      <c s="36" t="s">
        <v>226</v>
      </c>
      <c s="37">
        <v>36.294</v>
      </c>
      <c s="36">
        <v>0.00012</v>
      </c>
      <c s="36">
        <f>ROUND(G1496*H1496,6)</f>
      </c>
      <c r="L1496" s="38">
        <v>0</v>
      </c>
      <c s="32">
        <f>ROUND(ROUND(L1496,2)*ROUND(G1496,3),2)</f>
      </c>
      <c s="36" t="s">
        <v>814</v>
      </c>
      <c>
        <f>(M1496*21)/100</f>
      </c>
      <c t="s">
        <v>28</v>
      </c>
    </row>
    <row r="1497" spans="1:5" ht="12.75">
      <c r="A1497" s="35" t="s">
        <v>56</v>
      </c>
      <c r="E1497" s="39" t="s">
        <v>1295</v>
      </c>
    </row>
    <row r="1498" spans="1:5" ht="204">
      <c r="A1498" s="35" t="s">
        <v>57</v>
      </c>
      <c r="E1498" s="40" t="s">
        <v>4201</v>
      </c>
    </row>
    <row r="1499" spans="1:5" ht="12.75">
      <c r="A1499" t="s">
        <v>59</v>
      </c>
      <c r="E1499" s="39" t="s">
        <v>5</v>
      </c>
    </row>
    <row r="1500" spans="1:16" ht="25.5">
      <c r="A1500" t="s">
        <v>50</v>
      </c>
      <c s="34" t="s">
        <v>4202</v>
      </c>
      <c s="34" t="s">
        <v>4203</v>
      </c>
      <c s="35" t="s">
        <v>5</v>
      </c>
      <c s="6" t="s">
        <v>4204</v>
      </c>
      <c s="36" t="s">
        <v>226</v>
      </c>
      <c s="37">
        <v>3459.752</v>
      </c>
      <c s="36">
        <v>0.00027</v>
      </c>
      <c s="36">
        <f>ROUND(G1500*H1500,6)</f>
      </c>
      <c r="L1500" s="38">
        <v>0</v>
      </c>
      <c s="32">
        <f>ROUND(ROUND(L1500,2)*ROUND(G1500,3),2)</f>
      </c>
      <c s="36" t="s">
        <v>814</v>
      </c>
      <c>
        <f>(M1500*21)/100</f>
      </c>
      <c t="s">
        <v>28</v>
      </c>
    </row>
    <row r="1501" spans="1:5" ht="25.5">
      <c r="A1501" s="35" t="s">
        <v>56</v>
      </c>
      <c r="E1501" s="39" t="s">
        <v>4204</v>
      </c>
    </row>
    <row r="1502" spans="1:5" ht="12.75">
      <c r="A1502" s="35" t="s">
        <v>57</v>
      </c>
      <c r="E1502" s="40" t="s">
        <v>5</v>
      </c>
    </row>
    <row r="1503" spans="1:5" ht="12.75">
      <c r="A1503" t="s">
        <v>59</v>
      </c>
      <c r="E1503" s="39" t="s">
        <v>5</v>
      </c>
    </row>
    <row r="1504" spans="1:16" ht="12.75">
      <c r="A1504" t="s">
        <v>50</v>
      </c>
      <c s="34" t="s">
        <v>4205</v>
      </c>
      <c s="34" t="s">
        <v>4206</v>
      </c>
      <c s="35" t="s">
        <v>5</v>
      </c>
      <c s="6" t="s">
        <v>4207</v>
      </c>
      <c s="36" t="s">
        <v>226</v>
      </c>
      <c s="37">
        <v>314.571</v>
      </c>
      <c s="36">
        <v>0.00023</v>
      </c>
      <c s="36">
        <f>ROUND(G1504*H1504,6)</f>
      </c>
      <c r="L1504" s="38">
        <v>0</v>
      </c>
      <c s="32">
        <f>ROUND(ROUND(L1504,2)*ROUND(G1504,3),2)</f>
      </c>
      <c s="36" t="s">
        <v>814</v>
      </c>
      <c>
        <f>(M1504*21)/100</f>
      </c>
      <c t="s">
        <v>28</v>
      </c>
    </row>
    <row r="1505" spans="1:5" ht="12.75">
      <c r="A1505" s="35" t="s">
        <v>56</v>
      </c>
      <c r="E1505" s="39" t="s">
        <v>4207</v>
      </c>
    </row>
    <row r="1506" spans="1:5" ht="114.75">
      <c r="A1506" s="35" t="s">
        <v>57</v>
      </c>
      <c r="E1506" s="42" t="s">
        <v>4208</v>
      </c>
    </row>
    <row r="1507" spans="1:5" ht="12.75">
      <c r="A1507" t="s">
        <v>59</v>
      </c>
      <c r="E1507" s="39" t="s">
        <v>5</v>
      </c>
    </row>
    <row r="1508" spans="1:16" ht="25.5">
      <c r="A1508" t="s">
        <v>50</v>
      </c>
      <c s="34" t="s">
        <v>4209</v>
      </c>
      <c s="34" t="s">
        <v>4210</v>
      </c>
      <c s="35" t="s">
        <v>5</v>
      </c>
      <c s="6" t="s">
        <v>4211</v>
      </c>
      <c s="36" t="s">
        <v>226</v>
      </c>
      <c s="37">
        <v>5665.709</v>
      </c>
      <c s="36">
        <v>0.0003</v>
      </c>
      <c s="36">
        <f>ROUND(G1508*H1508,6)</f>
      </c>
      <c r="L1508" s="38">
        <v>0</v>
      </c>
      <c s="32">
        <f>ROUND(ROUND(L1508,2)*ROUND(G1508,3),2)</f>
      </c>
      <c s="36" t="s">
        <v>814</v>
      </c>
      <c>
        <f>(M1508*21)/100</f>
      </c>
      <c t="s">
        <v>28</v>
      </c>
    </row>
    <row r="1509" spans="1:5" ht="25.5">
      <c r="A1509" s="35" t="s">
        <v>56</v>
      </c>
      <c r="E1509" s="39" t="s">
        <v>4211</v>
      </c>
    </row>
    <row r="1510" spans="1:5" ht="12.75">
      <c r="A1510" s="35" t="s">
        <v>57</v>
      </c>
      <c r="E1510" s="40" t="s">
        <v>5</v>
      </c>
    </row>
    <row r="1511" spans="1:5" ht="12.75">
      <c r="A1511" t="s">
        <v>59</v>
      </c>
      <c r="E1511" s="39" t="s">
        <v>5</v>
      </c>
    </row>
    <row r="1512" spans="1:16" ht="25.5">
      <c r="A1512" t="s">
        <v>50</v>
      </c>
      <c s="34" t="s">
        <v>4212</v>
      </c>
      <c s="34" t="s">
        <v>4213</v>
      </c>
      <c s="35" t="s">
        <v>5</v>
      </c>
      <c s="6" t="s">
        <v>4214</v>
      </c>
      <c s="36" t="s">
        <v>226</v>
      </c>
      <c s="37">
        <v>6919.504</v>
      </c>
      <c s="36">
        <v>0.00032</v>
      </c>
      <c s="36">
        <f>ROUND(G1512*H1512,6)</f>
      </c>
      <c r="L1512" s="38">
        <v>0</v>
      </c>
      <c s="32">
        <f>ROUND(ROUND(L1512,2)*ROUND(G1512,3),2)</f>
      </c>
      <c s="36" t="s">
        <v>814</v>
      </c>
      <c>
        <f>(M1512*21)/100</f>
      </c>
      <c t="s">
        <v>28</v>
      </c>
    </row>
    <row r="1513" spans="1:5" ht="25.5">
      <c r="A1513" s="35" t="s">
        <v>56</v>
      </c>
      <c r="E1513" s="39" t="s">
        <v>4214</v>
      </c>
    </row>
    <row r="1514" spans="1:5" ht="12.75">
      <c r="A1514" s="35" t="s">
        <v>57</v>
      </c>
      <c r="E1514" s="40" t="s">
        <v>5</v>
      </c>
    </row>
    <row r="1515" spans="1:5" ht="12.75">
      <c r="A1515" t="s">
        <v>59</v>
      </c>
      <c r="E1515" s="39" t="s">
        <v>5</v>
      </c>
    </row>
    <row r="1516" spans="1:16" ht="25.5">
      <c r="A1516" t="s">
        <v>50</v>
      </c>
      <c s="34" t="s">
        <v>4215</v>
      </c>
      <c s="34" t="s">
        <v>4216</v>
      </c>
      <c s="35" t="s">
        <v>5</v>
      </c>
      <c s="6" t="s">
        <v>4217</v>
      </c>
      <c s="36" t="s">
        <v>226</v>
      </c>
      <c s="37">
        <v>7554.278</v>
      </c>
      <c s="36">
        <v>0.00037</v>
      </c>
      <c s="36">
        <f>ROUND(G1516*H1516,6)</f>
      </c>
      <c r="L1516" s="38">
        <v>0</v>
      </c>
      <c s="32">
        <f>ROUND(ROUND(L1516,2)*ROUND(G1516,3),2)</f>
      </c>
      <c s="36" t="s">
        <v>814</v>
      </c>
      <c>
        <f>(M1516*21)/100</f>
      </c>
      <c t="s">
        <v>28</v>
      </c>
    </row>
    <row r="1517" spans="1:5" ht="25.5">
      <c r="A1517" s="35" t="s">
        <v>56</v>
      </c>
      <c r="E1517" s="39" t="s">
        <v>4217</v>
      </c>
    </row>
    <row r="1518" spans="1:5" ht="12.75">
      <c r="A1518" s="35" t="s">
        <v>57</v>
      </c>
      <c r="E1518" s="40" t="s">
        <v>5</v>
      </c>
    </row>
    <row r="1519" spans="1:5" ht="12.75">
      <c r="A1519" t="s">
        <v>59</v>
      </c>
      <c r="E1519" s="39" t="s">
        <v>5</v>
      </c>
    </row>
    <row r="1520" spans="1:16" ht="25.5">
      <c r="A1520" t="s">
        <v>50</v>
      </c>
      <c s="34" t="s">
        <v>4218</v>
      </c>
      <c s="34" t="s">
        <v>4219</v>
      </c>
      <c s="35" t="s">
        <v>5</v>
      </c>
      <c s="6" t="s">
        <v>4220</v>
      </c>
      <c s="36" t="s">
        <v>226</v>
      </c>
      <c s="37">
        <v>76.499</v>
      </c>
      <c s="36">
        <v>0.00021</v>
      </c>
      <c s="36">
        <f>ROUND(G1520*H1520,6)</f>
      </c>
      <c r="L1520" s="38">
        <v>0</v>
      </c>
      <c s="32">
        <f>ROUND(ROUND(L1520,2)*ROUND(G1520,3),2)</f>
      </c>
      <c s="36" t="s">
        <v>814</v>
      </c>
      <c>
        <f>(M1520*21)/100</f>
      </c>
      <c t="s">
        <v>28</v>
      </c>
    </row>
    <row r="1521" spans="1:5" ht="25.5">
      <c r="A1521" s="35" t="s">
        <v>56</v>
      </c>
      <c r="E1521" s="39" t="s">
        <v>4220</v>
      </c>
    </row>
    <row r="1522" spans="1:5" ht="38.25">
      <c r="A1522" s="35" t="s">
        <v>57</v>
      </c>
      <c r="E1522" s="42" t="s">
        <v>4221</v>
      </c>
    </row>
    <row r="1523" spans="1:5" ht="12.75">
      <c r="A1523" t="s">
        <v>59</v>
      </c>
      <c r="E1523" s="39" t="s">
        <v>5</v>
      </c>
    </row>
    <row r="1524" spans="1:13" ht="12.75">
      <c r="A1524" t="s">
        <v>47</v>
      </c>
      <c r="C1524" s="31" t="s">
        <v>1757</v>
      </c>
      <c r="E1524" s="33" t="s">
        <v>1758</v>
      </c>
      <c r="J1524" s="32">
        <f>0</f>
      </c>
      <c s="32">
        <f>0</f>
      </c>
      <c s="32">
        <f>0+L1525+L1529+L1533</f>
      </c>
      <c s="32">
        <f>0+M1525+M1529+M1533</f>
      </c>
    </row>
    <row r="1525" spans="1:16" ht="25.5">
      <c r="A1525" t="s">
        <v>50</v>
      </c>
      <c s="34" t="s">
        <v>4222</v>
      </c>
      <c s="34" t="s">
        <v>4223</v>
      </c>
      <c s="35" t="s">
        <v>5</v>
      </c>
      <c s="6" t="s">
        <v>4224</v>
      </c>
      <c s="36" t="s">
        <v>226</v>
      </c>
      <c s="37">
        <v>40.94</v>
      </c>
      <c s="36">
        <v>0</v>
      </c>
      <c s="36">
        <f>ROUND(G1525*H1525,6)</f>
      </c>
      <c r="L1525" s="38">
        <v>0</v>
      </c>
      <c s="32">
        <f>ROUND(ROUND(L1525,2)*ROUND(G1525,3),2)</f>
      </c>
      <c s="36" t="s">
        <v>814</v>
      </c>
      <c>
        <f>(M1525*21)/100</f>
      </c>
      <c t="s">
        <v>28</v>
      </c>
    </row>
    <row r="1526" spans="1:5" ht="25.5">
      <c r="A1526" s="35" t="s">
        <v>56</v>
      </c>
      <c r="E1526" s="39" t="s">
        <v>4224</v>
      </c>
    </row>
    <row r="1527" spans="1:5" ht="51">
      <c r="A1527" s="35" t="s">
        <v>57</v>
      </c>
      <c r="E1527" s="42" t="s">
        <v>2983</v>
      </c>
    </row>
    <row r="1528" spans="1:5" ht="12.75">
      <c r="A1528" t="s">
        <v>59</v>
      </c>
      <c r="E1528" s="39" t="s">
        <v>5</v>
      </c>
    </row>
    <row r="1529" spans="1:16" ht="12.75">
      <c r="A1529" t="s">
        <v>50</v>
      </c>
      <c s="34" t="s">
        <v>4225</v>
      </c>
      <c s="34" t="s">
        <v>4226</v>
      </c>
      <c s="35" t="s">
        <v>5</v>
      </c>
      <c s="6" t="s">
        <v>4227</v>
      </c>
      <c s="36" t="s">
        <v>54</v>
      </c>
      <c s="37">
        <v>1.024</v>
      </c>
      <c s="36">
        <v>1</v>
      </c>
      <c s="36">
        <f>ROUND(G1529*H1529,6)</f>
      </c>
      <c r="L1529" s="38">
        <v>0</v>
      </c>
      <c s="32">
        <f>ROUND(ROUND(L1529,2)*ROUND(G1529,3),2)</f>
      </c>
      <c s="36" t="s">
        <v>814</v>
      </c>
      <c>
        <f>(M1529*21)/100</f>
      </c>
      <c t="s">
        <v>28</v>
      </c>
    </row>
    <row r="1530" spans="1:5" ht="12.75">
      <c r="A1530" s="35" t="s">
        <v>56</v>
      </c>
      <c r="E1530" s="39" t="s">
        <v>4227</v>
      </c>
    </row>
    <row r="1531" spans="1:5" ht="12.75">
      <c r="A1531" s="35" t="s">
        <v>57</v>
      </c>
      <c r="E1531" s="40" t="s">
        <v>5</v>
      </c>
    </row>
    <row r="1532" spans="1:5" ht="12.75">
      <c r="A1532" t="s">
        <v>59</v>
      </c>
      <c r="E1532" s="39" t="s">
        <v>5</v>
      </c>
    </row>
    <row r="1533" spans="1:16" ht="25.5">
      <c r="A1533" t="s">
        <v>50</v>
      </c>
      <c s="34" t="s">
        <v>4228</v>
      </c>
      <c s="34" t="s">
        <v>4229</v>
      </c>
      <c s="35" t="s">
        <v>5</v>
      </c>
      <c s="6" t="s">
        <v>4230</v>
      </c>
      <c s="36" t="s">
        <v>226</v>
      </c>
      <c s="37">
        <v>216</v>
      </c>
      <c s="36">
        <v>0.00192</v>
      </c>
      <c s="36">
        <f>ROUND(G1533*H1533,6)</f>
      </c>
      <c r="L1533" s="38">
        <v>0</v>
      </c>
      <c s="32">
        <f>ROUND(ROUND(L1533,2)*ROUND(G1533,3),2)</f>
      </c>
      <c s="36" t="s">
        <v>814</v>
      </c>
      <c>
        <f>(M1533*21)/100</f>
      </c>
      <c t="s">
        <v>28</v>
      </c>
    </row>
    <row r="1534" spans="1:5" ht="25.5">
      <c r="A1534" s="35" t="s">
        <v>56</v>
      </c>
      <c r="E1534" s="39" t="s">
        <v>4230</v>
      </c>
    </row>
    <row r="1535" spans="1:5" ht="51">
      <c r="A1535" s="35" t="s">
        <v>57</v>
      </c>
      <c r="E1535" s="42" t="s">
        <v>4231</v>
      </c>
    </row>
    <row r="1536" spans="1:5" ht="12.75">
      <c r="A1536" t="s">
        <v>59</v>
      </c>
      <c r="E1536" s="39" t="s">
        <v>5</v>
      </c>
    </row>
    <row r="1537" spans="1:13" ht="12.75">
      <c r="A1537" t="s">
        <v>47</v>
      </c>
      <c r="C1537" s="31" t="s">
        <v>4232</v>
      </c>
      <c r="E1537" s="33" t="s">
        <v>4233</v>
      </c>
      <c r="J1537" s="32">
        <f>0</f>
      </c>
      <c s="32">
        <f>0</f>
      </c>
      <c s="32">
        <f>0+L1538+L1542+L1546+L1550+L1554+L1558+L1562+L1566+L1570+L1574+L1578+L1582+L1586+L1590+L1594+L1598+L1602+L1606+L1610+L1614+L1618+L1622+L1626+L1630+L1634+L1638+L1642+L1646+L1650+L1654+L1658+L1662+L1666+L1670+L1674+L1678</f>
      </c>
      <c s="32">
        <f>0+M1538+M1542+M1546+M1550+M1554+M1558+M1562+M1566+M1570+M1574+M1578+M1582+M1586+M1590+M1594+M1598+M1602+M1606+M1610+M1614+M1618+M1622+M1626+M1630+M1634+M1638+M1642+M1646+M1650+M1654+M1658+M1662+M1666+M1670+M1674+M1678</f>
      </c>
    </row>
    <row r="1538" spans="1:16" ht="25.5">
      <c r="A1538" t="s">
        <v>50</v>
      </c>
      <c s="34" t="s">
        <v>4234</v>
      </c>
      <c s="34" t="s">
        <v>4235</v>
      </c>
      <c s="35" t="s">
        <v>5</v>
      </c>
      <c s="6" t="s">
        <v>4236</v>
      </c>
      <c s="36" t="s">
        <v>90</v>
      </c>
      <c s="37">
        <v>24</v>
      </c>
      <c s="36">
        <v>0.00488</v>
      </c>
      <c s="36">
        <f>ROUND(G1538*H1538,6)</f>
      </c>
      <c r="L1538" s="38">
        <v>0</v>
      </c>
      <c s="32">
        <f>ROUND(ROUND(L1538,2)*ROUND(G1538,3),2)</f>
      </c>
      <c s="36" t="s">
        <v>814</v>
      </c>
      <c>
        <f>(M1538*21)/100</f>
      </c>
      <c t="s">
        <v>28</v>
      </c>
    </row>
    <row r="1539" spans="1:5" ht="25.5">
      <c r="A1539" s="35" t="s">
        <v>56</v>
      </c>
      <c r="E1539" s="39" t="s">
        <v>4236</v>
      </c>
    </row>
    <row r="1540" spans="1:5" ht="178.5">
      <c r="A1540" s="35" t="s">
        <v>57</v>
      </c>
      <c r="E1540" s="42" t="s">
        <v>4237</v>
      </c>
    </row>
    <row r="1541" spans="1:5" ht="51">
      <c r="A1541" t="s">
        <v>59</v>
      </c>
      <c r="E1541" s="39" t="s">
        <v>4238</v>
      </c>
    </row>
    <row r="1542" spans="1:16" ht="12.75">
      <c r="A1542" t="s">
        <v>50</v>
      </c>
      <c s="34" t="s">
        <v>4239</v>
      </c>
      <c s="34" t="s">
        <v>4240</v>
      </c>
      <c s="35" t="s">
        <v>5</v>
      </c>
      <c s="6" t="s">
        <v>4241</v>
      </c>
      <c s="36" t="s">
        <v>90</v>
      </c>
      <c s="37">
        <v>1</v>
      </c>
      <c s="36">
        <v>0</v>
      </c>
      <c s="36">
        <f>ROUND(G1542*H1542,6)</f>
      </c>
      <c r="L1542" s="38">
        <v>0</v>
      </c>
      <c s="32">
        <f>ROUND(ROUND(L1542,2)*ROUND(G1542,3),2)</f>
      </c>
      <c s="36" t="s">
        <v>55</v>
      </c>
      <c>
        <f>(M1542*21)/100</f>
      </c>
      <c t="s">
        <v>28</v>
      </c>
    </row>
    <row r="1543" spans="1:5" ht="12.75">
      <c r="A1543" s="35" t="s">
        <v>56</v>
      </c>
      <c r="E1543" s="39" t="s">
        <v>4241</v>
      </c>
    </row>
    <row r="1544" spans="1:5" ht="12.75">
      <c r="A1544" s="35" t="s">
        <v>57</v>
      </c>
      <c r="E1544" s="40" t="s">
        <v>5</v>
      </c>
    </row>
    <row r="1545" spans="1:5" ht="38.25">
      <c r="A1545" t="s">
        <v>59</v>
      </c>
      <c r="E1545" s="39" t="s">
        <v>4242</v>
      </c>
    </row>
    <row r="1546" spans="1:16" ht="12.75">
      <c r="A1546" t="s">
        <v>50</v>
      </c>
      <c s="34" t="s">
        <v>4243</v>
      </c>
      <c s="34" t="s">
        <v>4244</v>
      </c>
      <c s="35" t="s">
        <v>5</v>
      </c>
      <c s="6" t="s">
        <v>4245</v>
      </c>
      <c s="36" t="s">
        <v>90</v>
      </c>
      <c s="37">
        <v>3</v>
      </c>
      <c s="36">
        <v>0</v>
      </c>
      <c s="36">
        <f>ROUND(G1546*H1546,6)</f>
      </c>
      <c r="L1546" s="38">
        <v>0</v>
      </c>
      <c s="32">
        <f>ROUND(ROUND(L1546,2)*ROUND(G1546,3),2)</f>
      </c>
      <c s="36" t="s">
        <v>55</v>
      </c>
      <c>
        <f>(M1546*21)/100</f>
      </c>
      <c t="s">
        <v>28</v>
      </c>
    </row>
    <row r="1547" spans="1:5" ht="12.75">
      <c r="A1547" s="35" t="s">
        <v>56</v>
      </c>
      <c r="E1547" s="39" t="s">
        <v>4245</v>
      </c>
    </row>
    <row r="1548" spans="1:5" ht="12.75">
      <c r="A1548" s="35" t="s">
        <v>57</v>
      </c>
      <c r="E1548" s="40" t="s">
        <v>5</v>
      </c>
    </row>
    <row r="1549" spans="1:5" ht="38.25">
      <c r="A1549" t="s">
        <v>59</v>
      </c>
      <c r="E1549" s="39" t="s">
        <v>4242</v>
      </c>
    </row>
    <row r="1550" spans="1:16" ht="12.75">
      <c r="A1550" t="s">
        <v>50</v>
      </c>
      <c s="34" t="s">
        <v>4246</v>
      </c>
      <c s="34" t="s">
        <v>4247</v>
      </c>
      <c s="35" t="s">
        <v>5</v>
      </c>
      <c s="6" t="s">
        <v>4248</v>
      </c>
      <c s="36" t="s">
        <v>90</v>
      </c>
      <c s="37">
        <v>2</v>
      </c>
      <c s="36">
        <v>0</v>
      </c>
      <c s="36">
        <f>ROUND(G1550*H1550,6)</f>
      </c>
      <c r="L1550" s="38">
        <v>0</v>
      </c>
      <c s="32">
        <f>ROUND(ROUND(L1550,2)*ROUND(G1550,3),2)</f>
      </c>
      <c s="36" t="s">
        <v>55</v>
      </c>
      <c>
        <f>(M1550*21)/100</f>
      </c>
      <c t="s">
        <v>28</v>
      </c>
    </row>
    <row r="1551" spans="1:5" ht="12.75">
      <c r="A1551" s="35" t="s">
        <v>56</v>
      </c>
      <c r="E1551" s="39" t="s">
        <v>4248</v>
      </c>
    </row>
    <row r="1552" spans="1:5" ht="12.75">
      <c r="A1552" s="35" t="s">
        <v>57</v>
      </c>
      <c r="E1552" s="40" t="s">
        <v>5</v>
      </c>
    </row>
    <row r="1553" spans="1:5" ht="38.25">
      <c r="A1553" t="s">
        <v>59</v>
      </c>
      <c r="E1553" s="39" t="s">
        <v>4249</v>
      </c>
    </row>
    <row r="1554" spans="1:16" ht="12.75">
      <c r="A1554" t="s">
        <v>50</v>
      </c>
      <c s="34" t="s">
        <v>4250</v>
      </c>
      <c s="34" t="s">
        <v>4251</v>
      </c>
      <c s="35" t="s">
        <v>5</v>
      </c>
      <c s="6" t="s">
        <v>4252</v>
      </c>
      <c s="36" t="s">
        <v>90</v>
      </c>
      <c s="37">
        <v>5</v>
      </c>
      <c s="36">
        <v>0</v>
      </c>
      <c s="36">
        <f>ROUND(G1554*H1554,6)</f>
      </c>
      <c r="L1554" s="38">
        <v>0</v>
      </c>
      <c s="32">
        <f>ROUND(ROUND(L1554,2)*ROUND(G1554,3),2)</f>
      </c>
      <c s="36" t="s">
        <v>55</v>
      </c>
      <c>
        <f>(M1554*21)/100</f>
      </c>
      <c t="s">
        <v>28</v>
      </c>
    </row>
    <row r="1555" spans="1:5" ht="12.75">
      <c r="A1555" s="35" t="s">
        <v>56</v>
      </c>
      <c r="E1555" s="39" t="s">
        <v>4252</v>
      </c>
    </row>
    <row r="1556" spans="1:5" ht="12.75">
      <c r="A1556" s="35" t="s">
        <v>57</v>
      </c>
      <c r="E1556" s="40" t="s">
        <v>5</v>
      </c>
    </row>
    <row r="1557" spans="1:5" ht="38.25">
      <c r="A1557" t="s">
        <v>59</v>
      </c>
      <c r="E1557" s="39" t="s">
        <v>4242</v>
      </c>
    </row>
    <row r="1558" spans="1:16" ht="12.75">
      <c r="A1558" t="s">
        <v>50</v>
      </c>
      <c s="34" t="s">
        <v>4253</v>
      </c>
      <c s="34" t="s">
        <v>4254</v>
      </c>
      <c s="35" t="s">
        <v>5</v>
      </c>
      <c s="6" t="s">
        <v>4255</v>
      </c>
      <c s="36" t="s">
        <v>90</v>
      </c>
      <c s="37">
        <v>2</v>
      </c>
      <c s="36">
        <v>0</v>
      </c>
      <c s="36">
        <f>ROUND(G1558*H1558,6)</f>
      </c>
      <c r="L1558" s="38">
        <v>0</v>
      </c>
      <c s="32">
        <f>ROUND(ROUND(L1558,2)*ROUND(G1558,3),2)</f>
      </c>
      <c s="36" t="s">
        <v>55</v>
      </c>
      <c>
        <f>(M1558*21)/100</f>
      </c>
      <c t="s">
        <v>28</v>
      </c>
    </row>
    <row r="1559" spans="1:5" ht="12.75">
      <c r="A1559" s="35" t="s">
        <v>56</v>
      </c>
      <c r="E1559" s="39" t="s">
        <v>4255</v>
      </c>
    </row>
    <row r="1560" spans="1:5" ht="12.75">
      <c r="A1560" s="35" t="s">
        <v>57</v>
      </c>
      <c r="E1560" s="40" t="s">
        <v>5</v>
      </c>
    </row>
    <row r="1561" spans="1:5" ht="38.25">
      <c r="A1561" t="s">
        <v>59</v>
      </c>
      <c r="E1561" s="39" t="s">
        <v>4242</v>
      </c>
    </row>
    <row r="1562" spans="1:16" ht="12.75">
      <c r="A1562" t="s">
        <v>50</v>
      </c>
      <c s="34" t="s">
        <v>4256</v>
      </c>
      <c s="34" t="s">
        <v>4257</v>
      </c>
      <c s="35" t="s">
        <v>5</v>
      </c>
      <c s="6" t="s">
        <v>4258</v>
      </c>
      <c s="36" t="s">
        <v>90</v>
      </c>
      <c s="37">
        <v>1</v>
      </c>
      <c s="36">
        <v>0</v>
      </c>
      <c s="36">
        <f>ROUND(G1562*H1562,6)</f>
      </c>
      <c r="L1562" s="38">
        <v>0</v>
      </c>
      <c s="32">
        <f>ROUND(ROUND(L1562,2)*ROUND(G1562,3),2)</f>
      </c>
      <c s="36" t="s">
        <v>55</v>
      </c>
      <c>
        <f>(M1562*21)/100</f>
      </c>
      <c t="s">
        <v>28</v>
      </c>
    </row>
    <row r="1563" spans="1:5" ht="12.75">
      <c r="A1563" s="35" t="s">
        <v>56</v>
      </c>
      <c r="E1563" s="39" t="s">
        <v>4258</v>
      </c>
    </row>
    <row r="1564" spans="1:5" ht="12.75">
      <c r="A1564" s="35" t="s">
        <v>57</v>
      </c>
      <c r="E1564" s="40" t="s">
        <v>5</v>
      </c>
    </row>
    <row r="1565" spans="1:5" ht="38.25">
      <c r="A1565" t="s">
        <v>59</v>
      </c>
      <c r="E1565" s="39" t="s">
        <v>4242</v>
      </c>
    </row>
    <row r="1566" spans="1:16" ht="12.75">
      <c r="A1566" t="s">
        <v>50</v>
      </c>
      <c s="34" t="s">
        <v>4259</v>
      </c>
      <c s="34" t="s">
        <v>4260</v>
      </c>
      <c s="35" t="s">
        <v>5</v>
      </c>
      <c s="6" t="s">
        <v>4261</v>
      </c>
      <c s="36" t="s">
        <v>90</v>
      </c>
      <c s="37">
        <v>1</v>
      </c>
      <c s="36">
        <v>0</v>
      </c>
      <c s="36">
        <f>ROUND(G1566*H1566,6)</f>
      </c>
      <c r="L1566" s="38">
        <v>0</v>
      </c>
      <c s="32">
        <f>ROUND(ROUND(L1566,2)*ROUND(G1566,3),2)</f>
      </c>
      <c s="36" t="s">
        <v>55</v>
      </c>
      <c>
        <f>(M1566*21)/100</f>
      </c>
      <c t="s">
        <v>28</v>
      </c>
    </row>
    <row r="1567" spans="1:5" ht="12.75">
      <c r="A1567" s="35" t="s">
        <v>56</v>
      </c>
      <c r="E1567" s="39" t="s">
        <v>4261</v>
      </c>
    </row>
    <row r="1568" spans="1:5" ht="12.75">
      <c r="A1568" s="35" t="s">
        <v>57</v>
      </c>
      <c r="E1568" s="40" t="s">
        <v>5</v>
      </c>
    </row>
    <row r="1569" spans="1:5" ht="38.25">
      <c r="A1569" t="s">
        <v>59</v>
      </c>
      <c r="E1569" s="39" t="s">
        <v>4242</v>
      </c>
    </row>
    <row r="1570" spans="1:16" ht="12.75">
      <c r="A1570" t="s">
        <v>50</v>
      </c>
      <c s="34" t="s">
        <v>4262</v>
      </c>
      <c s="34" t="s">
        <v>4263</v>
      </c>
      <c s="35" t="s">
        <v>5</v>
      </c>
      <c s="6" t="s">
        <v>4264</v>
      </c>
      <c s="36" t="s">
        <v>90</v>
      </c>
      <c s="37">
        <v>1</v>
      </c>
      <c s="36">
        <v>0</v>
      </c>
      <c s="36">
        <f>ROUND(G1570*H1570,6)</f>
      </c>
      <c r="L1570" s="38">
        <v>0</v>
      </c>
      <c s="32">
        <f>ROUND(ROUND(L1570,2)*ROUND(G1570,3),2)</f>
      </c>
      <c s="36" t="s">
        <v>55</v>
      </c>
      <c>
        <f>(M1570*21)/100</f>
      </c>
      <c t="s">
        <v>28</v>
      </c>
    </row>
    <row r="1571" spans="1:5" ht="12.75">
      <c r="A1571" s="35" t="s">
        <v>56</v>
      </c>
      <c r="E1571" s="39" t="s">
        <v>4264</v>
      </c>
    </row>
    <row r="1572" spans="1:5" ht="12.75">
      <c r="A1572" s="35" t="s">
        <v>57</v>
      </c>
      <c r="E1572" s="40" t="s">
        <v>5</v>
      </c>
    </row>
    <row r="1573" spans="1:5" ht="38.25">
      <c r="A1573" t="s">
        <v>59</v>
      </c>
      <c r="E1573" s="39" t="s">
        <v>4242</v>
      </c>
    </row>
    <row r="1574" spans="1:16" ht="12.75">
      <c r="A1574" t="s">
        <v>50</v>
      </c>
      <c s="34" t="s">
        <v>4265</v>
      </c>
      <c s="34" t="s">
        <v>4266</v>
      </c>
      <c s="35" t="s">
        <v>5</v>
      </c>
      <c s="6" t="s">
        <v>4267</v>
      </c>
      <c s="36" t="s">
        <v>90</v>
      </c>
      <c s="37">
        <v>3</v>
      </c>
      <c s="36">
        <v>0</v>
      </c>
      <c s="36">
        <f>ROUND(G1574*H1574,6)</f>
      </c>
      <c r="L1574" s="38">
        <v>0</v>
      </c>
      <c s="32">
        <f>ROUND(ROUND(L1574,2)*ROUND(G1574,3),2)</f>
      </c>
      <c s="36" t="s">
        <v>55</v>
      </c>
      <c>
        <f>(M1574*21)/100</f>
      </c>
      <c t="s">
        <v>28</v>
      </c>
    </row>
    <row r="1575" spans="1:5" ht="12.75">
      <c r="A1575" s="35" t="s">
        <v>56</v>
      </c>
      <c r="E1575" s="39" t="s">
        <v>4267</v>
      </c>
    </row>
    <row r="1576" spans="1:5" ht="12.75">
      <c r="A1576" s="35" t="s">
        <v>57</v>
      </c>
      <c r="E1576" s="40" t="s">
        <v>5</v>
      </c>
    </row>
    <row r="1577" spans="1:5" ht="38.25">
      <c r="A1577" t="s">
        <v>59</v>
      </c>
      <c r="E1577" s="39" t="s">
        <v>4268</v>
      </c>
    </row>
    <row r="1578" spans="1:16" ht="12.75">
      <c r="A1578" t="s">
        <v>50</v>
      </c>
      <c s="34" t="s">
        <v>4269</v>
      </c>
      <c s="34" t="s">
        <v>4270</v>
      </c>
      <c s="35" t="s">
        <v>5</v>
      </c>
      <c s="6" t="s">
        <v>4271</v>
      </c>
      <c s="36" t="s">
        <v>90</v>
      </c>
      <c s="37">
        <v>3</v>
      </c>
      <c s="36">
        <v>0</v>
      </c>
      <c s="36">
        <f>ROUND(G1578*H1578,6)</f>
      </c>
      <c r="L1578" s="38">
        <v>0</v>
      </c>
      <c s="32">
        <f>ROUND(ROUND(L1578,2)*ROUND(G1578,3),2)</f>
      </c>
      <c s="36" t="s">
        <v>55</v>
      </c>
      <c>
        <f>(M1578*21)/100</f>
      </c>
      <c t="s">
        <v>28</v>
      </c>
    </row>
    <row r="1579" spans="1:5" ht="12.75">
      <c r="A1579" s="35" t="s">
        <v>56</v>
      </c>
      <c r="E1579" s="39" t="s">
        <v>4271</v>
      </c>
    </row>
    <row r="1580" spans="1:5" ht="12.75">
      <c r="A1580" s="35" t="s">
        <v>57</v>
      </c>
      <c r="E1580" s="40" t="s">
        <v>5</v>
      </c>
    </row>
    <row r="1581" spans="1:5" ht="38.25">
      <c r="A1581" t="s">
        <v>59</v>
      </c>
      <c r="E1581" s="39" t="s">
        <v>4268</v>
      </c>
    </row>
    <row r="1582" spans="1:16" ht="12.75">
      <c r="A1582" t="s">
        <v>50</v>
      </c>
      <c s="34" t="s">
        <v>4272</v>
      </c>
      <c s="34" t="s">
        <v>4273</v>
      </c>
      <c s="35" t="s">
        <v>5</v>
      </c>
      <c s="6" t="s">
        <v>4274</v>
      </c>
      <c s="36" t="s">
        <v>90</v>
      </c>
      <c s="37">
        <v>2</v>
      </c>
      <c s="36">
        <v>0</v>
      </c>
      <c s="36">
        <f>ROUND(G1582*H1582,6)</f>
      </c>
      <c r="L1582" s="38">
        <v>0</v>
      </c>
      <c s="32">
        <f>ROUND(ROUND(L1582,2)*ROUND(G1582,3),2)</f>
      </c>
      <c s="36" t="s">
        <v>55</v>
      </c>
      <c>
        <f>(M1582*21)/100</f>
      </c>
      <c t="s">
        <v>28</v>
      </c>
    </row>
    <row r="1583" spans="1:5" ht="12.75">
      <c r="A1583" s="35" t="s">
        <v>56</v>
      </c>
      <c r="E1583" s="39" t="s">
        <v>4274</v>
      </c>
    </row>
    <row r="1584" spans="1:5" ht="12.75">
      <c r="A1584" s="35" t="s">
        <v>57</v>
      </c>
      <c r="E1584" s="40" t="s">
        <v>5</v>
      </c>
    </row>
    <row r="1585" spans="1:5" ht="38.25">
      <c r="A1585" t="s">
        <v>59</v>
      </c>
      <c r="E1585" s="39" t="s">
        <v>4268</v>
      </c>
    </row>
    <row r="1586" spans="1:16" ht="25.5">
      <c r="A1586" t="s">
        <v>50</v>
      </c>
      <c s="34" t="s">
        <v>4275</v>
      </c>
      <c s="34" t="s">
        <v>4276</v>
      </c>
      <c s="35" t="s">
        <v>5</v>
      </c>
      <c s="6" t="s">
        <v>4277</v>
      </c>
      <c s="36" t="s">
        <v>90</v>
      </c>
      <c s="37">
        <v>23</v>
      </c>
      <c s="36">
        <v>0.00977</v>
      </c>
      <c s="36">
        <f>ROUND(G1586*H1586,6)</f>
      </c>
      <c r="L1586" s="38">
        <v>0</v>
      </c>
      <c s="32">
        <f>ROUND(ROUND(L1586,2)*ROUND(G1586,3),2)</f>
      </c>
      <c s="36" t="s">
        <v>814</v>
      </c>
      <c>
        <f>(M1586*21)/100</f>
      </c>
      <c t="s">
        <v>28</v>
      </c>
    </row>
    <row r="1587" spans="1:5" ht="25.5">
      <c r="A1587" s="35" t="s">
        <v>56</v>
      </c>
      <c r="E1587" s="39" t="s">
        <v>4277</v>
      </c>
    </row>
    <row r="1588" spans="1:5" ht="191.25">
      <c r="A1588" s="35" t="s">
        <v>57</v>
      </c>
      <c r="E1588" s="42" t="s">
        <v>4278</v>
      </c>
    </row>
    <row r="1589" spans="1:5" ht="51">
      <c r="A1589" t="s">
        <v>59</v>
      </c>
      <c r="E1589" s="39" t="s">
        <v>4238</v>
      </c>
    </row>
    <row r="1590" spans="1:16" ht="12.75">
      <c r="A1590" t="s">
        <v>50</v>
      </c>
      <c s="34" t="s">
        <v>4279</v>
      </c>
      <c s="34" t="s">
        <v>4280</v>
      </c>
      <c s="35" t="s">
        <v>5</v>
      </c>
      <c s="6" t="s">
        <v>4281</v>
      </c>
      <c s="36" t="s">
        <v>90</v>
      </c>
      <c s="37">
        <v>1</v>
      </c>
      <c s="36">
        <v>0</v>
      </c>
      <c s="36">
        <f>ROUND(G1590*H1590,6)</f>
      </c>
      <c r="L1590" s="38">
        <v>0</v>
      </c>
      <c s="32">
        <f>ROUND(ROUND(L1590,2)*ROUND(G1590,3),2)</f>
      </c>
      <c s="36" t="s">
        <v>55</v>
      </c>
      <c>
        <f>(M1590*21)/100</f>
      </c>
      <c t="s">
        <v>28</v>
      </c>
    </row>
    <row r="1591" spans="1:5" ht="12.75">
      <c r="A1591" s="35" t="s">
        <v>56</v>
      </c>
      <c r="E1591" s="39" t="s">
        <v>4281</v>
      </c>
    </row>
    <row r="1592" spans="1:5" ht="12.75">
      <c r="A1592" s="35" t="s">
        <v>57</v>
      </c>
      <c r="E1592" s="40" t="s">
        <v>5</v>
      </c>
    </row>
    <row r="1593" spans="1:5" ht="38.25">
      <c r="A1593" t="s">
        <v>59</v>
      </c>
      <c r="E1593" s="39" t="s">
        <v>4282</v>
      </c>
    </row>
    <row r="1594" spans="1:16" ht="12.75">
      <c r="A1594" t="s">
        <v>50</v>
      </c>
      <c s="34" t="s">
        <v>4283</v>
      </c>
      <c s="34" t="s">
        <v>4284</v>
      </c>
      <c s="35" t="s">
        <v>5</v>
      </c>
      <c s="6" t="s">
        <v>4285</v>
      </c>
      <c s="36" t="s">
        <v>90</v>
      </c>
      <c s="37">
        <v>2</v>
      </c>
      <c s="36">
        <v>0</v>
      </c>
      <c s="36">
        <f>ROUND(G1594*H1594,6)</f>
      </c>
      <c r="L1594" s="38">
        <v>0</v>
      </c>
      <c s="32">
        <f>ROUND(ROUND(L1594,2)*ROUND(G1594,3),2)</f>
      </c>
      <c s="36" t="s">
        <v>55</v>
      </c>
      <c>
        <f>(M1594*21)/100</f>
      </c>
      <c t="s">
        <v>28</v>
      </c>
    </row>
    <row r="1595" spans="1:5" ht="12.75">
      <c r="A1595" s="35" t="s">
        <v>56</v>
      </c>
      <c r="E1595" s="39" t="s">
        <v>4285</v>
      </c>
    </row>
    <row r="1596" spans="1:5" ht="12.75">
      <c r="A1596" s="35" t="s">
        <v>57</v>
      </c>
      <c r="E1596" s="40" t="s">
        <v>5</v>
      </c>
    </row>
    <row r="1597" spans="1:5" ht="38.25">
      <c r="A1597" t="s">
        <v>59</v>
      </c>
      <c r="E1597" s="39" t="s">
        <v>4286</v>
      </c>
    </row>
    <row r="1598" spans="1:16" ht="12.75">
      <c r="A1598" t="s">
        <v>50</v>
      </c>
      <c s="34" t="s">
        <v>4287</v>
      </c>
      <c s="34" t="s">
        <v>4288</v>
      </c>
      <c s="35" t="s">
        <v>5</v>
      </c>
      <c s="6" t="s">
        <v>4289</v>
      </c>
      <c s="36" t="s">
        <v>90</v>
      </c>
      <c s="37">
        <v>3</v>
      </c>
      <c s="36">
        <v>0</v>
      </c>
      <c s="36">
        <f>ROUND(G1598*H1598,6)</f>
      </c>
      <c r="L1598" s="38">
        <v>0</v>
      </c>
      <c s="32">
        <f>ROUND(ROUND(L1598,2)*ROUND(G1598,3),2)</f>
      </c>
      <c s="36" t="s">
        <v>55</v>
      </c>
      <c>
        <f>(M1598*21)/100</f>
      </c>
      <c t="s">
        <v>28</v>
      </c>
    </row>
    <row r="1599" spans="1:5" ht="12.75">
      <c r="A1599" s="35" t="s">
        <v>56</v>
      </c>
      <c r="E1599" s="39" t="s">
        <v>4289</v>
      </c>
    </row>
    <row r="1600" spans="1:5" ht="12.75">
      <c r="A1600" s="35" t="s">
        <v>57</v>
      </c>
      <c r="E1600" s="40" t="s">
        <v>5</v>
      </c>
    </row>
    <row r="1601" spans="1:5" ht="38.25">
      <c r="A1601" t="s">
        <v>59</v>
      </c>
      <c r="E1601" s="39" t="s">
        <v>4286</v>
      </c>
    </row>
    <row r="1602" spans="1:16" ht="12.75">
      <c r="A1602" t="s">
        <v>50</v>
      </c>
      <c s="34" t="s">
        <v>4290</v>
      </c>
      <c s="34" t="s">
        <v>4291</v>
      </c>
      <c s="35" t="s">
        <v>5</v>
      </c>
      <c s="6" t="s">
        <v>4292</v>
      </c>
      <c s="36" t="s">
        <v>90</v>
      </c>
      <c s="37">
        <v>3</v>
      </c>
      <c s="36">
        <v>0</v>
      </c>
      <c s="36">
        <f>ROUND(G1602*H1602,6)</f>
      </c>
      <c r="L1602" s="38">
        <v>0</v>
      </c>
      <c s="32">
        <f>ROUND(ROUND(L1602,2)*ROUND(G1602,3),2)</f>
      </c>
      <c s="36" t="s">
        <v>55</v>
      </c>
      <c>
        <f>(M1602*21)/100</f>
      </c>
      <c t="s">
        <v>28</v>
      </c>
    </row>
    <row r="1603" spans="1:5" ht="12.75">
      <c r="A1603" s="35" t="s">
        <v>56</v>
      </c>
      <c r="E1603" s="39" t="s">
        <v>4292</v>
      </c>
    </row>
    <row r="1604" spans="1:5" ht="12.75">
      <c r="A1604" s="35" t="s">
        <v>57</v>
      </c>
      <c r="E1604" s="40" t="s">
        <v>5</v>
      </c>
    </row>
    <row r="1605" spans="1:5" ht="38.25">
      <c r="A1605" t="s">
        <v>59</v>
      </c>
      <c r="E1605" s="39" t="s">
        <v>4286</v>
      </c>
    </row>
    <row r="1606" spans="1:16" ht="12.75">
      <c r="A1606" t="s">
        <v>50</v>
      </c>
      <c s="34" t="s">
        <v>4293</v>
      </c>
      <c s="34" t="s">
        <v>4294</v>
      </c>
      <c s="35" t="s">
        <v>5</v>
      </c>
      <c s="6" t="s">
        <v>4285</v>
      </c>
      <c s="36" t="s">
        <v>90</v>
      </c>
      <c s="37">
        <v>2</v>
      </c>
      <c s="36">
        <v>0</v>
      </c>
      <c s="36">
        <f>ROUND(G1606*H1606,6)</f>
      </c>
      <c r="L1606" s="38">
        <v>0</v>
      </c>
      <c s="32">
        <f>ROUND(ROUND(L1606,2)*ROUND(G1606,3),2)</f>
      </c>
      <c s="36" t="s">
        <v>55</v>
      </c>
      <c>
        <f>(M1606*21)/100</f>
      </c>
      <c t="s">
        <v>28</v>
      </c>
    </row>
    <row r="1607" spans="1:5" ht="12.75">
      <c r="A1607" s="35" t="s">
        <v>56</v>
      </c>
      <c r="E1607" s="39" t="s">
        <v>4285</v>
      </c>
    </row>
    <row r="1608" spans="1:5" ht="12.75">
      <c r="A1608" s="35" t="s">
        <v>57</v>
      </c>
      <c r="E1608" s="40" t="s">
        <v>5</v>
      </c>
    </row>
    <row r="1609" spans="1:5" ht="38.25">
      <c r="A1609" t="s">
        <v>59</v>
      </c>
      <c r="E1609" s="39" t="s">
        <v>4286</v>
      </c>
    </row>
    <row r="1610" spans="1:16" ht="12.75">
      <c r="A1610" t="s">
        <v>50</v>
      </c>
      <c s="34" t="s">
        <v>4295</v>
      </c>
      <c s="34" t="s">
        <v>4296</v>
      </c>
      <c s="35" t="s">
        <v>5</v>
      </c>
      <c s="6" t="s">
        <v>4297</v>
      </c>
      <c s="36" t="s">
        <v>90</v>
      </c>
      <c s="37">
        <v>2</v>
      </c>
      <c s="36">
        <v>0</v>
      </c>
      <c s="36">
        <f>ROUND(G1610*H1610,6)</f>
      </c>
      <c r="L1610" s="38">
        <v>0</v>
      </c>
      <c s="32">
        <f>ROUND(ROUND(L1610,2)*ROUND(G1610,3),2)</f>
      </c>
      <c s="36" t="s">
        <v>55</v>
      </c>
      <c>
        <f>(M1610*21)/100</f>
      </c>
      <c t="s">
        <v>28</v>
      </c>
    </row>
    <row r="1611" spans="1:5" ht="12.75">
      <c r="A1611" s="35" t="s">
        <v>56</v>
      </c>
      <c r="E1611" s="39" t="s">
        <v>4297</v>
      </c>
    </row>
    <row r="1612" spans="1:5" ht="12.75">
      <c r="A1612" s="35" t="s">
        <v>57</v>
      </c>
      <c r="E1612" s="40" t="s">
        <v>5</v>
      </c>
    </row>
    <row r="1613" spans="1:5" ht="38.25">
      <c r="A1613" t="s">
        <v>59</v>
      </c>
      <c r="E1613" s="39" t="s">
        <v>4286</v>
      </c>
    </row>
    <row r="1614" spans="1:16" ht="12.75">
      <c r="A1614" t="s">
        <v>50</v>
      </c>
      <c s="34" t="s">
        <v>4298</v>
      </c>
      <c s="34" t="s">
        <v>4299</v>
      </c>
      <c s="35" t="s">
        <v>5</v>
      </c>
      <c s="6" t="s">
        <v>4300</v>
      </c>
      <c s="36" t="s">
        <v>90</v>
      </c>
      <c s="37">
        <v>2</v>
      </c>
      <c s="36">
        <v>0</v>
      </c>
      <c s="36">
        <f>ROUND(G1614*H1614,6)</f>
      </c>
      <c r="L1614" s="38">
        <v>0</v>
      </c>
      <c s="32">
        <f>ROUND(ROUND(L1614,2)*ROUND(G1614,3),2)</f>
      </c>
      <c s="36" t="s">
        <v>55</v>
      </c>
      <c>
        <f>(M1614*21)/100</f>
      </c>
      <c t="s">
        <v>28</v>
      </c>
    </row>
    <row r="1615" spans="1:5" ht="12.75">
      <c r="A1615" s="35" t="s">
        <v>56</v>
      </c>
      <c r="E1615" s="39" t="s">
        <v>4300</v>
      </c>
    </row>
    <row r="1616" spans="1:5" ht="12.75">
      <c r="A1616" s="35" t="s">
        <v>57</v>
      </c>
      <c r="E1616" s="40" t="s">
        <v>5</v>
      </c>
    </row>
    <row r="1617" spans="1:5" ht="38.25">
      <c r="A1617" t="s">
        <v>59</v>
      </c>
      <c r="E1617" s="39" t="s">
        <v>4301</v>
      </c>
    </row>
    <row r="1618" spans="1:16" ht="12.75">
      <c r="A1618" t="s">
        <v>50</v>
      </c>
      <c s="34" t="s">
        <v>4302</v>
      </c>
      <c s="34" t="s">
        <v>4303</v>
      </c>
      <c s="35" t="s">
        <v>5</v>
      </c>
      <c s="6" t="s">
        <v>4304</v>
      </c>
      <c s="36" t="s">
        <v>90</v>
      </c>
      <c s="37">
        <v>1</v>
      </c>
      <c s="36">
        <v>0</v>
      </c>
      <c s="36">
        <f>ROUND(G1618*H1618,6)</f>
      </c>
      <c r="L1618" s="38">
        <v>0</v>
      </c>
      <c s="32">
        <f>ROUND(ROUND(L1618,2)*ROUND(G1618,3),2)</f>
      </c>
      <c s="36" t="s">
        <v>55</v>
      </c>
      <c>
        <f>(M1618*21)/100</f>
      </c>
      <c t="s">
        <v>28</v>
      </c>
    </row>
    <row r="1619" spans="1:5" ht="12.75">
      <c r="A1619" s="35" t="s">
        <v>56</v>
      </c>
      <c r="E1619" s="39" t="s">
        <v>4304</v>
      </c>
    </row>
    <row r="1620" spans="1:5" ht="12.75">
      <c r="A1620" s="35" t="s">
        <v>57</v>
      </c>
      <c r="E1620" s="40" t="s">
        <v>5</v>
      </c>
    </row>
    <row r="1621" spans="1:5" ht="38.25">
      <c r="A1621" t="s">
        <v>59</v>
      </c>
      <c r="E1621" s="39" t="s">
        <v>4301</v>
      </c>
    </row>
    <row r="1622" spans="1:16" ht="12.75">
      <c r="A1622" t="s">
        <v>50</v>
      </c>
      <c s="34" t="s">
        <v>4305</v>
      </c>
      <c s="34" t="s">
        <v>4306</v>
      </c>
      <c s="35" t="s">
        <v>5</v>
      </c>
      <c s="6" t="s">
        <v>4307</v>
      </c>
      <c s="36" t="s">
        <v>90</v>
      </c>
      <c s="37">
        <v>2</v>
      </c>
      <c s="36">
        <v>0</v>
      </c>
      <c s="36">
        <f>ROUND(G1622*H1622,6)</f>
      </c>
      <c r="L1622" s="38">
        <v>0</v>
      </c>
      <c s="32">
        <f>ROUND(ROUND(L1622,2)*ROUND(G1622,3),2)</f>
      </c>
      <c s="36" t="s">
        <v>55</v>
      </c>
      <c>
        <f>(M1622*21)/100</f>
      </c>
      <c t="s">
        <v>28</v>
      </c>
    </row>
    <row r="1623" spans="1:5" ht="12.75">
      <c r="A1623" s="35" t="s">
        <v>56</v>
      </c>
      <c r="E1623" s="39" t="s">
        <v>4307</v>
      </c>
    </row>
    <row r="1624" spans="1:5" ht="12.75">
      <c r="A1624" s="35" t="s">
        <v>57</v>
      </c>
      <c r="E1624" s="40" t="s">
        <v>5</v>
      </c>
    </row>
    <row r="1625" spans="1:5" ht="38.25">
      <c r="A1625" t="s">
        <v>59</v>
      </c>
      <c r="E1625" s="39" t="s">
        <v>4301</v>
      </c>
    </row>
    <row r="1626" spans="1:16" ht="12.75">
      <c r="A1626" t="s">
        <v>50</v>
      </c>
      <c s="34" t="s">
        <v>4308</v>
      </c>
      <c s="34" t="s">
        <v>4309</v>
      </c>
      <c s="35" t="s">
        <v>5</v>
      </c>
      <c s="6" t="s">
        <v>4310</v>
      </c>
      <c s="36" t="s">
        <v>90</v>
      </c>
      <c s="37">
        <v>2</v>
      </c>
      <c s="36">
        <v>0</v>
      </c>
      <c s="36">
        <f>ROUND(G1626*H1626,6)</f>
      </c>
      <c r="L1626" s="38">
        <v>0</v>
      </c>
      <c s="32">
        <f>ROUND(ROUND(L1626,2)*ROUND(G1626,3),2)</f>
      </c>
      <c s="36" t="s">
        <v>55</v>
      </c>
      <c>
        <f>(M1626*21)/100</f>
      </c>
      <c t="s">
        <v>28</v>
      </c>
    </row>
    <row r="1627" spans="1:5" ht="12.75">
      <c r="A1627" s="35" t="s">
        <v>56</v>
      </c>
      <c r="E1627" s="39" t="s">
        <v>4310</v>
      </c>
    </row>
    <row r="1628" spans="1:5" ht="12.75">
      <c r="A1628" s="35" t="s">
        <v>57</v>
      </c>
      <c r="E1628" s="40" t="s">
        <v>5</v>
      </c>
    </row>
    <row r="1629" spans="1:5" ht="38.25">
      <c r="A1629" t="s">
        <v>59</v>
      </c>
      <c r="E1629" s="39" t="s">
        <v>4268</v>
      </c>
    </row>
    <row r="1630" spans="1:16" ht="12.75">
      <c r="A1630" t="s">
        <v>50</v>
      </c>
      <c s="34" t="s">
        <v>4311</v>
      </c>
      <c s="34" t="s">
        <v>4312</v>
      </c>
      <c s="35" t="s">
        <v>5</v>
      </c>
      <c s="6" t="s">
        <v>4313</v>
      </c>
      <c s="36" t="s">
        <v>90</v>
      </c>
      <c s="37">
        <v>1</v>
      </c>
      <c s="36">
        <v>0</v>
      </c>
      <c s="36">
        <f>ROUND(G1630*H1630,6)</f>
      </c>
      <c r="L1630" s="38">
        <v>0</v>
      </c>
      <c s="32">
        <f>ROUND(ROUND(L1630,2)*ROUND(G1630,3),2)</f>
      </c>
      <c s="36" t="s">
        <v>55</v>
      </c>
      <c>
        <f>(M1630*21)/100</f>
      </c>
      <c t="s">
        <v>28</v>
      </c>
    </row>
    <row r="1631" spans="1:5" ht="12.75">
      <c r="A1631" s="35" t="s">
        <v>56</v>
      </c>
      <c r="E1631" s="39" t="s">
        <v>4313</v>
      </c>
    </row>
    <row r="1632" spans="1:5" ht="12.75">
      <c r="A1632" s="35" t="s">
        <v>57</v>
      </c>
      <c r="E1632" s="40" t="s">
        <v>5</v>
      </c>
    </row>
    <row r="1633" spans="1:5" ht="38.25">
      <c r="A1633" t="s">
        <v>59</v>
      </c>
      <c r="E1633" s="39" t="s">
        <v>4268</v>
      </c>
    </row>
    <row r="1634" spans="1:16" ht="12.75">
      <c r="A1634" t="s">
        <v>50</v>
      </c>
      <c s="34" t="s">
        <v>4314</v>
      </c>
      <c s="34" t="s">
        <v>4315</v>
      </c>
      <c s="35" t="s">
        <v>5</v>
      </c>
      <c s="6" t="s">
        <v>4316</v>
      </c>
      <c s="36" t="s">
        <v>90</v>
      </c>
      <c s="37">
        <v>2</v>
      </c>
      <c s="36">
        <v>0</v>
      </c>
      <c s="36">
        <f>ROUND(G1634*H1634,6)</f>
      </c>
      <c r="L1634" s="38">
        <v>0</v>
      </c>
      <c s="32">
        <f>ROUND(ROUND(L1634,2)*ROUND(G1634,3),2)</f>
      </c>
      <c s="36" t="s">
        <v>55</v>
      </c>
      <c>
        <f>(M1634*21)/100</f>
      </c>
      <c t="s">
        <v>28</v>
      </c>
    </row>
    <row r="1635" spans="1:5" ht="12.75">
      <c r="A1635" s="35" t="s">
        <v>56</v>
      </c>
      <c r="E1635" s="39" t="s">
        <v>4316</v>
      </c>
    </row>
    <row r="1636" spans="1:5" ht="12.75">
      <c r="A1636" s="35" t="s">
        <v>57</v>
      </c>
      <c r="E1636" s="40" t="s">
        <v>5</v>
      </c>
    </row>
    <row r="1637" spans="1:5" ht="38.25">
      <c r="A1637" t="s">
        <v>59</v>
      </c>
      <c r="E1637" s="39" t="s">
        <v>4317</v>
      </c>
    </row>
    <row r="1638" spans="1:16" ht="12.75">
      <c r="A1638" t="s">
        <v>50</v>
      </c>
      <c s="34" t="s">
        <v>4318</v>
      </c>
      <c s="34" t="s">
        <v>4319</v>
      </c>
      <c s="35" t="s">
        <v>5</v>
      </c>
      <c s="6" t="s">
        <v>4320</v>
      </c>
      <c s="36" t="s">
        <v>226</v>
      </c>
      <c s="37">
        <v>18.084</v>
      </c>
      <c s="36">
        <v>0</v>
      </c>
      <c s="36">
        <f>ROUND(G1638*H1638,6)</f>
      </c>
      <c r="L1638" s="38">
        <v>0</v>
      </c>
      <c s="32">
        <f>ROUND(ROUND(L1638,2)*ROUND(G1638,3),2)</f>
      </c>
      <c s="36" t="s">
        <v>814</v>
      </c>
      <c>
        <f>(M1638*21)/100</f>
      </c>
      <c t="s">
        <v>28</v>
      </c>
    </row>
    <row r="1639" spans="1:5" ht="12.75">
      <c r="A1639" s="35" t="s">
        <v>56</v>
      </c>
      <c r="E1639" s="39" t="s">
        <v>4320</v>
      </c>
    </row>
    <row r="1640" spans="1:5" ht="12.75">
      <c r="A1640" s="35" t="s">
        <v>57</v>
      </c>
      <c r="E1640" s="40" t="s">
        <v>5</v>
      </c>
    </row>
    <row r="1641" spans="1:5" ht="63.75">
      <c r="A1641" t="s">
        <v>59</v>
      </c>
      <c r="E1641" s="39" t="s">
        <v>4321</v>
      </c>
    </row>
    <row r="1642" spans="1:16" ht="12.75">
      <c r="A1642" t="s">
        <v>50</v>
      </c>
      <c s="34" t="s">
        <v>4322</v>
      </c>
      <c s="34" t="s">
        <v>4323</v>
      </c>
      <c s="35" t="s">
        <v>5</v>
      </c>
      <c s="6" t="s">
        <v>4324</v>
      </c>
      <c s="36" t="s">
        <v>226</v>
      </c>
      <c s="37">
        <v>18.084</v>
      </c>
      <c s="36">
        <v>0</v>
      </c>
      <c s="36">
        <f>ROUND(G1642*H1642,6)</f>
      </c>
      <c r="L1642" s="38">
        <v>0</v>
      </c>
      <c s="32">
        <f>ROUND(ROUND(L1642,2)*ROUND(G1642,3),2)</f>
      </c>
      <c s="36" t="s">
        <v>814</v>
      </c>
      <c>
        <f>(M1642*21)/100</f>
      </c>
      <c t="s">
        <v>28</v>
      </c>
    </row>
    <row r="1643" spans="1:5" ht="12.75">
      <c r="A1643" s="35" t="s">
        <v>56</v>
      </c>
      <c r="E1643" s="39" t="s">
        <v>4324</v>
      </c>
    </row>
    <row r="1644" spans="1:5" ht="12.75">
      <c r="A1644" s="35" t="s">
        <v>57</v>
      </c>
      <c r="E1644" s="40" t="s">
        <v>5</v>
      </c>
    </row>
    <row r="1645" spans="1:5" ht="12.75">
      <c r="A1645" t="s">
        <v>59</v>
      </c>
      <c r="E1645" s="39" t="s">
        <v>5</v>
      </c>
    </row>
    <row r="1646" spans="1:16" ht="25.5">
      <c r="A1646" t="s">
        <v>50</v>
      </c>
      <c s="34" t="s">
        <v>4325</v>
      </c>
      <c s="34" t="s">
        <v>4326</v>
      </c>
      <c s="35" t="s">
        <v>5</v>
      </c>
      <c s="6" t="s">
        <v>4327</v>
      </c>
      <c s="36" t="s">
        <v>226</v>
      </c>
      <c s="37">
        <v>18.084</v>
      </c>
      <c s="36">
        <v>0.00023</v>
      </c>
      <c s="36">
        <f>ROUND(G1646*H1646,6)</f>
      </c>
      <c r="L1646" s="38">
        <v>0</v>
      </c>
      <c s="32">
        <f>ROUND(ROUND(L1646,2)*ROUND(G1646,3),2)</f>
      </c>
      <c s="36" t="s">
        <v>814</v>
      </c>
      <c>
        <f>(M1646*21)/100</f>
      </c>
      <c t="s">
        <v>28</v>
      </c>
    </row>
    <row r="1647" spans="1:5" ht="25.5">
      <c r="A1647" s="35" t="s">
        <v>56</v>
      </c>
      <c r="E1647" s="39" t="s">
        <v>4327</v>
      </c>
    </row>
    <row r="1648" spans="1:5" ht="344.25">
      <c r="A1648" s="35" t="s">
        <v>57</v>
      </c>
      <c r="E1648" s="42" t="s">
        <v>4328</v>
      </c>
    </row>
    <row r="1649" spans="1:5" ht="25.5">
      <c r="A1649" t="s">
        <v>59</v>
      </c>
      <c r="E1649" s="39" t="s">
        <v>4329</v>
      </c>
    </row>
    <row r="1650" spans="1:16" ht="12.75">
      <c r="A1650" t="s">
        <v>50</v>
      </c>
      <c s="34" t="s">
        <v>4330</v>
      </c>
      <c s="34" t="s">
        <v>4331</v>
      </c>
      <c s="35" t="s">
        <v>5</v>
      </c>
      <c s="6" t="s">
        <v>4332</v>
      </c>
      <c s="36" t="s">
        <v>90</v>
      </c>
      <c s="37">
        <v>1</v>
      </c>
      <c s="36">
        <v>0</v>
      </c>
      <c s="36">
        <f>ROUND(G1650*H1650,6)</f>
      </c>
      <c r="L1650" s="38">
        <v>0</v>
      </c>
      <c s="32">
        <f>ROUND(ROUND(L1650,2)*ROUND(G1650,3),2)</f>
      </c>
      <c s="36" t="s">
        <v>55</v>
      </c>
      <c>
        <f>(M1650*21)/100</f>
      </c>
      <c t="s">
        <v>28</v>
      </c>
    </row>
    <row r="1651" spans="1:5" ht="12.75">
      <c r="A1651" s="35" t="s">
        <v>56</v>
      </c>
      <c r="E1651" s="39" t="s">
        <v>4332</v>
      </c>
    </row>
    <row r="1652" spans="1:5" ht="12.75">
      <c r="A1652" s="35" t="s">
        <v>57</v>
      </c>
      <c r="E1652" s="40" t="s">
        <v>5</v>
      </c>
    </row>
    <row r="1653" spans="1:5" ht="102">
      <c r="A1653" t="s">
        <v>59</v>
      </c>
      <c r="E1653" s="39" t="s">
        <v>4333</v>
      </c>
    </row>
    <row r="1654" spans="1:16" ht="25.5">
      <c r="A1654" t="s">
        <v>50</v>
      </c>
      <c s="34" t="s">
        <v>4334</v>
      </c>
      <c s="34" t="s">
        <v>4335</v>
      </c>
      <c s="35" t="s">
        <v>5</v>
      </c>
      <c s="6" t="s">
        <v>4336</v>
      </c>
      <c s="36" t="s">
        <v>90</v>
      </c>
      <c s="37">
        <v>1</v>
      </c>
      <c s="36">
        <v>0</v>
      </c>
      <c s="36">
        <f>ROUND(G1654*H1654,6)</f>
      </c>
      <c r="L1654" s="38">
        <v>0</v>
      </c>
      <c s="32">
        <f>ROUND(ROUND(L1654,2)*ROUND(G1654,3),2)</f>
      </c>
      <c s="36" t="s">
        <v>55</v>
      </c>
      <c>
        <f>(M1654*21)/100</f>
      </c>
      <c t="s">
        <v>28</v>
      </c>
    </row>
    <row r="1655" spans="1:5" ht="25.5">
      <c r="A1655" s="35" t="s">
        <v>56</v>
      </c>
      <c r="E1655" s="39" t="s">
        <v>4336</v>
      </c>
    </row>
    <row r="1656" spans="1:5" ht="12.75">
      <c r="A1656" s="35" t="s">
        <v>57</v>
      </c>
      <c r="E1656" s="40" t="s">
        <v>5</v>
      </c>
    </row>
    <row r="1657" spans="1:5" ht="51">
      <c r="A1657" t="s">
        <v>59</v>
      </c>
      <c r="E1657" s="39" t="s">
        <v>4337</v>
      </c>
    </row>
    <row r="1658" spans="1:16" ht="12.75">
      <c r="A1658" t="s">
        <v>50</v>
      </c>
      <c s="34" t="s">
        <v>4338</v>
      </c>
      <c s="34" t="s">
        <v>4339</v>
      </c>
      <c s="35" t="s">
        <v>5</v>
      </c>
      <c s="6" t="s">
        <v>4340</v>
      </c>
      <c s="36" t="s">
        <v>90</v>
      </c>
      <c s="37">
        <v>1</v>
      </c>
      <c s="36">
        <v>0</v>
      </c>
      <c s="36">
        <f>ROUND(G1658*H1658,6)</f>
      </c>
      <c r="L1658" s="38">
        <v>0</v>
      </c>
      <c s="32">
        <f>ROUND(ROUND(L1658,2)*ROUND(G1658,3),2)</f>
      </c>
      <c s="36" t="s">
        <v>55</v>
      </c>
      <c>
        <f>(M1658*21)/100</f>
      </c>
      <c t="s">
        <v>28</v>
      </c>
    </row>
    <row r="1659" spans="1:5" ht="12.75">
      <c r="A1659" s="35" t="s">
        <v>56</v>
      </c>
      <c r="E1659" s="39" t="s">
        <v>4340</v>
      </c>
    </row>
    <row r="1660" spans="1:5" ht="12.75">
      <c r="A1660" s="35" t="s">
        <v>57</v>
      </c>
      <c r="E1660" s="40" t="s">
        <v>5</v>
      </c>
    </row>
    <row r="1661" spans="1:5" ht="102">
      <c r="A1661" t="s">
        <v>59</v>
      </c>
      <c r="E1661" s="39" t="s">
        <v>4341</v>
      </c>
    </row>
    <row r="1662" spans="1:16" ht="12.75">
      <c r="A1662" t="s">
        <v>50</v>
      </c>
      <c s="34" t="s">
        <v>4342</v>
      </c>
      <c s="34" t="s">
        <v>4343</v>
      </c>
      <c s="35" t="s">
        <v>5</v>
      </c>
      <c s="6" t="s">
        <v>4344</v>
      </c>
      <c s="36" t="s">
        <v>90</v>
      </c>
      <c s="37">
        <v>4</v>
      </c>
      <c s="36">
        <v>0</v>
      </c>
      <c s="36">
        <f>ROUND(G1662*H1662,6)</f>
      </c>
      <c r="L1662" s="38">
        <v>0</v>
      </c>
      <c s="32">
        <f>ROUND(ROUND(L1662,2)*ROUND(G1662,3),2)</f>
      </c>
      <c s="36" t="s">
        <v>55</v>
      </c>
      <c>
        <f>(M1662*21)/100</f>
      </c>
      <c t="s">
        <v>28</v>
      </c>
    </row>
    <row r="1663" spans="1:5" ht="12.75">
      <c r="A1663" s="35" t="s">
        <v>56</v>
      </c>
      <c r="E1663" s="39" t="s">
        <v>4344</v>
      </c>
    </row>
    <row r="1664" spans="1:5" ht="12.75">
      <c r="A1664" s="35" t="s">
        <v>57</v>
      </c>
      <c r="E1664" s="40" t="s">
        <v>5</v>
      </c>
    </row>
    <row r="1665" spans="1:5" ht="89.25">
      <c r="A1665" t="s">
        <v>59</v>
      </c>
      <c r="E1665" s="39" t="s">
        <v>4345</v>
      </c>
    </row>
    <row r="1666" spans="1:16" ht="12.75">
      <c r="A1666" t="s">
        <v>50</v>
      </c>
      <c s="34" t="s">
        <v>4346</v>
      </c>
      <c s="34" t="s">
        <v>4347</v>
      </c>
      <c s="35" t="s">
        <v>5</v>
      </c>
      <c s="6" t="s">
        <v>4348</v>
      </c>
      <c s="36" t="s">
        <v>90</v>
      </c>
      <c s="37">
        <v>4</v>
      </c>
      <c s="36">
        <v>0</v>
      </c>
      <c s="36">
        <f>ROUND(G1666*H1666,6)</f>
      </c>
      <c r="L1666" s="38">
        <v>0</v>
      </c>
      <c s="32">
        <f>ROUND(ROUND(L1666,2)*ROUND(G1666,3),2)</f>
      </c>
      <c s="36" t="s">
        <v>55</v>
      </c>
      <c>
        <f>(M1666*21)/100</f>
      </c>
      <c t="s">
        <v>28</v>
      </c>
    </row>
    <row r="1667" spans="1:5" ht="12.75">
      <c r="A1667" s="35" t="s">
        <v>56</v>
      </c>
      <c r="E1667" s="39" t="s">
        <v>4348</v>
      </c>
    </row>
    <row r="1668" spans="1:5" ht="12.75">
      <c r="A1668" s="35" t="s">
        <v>57</v>
      </c>
      <c r="E1668" s="40" t="s">
        <v>5</v>
      </c>
    </row>
    <row r="1669" spans="1:5" ht="89.25">
      <c r="A1669" t="s">
        <v>59</v>
      </c>
      <c r="E1669" s="39" t="s">
        <v>4345</v>
      </c>
    </row>
    <row r="1670" spans="1:16" ht="25.5">
      <c r="A1670" t="s">
        <v>50</v>
      </c>
      <c s="34" t="s">
        <v>4349</v>
      </c>
      <c s="34" t="s">
        <v>4350</v>
      </c>
      <c s="35" t="s">
        <v>5</v>
      </c>
      <c s="6" t="s">
        <v>4351</v>
      </c>
      <c s="36" t="s">
        <v>90</v>
      </c>
      <c s="37">
        <v>1</v>
      </c>
      <c s="36">
        <v>0</v>
      </c>
      <c s="36">
        <f>ROUND(G1670*H1670,6)</f>
      </c>
      <c r="L1670" s="38">
        <v>0</v>
      </c>
      <c s="32">
        <f>ROUND(ROUND(L1670,2)*ROUND(G1670,3),2)</f>
      </c>
      <c s="36" t="s">
        <v>55</v>
      </c>
      <c>
        <f>(M1670*21)/100</f>
      </c>
      <c t="s">
        <v>28</v>
      </c>
    </row>
    <row r="1671" spans="1:5" ht="25.5">
      <c r="A1671" s="35" t="s">
        <v>56</v>
      </c>
      <c r="E1671" s="39" t="s">
        <v>4351</v>
      </c>
    </row>
    <row r="1672" spans="1:5" ht="12.75">
      <c r="A1672" s="35" t="s">
        <v>57</v>
      </c>
      <c r="E1672" s="40" t="s">
        <v>5</v>
      </c>
    </row>
    <row r="1673" spans="1:5" ht="12.75">
      <c r="A1673" t="s">
        <v>59</v>
      </c>
      <c r="E1673" s="39" t="s">
        <v>4352</v>
      </c>
    </row>
    <row r="1674" spans="1:16" ht="12.75">
      <c r="A1674" t="s">
        <v>50</v>
      </c>
      <c s="34" t="s">
        <v>4353</v>
      </c>
      <c s="34" t="s">
        <v>4354</v>
      </c>
      <c s="35" t="s">
        <v>5</v>
      </c>
      <c s="6" t="s">
        <v>4355</v>
      </c>
      <c s="36" t="s">
        <v>90</v>
      </c>
      <c s="37">
        <v>2</v>
      </c>
      <c s="36">
        <v>0</v>
      </c>
      <c s="36">
        <f>ROUND(G1674*H1674,6)</f>
      </c>
      <c r="L1674" s="38">
        <v>0</v>
      </c>
      <c s="32">
        <f>ROUND(ROUND(L1674,2)*ROUND(G1674,3),2)</f>
      </c>
      <c s="36" t="s">
        <v>55</v>
      </c>
      <c>
        <f>(M1674*21)/100</f>
      </c>
      <c t="s">
        <v>28</v>
      </c>
    </row>
    <row r="1675" spans="1:5" ht="12.75">
      <c r="A1675" s="35" t="s">
        <v>56</v>
      </c>
      <c r="E1675" s="39" t="s">
        <v>4355</v>
      </c>
    </row>
    <row r="1676" spans="1:5" ht="12.75">
      <c r="A1676" s="35" t="s">
        <v>57</v>
      </c>
      <c r="E1676" s="40" t="s">
        <v>5</v>
      </c>
    </row>
    <row r="1677" spans="1:5" ht="25.5">
      <c r="A1677" t="s">
        <v>59</v>
      </c>
      <c r="E1677" s="39" t="s">
        <v>4356</v>
      </c>
    </row>
    <row r="1678" spans="1:16" ht="12.75">
      <c r="A1678" t="s">
        <v>50</v>
      </c>
      <c s="34" t="s">
        <v>4357</v>
      </c>
      <c s="34" t="s">
        <v>4358</v>
      </c>
      <c s="35" t="s">
        <v>5</v>
      </c>
      <c s="6" t="s">
        <v>4359</v>
      </c>
      <c s="36" t="s">
        <v>4360</v>
      </c>
      <c s="37">
        <v>0.95</v>
      </c>
      <c s="36">
        <v>0</v>
      </c>
      <c s="36">
        <f>ROUND(G1678*H1678,6)</f>
      </c>
      <c r="L1678" s="38">
        <v>0</v>
      </c>
      <c s="32">
        <f>ROUND(ROUND(L1678,2)*ROUND(G1678,3),2)</f>
      </c>
      <c s="36" t="s">
        <v>55</v>
      </c>
      <c>
        <f>(M1678*21)/100</f>
      </c>
      <c t="s">
        <v>28</v>
      </c>
    </row>
    <row r="1679" spans="1:5" ht="12.75">
      <c r="A1679" s="35" t="s">
        <v>56</v>
      </c>
      <c r="E1679" s="39" t="s">
        <v>4359</v>
      </c>
    </row>
    <row r="1680" spans="1:5" ht="12.75">
      <c r="A1680" s="35" t="s">
        <v>57</v>
      </c>
      <c r="E1680" s="40" t="s">
        <v>4361</v>
      </c>
    </row>
    <row r="1681" spans="1:5" ht="25.5">
      <c r="A1681" t="s">
        <v>59</v>
      </c>
      <c r="E1681" s="39" t="s">
        <v>4362</v>
      </c>
    </row>
    <row r="1682" spans="1:13" ht="12.75">
      <c r="A1682" t="s">
        <v>47</v>
      </c>
      <c r="C1682" s="31" t="s">
        <v>4363</v>
      </c>
      <c r="E1682" s="33" t="s">
        <v>4364</v>
      </c>
      <c r="J1682" s="32">
        <f>0</f>
      </c>
      <c s="32">
        <f>0</f>
      </c>
      <c s="32">
        <f>0+L1683+L1687+L1691</f>
      </c>
      <c s="32">
        <f>0+M1683+M1687+M1691</f>
      </c>
    </row>
    <row r="1683" spans="1:16" ht="12.75">
      <c r="A1683" t="s">
        <v>50</v>
      </c>
      <c s="34" t="s">
        <v>4365</v>
      </c>
      <c s="34" t="s">
        <v>2147</v>
      </c>
      <c s="35" t="s">
        <v>5</v>
      </c>
      <c s="6" t="s">
        <v>2148</v>
      </c>
      <c s="36" t="s">
        <v>583</v>
      </c>
      <c s="37">
        <v>294.875</v>
      </c>
      <c s="36">
        <v>5E-05</v>
      </c>
      <c s="36">
        <f>ROUND(G1683*H1683,6)</f>
      </c>
      <c r="L1683" s="38">
        <v>0</v>
      </c>
      <c s="32">
        <f>ROUND(ROUND(L1683,2)*ROUND(G1683,3),2)</f>
      </c>
      <c s="36" t="s">
        <v>814</v>
      </c>
      <c>
        <f>(M1683*21)/100</f>
      </c>
      <c t="s">
        <v>28</v>
      </c>
    </row>
    <row r="1684" spans="1:5" ht="12.75">
      <c r="A1684" s="35" t="s">
        <v>56</v>
      </c>
      <c r="E1684" s="39" t="s">
        <v>2148</v>
      </c>
    </row>
    <row r="1685" spans="1:5" ht="51">
      <c r="A1685" s="35" t="s">
        <v>57</v>
      </c>
      <c r="E1685" s="42" t="s">
        <v>4366</v>
      </c>
    </row>
    <row r="1686" spans="1:5" ht="12.75">
      <c r="A1686" t="s">
        <v>59</v>
      </c>
      <c r="E1686" s="39" t="s">
        <v>2150</v>
      </c>
    </row>
    <row r="1687" spans="1:16" ht="12.75">
      <c r="A1687" t="s">
        <v>50</v>
      </c>
      <c s="34" t="s">
        <v>4367</v>
      </c>
      <c s="34" t="s">
        <v>4368</v>
      </c>
      <c s="35" t="s">
        <v>5</v>
      </c>
      <c s="6" t="s">
        <v>4369</v>
      </c>
      <c s="36" t="s">
        <v>90</v>
      </c>
      <c s="37">
        <v>1</v>
      </c>
      <c s="36">
        <v>0</v>
      </c>
      <c s="36">
        <f>ROUND(G1687*H1687,6)</f>
      </c>
      <c r="L1687" s="38">
        <v>0</v>
      </c>
      <c s="32">
        <f>ROUND(ROUND(L1687,2)*ROUND(G1687,3),2)</f>
      </c>
      <c s="36" t="s">
        <v>55</v>
      </c>
      <c>
        <f>(M1687*21)/100</f>
      </c>
      <c t="s">
        <v>28</v>
      </c>
    </row>
    <row r="1688" spans="1:5" ht="12.75">
      <c r="A1688" s="35" t="s">
        <v>56</v>
      </c>
      <c r="E1688" s="39" t="s">
        <v>4369</v>
      </c>
    </row>
    <row r="1689" spans="1:5" ht="12.75">
      <c r="A1689" s="35" t="s">
        <v>57</v>
      </c>
      <c r="E1689" s="40" t="s">
        <v>5</v>
      </c>
    </row>
    <row r="1690" spans="1:5" ht="204">
      <c r="A1690" t="s">
        <v>59</v>
      </c>
      <c r="E1690" s="39" t="s">
        <v>4370</v>
      </c>
    </row>
    <row r="1691" spans="1:16" ht="12.75">
      <c r="A1691" t="s">
        <v>50</v>
      </c>
      <c s="34" t="s">
        <v>4371</v>
      </c>
      <c s="34" t="s">
        <v>4372</v>
      </c>
      <c s="35" t="s">
        <v>5</v>
      </c>
      <c s="6" t="s">
        <v>4373</v>
      </c>
      <c s="36" t="s">
        <v>90</v>
      </c>
      <c s="37">
        <v>3</v>
      </c>
      <c s="36">
        <v>0</v>
      </c>
      <c s="36">
        <f>ROUND(G1691*H1691,6)</f>
      </c>
      <c r="L1691" s="38">
        <v>0</v>
      </c>
      <c s="32">
        <f>ROUND(ROUND(L1691,2)*ROUND(G1691,3),2)</f>
      </c>
      <c s="36" t="s">
        <v>55</v>
      </c>
      <c>
        <f>(M1691*21)/100</f>
      </c>
      <c t="s">
        <v>28</v>
      </c>
    </row>
    <row r="1692" spans="1:5" ht="12.75">
      <c r="A1692" s="35" t="s">
        <v>56</v>
      </c>
      <c r="E1692" s="39" t="s">
        <v>4373</v>
      </c>
    </row>
    <row r="1693" spans="1:5" ht="12.75">
      <c r="A1693" s="35" t="s">
        <v>57</v>
      </c>
      <c r="E1693" s="40" t="s">
        <v>5</v>
      </c>
    </row>
    <row r="1694" spans="1:5" ht="204">
      <c r="A1694" t="s">
        <v>59</v>
      </c>
      <c r="E1694" s="39" t="s">
        <v>4370</v>
      </c>
    </row>
    <row r="1695" spans="1:13" ht="12.75">
      <c r="A1695" t="s">
        <v>47</v>
      </c>
      <c r="C1695" s="31" t="s">
        <v>4374</v>
      </c>
      <c r="E1695" s="33" t="s">
        <v>796</v>
      </c>
      <c r="J1695" s="32">
        <f>0</f>
      </c>
      <c s="32">
        <f>0</f>
      </c>
      <c s="32">
        <f>0+L1696</f>
      </c>
      <c s="32">
        <f>0+M1696</f>
      </c>
    </row>
    <row r="1696" spans="1:16" ht="12.75">
      <c r="A1696" t="s">
        <v>50</v>
      </c>
      <c s="34" t="s">
        <v>4375</v>
      </c>
      <c s="34" t="s">
        <v>4376</v>
      </c>
      <c s="35" t="s">
        <v>5</v>
      </c>
      <c s="6" t="s">
        <v>4377</v>
      </c>
      <c s="36" t="s">
        <v>226</v>
      </c>
      <c s="37">
        <v>64.295</v>
      </c>
      <c s="36">
        <v>0</v>
      </c>
      <c s="36">
        <f>ROUND(G1696*H1696,6)</f>
      </c>
      <c r="L1696" s="38">
        <v>0</v>
      </c>
      <c s="32">
        <f>ROUND(ROUND(L1696,2)*ROUND(G1696,3),2)</f>
      </c>
      <c s="36" t="s">
        <v>55</v>
      </c>
      <c>
        <f>(M1696*21)/100</f>
      </c>
      <c t="s">
        <v>28</v>
      </c>
    </row>
    <row r="1697" spans="1:5" ht="12.75">
      <c r="A1697" s="35" t="s">
        <v>56</v>
      </c>
      <c r="E1697" s="39" t="s">
        <v>4377</v>
      </c>
    </row>
    <row r="1698" spans="1:5" ht="51">
      <c r="A1698" s="35" t="s">
        <v>57</v>
      </c>
      <c r="E1698" s="42" t="s">
        <v>4378</v>
      </c>
    </row>
    <row r="1699" spans="1:5" ht="114.75">
      <c r="A1699" t="s">
        <v>59</v>
      </c>
      <c r="E1699" s="39" t="s">
        <v>4379</v>
      </c>
    </row>
    <row r="1700" spans="1:13" ht="12.75">
      <c r="A1700" t="s">
        <v>47</v>
      </c>
      <c r="C1700" s="31" t="s">
        <v>96</v>
      </c>
      <c r="E1700" s="33" t="s">
        <v>1453</v>
      </c>
      <c r="J1700" s="32">
        <f>0</f>
      </c>
      <c s="32">
        <f>0</f>
      </c>
      <c s="32">
        <f>0+L1701+L1705+L1709+L1713+L1717+L1721+L1725+L1729+L1733+L1737+L1741+L1745+L1749+L1753+L1757+L1761</f>
      </c>
      <c s="32">
        <f>0+M1701+M1705+M1709+M1713+M1717+M1721+M1725+M1729+M1733+M1737+M1741+M1745+M1749+M1753+M1757+M1761</f>
      </c>
    </row>
    <row r="1701" spans="1:16" ht="25.5">
      <c r="A1701" t="s">
        <v>50</v>
      </c>
      <c s="34" t="s">
        <v>177</v>
      </c>
      <c s="34" t="s">
        <v>4380</v>
      </c>
      <c s="35" t="s">
        <v>5</v>
      </c>
      <c s="6" t="s">
        <v>4381</v>
      </c>
      <c s="36" t="s">
        <v>226</v>
      </c>
      <c s="37">
        <v>7102.644</v>
      </c>
      <c s="36">
        <v>0</v>
      </c>
      <c s="36">
        <f>ROUND(G1701*H1701,6)</f>
      </c>
      <c r="L1701" s="38">
        <v>0</v>
      </c>
      <c s="32">
        <f>ROUND(ROUND(L1701,2)*ROUND(G1701,3),2)</f>
      </c>
      <c s="36" t="s">
        <v>814</v>
      </c>
      <c>
        <f>(M1701*21)/100</f>
      </c>
      <c t="s">
        <v>28</v>
      </c>
    </row>
    <row r="1702" spans="1:5" ht="25.5">
      <c r="A1702" s="35" t="s">
        <v>56</v>
      </c>
      <c r="E1702" s="39" t="s">
        <v>4381</v>
      </c>
    </row>
    <row r="1703" spans="1:5" ht="12.75">
      <c r="A1703" s="35" t="s">
        <v>57</v>
      </c>
      <c r="E1703" s="40" t="s">
        <v>5</v>
      </c>
    </row>
    <row r="1704" spans="1:5" ht="63.75">
      <c r="A1704" t="s">
        <v>59</v>
      </c>
      <c r="E1704" s="39" t="s">
        <v>4382</v>
      </c>
    </row>
    <row r="1705" spans="1:16" ht="25.5">
      <c r="A1705" t="s">
        <v>50</v>
      </c>
      <c s="34" t="s">
        <v>267</v>
      </c>
      <c s="34" t="s">
        <v>4383</v>
      </c>
      <c s="35" t="s">
        <v>5</v>
      </c>
      <c s="6" t="s">
        <v>2168</v>
      </c>
      <c s="36" t="s">
        <v>226</v>
      </c>
      <c s="37">
        <v>3835427.76</v>
      </c>
      <c s="36">
        <v>0</v>
      </c>
      <c s="36">
        <f>ROUND(G1705*H1705,6)</f>
      </c>
      <c r="L1705" s="38">
        <v>0</v>
      </c>
      <c s="32">
        <f>ROUND(ROUND(L1705,2)*ROUND(G1705,3),2)</f>
      </c>
      <c s="36" t="s">
        <v>814</v>
      </c>
      <c>
        <f>(M1705*21)/100</f>
      </c>
      <c t="s">
        <v>28</v>
      </c>
    </row>
    <row r="1706" spans="1:5" ht="38.25">
      <c r="A1706" s="35" t="s">
        <v>56</v>
      </c>
      <c r="E1706" s="39" t="s">
        <v>4384</v>
      </c>
    </row>
    <row r="1707" spans="1:5" ht="12.75">
      <c r="A1707" s="35" t="s">
        <v>57</v>
      </c>
      <c r="E1707" s="40" t="s">
        <v>5</v>
      </c>
    </row>
    <row r="1708" spans="1:5" ht="51">
      <c r="A1708" t="s">
        <v>59</v>
      </c>
      <c r="E1708" s="39" t="s">
        <v>2166</v>
      </c>
    </row>
    <row r="1709" spans="1:16" ht="25.5">
      <c r="A1709" t="s">
        <v>50</v>
      </c>
      <c s="34" t="s">
        <v>270</v>
      </c>
      <c s="34" t="s">
        <v>4385</v>
      </c>
      <c s="35" t="s">
        <v>5</v>
      </c>
      <c s="6" t="s">
        <v>4386</v>
      </c>
      <c s="36" t="s">
        <v>226</v>
      </c>
      <c s="37">
        <v>7102.644</v>
      </c>
      <c s="36">
        <v>0</v>
      </c>
      <c s="36">
        <f>ROUND(G1709*H1709,6)</f>
      </c>
      <c r="L1709" s="38">
        <v>0</v>
      </c>
      <c s="32">
        <f>ROUND(ROUND(L1709,2)*ROUND(G1709,3),2)</f>
      </c>
      <c s="36" t="s">
        <v>814</v>
      </c>
      <c>
        <f>(M1709*21)/100</f>
      </c>
      <c t="s">
        <v>28</v>
      </c>
    </row>
    <row r="1710" spans="1:5" ht="25.5">
      <c r="A1710" s="35" t="s">
        <v>56</v>
      </c>
      <c r="E1710" s="39" t="s">
        <v>4386</v>
      </c>
    </row>
    <row r="1711" spans="1:5" ht="12.75">
      <c r="A1711" s="35" t="s">
        <v>57</v>
      </c>
      <c r="E1711" s="40" t="s">
        <v>5</v>
      </c>
    </row>
    <row r="1712" spans="1:5" ht="25.5">
      <c r="A1712" t="s">
        <v>59</v>
      </c>
      <c r="E1712" s="39" t="s">
        <v>2173</v>
      </c>
    </row>
    <row r="1713" spans="1:16" ht="12.75">
      <c r="A1713" t="s">
        <v>50</v>
      </c>
      <c s="34" t="s">
        <v>274</v>
      </c>
      <c s="34" t="s">
        <v>2174</v>
      </c>
      <c s="35" t="s">
        <v>5</v>
      </c>
      <c s="6" t="s">
        <v>2175</v>
      </c>
      <c s="36" t="s">
        <v>226</v>
      </c>
      <c s="37">
        <v>7102.644</v>
      </c>
      <c s="36">
        <v>0</v>
      </c>
      <c s="36">
        <f>ROUND(G1713*H1713,6)</f>
      </c>
      <c r="L1713" s="38">
        <v>0</v>
      </c>
      <c s="32">
        <f>ROUND(ROUND(L1713,2)*ROUND(G1713,3),2)</f>
      </c>
      <c s="36" t="s">
        <v>814</v>
      </c>
      <c>
        <f>(M1713*21)/100</f>
      </c>
      <c t="s">
        <v>28</v>
      </c>
    </row>
    <row r="1714" spans="1:5" ht="12.75">
      <c r="A1714" s="35" t="s">
        <v>56</v>
      </c>
      <c r="E1714" s="39" t="s">
        <v>2175</v>
      </c>
    </row>
    <row r="1715" spans="1:5" ht="12.75">
      <c r="A1715" s="35" t="s">
        <v>57</v>
      </c>
      <c r="E1715" s="40" t="s">
        <v>5</v>
      </c>
    </row>
    <row r="1716" spans="1:5" ht="25.5">
      <c r="A1716" t="s">
        <v>59</v>
      </c>
      <c r="E1716" s="39" t="s">
        <v>2176</v>
      </c>
    </row>
    <row r="1717" spans="1:16" ht="12.75">
      <c r="A1717" t="s">
        <v>50</v>
      </c>
      <c s="34" t="s">
        <v>277</v>
      </c>
      <c s="34" t="s">
        <v>2177</v>
      </c>
      <c s="35" t="s">
        <v>5</v>
      </c>
      <c s="6" t="s">
        <v>2178</v>
      </c>
      <c s="36" t="s">
        <v>226</v>
      </c>
      <c s="37">
        <v>3835427.76</v>
      </c>
      <c s="36">
        <v>0</v>
      </c>
      <c s="36">
        <f>ROUND(G1717*H1717,6)</f>
      </c>
      <c r="L1717" s="38">
        <v>0</v>
      </c>
      <c s="32">
        <f>ROUND(ROUND(L1717,2)*ROUND(G1717,3),2)</f>
      </c>
      <c s="36" t="s">
        <v>814</v>
      </c>
      <c>
        <f>(M1717*21)/100</f>
      </c>
      <c t="s">
        <v>28</v>
      </c>
    </row>
    <row r="1718" spans="1:5" ht="12.75">
      <c r="A1718" s="35" t="s">
        <v>56</v>
      </c>
      <c r="E1718" s="39" t="s">
        <v>2178</v>
      </c>
    </row>
    <row r="1719" spans="1:5" ht="12.75">
      <c r="A1719" s="35" t="s">
        <v>57</v>
      </c>
      <c r="E1719" s="40" t="s">
        <v>5</v>
      </c>
    </row>
    <row r="1720" spans="1:5" ht="25.5">
      <c r="A1720" t="s">
        <v>59</v>
      </c>
      <c r="E1720" s="39" t="s">
        <v>2176</v>
      </c>
    </row>
    <row r="1721" spans="1:16" ht="12.75">
      <c r="A1721" t="s">
        <v>50</v>
      </c>
      <c s="34" t="s">
        <v>281</v>
      </c>
      <c s="34" t="s">
        <v>2179</v>
      </c>
      <c s="35" t="s">
        <v>5</v>
      </c>
      <c s="6" t="s">
        <v>2180</v>
      </c>
      <c s="36" t="s">
        <v>226</v>
      </c>
      <c s="37">
        <v>7102.644</v>
      </c>
      <c s="36">
        <v>0</v>
      </c>
      <c s="36">
        <f>ROUND(G1721*H1721,6)</f>
      </c>
      <c r="L1721" s="38">
        <v>0</v>
      </c>
      <c s="32">
        <f>ROUND(ROUND(L1721,2)*ROUND(G1721,3),2)</f>
      </c>
      <c s="36" t="s">
        <v>814</v>
      </c>
      <c>
        <f>(M1721*21)/100</f>
      </c>
      <c t="s">
        <v>28</v>
      </c>
    </row>
    <row r="1722" spans="1:5" ht="12.75">
      <c r="A1722" s="35" t="s">
        <v>56</v>
      </c>
      <c r="E1722" s="39" t="s">
        <v>2180</v>
      </c>
    </row>
    <row r="1723" spans="1:5" ht="12.75">
      <c r="A1723" s="35" t="s">
        <v>57</v>
      </c>
      <c r="E1723" s="40" t="s">
        <v>5</v>
      </c>
    </row>
    <row r="1724" spans="1:5" ht="12.75">
      <c r="A1724" t="s">
        <v>59</v>
      </c>
      <c r="E1724" s="39" t="s">
        <v>5</v>
      </c>
    </row>
    <row r="1725" spans="1:16" ht="25.5">
      <c r="A1725" t="s">
        <v>50</v>
      </c>
      <c s="34" t="s">
        <v>285</v>
      </c>
      <c s="34" t="s">
        <v>4387</v>
      </c>
      <c s="35" t="s">
        <v>5</v>
      </c>
      <c s="6" t="s">
        <v>4388</v>
      </c>
      <c s="36" t="s">
        <v>99</v>
      </c>
      <c s="37">
        <v>470</v>
      </c>
      <c s="36">
        <v>0</v>
      </c>
      <c s="36">
        <f>ROUND(G1725*H1725,6)</f>
      </c>
      <c r="L1725" s="38">
        <v>0</v>
      </c>
      <c s="32">
        <f>ROUND(ROUND(L1725,2)*ROUND(G1725,3),2)</f>
      </c>
      <c s="36" t="s">
        <v>814</v>
      </c>
      <c>
        <f>(M1725*21)/100</f>
      </c>
      <c t="s">
        <v>28</v>
      </c>
    </row>
    <row r="1726" spans="1:5" ht="25.5">
      <c r="A1726" s="35" t="s">
        <v>56</v>
      </c>
      <c r="E1726" s="39" t="s">
        <v>4388</v>
      </c>
    </row>
    <row r="1727" spans="1:5" ht="12.75">
      <c r="A1727" s="35" t="s">
        <v>57</v>
      </c>
      <c r="E1727" s="40" t="s">
        <v>5</v>
      </c>
    </row>
    <row r="1728" spans="1:5" ht="51">
      <c r="A1728" t="s">
        <v>59</v>
      </c>
      <c r="E1728" s="39" t="s">
        <v>4389</v>
      </c>
    </row>
    <row r="1729" spans="1:16" ht="25.5">
      <c r="A1729" t="s">
        <v>50</v>
      </c>
      <c s="34" t="s">
        <v>289</v>
      </c>
      <c s="34" t="s">
        <v>4390</v>
      </c>
      <c s="35" t="s">
        <v>5</v>
      </c>
      <c s="6" t="s">
        <v>4391</v>
      </c>
      <c s="36" t="s">
        <v>99</v>
      </c>
      <c s="37">
        <v>253800</v>
      </c>
      <c s="36">
        <v>0</v>
      </c>
      <c s="36">
        <f>ROUND(G1729*H1729,6)</f>
      </c>
      <c r="L1729" s="38">
        <v>0</v>
      </c>
      <c s="32">
        <f>ROUND(ROUND(L1729,2)*ROUND(G1729,3),2)</f>
      </c>
      <c s="36" t="s">
        <v>814</v>
      </c>
      <c>
        <f>(M1729*21)/100</f>
      </c>
      <c t="s">
        <v>28</v>
      </c>
    </row>
    <row r="1730" spans="1:5" ht="25.5">
      <c r="A1730" s="35" t="s">
        <v>56</v>
      </c>
      <c r="E1730" s="39" t="s">
        <v>4391</v>
      </c>
    </row>
    <row r="1731" spans="1:5" ht="12.75">
      <c r="A1731" s="35" t="s">
        <v>57</v>
      </c>
      <c r="E1731" s="40" t="s">
        <v>5</v>
      </c>
    </row>
    <row r="1732" spans="1:5" ht="51">
      <c r="A1732" t="s">
        <v>59</v>
      </c>
      <c r="E1732" s="39" t="s">
        <v>4389</v>
      </c>
    </row>
    <row r="1733" spans="1:16" ht="25.5">
      <c r="A1733" t="s">
        <v>50</v>
      </c>
      <c s="34" t="s">
        <v>294</v>
      </c>
      <c s="34" t="s">
        <v>4392</v>
      </c>
      <c s="35" t="s">
        <v>5</v>
      </c>
      <c s="6" t="s">
        <v>4393</v>
      </c>
      <c s="36" t="s">
        <v>99</v>
      </c>
      <c s="37">
        <v>470</v>
      </c>
      <c s="36">
        <v>0</v>
      </c>
      <c s="36">
        <f>ROUND(G1733*H1733,6)</f>
      </c>
      <c r="L1733" s="38">
        <v>0</v>
      </c>
      <c s="32">
        <f>ROUND(ROUND(L1733,2)*ROUND(G1733,3),2)</f>
      </c>
      <c s="36" t="s">
        <v>814</v>
      </c>
      <c>
        <f>(M1733*21)/100</f>
      </c>
      <c t="s">
        <v>28</v>
      </c>
    </row>
    <row r="1734" spans="1:5" ht="25.5">
      <c r="A1734" s="35" t="s">
        <v>56</v>
      </c>
      <c r="E1734" s="39" t="s">
        <v>4393</v>
      </c>
    </row>
    <row r="1735" spans="1:5" ht="12.75">
      <c r="A1735" s="35" t="s">
        <v>57</v>
      </c>
      <c r="E1735" s="40" t="s">
        <v>5</v>
      </c>
    </row>
    <row r="1736" spans="1:5" ht="38.25">
      <c r="A1736" t="s">
        <v>59</v>
      </c>
      <c r="E1736" s="39" t="s">
        <v>4394</v>
      </c>
    </row>
    <row r="1737" spans="1:16" ht="12.75">
      <c r="A1737" t="s">
        <v>50</v>
      </c>
      <c s="34" t="s">
        <v>298</v>
      </c>
      <c s="34" t="s">
        <v>4395</v>
      </c>
      <c s="35" t="s">
        <v>5</v>
      </c>
      <c s="6" t="s">
        <v>4396</v>
      </c>
      <c s="36" t="s">
        <v>70</v>
      </c>
      <c s="37">
        <v>44.006</v>
      </c>
      <c s="36">
        <v>0.54034</v>
      </c>
      <c s="36">
        <f>ROUND(G1737*H1737,6)</f>
      </c>
      <c r="L1737" s="38">
        <v>0</v>
      </c>
      <c s="32">
        <f>ROUND(ROUND(L1737,2)*ROUND(G1737,3),2)</f>
      </c>
      <c s="36" t="s">
        <v>814</v>
      </c>
      <c>
        <f>(M1737*21)/100</f>
      </c>
      <c t="s">
        <v>28</v>
      </c>
    </row>
    <row r="1738" spans="1:5" ht="12.75">
      <c r="A1738" s="35" t="s">
        <v>56</v>
      </c>
      <c r="E1738" s="39" t="s">
        <v>4396</v>
      </c>
    </row>
    <row r="1739" spans="1:5" ht="12.75">
      <c r="A1739" s="35" t="s">
        <v>57</v>
      </c>
      <c r="E1739" s="40" t="s">
        <v>5</v>
      </c>
    </row>
    <row r="1740" spans="1:5" ht="114.75">
      <c r="A1740" t="s">
        <v>59</v>
      </c>
      <c r="E1740" s="39" t="s">
        <v>4397</v>
      </c>
    </row>
    <row r="1741" spans="1:16" ht="12.75">
      <c r="A1741" t="s">
        <v>50</v>
      </c>
      <c s="34" t="s">
        <v>302</v>
      </c>
      <c s="34" t="s">
        <v>4398</v>
      </c>
      <c s="35" t="s">
        <v>5</v>
      </c>
      <c s="6" t="s">
        <v>4399</v>
      </c>
      <c s="36" t="s">
        <v>90</v>
      </c>
      <c s="37">
        <v>13421.698</v>
      </c>
      <c s="36">
        <v>0.0041</v>
      </c>
      <c s="36">
        <f>ROUND(G1741*H1741,6)</f>
      </c>
      <c r="L1741" s="38">
        <v>0</v>
      </c>
      <c s="32">
        <f>ROUND(ROUND(L1741,2)*ROUND(G1741,3),2)</f>
      </c>
      <c s="36" t="s">
        <v>814</v>
      </c>
      <c>
        <f>(M1741*21)/100</f>
      </c>
      <c t="s">
        <v>28</v>
      </c>
    </row>
    <row r="1742" spans="1:5" ht="12.75">
      <c r="A1742" s="35" t="s">
        <v>56</v>
      </c>
      <c r="E1742" s="39" t="s">
        <v>4399</v>
      </c>
    </row>
    <row r="1743" spans="1:5" ht="12.75">
      <c r="A1743" s="35" t="s">
        <v>57</v>
      </c>
      <c r="E1743" s="40" t="s">
        <v>5</v>
      </c>
    </row>
    <row r="1744" spans="1:5" ht="12.75">
      <c r="A1744" t="s">
        <v>59</v>
      </c>
      <c r="E1744" s="39" t="s">
        <v>5</v>
      </c>
    </row>
    <row r="1745" spans="1:16" ht="25.5">
      <c r="A1745" t="s">
        <v>50</v>
      </c>
      <c s="34" t="s">
        <v>305</v>
      </c>
      <c s="34" t="s">
        <v>4400</v>
      </c>
      <c s="35" t="s">
        <v>5</v>
      </c>
      <c s="6" t="s">
        <v>4401</v>
      </c>
      <c s="36" t="s">
        <v>70</v>
      </c>
      <c s="37">
        <v>0.983</v>
      </c>
      <c s="36">
        <v>0.48818</v>
      </c>
      <c s="36">
        <f>ROUND(G1745*H1745,6)</f>
      </c>
      <c r="L1745" s="38">
        <v>0</v>
      </c>
      <c s="32">
        <f>ROUND(ROUND(L1745,2)*ROUND(G1745,3),2)</f>
      </c>
      <c s="36" t="s">
        <v>814</v>
      </c>
      <c>
        <f>(M1745*21)/100</f>
      </c>
      <c t="s">
        <v>28</v>
      </c>
    </row>
    <row r="1746" spans="1:5" ht="25.5">
      <c r="A1746" s="35" t="s">
        <v>56</v>
      </c>
      <c r="E1746" s="39" t="s">
        <v>4401</v>
      </c>
    </row>
    <row r="1747" spans="1:5" ht="357">
      <c r="A1747" s="35" t="s">
        <v>57</v>
      </c>
      <c r="E1747" s="42" t="s">
        <v>4402</v>
      </c>
    </row>
    <row r="1748" spans="1:5" ht="114.75">
      <c r="A1748" t="s">
        <v>59</v>
      </c>
      <c r="E1748" s="39" t="s">
        <v>4397</v>
      </c>
    </row>
    <row r="1749" spans="1:16" ht="12.75">
      <c r="A1749" t="s">
        <v>50</v>
      </c>
      <c s="34" t="s">
        <v>308</v>
      </c>
      <c s="34" t="s">
        <v>4403</v>
      </c>
      <c s="35" t="s">
        <v>5</v>
      </c>
      <c s="6" t="s">
        <v>4404</v>
      </c>
      <c s="36" t="s">
        <v>54</v>
      </c>
      <c s="37">
        <v>2.458</v>
      </c>
      <c s="36">
        <v>1</v>
      </c>
      <c s="36">
        <f>ROUND(G1749*H1749,6)</f>
      </c>
      <c r="L1749" s="38">
        <v>0</v>
      </c>
      <c s="32">
        <f>ROUND(ROUND(L1749,2)*ROUND(G1749,3),2)</f>
      </c>
      <c s="36" t="s">
        <v>814</v>
      </c>
      <c>
        <f>(M1749*21)/100</f>
      </c>
      <c t="s">
        <v>28</v>
      </c>
    </row>
    <row r="1750" spans="1:5" ht="12.75">
      <c r="A1750" s="35" t="s">
        <v>56</v>
      </c>
      <c r="E1750" s="39" t="s">
        <v>4404</v>
      </c>
    </row>
    <row r="1751" spans="1:5" ht="12.75">
      <c r="A1751" s="35" t="s">
        <v>57</v>
      </c>
      <c r="E1751" s="40" t="s">
        <v>5</v>
      </c>
    </row>
    <row r="1752" spans="1:5" ht="12.75">
      <c r="A1752" t="s">
        <v>59</v>
      </c>
      <c r="E1752" s="39" t="s">
        <v>5</v>
      </c>
    </row>
    <row r="1753" spans="1:16" ht="12.75">
      <c r="A1753" t="s">
        <v>50</v>
      </c>
      <c s="34" t="s">
        <v>311</v>
      </c>
      <c s="34" t="s">
        <v>4405</v>
      </c>
      <c s="35" t="s">
        <v>5</v>
      </c>
      <c s="6" t="s">
        <v>4406</v>
      </c>
      <c s="36" t="s">
        <v>70</v>
      </c>
      <c s="37">
        <v>95.911</v>
      </c>
      <c s="36">
        <v>0.50375</v>
      </c>
      <c s="36">
        <f>ROUND(G1753*H1753,6)</f>
      </c>
      <c r="L1753" s="38">
        <v>0</v>
      </c>
      <c s="32">
        <f>ROUND(ROUND(L1753,2)*ROUND(G1753,3),2)</f>
      </c>
      <c s="36" t="s">
        <v>814</v>
      </c>
      <c>
        <f>(M1753*21)/100</f>
      </c>
      <c t="s">
        <v>28</v>
      </c>
    </row>
    <row r="1754" spans="1:5" ht="12.75">
      <c r="A1754" s="35" t="s">
        <v>56</v>
      </c>
      <c r="E1754" s="39" t="s">
        <v>4406</v>
      </c>
    </row>
    <row r="1755" spans="1:5" ht="191.25">
      <c r="A1755" s="35" t="s">
        <v>57</v>
      </c>
      <c r="E1755" s="42" t="s">
        <v>3087</v>
      </c>
    </row>
    <row r="1756" spans="1:5" ht="76.5">
      <c r="A1756" t="s">
        <v>59</v>
      </c>
      <c r="E1756" s="39" t="s">
        <v>4407</v>
      </c>
    </row>
    <row r="1757" spans="1:16" ht="12.75">
      <c r="A1757" t="s">
        <v>50</v>
      </c>
      <c s="34" t="s">
        <v>315</v>
      </c>
      <c s="34" t="s">
        <v>4398</v>
      </c>
      <c s="35" t="s">
        <v>48</v>
      </c>
      <c s="6" t="s">
        <v>4399</v>
      </c>
      <c s="36" t="s">
        <v>90</v>
      </c>
      <c s="37">
        <v>29252.855</v>
      </c>
      <c s="36">
        <v>0.0041</v>
      </c>
      <c s="36">
        <f>ROUND(G1757*H1757,6)</f>
      </c>
      <c r="L1757" s="38">
        <v>0</v>
      </c>
      <c s="32">
        <f>ROUND(ROUND(L1757,2)*ROUND(G1757,3),2)</f>
      </c>
      <c s="36" t="s">
        <v>814</v>
      </c>
      <c>
        <f>(M1757*21)/100</f>
      </c>
      <c t="s">
        <v>28</v>
      </c>
    </row>
    <row r="1758" spans="1:5" ht="12.75">
      <c r="A1758" s="35" t="s">
        <v>56</v>
      </c>
      <c r="E1758" s="39" t="s">
        <v>4399</v>
      </c>
    </row>
    <row r="1759" spans="1:5" ht="12.75">
      <c r="A1759" s="35" t="s">
        <v>57</v>
      </c>
      <c r="E1759" s="40" t="s">
        <v>5</v>
      </c>
    </row>
    <row r="1760" spans="1:5" ht="12.75">
      <c r="A1760" t="s">
        <v>59</v>
      </c>
      <c r="E1760" s="39" t="s">
        <v>5</v>
      </c>
    </row>
    <row r="1761" spans="1:16" ht="25.5">
      <c r="A1761" t="s">
        <v>50</v>
      </c>
      <c s="34" t="s">
        <v>318</v>
      </c>
      <c s="34" t="s">
        <v>4408</v>
      </c>
      <c s="35" t="s">
        <v>5</v>
      </c>
      <c s="6" t="s">
        <v>4409</v>
      </c>
      <c s="36" t="s">
        <v>226</v>
      </c>
      <c s="37">
        <v>324.822</v>
      </c>
      <c s="36">
        <v>0.0372</v>
      </c>
      <c s="36">
        <f>ROUND(G1761*H1761,6)</f>
      </c>
      <c r="L1761" s="38">
        <v>0</v>
      </c>
      <c s="32">
        <f>ROUND(ROUND(L1761,2)*ROUND(G1761,3),2)</f>
      </c>
      <c s="36" t="s">
        <v>814</v>
      </c>
      <c>
        <f>(M1761*21)/100</f>
      </c>
      <c t="s">
        <v>28</v>
      </c>
    </row>
    <row r="1762" spans="1:5" ht="25.5">
      <c r="A1762" s="35" t="s">
        <v>56</v>
      </c>
      <c r="E1762" s="39" t="s">
        <v>4409</v>
      </c>
    </row>
    <row r="1763" spans="1:5" ht="191.25">
      <c r="A1763" s="35" t="s">
        <v>57</v>
      </c>
      <c r="E1763" s="42" t="s">
        <v>3069</v>
      </c>
    </row>
    <row r="1764" spans="1:5" ht="114.75">
      <c r="A1764" t="s">
        <v>59</v>
      </c>
      <c r="E1764" s="39" t="s">
        <v>4410</v>
      </c>
    </row>
    <row r="1765" spans="1:13" ht="12.75">
      <c r="A1765" t="s">
        <v>47</v>
      </c>
      <c r="C1765" s="31" t="s">
        <v>1463</v>
      </c>
      <c r="E1765" s="33" t="s">
        <v>1464</v>
      </c>
      <c r="J1765" s="32">
        <f>0</f>
      </c>
      <c s="32">
        <f>0</f>
      </c>
      <c s="32">
        <f>0+L1766</f>
      </c>
      <c s="32">
        <f>0+M1766</f>
      </c>
    </row>
    <row r="1766" spans="1:16" ht="38.25">
      <c r="A1766" t="s">
        <v>50</v>
      </c>
      <c s="34" t="s">
        <v>321</v>
      </c>
      <c s="34" t="s">
        <v>4411</v>
      </c>
      <c s="35" t="s">
        <v>5</v>
      </c>
      <c s="6" t="s">
        <v>4412</v>
      </c>
      <c s="36" t="s">
        <v>54</v>
      </c>
      <c s="37">
        <v>1265.299</v>
      </c>
      <c s="36">
        <v>0</v>
      </c>
      <c s="36">
        <f>ROUND(G1766*H1766,6)</f>
      </c>
      <c r="L1766" s="38">
        <v>0</v>
      </c>
      <c s="32">
        <f>ROUND(ROUND(L1766,2)*ROUND(G1766,3),2)</f>
      </c>
      <c s="36" t="s">
        <v>814</v>
      </c>
      <c>
        <f>(M1766*21)/100</f>
      </c>
      <c t="s">
        <v>28</v>
      </c>
    </row>
    <row r="1767" spans="1:5" ht="38.25">
      <c r="A1767" s="35" t="s">
        <v>56</v>
      </c>
      <c r="E1767" s="39" t="s">
        <v>4413</v>
      </c>
    </row>
    <row r="1768" spans="1:5" ht="12.75">
      <c r="A1768" s="35" t="s">
        <v>57</v>
      </c>
      <c r="E1768" s="40" t="s">
        <v>5</v>
      </c>
    </row>
    <row r="1769" spans="1:5" ht="63.75">
      <c r="A1769" t="s">
        <v>59</v>
      </c>
      <c r="E1769" s="39" t="s">
        <v>2204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2828</v>
      </c>
      <c s="41">
        <f>Rekapitulace!C34</f>
      </c>
      <c s="20" t="s">
        <v>0</v>
      </c>
      <c t="s">
        <v>23</v>
      </c>
      <c t="s">
        <v>28</v>
      </c>
    </row>
    <row r="4" spans="1:16" ht="32" customHeight="1">
      <c r="A4" s="24" t="s">
        <v>20</v>
      </c>
      <c s="25" t="s">
        <v>29</v>
      </c>
      <c s="27" t="s">
        <v>2828</v>
      </c>
      <c r="E4" s="26" t="s">
        <v>2829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4416</v>
      </c>
      <c r="E8" s="30" t="s">
        <v>4415</v>
      </c>
      <c r="J8" s="29">
        <f>0+J9+J34+J83+J92+J97</f>
      </c>
      <c s="29">
        <f>0+K9+K34+K83+K92+K97</f>
      </c>
      <c s="29">
        <f>0+L9+L34+L83+L92+L97</f>
      </c>
      <c s="29">
        <f>0+M9+M34+M83+M92+M97</f>
      </c>
    </row>
    <row r="9" spans="1:13" ht="12.75">
      <c r="A9" t="s">
        <v>47</v>
      </c>
      <c r="C9" s="31" t="s">
        <v>4103</v>
      </c>
      <c r="E9" s="33" t="s">
        <v>4417</v>
      </c>
      <c r="J9" s="32">
        <f>0</f>
      </c>
      <c s="32">
        <f>0</f>
      </c>
      <c s="32">
        <f>0+L10+L14+L18+L22+L26+L30</f>
      </c>
      <c s="32">
        <f>0+M10+M14+M18+M22+M26+M30</f>
      </c>
    </row>
    <row r="10" spans="1:16" ht="12.75">
      <c r="A10" t="s">
        <v>50</v>
      </c>
      <c s="34" t="s">
        <v>48</v>
      </c>
      <c s="34" t="s">
        <v>4418</v>
      </c>
      <c s="35" t="s">
        <v>5</v>
      </c>
      <c s="6" t="s">
        <v>4419</v>
      </c>
      <c s="36" t="s">
        <v>99</v>
      </c>
      <c s="37">
        <v>15</v>
      </c>
      <c s="36">
        <v>0</v>
      </c>
      <c s="36">
        <f>ROUND(G10*H10,6)</f>
      </c>
      <c r="L10" s="38">
        <v>0</v>
      </c>
      <c s="32">
        <f>ROUND(ROUND(L10,2)*ROUND(G10,3),2)</f>
      </c>
      <c s="36" t="s">
        <v>814</v>
      </c>
      <c>
        <f>(M10*21)/100</f>
      </c>
      <c t="s">
        <v>28</v>
      </c>
    </row>
    <row r="11" spans="1:5" ht="12.75">
      <c r="A11" s="35" t="s">
        <v>56</v>
      </c>
      <c r="E11" s="39" t="s">
        <v>4419</v>
      </c>
    </row>
    <row r="12" spans="1:5" ht="12.75">
      <c r="A12" s="35" t="s">
        <v>57</v>
      </c>
      <c r="E12" s="40" t="s">
        <v>5</v>
      </c>
    </row>
    <row r="13" spans="1:5" ht="12.75">
      <c r="A13" t="s">
        <v>59</v>
      </c>
      <c r="E13" s="39" t="s">
        <v>5</v>
      </c>
    </row>
    <row r="14" spans="1:16" ht="25.5">
      <c r="A14" t="s">
        <v>50</v>
      </c>
      <c s="34" t="s">
        <v>28</v>
      </c>
      <c s="34" t="s">
        <v>4420</v>
      </c>
      <c s="35" t="s">
        <v>5</v>
      </c>
      <c s="6" t="s">
        <v>4421</v>
      </c>
      <c s="36" t="s">
        <v>99</v>
      </c>
      <c s="37">
        <v>15</v>
      </c>
      <c s="36">
        <v>0</v>
      </c>
      <c s="36">
        <f>ROUND(G14*H14,6)</f>
      </c>
      <c r="L14" s="38">
        <v>0</v>
      </c>
      <c s="32">
        <f>ROUND(ROUND(L14,2)*ROUND(G14,3),2)</f>
      </c>
      <c s="36" t="s">
        <v>814</v>
      </c>
      <c>
        <f>(M14*21)/100</f>
      </c>
      <c t="s">
        <v>28</v>
      </c>
    </row>
    <row r="15" spans="1:5" ht="25.5">
      <c r="A15" s="35" t="s">
        <v>56</v>
      </c>
      <c r="E15" s="39" t="s">
        <v>4421</v>
      </c>
    </row>
    <row r="16" spans="1:5" ht="12.75">
      <c r="A16" s="35" t="s">
        <v>57</v>
      </c>
      <c r="E16" s="40" t="s">
        <v>5</v>
      </c>
    </row>
    <row r="17" spans="1:5" ht="12.75">
      <c r="A17" t="s">
        <v>59</v>
      </c>
      <c r="E17" s="39" t="s">
        <v>5</v>
      </c>
    </row>
    <row r="18" spans="1:16" ht="12.75">
      <c r="A18" t="s">
        <v>50</v>
      </c>
      <c s="34" t="s">
        <v>26</v>
      </c>
      <c s="34" t="s">
        <v>4422</v>
      </c>
      <c s="35" t="s">
        <v>5</v>
      </c>
      <c s="6" t="s">
        <v>4423</v>
      </c>
      <c s="36" t="s">
        <v>99</v>
      </c>
      <c s="37">
        <v>6</v>
      </c>
      <c s="36">
        <v>0</v>
      </c>
      <c s="36">
        <f>ROUND(G18*H18,6)</f>
      </c>
      <c r="L18" s="38">
        <v>0</v>
      </c>
      <c s="32">
        <f>ROUND(ROUND(L18,2)*ROUND(G18,3),2)</f>
      </c>
      <c s="36" t="s">
        <v>814</v>
      </c>
      <c>
        <f>(M18*21)/100</f>
      </c>
      <c t="s">
        <v>28</v>
      </c>
    </row>
    <row r="19" spans="1:5" ht="12.75">
      <c r="A19" s="35" t="s">
        <v>56</v>
      </c>
      <c r="E19" s="39" t="s">
        <v>4423</v>
      </c>
    </row>
    <row r="20" spans="1:5" ht="12.75">
      <c r="A20" s="35" t="s">
        <v>57</v>
      </c>
      <c r="E20" s="40" t="s">
        <v>5</v>
      </c>
    </row>
    <row r="21" spans="1:5" ht="12.75">
      <c r="A21" t="s">
        <v>59</v>
      </c>
      <c r="E21" s="39" t="s">
        <v>5</v>
      </c>
    </row>
    <row r="22" spans="1:16" ht="25.5">
      <c r="A22" t="s">
        <v>50</v>
      </c>
      <c s="34" t="s">
        <v>75</v>
      </c>
      <c s="34" t="s">
        <v>4424</v>
      </c>
      <c s="35" t="s">
        <v>5</v>
      </c>
      <c s="6" t="s">
        <v>4425</v>
      </c>
      <c s="36" t="s">
        <v>99</v>
      </c>
      <c s="37">
        <v>6</v>
      </c>
      <c s="36">
        <v>0</v>
      </c>
      <c s="36">
        <f>ROUND(G22*H22,6)</f>
      </c>
      <c r="L22" s="38">
        <v>0</v>
      </c>
      <c s="32">
        <f>ROUND(ROUND(L22,2)*ROUND(G22,3),2)</f>
      </c>
      <c s="36" t="s">
        <v>814</v>
      </c>
      <c>
        <f>(M22*21)/100</f>
      </c>
      <c t="s">
        <v>28</v>
      </c>
    </row>
    <row r="23" spans="1:5" ht="25.5">
      <c r="A23" s="35" t="s">
        <v>56</v>
      </c>
      <c r="E23" s="39" t="s">
        <v>4425</v>
      </c>
    </row>
    <row r="24" spans="1:5" ht="12.75">
      <c r="A24" s="35" t="s">
        <v>57</v>
      </c>
      <c r="E24" s="40" t="s">
        <v>5</v>
      </c>
    </row>
    <row r="25" spans="1:5" ht="12.75">
      <c r="A25" t="s">
        <v>59</v>
      </c>
      <c r="E25" s="39" t="s">
        <v>5</v>
      </c>
    </row>
    <row r="26" spans="1:16" ht="12.75">
      <c r="A26" t="s">
        <v>50</v>
      </c>
      <c s="34" t="s">
        <v>81</v>
      </c>
      <c s="34" t="s">
        <v>4426</v>
      </c>
      <c s="35" t="s">
        <v>5</v>
      </c>
      <c s="6" t="s">
        <v>4427</v>
      </c>
      <c s="36" t="s">
        <v>99</v>
      </c>
      <c s="37">
        <v>421</v>
      </c>
      <c s="36">
        <v>0</v>
      </c>
      <c s="36">
        <f>ROUND(G26*H26,6)</f>
      </c>
      <c r="L26" s="38">
        <v>0</v>
      </c>
      <c s="32">
        <f>ROUND(ROUND(L26,2)*ROUND(G26,3),2)</f>
      </c>
      <c s="36" t="s">
        <v>814</v>
      </c>
      <c>
        <f>(M26*21)/100</f>
      </c>
      <c t="s">
        <v>28</v>
      </c>
    </row>
    <row r="27" spans="1:5" ht="12.75">
      <c r="A27" s="35" t="s">
        <v>56</v>
      </c>
      <c r="E27" s="39" t="s">
        <v>4427</v>
      </c>
    </row>
    <row r="28" spans="1:5" ht="12.75">
      <c r="A28" s="35" t="s">
        <v>57</v>
      </c>
      <c r="E28" s="40" t="s">
        <v>5</v>
      </c>
    </row>
    <row r="29" spans="1:5" ht="12.75">
      <c r="A29" t="s">
        <v>59</v>
      </c>
      <c r="E29" s="39" t="s">
        <v>5</v>
      </c>
    </row>
    <row r="30" spans="1:16" ht="12.75">
      <c r="A30" t="s">
        <v>50</v>
      </c>
      <c s="34" t="s">
        <v>27</v>
      </c>
      <c s="34" t="s">
        <v>4428</v>
      </c>
      <c s="35" t="s">
        <v>5</v>
      </c>
      <c s="6" t="s">
        <v>4429</v>
      </c>
      <c s="36" t="s">
        <v>99</v>
      </c>
      <c s="37">
        <v>421</v>
      </c>
      <c s="36">
        <v>0</v>
      </c>
      <c s="36">
        <f>ROUND(G30*H30,6)</f>
      </c>
      <c r="L30" s="38">
        <v>0</v>
      </c>
      <c s="32">
        <f>ROUND(ROUND(L30,2)*ROUND(G30,3),2)</f>
      </c>
      <c s="36" t="s">
        <v>55</v>
      </c>
      <c>
        <f>(M30*21)/100</f>
      </c>
      <c t="s">
        <v>28</v>
      </c>
    </row>
    <row r="31" spans="1:5" ht="12.75">
      <c r="A31" s="35" t="s">
        <v>56</v>
      </c>
      <c r="E31" s="39" t="s">
        <v>4429</v>
      </c>
    </row>
    <row r="32" spans="1:5" ht="12.75">
      <c r="A32" s="35" t="s">
        <v>57</v>
      </c>
      <c r="E32" s="40" t="s">
        <v>5</v>
      </c>
    </row>
    <row r="33" spans="1:5" ht="12.75">
      <c r="A33" t="s">
        <v>59</v>
      </c>
      <c r="E33" s="39" t="s">
        <v>5</v>
      </c>
    </row>
    <row r="34" spans="1:13" ht="12.75">
      <c r="A34" t="s">
        <v>47</v>
      </c>
      <c r="C34" s="31" t="s">
        <v>4133</v>
      </c>
      <c r="E34" s="33" t="s">
        <v>4430</v>
      </c>
      <c r="J34" s="32">
        <f>0</f>
      </c>
      <c s="32">
        <f>0</f>
      </c>
      <c s="32">
        <f>0+L35+L39+L43+L47+L51+L55+L59+L63+L67+L71+L75+L79</f>
      </c>
      <c s="32">
        <f>0+M35+M39+M43+M47+M51+M55+M59+M63+M67+M71+M75+M79</f>
      </c>
    </row>
    <row r="35" spans="1:16" ht="12.75">
      <c r="A35" t="s">
        <v>50</v>
      </c>
      <c s="34" t="s">
        <v>87</v>
      </c>
      <c s="34" t="s">
        <v>4431</v>
      </c>
      <c s="35" t="s">
        <v>5</v>
      </c>
      <c s="6" t="s">
        <v>4432</v>
      </c>
      <c s="36" t="s">
        <v>90</v>
      </c>
      <c s="37">
        <v>4</v>
      </c>
      <c s="36">
        <v>0</v>
      </c>
      <c s="36">
        <f>ROUND(G35*H35,6)</f>
      </c>
      <c r="L35" s="38">
        <v>0</v>
      </c>
      <c s="32">
        <f>ROUND(ROUND(L35,2)*ROUND(G35,3),2)</f>
      </c>
      <c s="36" t="s">
        <v>814</v>
      </c>
      <c>
        <f>(M35*21)/100</f>
      </c>
      <c t="s">
        <v>28</v>
      </c>
    </row>
    <row r="36" spans="1:5" ht="12.75">
      <c r="A36" s="35" t="s">
        <v>56</v>
      </c>
      <c r="E36" s="39" t="s">
        <v>4432</v>
      </c>
    </row>
    <row r="37" spans="1:5" ht="12.75">
      <c r="A37" s="35" t="s">
        <v>57</v>
      </c>
      <c r="E37" s="40" t="s">
        <v>5</v>
      </c>
    </row>
    <row r="38" spans="1:5" ht="12.75">
      <c r="A38" t="s">
        <v>59</v>
      </c>
      <c r="E38" s="39" t="s">
        <v>5</v>
      </c>
    </row>
    <row r="39" spans="1:16" ht="12.75">
      <c r="A39" t="s">
        <v>50</v>
      </c>
      <c s="34" t="s">
        <v>92</v>
      </c>
      <c s="34" t="s">
        <v>4433</v>
      </c>
      <c s="35" t="s">
        <v>5</v>
      </c>
      <c s="6" t="s">
        <v>4434</v>
      </c>
      <c s="36" t="s">
        <v>90</v>
      </c>
      <c s="37">
        <v>4</v>
      </c>
      <c s="36">
        <v>0</v>
      </c>
      <c s="36">
        <f>ROUND(G39*H39,6)</f>
      </c>
      <c r="L39" s="38">
        <v>0</v>
      </c>
      <c s="32">
        <f>ROUND(ROUND(L39,2)*ROUND(G39,3),2)</f>
      </c>
      <c s="36" t="s">
        <v>814</v>
      </c>
      <c>
        <f>(M39*21)/100</f>
      </c>
      <c t="s">
        <v>28</v>
      </c>
    </row>
    <row r="40" spans="1:5" ht="12.75">
      <c r="A40" s="35" t="s">
        <v>56</v>
      </c>
      <c r="E40" s="39" t="s">
        <v>4434</v>
      </c>
    </row>
    <row r="41" spans="1:5" ht="12.75">
      <c r="A41" s="35" t="s">
        <v>57</v>
      </c>
      <c r="E41" s="40" t="s">
        <v>5</v>
      </c>
    </row>
    <row r="42" spans="1:5" ht="12.75">
      <c r="A42" t="s">
        <v>59</v>
      </c>
      <c r="E42" s="39" t="s">
        <v>5</v>
      </c>
    </row>
    <row r="43" spans="1:16" ht="12.75">
      <c r="A43" t="s">
        <v>50</v>
      </c>
      <c s="34" t="s">
        <v>96</v>
      </c>
      <c s="34" t="s">
        <v>4431</v>
      </c>
      <c s="35" t="s">
        <v>48</v>
      </c>
      <c s="6" t="s">
        <v>4432</v>
      </c>
      <c s="36" t="s">
        <v>90</v>
      </c>
      <c s="37">
        <v>34</v>
      </c>
      <c s="36">
        <v>0</v>
      </c>
      <c s="36">
        <f>ROUND(G43*H43,6)</f>
      </c>
      <c r="L43" s="38">
        <v>0</v>
      </c>
      <c s="32">
        <f>ROUND(ROUND(L43,2)*ROUND(G43,3),2)</f>
      </c>
      <c s="36" t="s">
        <v>814</v>
      </c>
      <c>
        <f>(M43*21)/100</f>
      </c>
      <c t="s">
        <v>28</v>
      </c>
    </row>
    <row r="44" spans="1:5" ht="12.75">
      <c r="A44" s="35" t="s">
        <v>56</v>
      </c>
      <c r="E44" s="39" t="s">
        <v>4432</v>
      </c>
    </row>
    <row r="45" spans="1:5" ht="12.75">
      <c r="A45" s="35" t="s">
        <v>57</v>
      </c>
      <c r="E45" s="40" t="s">
        <v>5</v>
      </c>
    </row>
    <row r="46" spans="1:5" ht="12.75">
      <c r="A46" t="s">
        <v>59</v>
      </c>
      <c r="E46" s="39" t="s">
        <v>5</v>
      </c>
    </row>
    <row r="47" spans="1:16" ht="12.75">
      <c r="A47" t="s">
        <v>50</v>
      </c>
      <c s="34" t="s">
        <v>101</v>
      </c>
      <c s="34" t="s">
        <v>4435</v>
      </c>
      <c s="35" t="s">
        <v>5</v>
      </c>
      <c s="6" t="s">
        <v>4436</v>
      </c>
      <c s="36" t="s">
        <v>90</v>
      </c>
      <c s="37">
        <v>34</v>
      </c>
      <c s="36">
        <v>0</v>
      </c>
      <c s="36">
        <f>ROUND(G47*H47,6)</f>
      </c>
      <c r="L47" s="38">
        <v>0</v>
      </c>
      <c s="32">
        <f>ROUND(ROUND(L47,2)*ROUND(G47,3),2)</f>
      </c>
      <c s="36" t="s">
        <v>814</v>
      </c>
      <c>
        <f>(M47*21)/100</f>
      </c>
      <c t="s">
        <v>28</v>
      </c>
    </row>
    <row r="48" spans="1:5" ht="12.75">
      <c r="A48" s="35" t="s">
        <v>56</v>
      </c>
      <c r="E48" s="39" t="s">
        <v>4436</v>
      </c>
    </row>
    <row r="49" spans="1:5" ht="12.75">
      <c r="A49" s="35" t="s">
        <v>57</v>
      </c>
      <c r="E49" s="40" t="s">
        <v>5</v>
      </c>
    </row>
    <row r="50" spans="1:5" ht="12.75">
      <c r="A50" t="s">
        <v>59</v>
      </c>
      <c r="E50" s="39" t="s">
        <v>5</v>
      </c>
    </row>
    <row r="51" spans="1:16" ht="25.5">
      <c r="A51" t="s">
        <v>50</v>
      </c>
      <c s="34" t="s">
        <v>105</v>
      </c>
      <c s="34" t="s">
        <v>4437</v>
      </c>
      <c s="35" t="s">
        <v>5</v>
      </c>
      <c s="6" t="s">
        <v>4438</v>
      </c>
      <c s="36" t="s">
        <v>99</v>
      </c>
      <c s="37">
        <v>260</v>
      </c>
      <c s="36">
        <v>0</v>
      </c>
      <c s="36">
        <f>ROUND(G51*H51,6)</f>
      </c>
      <c r="L51" s="38">
        <v>0</v>
      </c>
      <c s="32">
        <f>ROUND(ROUND(L51,2)*ROUND(G51,3),2)</f>
      </c>
      <c s="36" t="s">
        <v>814</v>
      </c>
      <c>
        <f>(M51*21)/100</f>
      </c>
      <c t="s">
        <v>28</v>
      </c>
    </row>
    <row r="52" spans="1:5" ht="25.5">
      <c r="A52" s="35" t="s">
        <v>56</v>
      </c>
      <c r="E52" s="39" t="s">
        <v>4438</v>
      </c>
    </row>
    <row r="53" spans="1:5" ht="12.75">
      <c r="A53" s="35" t="s">
        <v>57</v>
      </c>
      <c r="E53" s="40" t="s">
        <v>5</v>
      </c>
    </row>
    <row r="54" spans="1:5" ht="12.75">
      <c r="A54" t="s">
        <v>59</v>
      </c>
      <c r="E54" s="39" t="s">
        <v>5</v>
      </c>
    </row>
    <row r="55" spans="1:16" ht="12.75">
      <c r="A55" t="s">
        <v>50</v>
      </c>
      <c s="34" t="s">
        <v>109</v>
      </c>
      <c s="34" t="s">
        <v>4439</v>
      </c>
      <c s="35" t="s">
        <v>5</v>
      </c>
      <c s="6" t="s">
        <v>4440</v>
      </c>
      <c s="36" t="s">
        <v>99</v>
      </c>
      <c s="37">
        <v>245</v>
      </c>
      <c s="36">
        <v>0</v>
      </c>
      <c s="36">
        <f>ROUND(G55*H55,6)</f>
      </c>
      <c r="L55" s="38">
        <v>0</v>
      </c>
      <c s="32">
        <f>ROUND(ROUND(L55,2)*ROUND(G55,3),2)</f>
      </c>
      <c s="36" t="s">
        <v>814</v>
      </c>
      <c>
        <f>(M55*21)/100</f>
      </c>
      <c t="s">
        <v>28</v>
      </c>
    </row>
    <row r="56" spans="1:5" ht="12.75">
      <c r="A56" s="35" t="s">
        <v>56</v>
      </c>
      <c r="E56" s="39" t="s">
        <v>4440</v>
      </c>
    </row>
    <row r="57" spans="1:5" ht="12.75">
      <c r="A57" s="35" t="s">
        <v>57</v>
      </c>
      <c r="E57" s="40" t="s">
        <v>5</v>
      </c>
    </row>
    <row r="58" spans="1:5" ht="12.75">
      <c r="A58" t="s">
        <v>59</v>
      </c>
      <c r="E58" s="39" t="s">
        <v>5</v>
      </c>
    </row>
    <row r="59" spans="1:16" ht="25.5">
      <c r="A59" t="s">
        <v>50</v>
      </c>
      <c s="34" t="s">
        <v>115</v>
      </c>
      <c s="34" t="s">
        <v>4441</v>
      </c>
      <c s="35" t="s">
        <v>5</v>
      </c>
      <c s="6" t="s">
        <v>4442</v>
      </c>
      <c s="36" t="s">
        <v>99</v>
      </c>
      <c s="37">
        <v>245</v>
      </c>
      <c s="36">
        <v>0</v>
      </c>
      <c s="36">
        <f>ROUND(G59*H59,6)</f>
      </c>
      <c r="L59" s="38">
        <v>0</v>
      </c>
      <c s="32">
        <f>ROUND(ROUND(L59,2)*ROUND(G59,3),2)</f>
      </c>
      <c s="36" t="s">
        <v>814</v>
      </c>
      <c>
        <f>(M59*21)/100</f>
      </c>
      <c t="s">
        <v>28</v>
      </c>
    </row>
    <row r="60" spans="1:5" ht="25.5">
      <c r="A60" s="35" t="s">
        <v>56</v>
      </c>
      <c r="E60" s="39" t="s">
        <v>4442</v>
      </c>
    </row>
    <row r="61" spans="1:5" ht="12.75">
      <c r="A61" s="35" t="s">
        <v>57</v>
      </c>
      <c r="E61" s="40" t="s">
        <v>5</v>
      </c>
    </row>
    <row r="62" spans="1:5" ht="12.75">
      <c r="A62" t="s">
        <v>59</v>
      </c>
      <c r="E62" s="39" t="s">
        <v>5</v>
      </c>
    </row>
    <row r="63" spans="1:16" ht="12.75">
      <c r="A63" t="s">
        <v>50</v>
      </c>
      <c s="34" t="s">
        <v>214</v>
      </c>
      <c s="34" t="s">
        <v>4443</v>
      </c>
      <c s="35" t="s">
        <v>5</v>
      </c>
      <c s="6" t="s">
        <v>4444</v>
      </c>
      <c s="36" t="s">
        <v>583</v>
      </c>
      <c s="37">
        <v>247</v>
      </c>
      <c s="36">
        <v>0</v>
      </c>
      <c s="36">
        <f>ROUND(G63*H63,6)</f>
      </c>
      <c r="L63" s="38">
        <v>0</v>
      </c>
      <c s="32">
        <f>ROUND(ROUND(L63,2)*ROUND(G63,3),2)</f>
      </c>
      <c s="36" t="s">
        <v>814</v>
      </c>
      <c>
        <f>(M63*21)/100</f>
      </c>
      <c t="s">
        <v>28</v>
      </c>
    </row>
    <row r="64" spans="1:5" ht="12.75">
      <c r="A64" s="35" t="s">
        <v>56</v>
      </c>
      <c r="E64" s="39" t="s">
        <v>4444</v>
      </c>
    </row>
    <row r="65" spans="1:5" ht="12.75">
      <c r="A65" s="35" t="s">
        <v>57</v>
      </c>
      <c r="E65" s="40" t="s">
        <v>5</v>
      </c>
    </row>
    <row r="66" spans="1:5" ht="12.75">
      <c r="A66" t="s">
        <v>59</v>
      </c>
      <c r="E66" s="39" t="s">
        <v>5</v>
      </c>
    </row>
    <row r="67" spans="1:16" ht="25.5">
      <c r="A67" t="s">
        <v>50</v>
      </c>
      <c s="34" t="s">
        <v>120</v>
      </c>
      <c s="34" t="s">
        <v>4437</v>
      </c>
      <c s="35" t="s">
        <v>48</v>
      </c>
      <c s="6" t="s">
        <v>4438</v>
      </c>
      <c s="36" t="s">
        <v>99</v>
      </c>
      <c s="37">
        <v>45</v>
      </c>
      <c s="36">
        <v>0</v>
      </c>
      <c s="36">
        <f>ROUND(G67*H67,6)</f>
      </c>
      <c r="L67" s="38">
        <v>0</v>
      </c>
      <c s="32">
        <f>ROUND(ROUND(L67,2)*ROUND(G67,3),2)</f>
      </c>
      <c s="36" t="s">
        <v>814</v>
      </c>
      <c>
        <f>(M67*21)/100</f>
      </c>
      <c t="s">
        <v>28</v>
      </c>
    </row>
    <row r="68" spans="1:5" ht="25.5">
      <c r="A68" s="35" t="s">
        <v>56</v>
      </c>
      <c r="E68" s="39" t="s">
        <v>4438</v>
      </c>
    </row>
    <row r="69" spans="1:5" ht="12.75">
      <c r="A69" s="35" t="s">
        <v>57</v>
      </c>
      <c r="E69" s="40" t="s">
        <v>5</v>
      </c>
    </row>
    <row r="70" spans="1:5" ht="12.75">
      <c r="A70" t="s">
        <v>59</v>
      </c>
      <c r="E70" s="39" t="s">
        <v>5</v>
      </c>
    </row>
    <row r="71" spans="1:16" ht="12.75">
      <c r="A71" t="s">
        <v>50</v>
      </c>
      <c s="34" t="s">
        <v>124</v>
      </c>
      <c s="34" t="s">
        <v>4445</v>
      </c>
      <c s="35" t="s">
        <v>5</v>
      </c>
      <c s="6" t="s">
        <v>4446</v>
      </c>
      <c s="36" t="s">
        <v>583</v>
      </c>
      <c s="37">
        <v>80</v>
      </c>
      <c s="36">
        <v>0</v>
      </c>
      <c s="36">
        <f>ROUND(G71*H71,6)</f>
      </c>
      <c r="L71" s="38">
        <v>0</v>
      </c>
      <c s="32">
        <f>ROUND(ROUND(L71,2)*ROUND(G71,3),2)</f>
      </c>
      <c s="36" t="s">
        <v>814</v>
      </c>
      <c>
        <f>(M71*21)/100</f>
      </c>
      <c t="s">
        <v>28</v>
      </c>
    </row>
    <row r="72" spans="1:5" ht="12.75">
      <c r="A72" s="35" t="s">
        <v>56</v>
      </c>
      <c r="E72" s="39" t="s">
        <v>4446</v>
      </c>
    </row>
    <row r="73" spans="1:5" ht="12.75">
      <c r="A73" s="35" t="s">
        <v>57</v>
      </c>
      <c r="E73" s="40" t="s">
        <v>5</v>
      </c>
    </row>
    <row r="74" spans="1:5" ht="12.75">
      <c r="A74" t="s">
        <v>59</v>
      </c>
      <c r="E74" s="39" t="s">
        <v>5</v>
      </c>
    </row>
    <row r="75" spans="1:16" ht="12.75">
      <c r="A75" t="s">
        <v>50</v>
      </c>
      <c s="34" t="s">
        <v>129</v>
      </c>
      <c s="34" t="s">
        <v>4447</v>
      </c>
      <c s="35" t="s">
        <v>5</v>
      </c>
      <c s="6" t="s">
        <v>4448</v>
      </c>
      <c s="36" t="s">
        <v>90</v>
      </c>
      <c s="37">
        <v>4</v>
      </c>
      <c s="36">
        <v>0</v>
      </c>
      <c s="36">
        <f>ROUND(G75*H75,6)</f>
      </c>
      <c r="L75" s="38">
        <v>0</v>
      </c>
      <c s="32">
        <f>ROUND(ROUND(L75,2)*ROUND(G75,3),2)</f>
      </c>
      <c s="36" t="s">
        <v>814</v>
      </c>
      <c>
        <f>(M75*21)/100</f>
      </c>
      <c t="s">
        <v>28</v>
      </c>
    </row>
    <row r="76" spans="1:5" ht="12.75">
      <c r="A76" s="35" t="s">
        <v>56</v>
      </c>
      <c r="E76" s="39" t="s">
        <v>4448</v>
      </c>
    </row>
    <row r="77" spans="1:5" ht="12.75">
      <c r="A77" s="35" t="s">
        <v>57</v>
      </c>
      <c r="E77" s="40" t="s">
        <v>5</v>
      </c>
    </row>
    <row r="78" spans="1:5" ht="12.75">
      <c r="A78" t="s">
        <v>59</v>
      </c>
      <c r="E78" s="39" t="s">
        <v>5</v>
      </c>
    </row>
    <row r="79" spans="1:16" ht="12.75">
      <c r="A79" t="s">
        <v>50</v>
      </c>
      <c s="34" t="s">
        <v>133</v>
      </c>
      <c s="34" t="s">
        <v>4449</v>
      </c>
      <c s="35" t="s">
        <v>5</v>
      </c>
      <c s="6" t="s">
        <v>4450</v>
      </c>
      <c s="36" t="s">
        <v>90</v>
      </c>
      <c s="37">
        <v>4</v>
      </c>
      <c s="36">
        <v>0</v>
      </c>
      <c s="36">
        <f>ROUND(G79*H79,6)</f>
      </c>
      <c r="L79" s="38">
        <v>0</v>
      </c>
      <c s="32">
        <f>ROUND(ROUND(L79,2)*ROUND(G79,3),2)</f>
      </c>
      <c s="36" t="s">
        <v>55</v>
      </c>
      <c>
        <f>(M79*21)/100</f>
      </c>
      <c t="s">
        <v>28</v>
      </c>
    </row>
    <row r="80" spans="1:5" ht="12.75">
      <c r="A80" s="35" t="s">
        <v>56</v>
      </c>
      <c r="E80" s="39" t="s">
        <v>4450</v>
      </c>
    </row>
    <row r="81" spans="1:5" ht="12.75">
      <c r="A81" s="35" t="s">
        <v>57</v>
      </c>
      <c r="E81" s="40" t="s">
        <v>5</v>
      </c>
    </row>
    <row r="82" spans="1:5" ht="12.75">
      <c r="A82" t="s">
        <v>59</v>
      </c>
      <c r="E82" s="39" t="s">
        <v>5</v>
      </c>
    </row>
    <row r="83" spans="1:13" ht="12.75">
      <c r="A83" t="s">
        <v>47</v>
      </c>
      <c r="C83" s="31" t="s">
        <v>4143</v>
      </c>
      <c r="E83" s="33" t="s">
        <v>4451</v>
      </c>
      <c r="J83" s="32">
        <f>0</f>
      </c>
      <c s="32">
        <f>0</f>
      </c>
      <c s="32">
        <f>0+L84+L88</f>
      </c>
      <c s="32">
        <f>0+M84+M88</f>
      </c>
    </row>
    <row r="84" spans="1:16" ht="12.75">
      <c r="A84" t="s">
        <v>50</v>
      </c>
      <c s="34" t="s">
        <v>137</v>
      </c>
      <c s="34" t="s">
        <v>4452</v>
      </c>
      <c s="35" t="s">
        <v>5</v>
      </c>
      <c s="6" t="s">
        <v>4453</v>
      </c>
      <c s="36" t="s">
        <v>90</v>
      </c>
      <c s="37">
        <v>2</v>
      </c>
      <c s="36">
        <v>0</v>
      </c>
      <c s="36">
        <f>ROUND(G84*H84,6)</f>
      </c>
      <c r="L84" s="38">
        <v>0</v>
      </c>
      <c s="32">
        <f>ROUND(ROUND(L84,2)*ROUND(G84,3),2)</f>
      </c>
      <c s="36" t="s">
        <v>814</v>
      </c>
      <c>
        <f>(M84*21)/100</f>
      </c>
      <c t="s">
        <v>28</v>
      </c>
    </row>
    <row r="85" spans="1:5" ht="12.75">
      <c r="A85" s="35" t="s">
        <v>56</v>
      </c>
      <c r="E85" s="39" t="s">
        <v>4453</v>
      </c>
    </row>
    <row r="86" spans="1:5" ht="12.75">
      <c r="A86" s="35" t="s">
        <v>57</v>
      </c>
      <c r="E86" s="40" t="s">
        <v>5</v>
      </c>
    </row>
    <row r="87" spans="1:5" ht="12.75">
      <c r="A87" t="s">
        <v>59</v>
      </c>
      <c r="E87" s="39" t="s">
        <v>5</v>
      </c>
    </row>
    <row r="88" spans="1:16" ht="12.75">
      <c r="A88" t="s">
        <v>50</v>
      </c>
      <c s="34" t="s">
        <v>141</v>
      </c>
      <c s="34" t="s">
        <v>4454</v>
      </c>
      <c s="35" t="s">
        <v>5</v>
      </c>
      <c s="6" t="s">
        <v>4455</v>
      </c>
      <c s="36" t="s">
        <v>90</v>
      </c>
      <c s="37">
        <v>2</v>
      </c>
      <c s="36">
        <v>0</v>
      </c>
      <c s="36">
        <f>ROUND(G88*H88,6)</f>
      </c>
      <c r="L88" s="38">
        <v>0</v>
      </c>
      <c s="32">
        <f>ROUND(ROUND(L88,2)*ROUND(G88,3),2)</f>
      </c>
      <c s="36" t="s">
        <v>55</v>
      </c>
      <c>
        <f>(M88*21)/100</f>
      </c>
      <c t="s">
        <v>28</v>
      </c>
    </row>
    <row r="89" spans="1:5" ht="12.75">
      <c r="A89" s="35" t="s">
        <v>56</v>
      </c>
      <c r="E89" s="39" t="s">
        <v>4455</v>
      </c>
    </row>
    <row r="90" spans="1:5" ht="12.75">
      <c r="A90" s="35" t="s">
        <v>57</v>
      </c>
      <c r="E90" s="40" t="s">
        <v>5</v>
      </c>
    </row>
    <row r="91" spans="1:5" ht="12.75">
      <c r="A91" t="s">
        <v>59</v>
      </c>
      <c r="E91" s="39" t="s">
        <v>5</v>
      </c>
    </row>
    <row r="92" spans="1:13" ht="12.75">
      <c r="A92" t="s">
        <v>47</v>
      </c>
      <c r="C92" s="31" t="s">
        <v>1699</v>
      </c>
      <c r="E92" s="33" t="s">
        <v>4456</v>
      </c>
      <c r="J92" s="32">
        <f>0</f>
      </c>
      <c s="32">
        <f>0</f>
      </c>
      <c s="32">
        <f>0+L93</f>
      </c>
      <c s="32">
        <f>0+M93</f>
      </c>
    </row>
    <row r="93" spans="1:16" ht="12.75">
      <c r="A93" t="s">
        <v>50</v>
      </c>
      <c s="34" t="s">
        <v>145</v>
      </c>
      <c s="34" t="s">
        <v>4457</v>
      </c>
      <c s="35" t="s">
        <v>5</v>
      </c>
      <c s="6" t="s">
        <v>4458</v>
      </c>
      <c s="36" t="s">
        <v>90</v>
      </c>
      <c s="37">
        <v>2</v>
      </c>
      <c s="36">
        <v>0</v>
      </c>
      <c s="36">
        <f>ROUND(G93*H93,6)</f>
      </c>
      <c r="L93" s="38">
        <v>0</v>
      </c>
      <c s="32">
        <f>ROUND(ROUND(L93,2)*ROUND(G93,3),2)</f>
      </c>
      <c s="36" t="s">
        <v>814</v>
      </c>
      <c>
        <f>(M93*21)/100</f>
      </c>
      <c t="s">
        <v>28</v>
      </c>
    </row>
    <row r="94" spans="1:5" ht="12.75">
      <c r="A94" s="35" t="s">
        <v>56</v>
      </c>
      <c r="E94" s="39" t="s">
        <v>4458</v>
      </c>
    </row>
    <row r="95" spans="1:5" ht="12.75">
      <c r="A95" s="35" t="s">
        <v>57</v>
      </c>
      <c r="E95" s="40" t="s">
        <v>5</v>
      </c>
    </row>
    <row r="96" spans="1:5" ht="12.75">
      <c r="A96" t="s">
        <v>59</v>
      </c>
      <c r="E96" s="39" t="s">
        <v>5</v>
      </c>
    </row>
    <row r="97" spans="1:13" ht="12.75">
      <c r="A97" t="s">
        <v>47</v>
      </c>
      <c r="C97" s="31" t="s">
        <v>1463</v>
      </c>
      <c r="E97" s="33" t="s">
        <v>4459</v>
      </c>
      <c r="J97" s="32">
        <f>0</f>
      </c>
      <c s="32">
        <f>0</f>
      </c>
      <c s="32">
        <f>0+L98+L102</f>
      </c>
      <c s="32">
        <f>0+M98+M102</f>
      </c>
    </row>
    <row r="98" spans="1:16" ht="38.25">
      <c r="A98" t="s">
        <v>50</v>
      </c>
      <c s="34" t="s">
        <v>149</v>
      </c>
      <c s="34" t="s">
        <v>748</v>
      </c>
      <c s="35" t="s">
        <v>749</v>
      </c>
      <c s="6" t="s">
        <v>750</v>
      </c>
      <c s="36" t="s">
        <v>54</v>
      </c>
      <c s="37">
        <v>1</v>
      </c>
      <c s="36">
        <v>0</v>
      </c>
      <c s="36">
        <f>ROUND(G98*H98,6)</f>
      </c>
      <c r="L98" s="38">
        <v>0</v>
      </c>
      <c s="32">
        <f>ROUND(ROUND(L98,2)*ROUND(G98,3),2)</f>
      </c>
      <c s="36" t="s">
        <v>55</v>
      </c>
      <c>
        <f>(M98*21)/100</f>
      </c>
      <c t="s">
        <v>28</v>
      </c>
    </row>
    <row r="99" spans="1:5" ht="38.25">
      <c r="A99" s="35" t="s">
        <v>56</v>
      </c>
      <c r="E99" s="39" t="s">
        <v>751</v>
      </c>
    </row>
    <row r="100" spans="1:5" ht="25.5">
      <c r="A100" s="35" t="s">
        <v>57</v>
      </c>
      <c r="E100" s="40" t="s">
        <v>4460</v>
      </c>
    </row>
    <row r="101" spans="1:5" ht="89.25">
      <c r="A101" t="s">
        <v>59</v>
      </c>
      <c r="E101" s="39" t="s">
        <v>421</v>
      </c>
    </row>
    <row r="102" spans="1:16" ht="25.5">
      <c r="A102" t="s">
        <v>50</v>
      </c>
      <c s="34" t="s">
        <v>153</v>
      </c>
      <c s="34" t="s">
        <v>4461</v>
      </c>
      <c s="35" t="s">
        <v>5</v>
      </c>
      <c s="6" t="s">
        <v>4462</v>
      </c>
      <c s="36" t="s">
        <v>54</v>
      </c>
      <c s="37">
        <v>1</v>
      </c>
      <c s="36">
        <v>0</v>
      </c>
      <c s="36">
        <f>ROUND(G102*H102,6)</f>
      </c>
      <c r="L102" s="38">
        <v>0</v>
      </c>
      <c s="32">
        <f>ROUND(ROUND(L102,2)*ROUND(G102,3),2)</f>
      </c>
      <c s="36" t="s">
        <v>814</v>
      </c>
      <c>
        <f>(M102*21)/100</f>
      </c>
      <c t="s">
        <v>28</v>
      </c>
    </row>
    <row r="103" spans="1:5" ht="25.5">
      <c r="A103" s="35" t="s">
        <v>56</v>
      </c>
      <c r="E103" s="39" t="s">
        <v>4462</v>
      </c>
    </row>
    <row r="104" spans="1:5" ht="12.75">
      <c r="A104" s="35" t="s">
        <v>57</v>
      </c>
      <c r="E104" s="40" t="s">
        <v>5</v>
      </c>
    </row>
    <row r="105" spans="1:5" ht="114.75">
      <c r="A105" t="s">
        <v>59</v>
      </c>
      <c r="E105" s="39" t="s">
        <v>2067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2828</v>
      </c>
      <c s="41">
        <f>Rekapitulace!C34</f>
      </c>
      <c s="20" t="s">
        <v>0</v>
      </c>
      <c t="s">
        <v>23</v>
      </c>
      <c t="s">
        <v>28</v>
      </c>
    </row>
    <row r="4" spans="1:16" ht="32" customHeight="1">
      <c r="A4" s="24" t="s">
        <v>20</v>
      </c>
      <c s="25" t="s">
        <v>29</v>
      </c>
      <c s="27" t="s">
        <v>2828</v>
      </c>
      <c r="E4" s="26" t="s">
        <v>2829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4465</v>
      </c>
      <c r="E8" s="30" t="s">
        <v>4464</v>
      </c>
      <c r="J8" s="29">
        <f>0+J9</f>
      </c>
      <c s="29">
        <f>0+K9</f>
      </c>
      <c s="29">
        <f>0+L9</f>
      </c>
      <c s="29">
        <f>0+M9</f>
      </c>
    </row>
    <row r="9" spans="1:13" ht="12.75">
      <c r="A9" t="s">
        <v>47</v>
      </c>
      <c r="C9" s="31" t="s">
        <v>182</v>
      </c>
      <c r="E9" s="33" t="s">
        <v>183</v>
      </c>
      <c r="J9" s="32">
        <f>0</f>
      </c>
      <c s="32">
        <f>0</f>
      </c>
      <c s="32">
        <f>0+L10+L14+L18+L22+L26+L30+L34+L38+L42+L46</f>
      </c>
      <c s="32">
        <f>0+M10+M14+M18+M22+M26+M30+M34+M38+M42+M46</f>
      </c>
    </row>
    <row r="10" spans="1:16" ht="12.75">
      <c r="A10" t="s">
        <v>50</v>
      </c>
      <c s="34" t="s">
        <v>48</v>
      </c>
      <c s="34" t="s">
        <v>4466</v>
      </c>
      <c s="35" t="s">
        <v>5</v>
      </c>
      <c s="6" t="s">
        <v>4467</v>
      </c>
      <c s="36" t="s">
        <v>99</v>
      </c>
      <c s="37">
        <v>100</v>
      </c>
      <c s="36">
        <v>0</v>
      </c>
      <c s="36">
        <f>ROUND(G10*H10,6)</f>
      </c>
      <c r="L10" s="38">
        <v>0</v>
      </c>
      <c s="32">
        <f>ROUND(ROUND(L10,2)*ROUND(G10,3),2)</f>
      </c>
      <c s="36" t="s">
        <v>55</v>
      </c>
      <c>
        <f>(M10*21)/100</f>
      </c>
      <c t="s">
        <v>28</v>
      </c>
    </row>
    <row r="11" spans="1:5" ht="12.75">
      <c r="A11" s="35" t="s">
        <v>56</v>
      </c>
      <c r="E11" s="39" t="s">
        <v>4467</v>
      </c>
    </row>
    <row r="12" spans="1:5" ht="12.75">
      <c r="A12" s="35" t="s">
        <v>57</v>
      </c>
      <c r="E12" s="40" t="s">
        <v>5</v>
      </c>
    </row>
    <row r="13" spans="1:5" ht="12.75">
      <c r="A13" t="s">
        <v>59</v>
      </c>
      <c r="E13" s="39" t="s">
        <v>5</v>
      </c>
    </row>
    <row r="14" spans="1:16" ht="25.5">
      <c r="A14" t="s">
        <v>50</v>
      </c>
      <c s="34" t="s">
        <v>28</v>
      </c>
      <c s="34" t="s">
        <v>4468</v>
      </c>
      <c s="35" t="s">
        <v>5</v>
      </c>
      <c s="6" t="s">
        <v>4469</v>
      </c>
      <c s="36" t="s">
        <v>99</v>
      </c>
      <c s="37">
        <v>100</v>
      </c>
      <c s="36">
        <v>0</v>
      </c>
      <c s="36">
        <f>ROUND(G14*H14,6)</f>
      </c>
      <c r="L14" s="38">
        <v>0</v>
      </c>
      <c s="32">
        <f>ROUND(ROUND(L14,2)*ROUND(G14,3),2)</f>
      </c>
      <c s="36" t="s">
        <v>55</v>
      </c>
      <c>
        <f>(M14*21)/100</f>
      </c>
      <c t="s">
        <v>28</v>
      </c>
    </row>
    <row r="15" spans="1:5" ht="25.5">
      <c r="A15" s="35" t="s">
        <v>56</v>
      </c>
      <c r="E15" s="39" t="s">
        <v>4469</v>
      </c>
    </row>
    <row r="16" spans="1:5" ht="12.75">
      <c r="A16" s="35" t="s">
        <v>57</v>
      </c>
      <c r="E16" s="40" t="s">
        <v>5</v>
      </c>
    </row>
    <row r="17" spans="1:5" ht="12.75">
      <c r="A17" t="s">
        <v>59</v>
      </c>
      <c r="E17" s="39" t="s">
        <v>5</v>
      </c>
    </row>
    <row r="18" spans="1:16" ht="25.5">
      <c r="A18" t="s">
        <v>50</v>
      </c>
      <c s="34" t="s">
        <v>26</v>
      </c>
      <c s="34" t="s">
        <v>4470</v>
      </c>
      <c s="35" t="s">
        <v>5</v>
      </c>
      <c s="6" t="s">
        <v>4471</v>
      </c>
      <c s="36" t="s">
        <v>99</v>
      </c>
      <c s="37">
        <v>100</v>
      </c>
      <c s="36">
        <v>0</v>
      </c>
      <c s="36">
        <f>ROUND(G18*H18,6)</f>
      </c>
      <c r="L18" s="38">
        <v>0</v>
      </c>
      <c s="32">
        <f>ROUND(ROUND(L18,2)*ROUND(G18,3),2)</f>
      </c>
      <c s="36" t="s">
        <v>55</v>
      </c>
      <c>
        <f>(M18*21)/100</f>
      </c>
      <c t="s">
        <v>28</v>
      </c>
    </row>
    <row r="19" spans="1:5" ht="25.5">
      <c r="A19" s="35" t="s">
        <v>56</v>
      </c>
      <c r="E19" s="39" t="s">
        <v>4471</v>
      </c>
    </row>
    <row r="20" spans="1:5" ht="12.75">
      <c r="A20" s="35" t="s">
        <v>57</v>
      </c>
      <c r="E20" s="40" t="s">
        <v>5</v>
      </c>
    </row>
    <row r="21" spans="1:5" ht="12.75">
      <c r="A21" t="s">
        <v>59</v>
      </c>
      <c r="E21" s="39" t="s">
        <v>5</v>
      </c>
    </row>
    <row r="22" spans="1:16" ht="12.75">
      <c r="A22" t="s">
        <v>50</v>
      </c>
      <c s="34" t="s">
        <v>75</v>
      </c>
      <c s="34" t="s">
        <v>4472</v>
      </c>
      <c s="35" t="s">
        <v>5</v>
      </c>
      <c s="6" t="s">
        <v>4473</v>
      </c>
      <c s="36" t="s">
        <v>99</v>
      </c>
      <c s="37">
        <v>100</v>
      </c>
      <c s="36">
        <v>0</v>
      </c>
      <c s="36">
        <f>ROUND(G22*H22,6)</f>
      </c>
      <c r="L22" s="38">
        <v>0</v>
      </c>
      <c s="32">
        <f>ROUND(ROUND(L22,2)*ROUND(G22,3),2)</f>
      </c>
      <c s="36" t="s">
        <v>55</v>
      </c>
      <c>
        <f>(M22*21)/100</f>
      </c>
      <c t="s">
        <v>28</v>
      </c>
    </row>
    <row r="23" spans="1:5" ht="12.75">
      <c r="A23" s="35" t="s">
        <v>56</v>
      </c>
      <c r="E23" s="39" t="s">
        <v>4473</v>
      </c>
    </row>
    <row r="24" spans="1:5" ht="12.75">
      <c r="A24" s="35" t="s">
        <v>57</v>
      </c>
      <c r="E24" s="40" t="s">
        <v>5</v>
      </c>
    </row>
    <row r="25" spans="1:5" ht="12.75">
      <c r="A25" t="s">
        <v>59</v>
      </c>
      <c r="E25" s="39" t="s">
        <v>5</v>
      </c>
    </row>
    <row r="26" spans="1:16" ht="25.5">
      <c r="A26" t="s">
        <v>50</v>
      </c>
      <c s="34" t="s">
        <v>81</v>
      </c>
      <c s="34" t="s">
        <v>4474</v>
      </c>
      <c s="35" t="s">
        <v>5</v>
      </c>
      <c s="6" t="s">
        <v>4475</v>
      </c>
      <c s="36" t="s">
        <v>90</v>
      </c>
      <c s="37">
        <v>12</v>
      </c>
      <c s="36">
        <v>0</v>
      </c>
      <c s="36">
        <f>ROUND(G26*H26,6)</f>
      </c>
      <c r="L26" s="38">
        <v>0</v>
      </c>
      <c s="32">
        <f>ROUND(ROUND(L26,2)*ROUND(G26,3),2)</f>
      </c>
      <c s="36" t="s">
        <v>55</v>
      </c>
      <c>
        <f>(M26*21)/100</f>
      </c>
      <c t="s">
        <v>28</v>
      </c>
    </row>
    <row r="27" spans="1:5" ht="25.5">
      <c r="A27" s="35" t="s">
        <v>56</v>
      </c>
      <c r="E27" s="39" t="s">
        <v>4475</v>
      </c>
    </row>
    <row r="28" spans="1:5" ht="12.75">
      <c r="A28" s="35" t="s">
        <v>57</v>
      </c>
      <c r="E28" s="40" t="s">
        <v>5</v>
      </c>
    </row>
    <row r="29" spans="1:5" ht="12.75">
      <c r="A29" t="s">
        <v>59</v>
      </c>
      <c r="E29" s="39" t="s">
        <v>5</v>
      </c>
    </row>
    <row r="30" spans="1:16" ht="25.5">
      <c r="A30" t="s">
        <v>50</v>
      </c>
      <c s="34" t="s">
        <v>27</v>
      </c>
      <c s="34" t="s">
        <v>4476</v>
      </c>
      <c s="35" t="s">
        <v>5</v>
      </c>
      <c s="6" t="s">
        <v>4477</v>
      </c>
      <c s="36" t="s">
        <v>90</v>
      </c>
      <c s="37">
        <v>12</v>
      </c>
      <c s="36">
        <v>0</v>
      </c>
      <c s="36">
        <f>ROUND(G30*H30,6)</f>
      </c>
      <c r="L30" s="38">
        <v>0</v>
      </c>
      <c s="32">
        <f>ROUND(ROUND(L30,2)*ROUND(G30,3),2)</f>
      </c>
      <c s="36" t="s">
        <v>55</v>
      </c>
      <c>
        <f>(M30*21)/100</f>
      </c>
      <c t="s">
        <v>28</v>
      </c>
    </row>
    <row r="31" spans="1:5" ht="25.5">
      <c r="A31" s="35" t="s">
        <v>56</v>
      </c>
      <c r="E31" s="39" t="s">
        <v>4477</v>
      </c>
    </row>
    <row r="32" spans="1:5" ht="12.75">
      <c r="A32" s="35" t="s">
        <v>57</v>
      </c>
      <c r="E32" s="40" t="s">
        <v>5</v>
      </c>
    </row>
    <row r="33" spans="1:5" ht="12.75">
      <c r="A33" t="s">
        <v>59</v>
      </c>
      <c r="E33" s="39" t="s">
        <v>5</v>
      </c>
    </row>
    <row r="34" spans="1:16" ht="25.5">
      <c r="A34" t="s">
        <v>50</v>
      </c>
      <c s="34" t="s">
        <v>87</v>
      </c>
      <c s="34" t="s">
        <v>4478</v>
      </c>
      <c s="35" t="s">
        <v>5</v>
      </c>
      <c s="6" t="s">
        <v>4479</v>
      </c>
      <c s="36" t="s">
        <v>90</v>
      </c>
      <c s="37">
        <v>11</v>
      </c>
      <c s="36">
        <v>0</v>
      </c>
      <c s="36">
        <f>ROUND(G34*H34,6)</f>
      </c>
      <c r="L34" s="38">
        <v>0</v>
      </c>
      <c s="32">
        <f>ROUND(ROUND(L34,2)*ROUND(G34,3),2)</f>
      </c>
      <c s="36" t="s">
        <v>814</v>
      </c>
      <c>
        <f>(M34*21)/100</f>
      </c>
      <c t="s">
        <v>28</v>
      </c>
    </row>
    <row r="35" spans="1:5" ht="25.5">
      <c r="A35" s="35" t="s">
        <v>56</v>
      </c>
      <c r="E35" s="39" t="s">
        <v>4479</v>
      </c>
    </row>
    <row r="36" spans="1:5" ht="12.75">
      <c r="A36" s="35" t="s">
        <v>57</v>
      </c>
      <c r="E36" s="40" t="s">
        <v>5</v>
      </c>
    </row>
    <row r="37" spans="1:5" ht="12.75">
      <c r="A37" t="s">
        <v>59</v>
      </c>
      <c r="E37" s="39" t="s">
        <v>5</v>
      </c>
    </row>
    <row r="38" spans="1:16" ht="12.75">
      <c r="A38" t="s">
        <v>50</v>
      </c>
      <c s="34" t="s">
        <v>92</v>
      </c>
      <c s="34" t="s">
        <v>4480</v>
      </c>
      <c s="35" t="s">
        <v>5</v>
      </c>
      <c s="6" t="s">
        <v>4481</v>
      </c>
      <c s="36" t="s">
        <v>99</v>
      </c>
      <c s="37">
        <v>25</v>
      </c>
      <c s="36">
        <v>2E-05</v>
      </c>
      <c s="36">
        <f>ROUND(G38*H38,6)</f>
      </c>
      <c r="L38" s="38">
        <v>0</v>
      </c>
      <c s="32">
        <f>ROUND(ROUND(L38,2)*ROUND(G38,3),2)</f>
      </c>
      <c s="36" t="s">
        <v>814</v>
      </c>
      <c>
        <f>(M38*21)/100</f>
      </c>
      <c t="s">
        <v>28</v>
      </c>
    </row>
    <row r="39" spans="1:5" ht="12.75">
      <c r="A39" s="35" t="s">
        <v>56</v>
      </c>
      <c r="E39" s="39" t="s">
        <v>4481</v>
      </c>
    </row>
    <row r="40" spans="1:5" ht="12.75">
      <c r="A40" s="35" t="s">
        <v>57</v>
      </c>
      <c r="E40" s="40" t="s">
        <v>5</v>
      </c>
    </row>
    <row r="41" spans="1:5" ht="12.75">
      <c r="A41" t="s">
        <v>59</v>
      </c>
      <c r="E41" s="39" t="s">
        <v>5</v>
      </c>
    </row>
    <row r="42" spans="1:16" ht="12.75">
      <c r="A42" t="s">
        <v>50</v>
      </c>
      <c s="34" t="s">
        <v>96</v>
      </c>
      <c s="34" t="s">
        <v>4482</v>
      </c>
      <c s="35" t="s">
        <v>5</v>
      </c>
      <c s="6" t="s">
        <v>4483</v>
      </c>
      <c s="36" t="s">
        <v>90</v>
      </c>
      <c s="37">
        <v>11</v>
      </c>
      <c s="36">
        <v>0</v>
      </c>
      <c s="36">
        <f>ROUND(G42*H42,6)</f>
      </c>
      <c r="L42" s="38">
        <v>0</v>
      </c>
      <c s="32">
        <f>ROUND(ROUND(L42,2)*ROUND(G42,3),2)</f>
      </c>
      <c s="36" t="s">
        <v>814</v>
      </c>
      <c>
        <f>(M42*21)/100</f>
      </c>
      <c t="s">
        <v>28</v>
      </c>
    </row>
    <row r="43" spans="1:5" ht="12.75">
      <c r="A43" s="35" t="s">
        <v>56</v>
      </c>
      <c r="E43" s="39" t="s">
        <v>4483</v>
      </c>
    </row>
    <row r="44" spans="1:5" ht="12.75">
      <c r="A44" s="35" t="s">
        <v>57</v>
      </c>
      <c r="E44" s="40" t="s">
        <v>5</v>
      </c>
    </row>
    <row r="45" spans="1:5" ht="12.75">
      <c r="A45" t="s">
        <v>59</v>
      </c>
      <c r="E45" s="39" t="s">
        <v>5</v>
      </c>
    </row>
    <row r="46" spans="1:16" ht="25.5">
      <c r="A46" t="s">
        <v>50</v>
      </c>
      <c s="34" t="s">
        <v>101</v>
      </c>
      <c s="34" t="s">
        <v>4484</v>
      </c>
      <c s="35" t="s">
        <v>5</v>
      </c>
      <c s="6" t="s">
        <v>4485</v>
      </c>
      <c s="36" t="s">
        <v>54</v>
      </c>
      <c s="37">
        <v>1</v>
      </c>
      <c s="36">
        <v>0</v>
      </c>
      <c s="36">
        <f>ROUND(G46*H46,6)</f>
      </c>
      <c r="L46" s="38">
        <v>0</v>
      </c>
      <c s="32">
        <f>ROUND(ROUND(L46,2)*ROUND(G46,3),2)</f>
      </c>
      <c s="36" t="s">
        <v>814</v>
      </c>
      <c>
        <f>(M46*21)/100</f>
      </c>
      <c t="s">
        <v>28</v>
      </c>
    </row>
    <row r="47" spans="1:5" ht="25.5">
      <c r="A47" s="35" t="s">
        <v>56</v>
      </c>
      <c r="E47" s="39" t="s">
        <v>4485</v>
      </c>
    </row>
    <row r="48" spans="1:5" ht="12.75">
      <c r="A48" s="35" t="s">
        <v>57</v>
      </c>
      <c r="E48" s="40" t="s">
        <v>5</v>
      </c>
    </row>
    <row r="49" spans="1:5" ht="114.75">
      <c r="A49" t="s">
        <v>59</v>
      </c>
      <c r="E49" s="39" t="s">
        <v>2075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2828</v>
      </c>
      <c s="41">
        <f>Rekapitulace!C34</f>
      </c>
      <c s="20" t="s">
        <v>0</v>
      </c>
      <c t="s">
        <v>23</v>
      </c>
      <c t="s">
        <v>28</v>
      </c>
    </row>
    <row r="4" spans="1:16" ht="32" customHeight="1">
      <c r="A4" s="24" t="s">
        <v>20</v>
      </c>
      <c s="25" t="s">
        <v>29</v>
      </c>
      <c s="27" t="s">
        <v>2828</v>
      </c>
      <c r="E4" s="26" t="s">
        <v>2829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4487</v>
      </c>
      <c r="E8" s="30" t="s">
        <v>2789</v>
      </c>
      <c r="J8" s="29">
        <f>0+J9</f>
      </c>
      <c s="29">
        <f>0+K9</f>
      </c>
      <c s="29">
        <f>0+L9</f>
      </c>
      <c s="29">
        <f>0+M9</f>
      </c>
    </row>
    <row r="9" spans="1:13" ht="12.75">
      <c r="A9" t="s">
        <v>47</v>
      </c>
      <c r="C9" s="31" t="s">
        <v>66</v>
      </c>
      <c r="E9" s="33" t="s">
        <v>4488</v>
      </c>
      <c r="J9" s="32">
        <f>0</f>
      </c>
      <c s="32">
        <f>0</f>
      </c>
      <c s="32">
        <f>0+L10+L14+L18+L22+L26+L30+L34+L38+L42+L46+L50+L54+L58+L62</f>
      </c>
      <c s="32">
        <f>0+M10+M14+M18+M22+M26+M30+M34+M38+M42+M46+M50+M54+M58+M62</f>
      </c>
    </row>
    <row r="10" spans="1:16" ht="12.75">
      <c r="A10" t="s">
        <v>50</v>
      </c>
      <c s="34" t="s">
        <v>48</v>
      </c>
      <c s="34" t="s">
        <v>4489</v>
      </c>
      <c s="35" t="s">
        <v>5</v>
      </c>
      <c s="6" t="s">
        <v>4490</v>
      </c>
      <c s="36" t="s">
        <v>780</v>
      </c>
      <c s="37">
        <v>1</v>
      </c>
      <c s="36">
        <v>0</v>
      </c>
      <c s="36">
        <f>ROUND(G10*H10,6)</f>
      </c>
      <c r="L10" s="38">
        <v>0</v>
      </c>
      <c s="32">
        <f>ROUND(ROUND(L10,2)*ROUND(G10,3),2)</f>
      </c>
      <c s="36" t="s">
        <v>818</v>
      </c>
      <c>
        <f>(M10*21)/100</f>
      </c>
      <c t="s">
        <v>28</v>
      </c>
    </row>
    <row r="11" spans="1:5" ht="12.75">
      <c r="A11" s="35" t="s">
        <v>56</v>
      </c>
      <c r="E11" s="39" t="s">
        <v>4490</v>
      </c>
    </row>
    <row r="12" spans="1:5" ht="12.75">
      <c r="A12" s="35" t="s">
        <v>57</v>
      </c>
      <c r="E12" s="40" t="s">
        <v>5</v>
      </c>
    </row>
    <row r="13" spans="1:5" ht="12.75">
      <c r="A13" t="s">
        <v>59</v>
      </c>
      <c r="E13" s="39" t="s">
        <v>5</v>
      </c>
    </row>
    <row r="14" spans="1:16" ht="12.75">
      <c r="A14" t="s">
        <v>50</v>
      </c>
      <c s="34" t="s">
        <v>28</v>
      </c>
      <c s="34" t="s">
        <v>4491</v>
      </c>
      <c s="35" t="s">
        <v>5</v>
      </c>
      <c s="6" t="s">
        <v>4492</v>
      </c>
      <c s="36" t="s">
        <v>780</v>
      </c>
      <c s="37">
        <v>1</v>
      </c>
      <c s="36">
        <v>0</v>
      </c>
      <c s="36">
        <f>ROUND(G14*H14,6)</f>
      </c>
      <c r="L14" s="38">
        <v>0</v>
      </c>
      <c s="32">
        <f>ROUND(ROUND(L14,2)*ROUND(G14,3),2)</f>
      </c>
      <c s="36" t="s">
        <v>55</v>
      </c>
      <c>
        <f>(M14*21)/100</f>
      </c>
      <c t="s">
        <v>28</v>
      </c>
    </row>
    <row r="15" spans="1:5" ht="12.75">
      <c r="A15" s="35" t="s">
        <v>56</v>
      </c>
      <c r="E15" s="39" t="s">
        <v>4492</v>
      </c>
    </row>
    <row r="16" spans="1:5" ht="12.75">
      <c r="A16" s="35" t="s">
        <v>57</v>
      </c>
      <c r="E16" s="40" t="s">
        <v>5</v>
      </c>
    </row>
    <row r="17" spans="1:5" ht="51">
      <c r="A17" t="s">
        <v>59</v>
      </c>
      <c r="E17" s="39" t="s">
        <v>4493</v>
      </c>
    </row>
    <row r="18" spans="1:16" ht="12.75">
      <c r="A18" t="s">
        <v>50</v>
      </c>
      <c s="34" t="s">
        <v>26</v>
      </c>
      <c s="34" t="s">
        <v>4494</v>
      </c>
      <c s="35" t="s">
        <v>5</v>
      </c>
      <c s="6" t="s">
        <v>4495</v>
      </c>
      <c s="36" t="s">
        <v>780</v>
      </c>
      <c s="37">
        <v>1</v>
      </c>
      <c s="36">
        <v>0</v>
      </c>
      <c s="36">
        <f>ROUND(G18*H18,6)</f>
      </c>
      <c r="L18" s="38">
        <v>0</v>
      </c>
      <c s="32">
        <f>ROUND(ROUND(L18,2)*ROUND(G18,3),2)</f>
      </c>
      <c s="36" t="s">
        <v>814</v>
      </c>
      <c>
        <f>(M18*21)/100</f>
      </c>
      <c t="s">
        <v>28</v>
      </c>
    </row>
    <row r="19" spans="1:5" ht="12.75">
      <c r="A19" s="35" t="s">
        <v>56</v>
      </c>
      <c r="E19" s="39" t="s">
        <v>4495</v>
      </c>
    </row>
    <row r="20" spans="1:5" ht="12.75">
      <c r="A20" s="35" t="s">
        <v>57</v>
      </c>
      <c r="E20" s="40" t="s">
        <v>5</v>
      </c>
    </row>
    <row r="21" spans="1:5" ht="25.5">
      <c r="A21" t="s">
        <v>59</v>
      </c>
      <c r="E21" s="39" t="s">
        <v>4496</v>
      </c>
    </row>
    <row r="22" spans="1:16" ht="12.75">
      <c r="A22" t="s">
        <v>50</v>
      </c>
      <c s="34" t="s">
        <v>75</v>
      </c>
      <c s="34" t="s">
        <v>4497</v>
      </c>
      <c s="35" t="s">
        <v>5</v>
      </c>
      <c s="6" t="s">
        <v>4498</v>
      </c>
      <c s="36" t="s">
        <v>780</v>
      </c>
      <c s="37">
        <v>1</v>
      </c>
      <c s="36">
        <v>0</v>
      </c>
      <c s="36">
        <f>ROUND(G22*H22,6)</f>
      </c>
      <c r="L22" s="38">
        <v>0</v>
      </c>
      <c s="32">
        <f>ROUND(ROUND(L22,2)*ROUND(G22,3),2)</f>
      </c>
      <c s="36" t="s">
        <v>814</v>
      </c>
      <c>
        <f>(M22*21)/100</f>
      </c>
      <c t="s">
        <v>28</v>
      </c>
    </row>
    <row r="23" spans="1:5" ht="12.75">
      <c r="A23" s="35" t="s">
        <v>56</v>
      </c>
      <c r="E23" s="39" t="s">
        <v>4498</v>
      </c>
    </row>
    <row r="24" spans="1:5" ht="12.75">
      <c r="A24" s="35" t="s">
        <v>57</v>
      </c>
      <c r="E24" s="40" t="s">
        <v>5</v>
      </c>
    </row>
    <row r="25" spans="1:5" ht="76.5">
      <c r="A25" t="s">
        <v>59</v>
      </c>
      <c r="E25" s="39" t="s">
        <v>4499</v>
      </c>
    </row>
    <row r="26" spans="1:16" ht="12.75">
      <c r="A26" t="s">
        <v>50</v>
      </c>
      <c s="34" t="s">
        <v>81</v>
      </c>
      <c s="34" t="s">
        <v>4500</v>
      </c>
      <c s="35" t="s">
        <v>5</v>
      </c>
      <c s="6" t="s">
        <v>4501</v>
      </c>
      <c s="36" t="s">
        <v>780</v>
      </c>
      <c s="37">
        <v>1</v>
      </c>
      <c s="36">
        <v>0</v>
      </c>
      <c s="36">
        <f>ROUND(G26*H26,6)</f>
      </c>
      <c r="L26" s="38">
        <v>0</v>
      </c>
      <c s="32">
        <f>ROUND(ROUND(L26,2)*ROUND(G26,3),2)</f>
      </c>
      <c s="36" t="s">
        <v>818</v>
      </c>
      <c>
        <f>(M26*21)/100</f>
      </c>
      <c t="s">
        <v>28</v>
      </c>
    </row>
    <row r="27" spans="1:5" ht="12.75">
      <c r="A27" s="35" t="s">
        <v>56</v>
      </c>
      <c r="E27" s="39" t="s">
        <v>4501</v>
      </c>
    </row>
    <row r="28" spans="1:5" ht="12.75">
      <c r="A28" s="35" t="s">
        <v>57</v>
      </c>
      <c r="E28" s="40" t="s">
        <v>5</v>
      </c>
    </row>
    <row r="29" spans="1:5" ht="12.75">
      <c r="A29" t="s">
        <v>59</v>
      </c>
      <c r="E29" s="39" t="s">
        <v>5</v>
      </c>
    </row>
    <row r="30" spans="1:16" ht="12.75">
      <c r="A30" t="s">
        <v>50</v>
      </c>
      <c s="34" t="s">
        <v>27</v>
      </c>
      <c s="34" t="s">
        <v>4502</v>
      </c>
      <c s="35" t="s">
        <v>5</v>
      </c>
      <c s="6" t="s">
        <v>4503</v>
      </c>
      <c s="36" t="s">
        <v>780</v>
      </c>
      <c s="37">
        <v>1</v>
      </c>
      <c s="36">
        <v>0</v>
      </c>
      <c s="36">
        <f>ROUND(G30*H30,6)</f>
      </c>
      <c r="L30" s="38">
        <v>0</v>
      </c>
      <c s="32">
        <f>ROUND(ROUND(L30,2)*ROUND(G30,3),2)</f>
      </c>
      <c s="36" t="s">
        <v>818</v>
      </c>
      <c>
        <f>(M30*21)/100</f>
      </c>
      <c t="s">
        <v>28</v>
      </c>
    </row>
    <row r="31" spans="1:5" ht="12.75">
      <c r="A31" s="35" t="s">
        <v>56</v>
      </c>
      <c r="E31" s="39" t="s">
        <v>4503</v>
      </c>
    </row>
    <row r="32" spans="1:5" ht="12.75">
      <c r="A32" s="35" t="s">
        <v>57</v>
      </c>
      <c r="E32" s="40" t="s">
        <v>5</v>
      </c>
    </row>
    <row r="33" spans="1:5" ht="25.5">
      <c r="A33" t="s">
        <v>59</v>
      </c>
      <c r="E33" s="39" t="s">
        <v>4504</v>
      </c>
    </row>
    <row r="34" spans="1:16" ht="12.75">
      <c r="A34" t="s">
        <v>50</v>
      </c>
      <c s="34" t="s">
        <v>87</v>
      </c>
      <c s="34" t="s">
        <v>4505</v>
      </c>
      <c s="35" t="s">
        <v>5</v>
      </c>
      <c s="6" t="s">
        <v>4506</v>
      </c>
      <c s="36" t="s">
        <v>780</v>
      </c>
      <c s="37">
        <v>1</v>
      </c>
      <c s="36">
        <v>0</v>
      </c>
      <c s="36">
        <f>ROUND(G34*H34,6)</f>
      </c>
      <c r="L34" s="38">
        <v>0</v>
      </c>
      <c s="32">
        <f>ROUND(ROUND(L34,2)*ROUND(G34,3),2)</f>
      </c>
      <c s="36" t="s">
        <v>55</v>
      </c>
      <c>
        <f>(M34*21)/100</f>
      </c>
      <c t="s">
        <v>28</v>
      </c>
    </row>
    <row r="35" spans="1:5" ht="12.75">
      <c r="A35" s="35" t="s">
        <v>56</v>
      </c>
      <c r="E35" s="39" t="s">
        <v>4506</v>
      </c>
    </row>
    <row r="36" spans="1:5" ht="12.75">
      <c r="A36" s="35" t="s">
        <v>57</v>
      </c>
      <c r="E36" s="40" t="s">
        <v>5</v>
      </c>
    </row>
    <row r="37" spans="1:5" ht="25.5">
      <c r="A37" t="s">
        <v>59</v>
      </c>
      <c r="E37" s="39" t="s">
        <v>4507</v>
      </c>
    </row>
    <row r="38" spans="1:16" ht="12.75">
      <c r="A38" t="s">
        <v>50</v>
      </c>
      <c s="34" t="s">
        <v>92</v>
      </c>
      <c s="34" t="s">
        <v>4508</v>
      </c>
      <c s="35" t="s">
        <v>5</v>
      </c>
      <c s="6" t="s">
        <v>4509</v>
      </c>
      <c s="36" t="s">
        <v>780</v>
      </c>
      <c s="37">
        <v>1</v>
      </c>
      <c s="36">
        <v>0</v>
      </c>
      <c s="36">
        <f>ROUND(G38*H38,6)</f>
      </c>
      <c r="L38" s="38">
        <v>0</v>
      </c>
      <c s="32">
        <f>ROUND(ROUND(L38,2)*ROUND(G38,3),2)</f>
      </c>
      <c s="36" t="s">
        <v>55</v>
      </c>
      <c>
        <f>(M38*21)/100</f>
      </c>
      <c t="s">
        <v>28</v>
      </c>
    </row>
    <row r="39" spans="1:5" ht="12.75">
      <c r="A39" s="35" t="s">
        <v>56</v>
      </c>
      <c r="E39" s="39" t="s">
        <v>4509</v>
      </c>
    </row>
    <row r="40" spans="1:5" ht="12.75">
      <c r="A40" s="35" t="s">
        <v>57</v>
      </c>
      <c r="E40" s="40" t="s">
        <v>5</v>
      </c>
    </row>
    <row r="41" spans="1:5" ht="25.5">
      <c r="A41" t="s">
        <v>59</v>
      </c>
      <c r="E41" s="39" t="s">
        <v>4510</v>
      </c>
    </row>
    <row r="42" spans="1:16" ht="12.75">
      <c r="A42" t="s">
        <v>50</v>
      </c>
      <c s="34" t="s">
        <v>96</v>
      </c>
      <c s="34" t="s">
        <v>4511</v>
      </c>
      <c s="35" t="s">
        <v>5</v>
      </c>
      <c s="6" t="s">
        <v>4512</v>
      </c>
      <c s="36" t="s">
        <v>780</v>
      </c>
      <c s="37">
        <v>1</v>
      </c>
      <c s="36">
        <v>0</v>
      </c>
      <c s="36">
        <f>ROUND(G42*H42,6)</f>
      </c>
      <c r="L42" s="38">
        <v>0</v>
      </c>
      <c s="32">
        <f>ROUND(ROUND(L42,2)*ROUND(G42,3),2)</f>
      </c>
      <c s="36" t="s">
        <v>55</v>
      </c>
      <c>
        <f>(M42*21)/100</f>
      </c>
      <c t="s">
        <v>28</v>
      </c>
    </row>
    <row r="43" spans="1:5" ht="12.75">
      <c r="A43" s="35" t="s">
        <v>56</v>
      </c>
      <c r="E43" s="39" t="s">
        <v>4512</v>
      </c>
    </row>
    <row r="44" spans="1:5" ht="12.75">
      <c r="A44" s="35" t="s">
        <v>57</v>
      </c>
      <c r="E44" s="40" t="s">
        <v>5</v>
      </c>
    </row>
    <row r="45" spans="1:5" ht="12.75">
      <c r="A45" t="s">
        <v>59</v>
      </c>
      <c r="E45" s="39" t="s">
        <v>4513</v>
      </c>
    </row>
    <row r="46" spans="1:16" ht="12.75">
      <c r="A46" t="s">
        <v>50</v>
      </c>
      <c s="34" t="s">
        <v>101</v>
      </c>
      <c s="34" t="s">
        <v>4514</v>
      </c>
      <c s="35" t="s">
        <v>5</v>
      </c>
      <c s="6" t="s">
        <v>4515</v>
      </c>
      <c s="36" t="s">
        <v>780</v>
      </c>
      <c s="37">
        <v>1</v>
      </c>
      <c s="36">
        <v>0</v>
      </c>
      <c s="36">
        <f>ROUND(G46*H46,6)</f>
      </c>
      <c r="L46" s="38">
        <v>0</v>
      </c>
      <c s="32">
        <f>ROUND(ROUND(L46,2)*ROUND(G46,3),2)</f>
      </c>
      <c s="36" t="s">
        <v>55</v>
      </c>
      <c>
        <f>(M46*21)/100</f>
      </c>
      <c t="s">
        <v>28</v>
      </c>
    </row>
    <row r="47" spans="1:5" ht="12.75">
      <c r="A47" s="35" t="s">
        <v>56</v>
      </c>
      <c r="E47" s="39" t="s">
        <v>4515</v>
      </c>
    </row>
    <row r="48" spans="1:5" ht="12.75">
      <c r="A48" s="35" t="s">
        <v>57</v>
      </c>
      <c r="E48" s="40" t="s">
        <v>5</v>
      </c>
    </row>
    <row r="49" spans="1:5" ht="12.75">
      <c r="A49" t="s">
        <v>59</v>
      </c>
      <c r="E49" s="39" t="s">
        <v>4516</v>
      </c>
    </row>
    <row r="50" spans="1:16" ht="12.75">
      <c r="A50" t="s">
        <v>50</v>
      </c>
      <c s="34" t="s">
        <v>105</v>
      </c>
      <c s="34" t="s">
        <v>4517</v>
      </c>
      <c s="35" t="s">
        <v>5</v>
      </c>
      <c s="6" t="s">
        <v>4518</v>
      </c>
      <c s="36" t="s">
        <v>780</v>
      </c>
      <c s="37">
        <v>1</v>
      </c>
      <c s="36">
        <v>0</v>
      </c>
      <c s="36">
        <f>ROUND(G50*H50,6)</f>
      </c>
      <c r="L50" s="38">
        <v>0</v>
      </c>
      <c s="32">
        <f>ROUND(ROUND(L50,2)*ROUND(G50,3),2)</f>
      </c>
      <c s="36" t="s">
        <v>814</v>
      </c>
      <c>
        <f>(M50*21)/100</f>
      </c>
      <c t="s">
        <v>28</v>
      </c>
    </row>
    <row r="51" spans="1:5" ht="12.75">
      <c r="A51" s="35" t="s">
        <v>56</v>
      </c>
      <c r="E51" s="39" t="s">
        <v>4518</v>
      </c>
    </row>
    <row r="52" spans="1:5" ht="12.75">
      <c r="A52" s="35" t="s">
        <v>57</v>
      </c>
      <c r="E52" s="40" t="s">
        <v>5</v>
      </c>
    </row>
    <row r="53" spans="1:5" ht="140.25">
      <c r="A53" t="s">
        <v>59</v>
      </c>
      <c r="E53" s="39" t="s">
        <v>4519</v>
      </c>
    </row>
    <row r="54" spans="1:16" ht="12.75">
      <c r="A54" t="s">
        <v>50</v>
      </c>
      <c s="34" t="s">
        <v>109</v>
      </c>
      <c s="34" t="s">
        <v>4520</v>
      </c>
      <c s="35" t="s">
        <v>5</v>
      </c>
      <c s="6" t="s">
        <v>4521</v>
      </c>
      <c s="36" t="s">
        <v>780</v>
      </c>
      <c s="37">
        <v>1</v>
      </c>
      <c s="36">
        <v>0</v>
      </c>
      <c s="36">
        <f>ROUND(G54*H54,6)</f>
      </c>
      <c r="L54" s="38">
        <v>0</v>
      </c>
      <c s="32">
        <f>ROUND(ROUND(L54,2)*ROUND(G54,3),2)</f>
      </c>
      <c s="36" t="s">
        <v>55</v>
      </c>
      <c>
        <f>(M54*21)/100</f>
      </c>
      <c t="s">
        <v>28</v>
      </c>
    </row>
    <row r="55" spans="1:5" ht="12.75">
      <c r="A55" s="35" t="s">
        <v>56</v>
      </c>
      <c r="E55" s="39" t="s">
        <v>4521</v>
      </c>
    </row>
    <row r="56" spans="1:5" ht="12.75">
      <c r="A56" s="35" t="s">
        <v>57</v>
      </c>
      <c r="E56" s="40" t="s">
        <v>5</v>
      </c>
    </row>
    <row r="57" spans="1:5" ht="25.5">
      <c r="A57" t="s">
        <v>59</v>
      </c>
      <c r="E57" s="39" t="s">
        <v>4522</v>
      </c>
    </row>
    <row r="58" spans="1:16" ht="12.75">
      <c r="A58" t="s">
        <v>50</v>
      </c>
      <c s="34" t="s">
        <v>115</v>
      </c>
      <c s="34" t="s">
        <v>4523</v>
      </c>
      <c s="35" t="s">
        <v>5</v>
      </c>
      <c s="6" t="s">
        <v>4524</v>
      </c>
      <c s="36" t="s">
        <v>780</v>
      </c>
      <c s="37">
        <v>1</v>
      </c>
      <c s="36">
        <v>0</v>
      </c>
      <c s="36">
        <f>ROUND(G58*H58,6)</f>
      </c>
      <c r="L58" s="38">
        <v>0</v>
      </c>
      <c s="32">
        <f>ROUND(ROUND(L58,2)*ROUND(G58,3),2)</f>
      </c>
      <c s="36" t="s">
        <v>55</v>
      </c>
      <c>
        <f>(M58*21)/100</f>
      </c>
      <c t="s">
        <v>28</v>
      </c>
    </row>
    <row r="59" spans="1:5" ht="12.75">
      <c r="A59" s="35" t="s">
        <v>56</v>
      </c>
      <c r="E59" s="39" t="s">
        <v>4524</v>
      </c>
    </row>
    <row r="60" spans="1:5" ht="12.75">
      <c r="A60" s="35" t="s">
        <v>57</v>
      </c>
      <c r="E60" s="40" t="s">
        <v>5</v>
      </c>
    </row>
    <row r="61" spans="1:5" ht="12.75">
      <c r="A61" t="s">
        <v>59</v>
      </c>
      <c r="E61" s="39" t="s">
        <v>5</v>
      </c>
    </row>
    <row r="62" spans="1:16" ht="12.75">
      <c r="A62" t="s">
        <v>50</v>
      </c>
      <c s="34" t="s">
        <v>120</v>
      </c>
      <c s="34" t="s">
        <v>4525</v>
      </c>
      <c s="35" t="s">
        <v>5</v>
      </c>
      <c s="6" t="s">
        <v>4526</v>
      </c>
      <c s="36" t="s">
        <v>780</v>
      </c>
      <c s="37">
        <v>5</v>
      </c>
      <c s="36">
        <v>0</v>
      </c>
      <c s="36">
        <f>ROUND(G62*H62,6)</f>
      </c>
      <c r="L62" s="38">
        <v>0</v>
      </c>
      <c s="32">
        <f>ROUND(ROUND(L62,2)*ROUND(G62,3),2)</f>
      </c>
      <c s="36" t="s">
        <v>55</v>
      </c>
      <c>
        <f>(M62*21)/100</f>
      </c>
      <c t="s">
        <v>28</v>
      </c>
    </row>
    <row r="63" spans="1:5" ht="12.75">
      <c r="A63" s="35" t="s">
        <v>56</v>
      </c>
      <c r="E63" s="39" t="s">
        <v>4526</v>
      </c>
    </row>
    <row r="64" spans="1:5" ht="12.75">
      <c r="A64" s="35" t="s">
        <v>57</v>
      </c>
      <c r="E64" s="40" t="s">
        <v>5</v>
      </c>
    </row>
    <row r="65" spans="1:5" ht="12.75">
      <c r="A65" t="s">
        <v>59</v>
      </c>
      <c r="E65" s="39" t="s">
        <v>806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181</v>
      </c>
      <c r="E8" s="30" t="s">
        <v>180</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f>
      </c>
    </row>
    <row r="10" spans="1:16" ht="12.75">
      <c r="A10" t="s">
        <v>50</v>
      </c>
      <c s="34" t="s">
        <v>48</v>
      </c>
      <c s="34" t="s">
        <v>184</v>
      </c>
      <c s="35" t="s">
        <v>5</v>
      </c>
      <c s="6" t="s">
        <v>185</v>
      </c>
      <c s="36" t="s">
        <v>186</v>
      </c>
      <c s="37">
        <v>0.9</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187</v>
      </c>
      <c s="35" t="s">
        <v>5</v>
      </c>
      <c s="6" t="s">
        <v>83</v>
      </c>
      <c s="36" t="s">
        <v>70</v>
      </c>
      <c s="37">
        <v>17.33</v>
      </c>
      <c s="36">
        <v>0</v>
      </c>
      <c s="36">
        <f>ROUND(G14*H14,6)</f>
      </c>
      <c r="L14" s="38">
        <v>0</v>
      </c>
      <c s="32">
        <f>ROUND(ROUND(L14,2)*ROUND(G14,3),2)</f>
      </c>
      <c s="36" t="s">
        <v>55</v>
      </c>
      <c>
        <f>(M14*21)/100</f>
      </c>
      <c t="s">
        <v>28</v>
      </c>
    </row>
    <row r="15" spans="1:5" ht="12.75">
      <c r="A15" s="35" t="s">
        <v>56</v>
      </c>
      <c r="E15" s="39" t="s">
        <v>83</v>
      </c>
    </row>
    <row r="16" spans="1:5" ht="12.75">
      <c r="A16" s="35" t="s">
        <v>57</v>
      </c>
      <c r="E16" s="40" t="s">
        <v>5</v>
      </c>
    </row>
    <row r="17" spans="1:5" ht="216.75">
      <c r="A17" t="s">
        <v>59</v>
      </c>
      <c r="E17" s="39" t="s">
        <v>84</v>
      </c>
    </row>
    <row r="18" spans="1:16" ht="12.75">
      <c r="A18" t="s">
        <v>50</v>
      </c>
      <c s="34" t="s">
        <v>26</v>
      </c>
      <c s="34" t="s">
        <v>188</v>
      </c>
      <c s="35" t="s">
        <v>5</v>
      </c>
      <c s="6" t="s">
        <v>189</v>
      </c>
      <c s="36" t="s">
        <v>70</v>
      </c>
      <c s="37">
        <v>15.59</v>
      </c>
      <c s="36">
        <v>0</v>
      </c>
      <c s="36">
        <f>ROUND(G18*H18,6)</f>
      </c>
      <c r="L18" s="38">
        <v>0</v>
      </c>
      <c s="32">
        <f>ROUND(ROUND(L18,2)*ROUND(G18,3),2)</f>
      </c>
      <c s="36" t="s">
        <v>55</v>
      </c>
      <c>
        <f>(M18*21)/100</f>
      </c>
      <c t="s">
        <v>28</v>
      </c>
    </row>
    <row r="19" spans="1:5" ht="12.75">
      <c r="A19" s="35" t="s">
        <v>56</v>
      </c>
      <c r="E19" s="39" t="s">
        <v>189</v>
      </c>
    </row>
    <row r="20" spans="1:5" ht="12.75">
      <c r="A20" s="35" t="s">
        <v>57</v>
      </c>
      <c r="E20" s="40" t="s">
        <v>5</v>
      </c>
    </row>
    <row r="21" spans="1:5" ht="165.75">
      <c r="A21" t="s">
        <v>59</v>
      </c>
      <c r="E21" s="39" t="s">
        <v>190</v>
      </c>
    </row>
    <row r="22" spans="1:16" ht="38.25">
      <c r="A22" t="s">
        <v>50</v>
      </c>
      <c s="34" t="s">
        <v>75</v>
      </c>
      <c s="34" t="s">
        <v>191</v>
      </c>
      <c s="35" t="s">
        <v>5</v>
      </c>
      <c s="6" t="s">
        <v>192</v>
      </c>
      <c s="36" t="s">
        <v>70</v>
      </c>
      <c s="37">
        <v>8.31</v>
      </c>
      <c s="36">
        <v>0</v>
      </c>
      <c s="36">
        <f>ROUND(G22*H22,6)</f>
      </c>
      <c r="L22" s="38">
        <v>0</v>
      </c>
      <c s="32">
        <f>ROUND(ROUND(L22,2)*ROUND(G22,3),2)</f>
      </c>
      <c s="36" t="s">
        <v>55</v>
      </c>
      <c>
        <f>(M22*21)/100</f>
      </c>
      <c t="s">
        <v>28</v>
      </c>
    </row>
    <row r="23" spans="1:5" ht="38.25">
      <c r="A23" s="35" t="s">
        <v>56</v>
      </c>
      <c r="E23" s="39" t="s">
        <v>192</v>
      </c>
    </row>
    <row r="24" spans="1:5" ht="12.75">
      <c r="A24" s="35" t="s">
        <v>57</v>
      </c>
      <c r="E24" s="40" t="s">
        <v>5</v>
      </c>
    </row>
    <row r="25" spans="1:5" ht="12.75">
      <c r="A25" t="s">
        <v>59</v>
      </c>
      <c r="E25" s="39" t="s">
        <v>5</v>
      </c>
    </row>
    <row r="26" spans="1:16" ht="12.75">
      <c r="A26" t="s">
        <v>50</v>
      </c>
      <c s="34" t="s">
        <v>81</v>
      </c>
      <c s="34" t="s">
        <v>193</v>
      </c>
      <c s="35" t="s">
        <v>5</v>
      </c>
      <c s="6" t="s">
        <v>194</v>
      </c>
      <c s="36" t="s">
        <v>99</v>
      </c>
      <c s="37">
        <v>55</v>
      </c>
      <c s="36">
        <v>0</v>
      </c>
      <c s="36">
        <f>ROUND(G26*H26,6)</f>
      </c>
      <c r="L26" s="38">
        <v>0</v>
      </c>
      <c s="32">
        <f>ROUND(ROUND(L26,2)*ROUND(G26,3),2)</f>
      </c>
      <c s="36" t="s">
        <v>55</v>
      </c>
      <c>
        <f>(M26*21)/100</f>
      </c>
      <c t="s">
        <v>28</v>
      </c>
    </row>
    <row r="27" spans="1:5" ht="12.75">
      <c r="A27" s="35" t="s">
        <v>56</v>
      </c>
      <c r="E27" s="39" t="s">
        <v>194</v>
      </c>
    </row>
    <row r="28" spans="1:5" ht="12.75">
      <c r="A28" s="35" t="s">
        <v>57</v>
      </c>
      <c r="E28" s="40" t="s">
        <v>5</v>
      </c>
    </row>
    <row r="29" spans="1:5" ht="51">
      <c r="A29" t="s">
        <v>59</v>
      </c>
      <c r="E29" s="39" t="s">
        <v>100</v>
      </c>
    </row>
    <row r="30" spans="1:16" ht="25.5">
      <c r="A30" t="s">
        <v>50</v>
      </c>
      <c s="34" t="s">
        <v>27</v>
      </c>
      <c s="34" t="s">
        <v>195</v>
      </c>
      <c s="35" t="s">
        <v>5</v>
      </c>
      <c s="6" t="s">
        <v>196</v>
      </c>
      <c s="36" t="s">
        <v>99</v>
      </c>
      <c s="37">
        <v>55</v>
      </c>
      <c s="36">
        <v>0</v>
      </c>
      <c s="36">
        <f>ROUND(G30*H30,6)</f>
      </c>
      <c r="L30" s="38">
        <v>0</v>
      </c>
      <c s="32">
        <f>ROUND(ROUND(L30,2)*ROUND(G30,3),2)</f>
      </c>
      <c s="36" t="s">
        <v>55</v>
      </c>
      <c>
        <f>(M30*21)/100</f>
      </c>
      <c t="s">
        <v>28</v>
      </c>
    </row>
    <row r="31" spans="1:5" ht="25.5">
      <c r="A31" s="35" t="s">
        <v>56</v>
      </c>
      <c r="E31" s="39" t="s">
        <v>196</v>
      </c>
    </row>
    <row r="32" spans="1:5" ht="12.75">
      <c r="A32" s="35" t="s">
        <v>57</v>
      </c>
      <c r="E32" s="40" t="s">
        <v>5</v>
      </c>
    </row>
    <row r="33" spans="1:5" ht="76.5">
      <c r="A33" t="s">
        <v>59</v>
      </c>
      <c r="E33" s="39" t="s">
        <v>197</v>
      </c>
    </row>
    <row r="34" spans="1:16" ht="12.75">
      <c r="A34" t="s">
        <v>50</v>
      </c>
      <c s="34" t="s">
        <v>87</v>
      </c>
      <c s="34" t="s">
        <v>198</v>
      </c>
      <c s="35" t="s">
        <v>5</v>
      </c>
      <c s="6" t="s">
        <v>103</v>
      </c>
      <c s="36" t="s">
        <v>99</v>
      </c>
      <c s="37">
        <v>35</v>
      </c>
      <c s="36">
        <v>0</v>
      </c>
      <c s="36">
        <f>ROUND(G34*H34,6)</f>
      </c>
      <c r="L34" s="38">
        <v>0</v>
      </c>
      <c s="32">
        <f>ROUND(ROUND(L34,2)*ROUND(G34,3),2)</f>
      </c>
      <c s="36" t="s">
        <v>55</v>
      </c>
      <c>
        <f>(M34*21)/100</f>
      </c>
      <c t="s">
        <v>28</v>
      </c>
    </row>
    <row r="35" spans="1:5" ht="12.75">
      <c r="A35" s="35" t="s">
        <v>56</v>
      </c>
      <c r="E35" s="39" t="s">
        <v>103</v>
      </c>
    </row>
    <row r="36" spans="1:5" ht="12.75">
      <c r="A36" s="35" t="s">
        <v>57</v>
      </c>
      <c r="E36" s="40" t="s">
        <v>5</v>
      </c>
    </row>
    <row r="37" spans="1:5" ht="51">
      <c r="A37" t="s">
        <v>59</v>
      </c>
      <c r="E37" s="39" t="s">
        <v>104</v>
      </c>
    </row>
    <row r="38" spans="1:16" ht="12.75">
      <c r="A38" t="s">
        <v>50</v>
      </c>
      <c s="34" t="s">
        <v>92</v>
      </c>
      <c s="34" t="s">
        <v>199</v>
      </c>
      <c s="35" t="s">
        <v>5</v>
      </c>
      <c s="6" t="s">
        <v>107</v>
      </c>
      <c s="36" t="s">
        <v>99</v>
      </c>
      <c s="37">
        <v>55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1</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5</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12.75">
      <c r="A54" t="s">
        <v>50</v>
      </c>
      <c s="34" t="s">
        <v>109</v>
      </c>
      <c s="34" t="s">
        <v>208</v>
      </c>
      <c s="35" t="s">
        <v>5</v>
      </c>
      <c s="6" t="s">
        <v>209</v>
      </c>
      <c s="36" t="s">
        <v>90</v>
      </c>
      <c s="37">
        <v>5</v>
      </c>
      <c s="36">
        <v>0</v>
      </c>
      <c s="36">
        <f>ROUND(G54*H54,6)</f>
      </c>
      <c r="L54" s="38">
        <v>0</v>
      </c>
      <c s="32">
        <f>ROUND(ROUND(L54,2)*ROUND(G54,3),2)</f>
      </c>
      <c s="36" t="s">
        <v>55</v>
      </c>
      <c>
        <f>(M54*21)/100</f>
      </c>
      <c t="s">
        <v>28</v>
      </c>
    </row>
    <row r="55" spans="1:5" ht="12.75">
      <c r="A55" s="35" t="s">
        <v>56</v>
      </c>
      <c r="E55" s="39" t="s">
        <v>209</v>
      </c>
    </row>
    <row r="56" spans="1:5" ht="12.75">
      <c r="A56" s="35" t="s">
        <v>57</v>
      </c>
      <c r="E56" s="40" t="s">
        <v>5</v>
      </c>
    </row>
    <row r="57" spans="1:5" ht="51">
      <c r="A57" t="s">
        <v>59</v>
      </c>
      <c r="E57" s="39" t="s">
        <v>210</v>
      </c>
    </row>
    <row r="58" spans="1:16" ht="25.5">
      <c r="A58" t="s">
        <v>50</v>
      </c>
      <c s="34" t="s">
        <v>115</v>
      </c>
      <c s="34" t="s">
        <v>211</v>
      </c>
      <c s="35" t="s">
        <v>5</v>
      </c>
      <c s="6" t="s">
        <v>212</v>
      </c>
      <c s="36" t="s">
        <v>90</v>
      </c>
      <c s="37">
        <v>20</v>
      </c>
      <c s="36">
        <v>0</v>
      </c>
      <c s="36">
        <f>ROUND(G58*H58,6)</f>
      </c>
      <c r="L58" s="38">
        <v>0</v>
      </c>
      <c s="32">
        <f>ROUND(ROUND(L58,2)*ROUND(G58,3),2)</f>
      </c>
      <c s="36" t="s">
        <v>55</v>
      </c>
      <c>
        <f>(M58*21)/100</f>
      </c>
      <c t="s">
        <v>28</v>
      </c>
    </row>
    <row r="59" spans="1:5" ht="25.5">
      <c r="A59" s="35" t="s">
        <v>56</v>
      </c>
      <c r="E59" s="39" t="s">
        <v>212</v>
      </c>
    </row>
    <row r="60" spans="1:5" ht="12.75">
      <c r="A60" s="35" t="s">
        <v>57</v>
      </c>
      <c r="E60" s="40" t="s">
        <v>5</v>
      </c>
    </row>
    <row r="61" spans="1:5" ht="25.5">
      <c r="A61" t="s">
        <v>59</v>
      </c>
      <c r="E61" s="39" t="s">
        <v>213</v>
      </c>
    </row>
    <row r="62" spans="1:16" ht="25.5">
      <c r="A62" t="s">
        <v>50</v>
      </c>
      <c s="34" t="s">
        <v>214</v>
      </c>
      <c s="34" t="s">
        <v>215</v>
      </c>
      <c s="35" t="s">
        <v>5</v>
      </c>
      <c s="6" t="s">
        <v>216</v>
      </c>
      <c s="36" t="s">
        <v>90</v>
      </c>
      <c s="37">
        <v>20</v>
      </c>
      <c s="36">
        <v>0</v>
      </c>
      <c s="36">
        <f>ROUND(G62*H62,6)</f>
      </c>
      <c r="L62" s="38">
        <v>0</v>
      </c>
      <c s="32">
        <f>ROUND(ROUND(L62,2)*ROUND(G62,3),2)</f>
      </c>
      <c s="36" t="s">
        <v>55</v>
      </c>
      <c>
        <f>(M62*21)/100</f>
      </c>
      <c t="s">
        <v>28</v>
      </c>
    </row>
    <row r="63" spans="1:5" ht="25.5">
      <c r="A63" s="35" t="s">
        <v>56</v>
      </c>
      <c r="E63" s="39" t="s">
        <v>216</v>
      </c>
    </row>
    <row r="64" spans="1:5" ht="12.75">
      <c r="A64" s="35" t="s">
        <v>57</v>
      </c>
      <c r="E64" s="40" t="s">
        <v>5</v>
      </c>
    </row>
    <row r="65" spans="1:5" ht="51">
      <c r="A65" t="s">
        <v>59</v>
      </c>
      <c r="E65" s="39" t="s">
        <v>100</v>
      </c>
    </row>
    <row r="66" spans="1:16" ht="25.5">
      <c r="A66" t="s">
        <v>50</v>
      </c>
      <c s="34" t="s">
        <v>120</v>
      </c>
      <c s="34" t="s">
        <v>217</v>
      </c>
      <c s="35" t="s">
        <v>5</v>
      </c>
      <c s="6" t="s">
        <v>218</v>
      </c>
      <c s="36" t="s">
        <v>99</v>
      </c>
      <c s="37">
        <v>15</v>
      </c>
      <c s="36">
        <v>0</v>
      </c>
      <c s="36">
        <f>ROUND(G66*H66,6)</f>
      </c>
      <c r="L66" s="38">
        <v>0</v>
      </c>
      <c s="32">
        <f>ROUND(ROUND(L66,2)*ROUND(G66,3),2)</f>
      </c>
      <c s="36" t="s">
        <v>55</v>
      </c>
      <c>
        <f>(M66*21)/100</f>
      </c>
      <c t="s">
        <v>28</v>
      </c>
    </row>
    <row r="67" spans="1:5" ht="25.5">
      <c r="A67" s="35" t="s">
        <v>56</v>
      </c>
      <c r="E67" s="39" t="s">
        <v>218</v>
      </c>
    </row>
    <row r="68" spans="1:5" ht="12.75">
      <c r="A68" s="35" t="s">
        <v>57</v>
      </c>
      <c r="E68" s="40" t="s">
        <v>5</v>
      </c>
    </row>
    <row r="69" spans="1:5" ht="25.5">
      <c r="A69" t="s">
        <v>59</v>
      </c>
      <c r="E69" s="39" t="s">
        <v>219</v>
      </c>
    </row>
    <row r="70" spans="1:16" ht="25.5">
      <c r="A70" t="s">
        <v>50</v>
      </c>
      <c s="34" t="s">
        <v>124</v>
      </c>
      <c s="34" t="s">
        <v>220</v>
      </c>
      <c s="35" t="s">
        <v>5</v>
      </c>
      <c s="6" t="s">
        <v>221</v>
      </c>
      <c s="36" t="s">
        <v>99</v>
      </c>
      <c s="37">
        <v>40</v>
      </c>
      <c s="36">
        <v>0</v>
      </c>
      <c s="36">
        <f>ROUND(G70*H70,6)</f>
      </c>
      <c r="L70" s="38">
        <v>0</v>
      </c>
      <c s="32">
        <f>ROUND(ROUND(L70,2)*ROUND(G70,3),2)</f>
      </c>
      <c s="36" t="s">
        <v>55</v>
      </c>
      <c>
        <f>(M70*21)/100</f>
      </c>
      <c t="s">
        <v>28</v>
      </c>
    </row>
    <row r="71" spans="1:5" ht="25.5">
      <c r="A71" s="35" t="s">
        <v>56</v>
      </c>
      <c r="E71" s="39" t="s">
        <v>221</v>
      </c>
    </row>
    <row r="72" spans="1:5" ht="12.75">
      <c r="A72" s="35" t="s">
        <v>57</v>
      </c>
      <c r="E72" s="40" t="s">
        <v>5</v>
      </c>
    </row>
    <row r="73" spans="1:5" ht="25.5">
      <c r="A73" t="s">
        <v>59</v>
      </c>
      <c r="E73" s="39" t="s">
        <v>219</v>
      </c>
    </row>
    <row r="74" spans="1:16" ht="12.75">
      <c r="A74" t="s">
        <v>50</v>
      </c>
      <c s="34" t="s">
        <v>129</v>
      </c>
      <c s="34" t="s">
        <v>222</v>
      </c>
      <c s="35" t="s">
        <v>5</v>
      </c>
      <c s="6" t="s">
        <v>223</v>
      </c>
      <c s="36" t="s">
        <v>99</v>
      </c>
      <c s="37">
        <v>60</v>
      </c>
      <c s="36">
        <v>0</v>
      </c>
      <c s="36">
        <f>ROUND(G74*H74,6)</f>
      </c>
      <c r="L74" s="38">
        <v>0</v>
      </c>
      <c s="32">
        <f>ROUND(ROUND(L74,2)*ROUND(G74,3),2)</f>
      </c>
      <c s="36" t="s">
        <v>55</v>
      </c>
      <c>
        <f>(M74*21)/100</f>
      </c>
      <c t="s">
        <v>28</v>
      </c>
    </row>
    <row r="75" spans="1:5" ht="12.75">
      <c r="A75" s="35" t="s">
        <v>56</v>
      </c>
      <c r="E75" s="39" t="s">
        <v>223</v>
      </c>
    </row>
    <row r="76" spans="1:5" ht="12.75">
      <c r="A76" s="35" t="s">
        <v>57</v>
      </c>
      <c r="E76" s="40" t="s">
        <v>5</v>
      </c>
    </row>
    <row r="77" spans="1:5" ht="25.5">
      <c r="A77" t="s">
        <v>59</v>
      </c>
      <c r="E77" s="39" t="s">
        <v>219</v>
      </c>
    </row>
    <row r="78" spans="1:16" ht="12.75">
      <c r="A78" t="s">
        <v>50</v>
      </c>
      <c s="34" t="s">
        <v>133</v>
      </c>
      <c s="34" t="s">
        <v>224</v>
      </c>
      <c s="35" t="s">
        <v>5</v>
      </c>
      <c s="6" t="s">
        <v>225</v>
      </c>
      <c s="36" t="s">
        <v>226</v>
      </c>
      <c s="37">
        <v>16</v>
      </c>
      <c s="36">
        <v>0</v>
      </c>
      <c s="36">
        <f>ROUND(G78*H78,6)</f>
      </c>
      <c r="L78" s="38">
        <v>0</v>
      </c>
      <c s="32">
        <f>ROUND(ROUND(L78,2)*ROUND(G78,3),2)</f>
      </c>
      <c s="36" t="s">
        <v>55</v>
      </c>
      <c>
        <f>(M78*21)/100</f>
      </c>
      <c t="s">
        <v>28</v>
      </c>
    </row>
    <row r="79" spans="1:5" ht="12.75">
      <c r="A79" s="35" t="s">
        <v>56</v>
      </c>
      <c r="E79" s="39" t="s">
        <v>225</v>
      </c>
    </row>
    <row r="80" spans="1:5" ht="12.75">
      <c r="A80" s="35" t="s">
        <v>57</v>
      </c>
      <c r="E80" s="40" t="s">
        <v>5</v>
      </c>
    </row>
    <row r="81" spans="1:5" ht="38.25">
      <c r="A81" t="s">
        <v>59</v>
      </c>
      <c r="E81" s="39" t="s">
        <v>227</v>
      </c>
    </row>
    <row r="82" spans="1:16" ht="25.5">
      <c r="A82" t="s">
        <v>50</v>
      </c>
      <c s="34" t="s">
        <v>137</v>
      </c>
      <c s="34" t="s">
        <v>228</v>
      </c>
      <c s="35" t="s">
        <v>5</v>
      </c>
      <c s="6" t="s">
        <v>229</v>
      </c>
      <c s="36" t="s">
        <v>99</v>
      </c>
      <c s="37">
        <v>140</v>
      </c>
      <c s="36">
        <v>0</v>
      </c>
      <c s="36">
        <f>ROUND(G82*H82,6)</f>
      </c>
      <c r="L82" s="38">
        <v>0</v>
      </c>
      <c s="32">
        <f>ROUND(ROUND(L82,2)*ROUND(G82,3),2)</f>
      </c>
      <c s="36" t="s">
        <v>55</v>
      </c>
      <c>
        <f>(M82*21)/100</f>
      </c>
      <c t="s">
        <v>28</v>
      </c>
    </row>
    <row r="83" spans="1:5" ht="25.5">
      <c r="A83" s="35" t="s">
        <v>56</v>
      </c>
      <c r="E83" s="39" t="s">
        <v>229</v>
      </c>
    </row>
    <row r="84" spans="1:5" ht="12.75">
      <c r="A84" s="35" t="s">
        <v>57</v>
      </c>
      <c r="E84" s="40" t="s">
        <v>5</v>
      </c>
    </row>
    <row r="85" spans="1:5" ht="38.25">
      <c r="A85" t="s">
        <v>59</v>
      </c>
      <c r="E85" s="39" t="s">
        <v>230</v>
      </c>
    </row>
    <row r="86" spans="1:16" ht="12.75">
      <c r="A86" t="s">
        <v>50</v>
      </c>
      <c s="34" t="s">
        <v>141</v>
      </c>
      <c s="34" t="s">
        <v>231</v>
      </c>
      <c s="35" t="s">
        <v>5</v>
      </c>
      <c s="6" t="s">
        <v>232</v>
      </c>
      <c s="36" t="s">
        <v>99</v>
      </c>
      <c s="37">
        <v>140</v>
      </c>
      <c s="36">
        <v>0</v>
      </c>
      <c s="36">
        <f>ROUND(G86*H86,6)</f>
      </c>
      <c r="L86" s="38">
        <v>0</v>
      </c>
      <c s="32">
        <f>ROUND(ROUND(L86,2)*ROUND(G86,3),2)</f>
      </c>
      <c s="36" t="s">
        <v>55</v>
      </c>
      <c>
        <f>(M86*21)/100</f>
      </c>
      <c t="s">
        <v>28</v>
      </c>
    </row>
    <row r="87" spans="1:5" ht="12.75">
      <c r="A87" s="35" t="s">
        <v>56</v>
      </c>
      <c r="E87" s="39" t="s">
        <v>232</v>
      </c>
    </row>
    <row r="88" spans="1:5" ht="12.75">
      <c r="A88" s="35" t="s">
        <v>57</v>
      </c>
      <c r="E88" s="40" t="s">
        <v>5</v>
      </c>
    </row>
    <row r="89" spans="1:5" ht="25.5">
      <c r="A89" t="s">
        <v>59</v>
      </c>
      <c r="E89" s="39" t="s">
        <v>219</v>
      </c>
    </row>
    <row r="90" spans="1:16" ht="12.75">
      <c r="A90" t="s">
        <v>50</v>
      </c>
      <c s="34" t="s">
        <v>145</v>
      </c>
      <c s="34" t="s">
        <v>233</v>
      </c>
      <c s="35" t="s">
        <v>5</v>
      </c>
      <c s="6" t="s">
        <v>234</v>
      </c>
      <c s="36" t="s">
        <v>99</v>
      </c>
      <c s="37">
        <v>140</v>
      </c>
      <c s="36">
        <v>0</v>
      </c>
      <c s="36">
        <f>ROUND(G90*H90,6)</f>
      </c>
      <c r="L90" s="38">
        <v>0</v>
      </c>
      <c s="32">
        <f>ROUND(ROUND(L90,2)*ROUND(G90,3),2)</f>
      </c>
      <c s="36" t="s">
        <v>55</v>
      </c>
      <c>
        <f>(M90*21)/100</f>
      </c>
      <c t="s">
        <v>28</v>
      </c>
    </row>
    <row r="91" spans="1:5" ht="12.75">
      <c r="A91" s="35" t="s">
        <v>56</v>
      </c>
      <c r="E91" s="39" t="s">
        <v>234</v>
      </c>
    </row>
    <row r="92" spans="1:5" ht="12.75">
      <c r="A92" s="35" t="s">
        <v>57</v>
      </c>
      <c r="E92" s="40" t="s">
        <v>5</v>
      </c>
    </row>
    <row r="93" spans="1:5" ht="38.25">
      <c r="A93" t="s">
        <v>59</v>
      </c>
      <c r="E93" s="39" t="s">
        <v>235</v>
      </c>
    </row>
    <row r="94" spans="1:16" ht="12.75">
      <c r="A94" t="s">
        <v>50</v>
      </c>
      <c s="34" t="s">
        <v>149</v>
      </c>
      <c s="34" t="s">
        <v>236</v>
      </c>
      <c s="35" t="s">
        <v>5</v>
      </c>
      <c s="6" t="s">
        <v>237</v>
      </c>
      <c s="36" t="s">
        <v>99</v>
      </c>
      <c s="37">
        <v>140</v>
      </c>
      <c s="36">
        <v>0</v>
      </c>
      <c s="36">
        <f>ROUND(G94*H94,6)</f>
      </c>
      <c r="L94" s="38">
        <v>0</v>
      </c>
      <c s="32">
        <f>ROUND(ROUND(L94,2)*ROUND(G94,3),2)</f>
      </c>
      <c s="36" t="s">
        <v>55</v>
      </c>
      <c>
        <f>(M94*21)/100</f>
      </c>
      <c t="s">
        <v>28</v>
      </c>
    </row>
    <row r="95" spans="1:5" ht="12.75">
      <c r="A95" s="35" t="s">
        <v>56</v>
      </c>
      <c r="E95" s="39" t="s">
        <v>237</v>
      </c>
    </row>
    <row r="96" spans="1:5" ht="12.75">
      <c r="A96" s="35" t="s">
        <v>57</v>
      </c>
      <c r="E96" s="40" t="s">
        <v>5</v>
      </c>
    </row>
    <row r="97" spans="1:5" ht="38.25">
      <c r="A97" t="s">
        <v>59</v>
      </c>
      <c r="E97" s="39" t="s">
        <v>235</v>
      </c>
    </row>
    <row r="98" spans="1:16" ht="12.75">
      <c r="A98" t="s">
        <v>50</v>
      </c>
      <c s="34" t="s">
        <v>153</v>
      </c>
      <c s="34" t="s">
        <v>238</v>
      </c>
      <c s="35" t="s">
        <v>5</v>
      </c>
      <c s="6" t="s">
        <v>239</v>
      </c>
      <c s="36" t="s">
        <v>90</v>
      </c>
      <c s="37">
        <v>2</v>
      </c>
      <c s="36">
        <v>0</v>
      </c>
      <c s="36">
        <f>ROUND(G98*H98,6)</f>
      </c>
      <c r="L98" s="38">
        <v>0</v>
      </c>
      <c s="32">
        <f>ROUND(ROUND(L98,2)*ROUND(G98,3),2)</f>
      </c>
      <c s="36" t="s">
        <v>55</v>
      </c>
      <c>
        <f>(M98*21)/100</f>
      </c>
      <c t="s">
        <v>28</v>
      </c>
    </row>
    <row r="99" spans="1:5" ht="12.75">
      <c r="A99" s="35" t="s">
        <v>56</v>
      </c>
      <c r="E99" s="39" t="s">
        <v>239</v>
      </c>
    </row>
    <row r="100" spans="1:5" ht="12.75">
      <c r="A100" s="35" t="s">
        <v>57</v>
      </c>
      <c r="E100" s="40" t="s">
        <v>5</v>
      </c>
    </row>
    <row r="101" spans="1:5" ht="38.25">
      <c r="A101" t="s">
        <v>59</v>
      </c>
      <c r="E101" s="39" t="s">
        <v>240</v>
      </c>
    </row>
    <row r="102" spans="1:16" ht="12.75">
      <c r="A102" t="s">
        <v>50</v>
      </c>
      <c s="34" t="s">
        <v>241</v>
      </c>
      <c s="34" t="s">
        <v>242</v>
      </c>
      <c s="35" t="s">
        <v>5</v>
      </c>
      <c s="6" t="s">
        <v>243</v>
      </c>
      <c s="36" t="s">
        <v>90</v>
      </c>
      <c s="37">
        <v>2</v>
      </c>
      <c s="36">
        <v>0</v>
      </c>
      <c s="36">
        <f>ROUND(G102*H102,6)</f>
      </c>
      <c r="L102" s="38">
        <v>0</v>
      </c>
      <c s="32">
        <f>ROUND(ROUND(L102,2)*ROUND(G102,3),2)</f>
      </c>
      <c s="36" t="s">
        <v>55</v>
      </c>
      <c>
        <f>(M102*21)/100</f>
      </c>
      <c t="s">
        <v>28</v>
      </c>
    </row>
    <row r="103" spans="1:5" ht="12.75">
      <c r="A103" s="35" t="s">
        <v>56</v>
      </c>
      <c r="E103" s="39" t="s">
        <v>243</v>
      </c>
    </row>
    <row r="104" spans="1:5" ht="12.75">
      <c r="A104" s="35" t="s">
        <v>57</v>
      </c>
      <c r="E104" s="40" t="s">
        <v>5</v>
      </c>
    </row>
    <row r="105" spans="1:5" ht="38.25">
      <c r="A105" t="s">
        <v>59</v>
      </c>
      <c r="E105" s="39" t="s">
        <v>240</v>
      </c>
    </row>
    <row r="106" spans="1:16" ht="12.75">
      <c r="A106" t="s">
        <v>50</v>
      </c>
      <c s="34" t="s">
        <v>157</v>
      </c>
      <c s="34" t="s">
        <v>244</v>
      </c>
      <c s="35" t="s">
        <v>5</v>
      </c>
      <c s="6" t="s">
        <v>245</v>
      </c>
      <c s="36" t="s">
        <v>90</v>
      </c>
      <c s="37">
        <v>2</v>
      </c>
      <c s="36">
        <v>0</v>
      </c>
      <c s="36">
        <f>ROUND(G106*H106,6)</f>
      </c>
      <c r="L106" s="38">
        <v>0</v>
      </c>
      <c s="32">
        <f>ROUND(ROUND(L106,2)*ROUND(G106,3),2)</f>
      </c>
      <c s="36" t="s">
        <v>55</v>
      </c>
      <c>
        <f>(M106*21)/100</f>
      </c>
      <c t="s">
        <v>28</v>
      </c>
    </row>
    <row r="107" spans="1:5" ht="12.75">
      <c r="A107" s="35" t="s">
        <v>56</v>
      </c>
      <c r="E107" s="39" t="s">
        <v>245</v>
      </c>
    </row>
    <row r="108" spans="1:5" ht="12.75">
      <c r="A108" s="35" t="s">
        <v>57</v>
      </c>
      <c r="E108" s="40" t="s">
        <v>5</v>
      </c>
    </row>
    <row r="109" spans="1:5" ht="38.25">
      <c r="A109" t="s">
        <v>59</v>
      </c>
      <c r="E109" s="39" t="s">
        <v>240</v>
      </c>
    </row>
    <row r="110" spans="1:16" ht="12.75">
      <c r="A110" t="s">
        <v>50</v>
      </c>
      <c s="34" t="s">
        <v>161</v>
      </c>
      <c s="34" t="s">
        <v>246</v>
      </c>
      <c s="35" t="s">
        <v>5</v>
      </c>
      <c s="6" t="s">
        <v>89</v>
      </c>
      <c s="36" t="s">
        <v>90</v>
      </c>
      <c s="37">
        <v>2</v>
      </c>
      <c s="36">
        <v>0</v>
      </c>
      <c s="36">
        <f>ROUND(G110*H110,6)</f>
      </c>
      <c r="L110" s="38">
        <v>0</v>
      </c>
      <c s="32">
        <f>ROUND(ROUND(L110,2)*ROUND(G110,3),2)</f>
      </c>
      <c s="36" t="s">
        <v>55</v>
      </c>
      <c>
        <f>(M110*21)/100</f>
      </c>
      <c t="s">
        <v>28</v>
      </c>
    </row>
    <row r="111" spans="1:5" ht="12.75">
      <c r="A111" s="35" t="s">
        <v>56</v>
      </c>
      <c r="E111" s="39" t="s">
        <v>89</v>
      </c>
    </row>
    <row r="112" spans="1:5" ht="12.75">
      <c r="A112" s="35" t="s">
        <v>57</v>
      </c>
      <c r="E112" s="40" t="s">
        <v>5</v>
      </c>
    </row>
    <row r="113" spans="1:5" ht="51">
      <c r="A113" t="s">
        <v>59</v>
      </c>
      <c r="E113" s="39" t="s">
        <v>91</v>
      </c>
    </row>
    <row r="114" spans="1:16" ht="25.5">
      <c r="A114" t="s">
        <v>50</v>
      </c>
      <c s="34" t="s">
        <v>165</v>
      </c>
      <c s="34" t="s">
        <v>247</v>
      </c>
      <c s="35" t="s">
        <v>5</v>
      </c>
      <c s="6" t="s">
        <v>248</v>
      </c>
      <c s="36" t="s">
        <v>186</v>
      </c>
      <c s="37">
        <v>0.9</v>
      </c>
      <c s="36">
        <v>0</v>
      </c>
      <c s="36">
        <f>ROUND(G114*H114,6)</f>
      </c>
      <c r="L114" s="38">
        <v>0</v>
      </c>
      <c s="32">
        <f>ROUND(ROUND(L114,2)*ROUND(G114,3),2)</f>
      </c>
      <c s="36" t="s">
        <v>55</v>
      </c>
      <c>
        <f>(M114*21)/100</f>
      </c>
      <c t="s">
        <v>28</v>
      </c>
    </row>
    <row r="115" spans="1:5" ht="25.5">
      <c r="A115" s="35" t="s">
        <v>56</v>
      </c>
      <c r="E115" s="39" t="s">
        <v>248</v>
      </c>
    </row>
    <row r="116" spans="1:5" ht="12.75">
      <c r="A116" s="35" t="s">
        <v>57</v>
      </c>
      <c r="E116" s="40" t="s">
        <v>5</v>
      </c>
    </row>
    <row r="117" spans="1:5" ht="12.75">
      <c r="A117" t="s">
        <v>59</v>
      </c>
      <c r="E117" s="39" t="s">
        <v>5</v>
      </c>
    </row>
    <row r="118" spans="1:16" ht="12.75">
      <c r="A118" t="s">
        <v>50</v>
      </c>
      <c s="34" t="s">
        <v>169</v>
      </c>
      <c s="34" t="s">
        <v>249</v>
      </c>
      <c s="35" t="s">
        <v>5</v>
      </c>
      <c s="6" t="s">
        <v>250</v>
      </c>
      <c s="36" t="s">
        <v>186</v>
      </c>
      <c s="37">
        <v>0.9</v>
      </c>
      <c s="36">
        <v>0</v>
      </c>
      <c s="36">
        <f>ROUND(G118*H118,6)</f>
      </c>
      <c r="L118" s="38">
        <v>0</v>
      </c>
      <c s="32">
        <f>ROUND(ROUND(L118,2)*ROUND(G118,3),2)</f>
      </c>
      <c s="36" t="s">
        <v>55</v>
      </c>
      <c>
        <f>(M118*21)/100</f>
      </c>
      <c t="s">
        <v>28</v>
      </c>
    </row>
    <row r="119" spans="1:5" ht="12.75">
      <c r="A119" s="35" t="s">
        <v>56</v>
      </c>
      <c r="E119" s="39" t="s">
        <v>250</v>
      </c>
    </row>
    <row r="120" spans="1:5" ht="12.75">
      <c r="A120" s="35" t="s">
        <v>57</v>
      </c>
      <c r="E120" s="40" t="s">
        <v>5</v>
      </c>
    </row>
    <row r="121" spans="1:5" ht="12.75">
      <c r="A121" t="s">
        <v>59</v>
      </c>
      <c r="E121" s="39" t="s">
        <v>5</v>
      </c>
    </row>
    <row r="122" spans="1:16" ht="12.75">
      <c r="A122" t="s">
        <v>50</v>
      </c>
      <c s="34" t="s">
        <v>251</v>
      </c>
      <c s="34" t="s">
        <v>252</v>
      </c>
      <c s="35" t="s">
        <v>5</v>
      </c>
      <c s="6" t="s">
        <v>253</v>
      </c>
      <c s="36" t="s">
        <v>254</v>
      </c>
      <c s="37">
        <v>1.68</v>
      </c>
      <c s="36">
        <v>0</v>
      </c>
      <c s="36">
        <f>ROUND(G122*H122,6)</f>
      </c>
      <c r="L122" s="38">
        <v>0</v>
      </c>
      <c s="32">
        <f>ROUND(ROUND(L122,2)*ROUND(G122,3),2)</f>
      </c>
      <c s="36" t="s">
        <v>55</v>
      </c>
      <c>
        <f>(M122*21)/100</f>
      </c>
      <c t="s">
        <v>28</v>
      </c>
    </row>
    <row r="123" spans="1:5" ht="12.75">
      <c r="A123" s="35" t="s">
        <v>56</v>
      </c>
      <c r="E123" s="39" t="s">
        <v>253</v>
      </c>
    </row>
    <row r="124" spans="1:5" ht="12.75">
      <c r="A124" s="35" t="s">
        <v>57</v>
      </c>
      <c r="E124" s="40" t="s">
        <v>5</v>
      </c>
    </row>
    <row r="125" spans="1:5" ht="89.25">
      <c r="A125" t="s">
        <v>59</v>
      </c>
      <c r="E125" s="39" t="s">
        <v>255</v>
      </c>
    </row>
    <row r="126" spans="1:16" ht="12.75">
      <c r="A126" t="s">
        <v>50</v>
      </c>
      <c s="34" t="s">
        <v>256</v>
      </c>
      <c s="34" t="s">
        <v>257</v>
      </c>
      <c s="35" t="s">
        <v>5</v>
      </c>
      <c s="6" t="s">
        <v>258</v>
      </c>
      <c s="36" t="s">
        <v>254</v>
      </c>
      <c s="37">
        <v>1.7</v>
      </c>
      <c s="36">
        <v>0</v>
      </c>
      <c s="36">
        <f>ROUND(G126*H126,6)</f>
      </c>
      <c r="L126" s="38">
        <v>0</v>
      </c>
      <c s="32">
        <f>ROUND(ROUND(L126,2)*ROUND(G126,3),2)</f>
      </c>
      <c s="36" t="s">
        <v>55</v>
      </c>
      <c>
        <f>(M126*21)/100</f>
      </c>
      <c t="s">
        <v>28</v>
      </c>
    </row>
    <row r="127" spans="1:5" ht="12.75">
      <c r="A127" s="35" t="s">
        <v>56</v>
      </c>
      <c r="E127" s="39" t="s">
        <v>258</v>
      </c>
    </row>
    <row r="128" spans="1:5" ht="12.75">
      <c r="A128" s="35" t="s">
        <v>57</v>
      </c>
      <c r="E128" s="40" t="s">
        <v>5</v>
      </c>
    </row>
    <row r="129" spans="1:5" ht="89.25">
      <c r="A129" t="s">
        <v>59</v>
      </c>
      <c r="E129" s="39" t="s">
        <v>255</v>
      </c>
    </row>
    <row r="130" spans="1:16" ht="25.5">
      <c r="A130" t="s">
        <v>50</v>
      </c>
      <c s="34" t="s">
        <v>173</v>
      </c>
      <c s="34" t="s">
        <v>259</v>
      </c>
      <c s="35" t="s">
        <v>5</v>
      </c>
      <c s="6" t="s">
        <v>260</v>
      </c>
      <c s="36" t="s">
        <v>99</v>
      </c>
      <c s="37">
        <v>295</v>
      </c>
      <c s="36">
        <v>0</v>
      </c>
      <c s="36">
        <f>ROUND(G130*H130,6)</f>
      </c>
      <c r="L130" s="38">
        <v>0</v>
      </c>
      <c s="32">
        <f>ROUND(ROUND(L130,2)*ROUND(G130,3),2)</f>
      </c>
      <c s="36" t="s">
        <v>55</v>
      </c>
      <c>
        <f>(M130*21)/100</f>
      </c>
      <c t="s">
        <v>28</v>
      </c>
    </row>
    <row r="131" spans="1:5" ht="25.5">
      <c r="A131" s="35" t="s">
        <v>56</v>
      </c>
      <c r="E131" s="39" t="s">
        <v>260</v>
      </c>
    </row>
    <row r="132" spans="1:5" ht="12.75">
      <c r="A132" s="35" t="s">
        <v>57</v>
      </c>
      <c r="E132" s="40" t="s">
        <v>5</v>
      </c>
    </row>
    <row r="133" spans="1:5" ht="63.75">
      <c r="A133" t="s">
        <v>59</v>
      </c>
      <c r="E133" s="39" t="s">
        <v>261</v>
      </c>
    </row>
    <row r="134" spans="1:16" ht="12.75">
      <c r="A134" t="s">
        <v>50</v>
      </c>
      <c s="34" t="s">
        <v>175</v>
      </c>
      <c s="34" t="s">
        <v>262</v>
      </c>
      <c s="35" t="s">
        <v>5</v>
      </c>
      <c s="6" t="s">
        <v>263</v>
      </c>
      <c s="36" t="s">
        <v>118</v>
      </c>
      <c s="37">
        <v>0.37</v>
      </c>
      <c s="36">
        <v>0</v>
      </c>
      <c s="36">
        <f>ROUND(G134*H134,6)</f>
      </c>
      <c r="L134" s="38">
        <v>0</v>
      </c>
      <c s="32">
        <f>ROUND(ROUND(L134,2)*ROUND(G134,3),2)</f>
      </c>
      <c s="36" t="s">
        <v>55</v>
      </c>
      <c>
        <f>(M134*21)/100</f>
      </c>
      <c t="s">
        <v>28</v>
      </c>
    </row>
    <row r="135" spans="1:5" ht="12.75">
      <c r="A135" s="35" t="s">
        <v>56</v>
      </c>
      <c r="E135" s="39" t="s">
        <v>263</v>
      </c>
    </row>
    <row r="136" spans="1:5" ht="12.75">
      <c r="A136" s="35" t="s">
        <v>57</v>
      </c>
      <c r="E136" s="40" t="s">
        <v>5</v>
      </c>
    </row>
    <row r="137" spans="1:5" ht="76.5">
      <c r="A137" t="s">
        <v>59</v>
      </c>
      <c r="E137" s="39" t="s">
        <v>264</v>
      </c>
    </row>
    <row r="138" spans="1:16" ht="12.75">
      <c r="A138" t="s">
        <v>50</v>
      </c>
      <c s="34" t="s">
        <v>177</v>
      </c>
      <c s="34" t="s">
        <v>265</v>
      </c>
      <c s="35" t="s">
        <v>5</v>
      </c>
      <c s="6" t="s">
        <v>266</v>
      </c>
      <c s="36" t="s">
        <v>118</v>
      </c>
      <c s="37">
        <v>5.55</v>
      </c>
      <c s="36">
        <v>0</v>
      </c>
      <c s="36">
        <f>ROUND(G138*H138,6)</f>
      </c>
      <c r="L138" s="38">
        <v>0</v>
      </c>
      <c s="32">
        <f>ROUND(ROUND(L138,2)*ROUND(G138,3),2)</f>
      </c>
      <c s="36" t="s">
        <v>55</v>
      </c>
      <c>
        <f>(M138*21)/100</f>
      </c>
      <c t="s">
        <v>28</v>
      </c>
    </row>
    <row r="139" spans="1:5" ht="12.75">
      <c r="A139" s="35" t="s">
        <v>56</v>
      </c>
      <c r="E139" s="39" t="s">
        <v>266</v>
      </c>
    </row>
    <row r="140" spans="1:5" ht="12.75">
      <c r="A140" s="35" t="s">
        <v>57</v>
      </c>
      <c r="E140" s="40" t="s">
        <v>5</v>
      </c>
    </row>
    <row r="141" spans="1:5" ht="76.5">
      <c r="A141" t="s">
        <v>59</v>
      </c>
      <c r="E141" s="39" t="s">
        <v>264</v>
      </c>
    </row>
    <row r="142" spans="1:16" ht="12.75">
      <c r="A142" t="s">
        <v>50</v>
      </c>
      <c s="34" t="s">
        <v>267</v>
      </c>
      <c s="34" t="s">
        <v>268</v>
      </c>
      <c s="35" t="s">
        <v>5</v>
      </c>
      <c s="6" t="s">
        <v>269</v>
      </c>
      <c s="36" t="s">
        <v>118</v>
      </c>
      <c s="37">
        <v>4.63</v>
      </c>
      <c s="36">
        <v>0</v>
      </c>
      <c s="36">
        <f>ROUND(G142*H142,6)</f>
      </c>
      <c r="L142" s="38">
        <v>0</v>
      </c>
      <c s="32">
        <f>ROUND(ROUND(L142,2)*ROUND(G142,3),2)</f>
      </c>
      <c s="36" t="s">
        <v>55</v>
      </c>
      <c>
        <f>(M142*21)/100</f>
      </c>
      <c t="s">
        <v>28</v>
      </c>
    </row>
    <row r="143" spans="1:5" ht="12.75">
      <c r="A143" s="35" t="s">
        <v>56</v>
      </c>
      <c r="E143" s="39" t="s">
        <v>269</v>
      </c>
    </row>
    <row r="144" spans="1:5" ht="12.75">
      <c r="A144" s="35" t="s">
        <v>57</v>
      </c>
      <c r="E144" s="40" t="s">
        <v>5</v>
      </c>
    </row>
    <row r="145" spans="1:5" ht="76.5">
      <c r="A145" t="s">
        <v>59</v>
      </c>
      <c r="E145" s="39" t="s">
        <v>264</v>
      </c>
    </row>
    <row r="146" spans="1:16" ht="12.75">
      <c r="A146" t="s">
        <v>50</v>
      </c>
      <c s="34" t="s">
        <v>270</v>
      </c>
      <c s="34" t="s">
        <v>271</v>
      </c>
      <c s="35" t="s">
        <v>5</v>
      </c>
      <c s="6" t="s">
        <v>272</v>
      </c>
      <c s="36" t="s">
        <v>99</v>
      </c>
      <c s="37">
        <v>1295</v>
      </c>
      <c s="36">
        <v>0</v>
      </c>
      <c s="36">
        <f>ROUND(G146*H146,6)</f>
      </c>
      <c r="L146" s="38">
        <v>0</v>
      </c>
      <c s="32">
        <f>ROUND(ROUND(L146,2)*ROUND(G146,3),2)</f>
      </c>
      <c s="36" t="s">
        <v>55</v>
      </c>
      <c>
        <f>(M146*21)/100</f>
      </c>
      <c t="s">
        <v>28</v>
      </c>
    </row>
    <row r="147" spans="1:5" ht="12.75">
      <c r="A147" s="35" t="s">
        <v>56</v>
      </c>
      <c r="E147" s="39" t="s">
        <v>272</v>
      </c>
    </row>
    <row r="148" spans="1:5" ht="12.75">
      <c r="A148" s="35" t="s">
        <v>57</v>
      </c>
      <c r="E148" s="40" t="s">
        <v>5</v>
      </c>
    </row>
    <row r="149" spans="1:5" ht="63.75">
      <c r="A149" t="s">
        <v>59</v>
      </c>
      <c r="E149" s="39" t="s">
        <v>273</v>
      </c>
    </row>
    <row r="150" spans="1:16" ht="12.75">
      <c r="A150" t="s">
        <v>50</v>
      </c>
      <c s="34" t="s">
        <v>274</v>
      </c>
      <c s="34" t="s">
        <v>275</v>
      </c>
      <c s="35" t="s">
        <v>5</v>
      </c>
      <c s="6" t="s">
        <v>276</v>
      </c>
      <c s="36" t="s">
        <v>99</v>
      </c>
      <c s="37">
        <v>1200</v>
      </c>
      <c s="36">
        <v>0</v>
      </c>
      <c s="36">
        <f>ROUND(G150*H150,6)</f>
      </c>
      <c r="L150" s="38">
        <v>0</v>
      </c>
      <c s="32">
        <f>ROUND(ROUND(L150,2)*ROUND(G150,3),2)</f>
      </c>
      <c s="36" t="s">
        <v>55</v>
      </c>
      <c>
        <f>(M150*21)/100</f>
      </c>
      <c t="s">
        <v>28</v>
      </c>
    </row>
    <row r="151" spans="1:5" ht="12.75">
      <c r="A151" s="35" t="s">
        <v>56</v>
      </c>
      <c r="E151" s="39" t="s">
        <v>276</v>
      </c>
    </row>
    <row r="152" spans="1:5" ht="12.75">
      <c r="A152" s="35" t="s">
        <v>57</v>
      </c>
      <c r="E152" s="40" t="s">
        <v>5</v>
      </c>
    </row>
    <row r="153" spans="1:5" ht="12.75">
      <c r="A153" t="s">
        <v>59</v>
      </c>
      <c r="E153" s="39" t="s">
        <v>5</v>
      </c>
    </row>
    <row r="154" spans="1:16" ht="12.75">
      <c r="A154" t="s">
        <v>50</v>
      </c>
      <c s="34" t="s">
        <v>277</v>
      </c>
      <c s="34" t="s">
        <v>278</v>
      </c>
      <c s="35" t="s">
        <v>5</v>
      </c>
      <c s="6" t="s">
        <v>279</v>
      </c>
      <c s="36" t="s">
        <v>99</v>
      </c>
      <c s="37">
        <v>200</v>
      </c>
      <c s="36">
        <v>0</v>
      </c>
      <c s="36">
        <f>ROUND(G154*H154,6)</f>
      </c>
      <c r="L154" s="38">
        <v>0</v>
      </c>
      <c s="32">
        <f>ROUND(ROUND(L154,2)*ROUND(G154,3),2)</f>
      </c>
      <c s="36" t="s">
        <v>55</v>
      </c>
      <c>
        <f>(M154*21)/100</f>
      </c>
      <c t="s">
        <v>28</v>
      </c>
    </row>
    <row r="155" spans="1:5" ht="12.75">
      <c r="A155" s="35" t="s">
        <v>56</v>
      </c>
      <c r="E155" s="39" t="s">
        <v>279</v>
      </c>
    </row>
    <row r="156" spans="1:5" ht="12.75">
      <c r="A156" s="35" t="s">
        <v>57</v>
      </c>
      <c r="E156" s="40" t="s">
        <v>5</v>
      </c>
    </row>
    <row r="157" spans="1:5" ht="63.75">
      <c r="A157" t="s">
        <v>59</v>
      </c>
      <c r="E157" s="39" t="s">
        <v>280</v>
      </c>
    </row>
    <row r="158" spans="1:16" ht="12.75">
      <c r="A158" t="s">
        <v>50</v>
      </c>
      <c s="34" t="s">
        <v>281</v>
      </c>
      <c s="34" t="s">
        <v>282</v>
      </c>
      <c s="35" t="s">
        <v>5</v>
      </c>
      <c s="6" t="s">
        <v>283</v>
      </c>
      <c s="36" t="s">
        <v>99</v>
      </c>
      <c s="37">
        <v>200</v>
      </c>
      <c s="36">
        <v>0</v>
      </c>
      <c s="36">
        <f>ROUND(G158*H158,6)</f>
      </c>
      <c r="L158" s="38">
        <v>0</v>
      </c>
      <c s="32">
        <f>ROUND(ROUND(L158,2)*ROUND(G158,3),2)</f>
      </c>
      <c s="36" t="s">
        <v>55</v>
      </c>
      <c>
        <f>(M158*21)/100</f>
      </c>
      <c t="s">
        <v>28</v>
      </c>
    </row>
    <row r="159" spans="1:5" ht="12.75">
      <c r="A159" s="35" t="s">
        <v>56</v>
      </c>
      <c r="E159" s="39" t="s">
        <v>283</v>
      </c>
    </row>
    <row r="160" spans="1:5" ht="12.75">
      <c r="A160" s="35" t="s">
        <v>57</v>
      </c>
      <c r="E160" s="40" t="s">
        <v>5</v>
      </c>
    </row>
    <row r="161" spans="1:5" ht="89.25">
      <c r="A161" t="s">
        <v>59</v>
      </c>
      <c r="E161" s="39" t="s">
        <v>284</v>
      </c>
    </row>
    <row r="162" spans="1:16" ht="12.75">
      <c r="A162" t="s">
        <v>50</v>
      </c>
      <c s="34" t="s">
        <v>285</v>
      </c>
      <c s="34" t="s">
        <v>286</v>
      </c>
      <c s="35" t="s">
        <v>5</v>
      </c>
      <c s="6" t="s">
        <v>287</v>
      </c>
      <c s="36" t="s">
        <v>99</v>
      </c>
      <c s="37">
        <v>250</v>
      </c>
      <c s="36">
        <v>0</v>
      </c>
      <c s="36">
        <f>ROUND(G162*H162,6)</f>
      </c>
      <c r="L162" s="38">
        <v>0</v>
      </c>
      <c s="32">
        <f>ROUND(ROUND(L162,2)*ROUND(G162,3),2)</f>
      </c>
      <c s="36" t="s">
        <v>55</v>
      </c>
      <c>
        <f>(M162*21)/100</f>
      </c>
      <c t="s">
        <v>28</v>
      </c>
    </row>
    <row r="163" spans="1:5" ht="12.75">
      <c r="A163" s="35" t="s">
        <v>56</v>
      </c>
      <c r="E163" s="39" t="s">
        <v>287</v>
      </c>
    </row>
    <row r="164" spans="1:5" ht="12.75">
      <c r="A164" s="35" t="s">
        <v>57</v>
      </c>
      <c r="E164" s="40" t="s">
        <v>5</v>
      </c>
    </row>
    <row r="165" spans="1:5" ht="89.25">
      <c r="A165" t="s">
        <v>59</v>
      </c>
      <c r="E165" s="39" t="s">
        <v>288</v>
      </c>
    </row>
    <row r="166" spans="1:16" ht="12.75">
      <c r="A166" t="s">
        <v>50</v>
      </c>
      <c s="34" t="s">
        <v>289</v>
      </c>
      <c s="34" t="s">
        <v>290</v>
      </c>
      <c s="35" t="s">
        <v>5</v>
      </c>
      <c s="6" t="s">
        <v>291</v>
      </c>
      <c s="36" t="s">
        <v>292</v>
      </c>
      <c s="37">
        <v>2</v>
      </c>
      <c s="36">
        <v>0</v>
      </c>
      <c s="36">
        <f>ROUND(G166*H166,6)</f>
      </c>
      <c r="L166" s="38">
        <v>0</v>
      </c>
      <c s="32">
        <f>ROUND(ROUND(L166,2)*ROUND(G166,3),2)</f>
      </c>
      <c s="36" t="s">
        <v>55</v>
      </c>
      <c>
        <f>(M166*21)/100</f>
      </c>
      <c t="s">
        <v>28</v>
      </c>
    </row>
    <row r="167" spans="1:5" ht="12.75">
      <c r="A167" s="35" t="s">
        <v>56</v>
      </c>
      <c r="E167" s="39" t="s">
        <v>291</v>
      </c>
    </row>
    <row r="168" spans="1:5" ht="12.75">
      <c r="A168" s="35" t="s">
        <v>57</v>
      </c>
      <c r="E168" s="40" t="s">
        <v>5</v>
      </c>
    </row>
    <row r="169" spans="1:5" ht="76.5">
      <c r="A169" t="s">
        <v>59</v>
      </c>
      <c r="E169" s="39" t="s">
        <v>293</v>
      </c>
    </row>
    <row r="170" spans="1:16" ht="12.75">
      <c r="A170" t="s">
        <v>50</v>
      </c>
      <c s="34" t="s">
        <v>294</v>
      </c>
      <c s="34" t="s">
        <v>295</v>
      </c>
      <c s="35" t="s">
        <v>5</v>
      </c>
      <c s="6" t="s">
        <v>296</v>
      </c>
      <c s="36" t="s">
        <v>99</v>
      </c>
      <c s="37">
        <v>250</v>
      </c>
      <c s="36">
        <v>0</v>
      </c>
      <c s="36">
        <f>ROUND(G170*H170,6)</f>
      </c>
      <c r="L170" s="38">
        <v>0</v>
      </c>
      <c s="32">
        <f>ROUND(ROUND(L170,2)*ROUND(G170,3),2)</f>
      </c>
      <c s="36" t="s">
        <v>55</v>
      </c>
      <c>
        <f>(M170*21)/100</f>
      </c>
      <c t="s">
        <v>28</v>
      </c>
    </row>
    <row r="171" spans="1:5" ht="12.75">
      <c r="A171" s="35" t="s">
        <v>56</v>
      </c>
      <c r="E171" s="39" t="s">
        <v>296</v>
      </c>
    </row>
    <row r="172" spans="1:5" ht="12.75">
      <c r="A172" s="35" t="s">
        <v>57</v>
      </c>
      <c r="E172" s="40" t="s">
        <v>5</v>
      </c>
    </row>
    <row r="173" spans="1:5" ht="76.5">
      <c r="A173" t="s">
        <v>59</v>
      </c>
      <c r="E173" s="39" t="s">
        <v>297</v>
      </c>
    </row>
    <row r="174" spans="1:16" ht="12.75">
      <c r="A174" t="s">
        <v>50</v>
      </c>
      <c s="34" t="s">
        <v>298</v>
      </c>
      <c s="34" t="s">
        <v>299</v>
      </c>
      <c s="35" t="s">
        <v>5</v>
      </c>
      <c s="6" t="s">
        <v>300</v>
      </c>
      <c s="36" t="s">
        <v>90</v>
      </c>
      <c s="37">
        <v>10</v>
      </c>
      <c s="36">
        <v>0</v>
      </c>
      <c s="36">
        <f>ROUND(G174*H174,6)</f>
      </c>
      <c r="L174" s="38">
        <v>0</v>
      </c>
      <c s="32">
        <f>ROUND(ROUND(L174,2)*ROUND(G174,3),2)</f>
      </c>
      <c s="36" t="s">
        <v>55</v>
      </c>
      <c>
        <f>(M174*21)/100</f>
      </c>
      <c t="s">
        <v>28</v>
      </c>
    </row>
    <row r="175" spans="1:5" ht="12.75">
      <c r="A175" s="35" t="s">
        <v>56</v>
      </c>
      <c r="E175" s="39" t="s">
        <v>300</v>
      </c>
    </row>
    <row r="176" spans="1:5" ht="12.75">
      <c r="A176" s="35" t="s">
        <v>57</v>
      </c>
      <c r="E176" s="40" t="s">
        <v>5</v>
      </c>
    </row>
    <row r="177" spans="1:5" ht="102">
      <c r="A177" t="s">
        <v>59</v>
      </c>
      <c r="E177" s="39" t="s">
        <v>301</v>
      </c>
    </row>
    <row r="178" spans="1:16" ht="12.75">
      <c r="A178" t="s">
        <v>50</v>
      </c>
      <c s="34" t="s">
        <v>302</v>
      </c>
      <c s="34" t="s">
        <v>303</v>
      </c>
      <c s="35" t="s">
        <v>5</v>
      </c>
      <c s="6" t="s">
        <v>304</v>
      </c>
      <c s="36" t="s">
        <v>90</v>
      </c>
      <c s="37">
        <v>4</v>
      </c>
      <c s="36">
        <v>0</v>
      </c>
      <c s="36">
        <f>ROUND(G178*H178,6)</f>
      </c>
      <c r="L178" s="38">
        <v>0</v>
      </c>
      <c s="32">
        <f>ROUND(ROUND(L178,2)*ROUND(G178,3),2)</f>
      </c>
      <c s="36" t="s">
        <v>55</v>
      </c>
      <c>
        <f>(M178*21)/100</f>
      </c>
      <c t="s">
        <v>28</v>
      </c>
    </row>
    <row r="179" spans="1:5" ht="12.75">
      <c r="A179" s="35" t="s">
        <v>56</v>
      </c>
      <c r="E179" s="39" t="s">
        <v>304</v>
      </c>
    </row>
    <row r="180" spans="1:5" ht="12.75">
      <c r="A180" s="35" t="s">
        <v>57</v>
      </c>
      <c r="E180" s="40" t="s">
        <v>5</v>
      </c>
    </row>
    <row r="181" spans="1:5" ht="102">
      <c r="A181" t="s">
        <v>59</v>
      </c>
      <c r="E181" s="39" t="s">
        <v>301</v>
      </c>
    </row>
    <row r="182" spans="1:16" ht="12.75">
      <c r="A182" t="s">
        <v>50</v>
      </c>
      <c s="34" t="s">
        <v>305</v>
      </c>
      <c s="34" t="s">
        <v>306</v>
      </c>
      <c s="35" t="s">
        <v>5</v>
      </c>
      <c s="6" t="s">
        <v>307</v>
      </c>
      <c s="36" t="s">
        <v>90</v>
      </c>
      <c s="37">
        <v>4</v>
      </c>
      <c s="36">
        <v>0</v>
      </c>
      <c s="36">
        <f>ROUND(G182*H182,6)</f>
      </c>
      <c r="L182" s="38">
        <v>0</v>
      </c>
      <c s="32">
        <f>ROUND(ROUND(L182,2)*ROUND(G182,3),2)</f>
      </c>
      <c s="36" t="s">
        <v>55</v>
      </c>
      <c>
        <f>(M182*21)/100</f>
      </c>
      <c t="s">
        <v>28</v>
      </c>
    </row>
    <row r="183" spans="1:5" ht="12.75">
      <c r="A183" s="35" t="s">
        <v>56</v>
      </c>
      <c r="E183" s="39" t="s">
        <v>307</v>
      </c>
    </row>
    <row r="184" spans="1:5" ht="12.75">
      <c r="A184" s="35" t="s">
        <v>57</v>
      </c>
      <c r="E184" s="40" t="s">
        <v>5</v>
      </c>
    </row>
    <row r="185" spans="1:5" ht="102">
      <c r="A185" t="s">
        <v>59</v>
      </c>
      <c r="E185" s="39" t="s">
        <v>301</v>
      </c>
    </row>
    <row r="186" spans="1:16" ht="12.75">
      <c r="A186" t="s">
        <v>50</v>
      </c>
      <c s="34" t="s">
        <v>308</v>
      </c>
      <c s="34" t="s">
        <v>309</v>
      </c>
      <c s="35" t="s">
        <v>5</v>
      </c>
      <c s="6" t="s">
        <v>310</v>
      </c>
      <c s="36" t="s">
        <v>90</v>
      </c>
      <c s="37">
        <v>4</v>
      </c>
      <c s="36">
        <v>0</v>
      </c>
      <c s="36">
        <f>ROUND(G186*H186,6)</f>
      </c>
      <c r="L186" s="38">
        <v>0</v>
      </c>
      <c s="32">
        <f>ROUND(ROUND(L186,2)*ROUND(G186,3),2)</f>
      </c>
      <c s="36" t="s">
        <v>55</v>
      </c>
      <c>
        <f>(M186*21)/100</f>
      </c>
      <c t="s">
        <v>28</v>
      </c>
    </row>
    <row r="187" spans="1:5" ht="12.75">
      <c r="A187" s="35" t="s">
        <v>56</v>
      </c>
      <c r="E187" s="39" t="s">
        <v>310</v>
      </c>
    </row>
    <row r="188" spans="1:5" ht="12.75">
      <c r="A188" s="35" t="s">
        <v>57</v>
      </c>
      <c r="E188" s="40" t="s">
        <v>5</v>
      </c>
    </row>
    <row r="189" spans="1:5" ht="102">
      <c r="A189" t="s">
        <v>59</v>
      </c>
      <c r="E189" s="39" t="s">
        <v>301</v>
      </c>
    </row>
    <row r="190" spans="1:16" ht="12.75">
      <c r="A190" t="s">
        <v>50</v>
      </c>
      <c s="34" t="s">
        <v>311</v>
      </c>
      <c s="34" t="s">
        <v>312</v>
      </c>
      <c s="35" t="s">
        <v>5</v>
      </c>
      <c s="6" t="s">
        <v>313</v>
      </c>
      <c s="36" t="s">
        <v>118</v>
      </c>
      <c s="37">
        <v>1.75</v>
      </c>
      <c s="36">
        <v>0</v>
      </c>
      <c s="36">
        <f>ROUND(G190*H190,6)</f>
      </c>
      <c r="L190" s="38">
        <v>0</v>
      </c>
      <c s="32">
        <f>ROUND(ROUND(L190,2)*ROUND(G190,3),2)</f>
      </c>
      <c s="36" t="s">
        <v>55</v>
      </c>
      <c>
        <f>(M190*21)/100</f>
      </c>
      <c t="s">
        <v>28</v>
      </c>
    </row>
    <row r="191" spans="1:5" ht="12.75">
      <c r="A191" s="35" t="s">
        <v>56</v>
      </c>
      <c r="E191" s="39" t="s">
        <v>313</v>
      </c>
    </row>
    <row r="192" spans="1:5" ht="12.75">
      <c r="A192" s="35" t="s">
        <v>57</v>
      </c>
      <c r="E192" s="40" t="s">
        <v>5</v>
      </c>
    </row>
    <row r="193" spans="1:5" ht="76.5">
      <c r="A193" t="s">
        <v>59</v>
      </c>
      <c r="E193" s="39" t="s">
        <v>314</v>
      </c>
    </row>
    <row r="194" spans="1:16" ht="12.75">
      <c r="A194" t="s">
        <v>50</v>
      </c>
      <c s="34" t="s">
        <v>315</v>
      </c>
      <c s="34" t="s">
        <v>316</v>
      </c>
      <c s="35" t="s">
        <v>5</v>
      </c>
      <c s="6" t="s">
        <v>317</v>
      </c>
      <c s="36" t="s">
        <v>99</v>
      </c>
      <c s="37">
        <v>350</v>
      </c>
      <c s="36">
        <v>0</v>
      </c>
      <c s="36">
        <f>ROUND(G194*H194,6)</f>
      </c>
      <c r="L194" s="38">
        <v>0</v>
      </c>
      <c s="32">
        <f>ROUND(ROUND(L194,2)*ROUND(G194,3),2)</f>
      </c>
      <c s="36" t="s">
        <v>55</v>
      </c>
      <c>
        <f>(M194*21)/100</f>
      </c>
      <c t="s">
        <v>28</v>
      </c>
    </row>
    <row r="195" spans="1:5" ht="12.75">
      <c r="A195" s="35" t="s">
        <v>56</v>
      </c>
      <c r="E195" s="39" t="s">
        <v>317</v>
      </c>
    </row>
    <row r="196" spans="1:5" ht="12.75">
      <c r="A196" s="35" t="s">
        <v>57</v>
      </c>
      <c r="E196" s="40" t="s">
        <v>5</v>
      </c>
    </row>
    <row r="197" spans="1:5" ht="63.75">
      <c r="A197" t="s">
        <v>59</v>
      </c>
      <c r="E197" s="39" t="s">
        <v>261</v>
      </c>
    </row>
    <row r="198" spans="1:16" ht="12.75">
      <c r="A198" t="s">
        <v>50</v>
      </c>
      <c s="34" t="s">
        <v>318</v>
      </c>
      <c s="34" t="s">
        <v>319</v>
      </c>
      <c s="35" t="s">
        <v>5</v>
      </c>
      <c s="6" t="s">
        <v>320</v>
      </c>
      <c s="36" t="s">
        <v>90</v>
      </c>
      <c s="37">
        <v>6</v>
      </c>
      <c s="36">
        <v>0</v>
      </c>
      <c s="36">
        <f>ROUND(G198*H198,6)</f>
      </c>
      <c r="L198" s="38">
        <v>0</v>
      </c>
      <c s="32">
        <f>ROUND(ROUND(L198,2)*ROUND(G198,3),2)</f>
      </c>
      <c s="36" t="s">
        <v>55</v>
      </c>
      <c>
        <f>(M198*21)/100</f>
      </c>
      <c t="s">
        <v>28</v>
      </c>
    </row>
    <row r="199" spans="1:5" ht="12.75">
      <c r="A199" s="35" t="s">
        <v>56</v>
      </c>
      <c r="E199" s="39" t="s">
        <v>320</v>
      </c>
    </row>
    <row r="200" spans="1:5" ht="12.75">
      <c r="A200" s="35" t="s">
        <v>57</v>
      </c>
      <c r="E200" s="40" t="s">
        <v>5</v>
      </c>
    </row>
    <row r="201" spans="1:5" ht="102">
      <c r="A201" t="s">
        <v>59</v>
      </c>
      <c r="E201" s="39" t="s">
        <v>301</v>
      </c>
    </row>
    <row r="202" spans="1:16" ht="12.75">
      <c r="A202" t="s">
        <v>50</v>
      </c>
      <c s="34" t="s">
        <v>321</v>
      </c>
      <c s="34" t="s">
        <v>322</v>
      </c>
      <c s="35" t="s">
        <v>5</v>
      </c>
      <c s="6" t="s">
        <v>323</v>
      </c>
      <c s="36" t="s">
        <v>90</v>
      </c>
      <c s="37">
        <v>6</v>
      </c>
      <c s="36">
        <v>0</v>
      </c>
      <c s="36">
        <f>ROUND(G202*H202,6)</f>
      </c>
      <c r="L202" s="38">
        <v>0</v>
      </c>
      <c s="32">
        <f>ROUND(ROUND(L202,2)*ROUND(G202,3),2)</f>
      </c>
      <c s="36" t="s">
        <v>55</v>
      </c>
      <c>
        <f>(M202*21)/100</f>
      </c>
      <c t="s">
        <v>28</v>
      </c>
    </row>
    <row r="203" spans="1:5" ht="12.75">
      <c r="A203" s="35" t="s">
        <v>56</v>
      </c>
      <c r="E203" s="39" t="s">
        <v>323</v>
      </c>
    </row>
    <row r="204" spans="1:5" ht="12.75">
      <c r="A204" s="35" t="s">
        <v>57</v>
      </c>
      <c r="E204" s="40" t="s">
        <v>5</v>
      </c>
    </row>
    <row r="205" spans="1:5" ht="76.5">
      <c r="A205" t="s">
        <v>59</v>
      </c>
      <c r="E205" s="39" t="s">
        <v>324</v>
      </c>
    </row>
    <row r="206" spans="1:16" ht="12.75">
      <c r="A206" t="s">
        <v>50</v>
      </c>
      <c s="34" t="s">
        <v>325</v>
      </c>
      <c s="34" t="s">
        <v>326</v>
      </c>
      <c s="35" t="s">
        <v>5</v>
      </c>
      <c s="6" t="s">
        <v>327</v>
      </c>
      <c s="36" t="s">
        <v>99</v>
      </c>
      <c s="37">
        <v>6</v>
      </c>
      <c s="36">
        <v>0</v>
      </c>
      <c s="36">
        <f>ROUND(G206*H206,6)</f>
      </c>
      <c r="L206" s="38">
        <v>0</v>
      </c>
      <c s="32">
        <f>ROUND(ROUND(L206,2)*ROUND(G206,3),2)</f>
      </c>
      <c s="36" t="s">
        <v>55</v>
      </c>
      <c>
        <f>(M206*21)/100</f>
      </c>
      <c t="s">
        <v>28</v>
      </c>
    </row>
    <row r="207" spans="1:5" ht="12.75">
      <c r="A207" s="35" t="s">
        <v>56</v>
      </c>
      <c r="E207" s="39" t="s">
        <v>327</v>
      </c>
    </row>
    <row r="208" spans="1:5" ht="12.75">
      <c r="A208" s="35" t="s">
        <v>57</v>
      </c>
      <c r="E208" s="40" t="s">
        <v>5</v>
      </c>
    </row>
    <row r="209" spans="1:5" ht="38.25">
      <c r="A209" t="s">
        <v>59</v>
      </c>
      <c r="E209" s="39" t="s">
        <v>328</v>
      </c>
    </row>
    <row r="210" spans="1:16" ht="12.75">
      <c r="A210" t="s">
        <v>50</v>
      </c>
      <c s="34" t="s">
        <v>329</v>
      </c>
      <c s="34" t="s">
        <v>330</v>
      </c>
      <c s="35" t="s">
        <v>5</v>
      </c>
      <c s="6" t="s">
        <v>331</v>
      </c>
      <c s="36" t="s">
        <v>90</v>
      </c>
      <c s="37">
        <v>2</v>
      </c>
      <c s="36">
        <v>0</v>
      </c>
      <c s="36">
        <f>ROUND(G210*H210,6)</f>
      </c>
      <c r="L210" s="38">
        <v>0</v>
      </c>
      <c s="32">
        <f>ROUND(ROUND(L210,2)*ROUND(G210,3),2)</f>
      </c>
      <c s="36" t="s">
        <v>55</v>
      </c>
      <c>
        <f>(M210*21)/100</f>
      </c>
      <c t="s">
        <v>28</v>
      </c>
    </row>
    <row r="211" spans="1:5" ht="12.75">
      <c r="A211" s="35" t="s">
        <v>56</v>
      </c>
      <c r="E211" s="39" t="s">
        <v>331</v>
      </c>
    </row>
    <row r="212" spans="1:5" ht="12.75">
      <c r="A212" s="35" t="s">
        <v>57</v>
      </c>
      <c r="E212" s="40" t="s">
        <v>5</v>
      </c>
    </row>
    <row r="213" spans="1:5" ht="63.75">
      <c r="A213" t="s">
        <v>59</v>
      </c>
      <c r="E213" s="39" t="s">
        <v>332</v>
      </c>
    </row>
    <row r="214" spans="1:16" ht="12.75">
      <c r="A214" t="s">
        <v>50</v>
      </c>
      <c s="34" t="s">
        <v>333</v>
      </c>
      <c s="34" t="s">
        <v>334</v>
      </c>
      <c s="35" t="s">
        <v>5</v>
      </c>
      <c s="6" t="s">
        <v>335</v>
      </c>
      <c s="36" t="s">
        <v>336</v>
      </c>
      <c s="37">
        <v>12</v>
      </c>
      <c s="36">
        <v>0</v>
      </c>
      <c s="36">
        <f>ROUND(G214*H214,6)</f>
      </c>
      <c r="L214" s="38">
        <v>0</v>
      </c>
      <c s="32">
        <f>ROUND(ROUND(L214,2)*ROUND(G214,3),2)</f>
      </c>
      <c s="36" t="s">
        <v>55</v>
      </c>
      <c>
        <f>(M214*21)/100</f>
      </c>
      <c t="s">
        <v>28</v>
      </c>
    </row>
    <row r="215" spans="1:5" ht="12.75">
      <c r="A215" s="35" t="s">
        <v>56</v>
      </c>
      <c r="E215" s="39" t="s">
        <v>335</v>
      </c>
    </row>
    <row r="216" spans="1:5" ht="12.75">
      <c r="A216" s="35" t="s">
        <v>57</v>
      </c>
      <c r="E216" s="40" t="s">
        <v>5</v>
      </c>
    </row>
    <row r="217" spans="1:5" ht="102">
      <c r="A217" t="s">
        <v>59</v>
      </c>
      <c r="E217" s="39" t="s">
        <v>337</v>
      </c>
    </row>
    <row r="218" spans="1:16" ht="12.75">
      <c r="A218" t="s">
        <v>50</v>
      </c>
      <c s="34" t="s">
        <v>338</v>
      </c>
      <c s="34" t="s">
        <v>339</v>
      </c>
      <c s="35" t="s">
        <v>5</v>
      </c>
      <c s="6" t="s">
        <v>340</v>
      </c>
      <c s="36" t="s">
        <v>336</v>
      </c>
      <c s="37">
        <v>12</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343</v>
      </c>
      <c s="35" t="s">
        <v>5</v>
      </c>
      <c s="6" t="s">
        <v>344</v>
      </c>
      <c s="36" t="s">
        <v>90</v>
      </c>
      <c s="37">
        <v>12</v>
      </c>
      <c s="36">
        <v>0</v>
      </c>
      <c s="36">
        <f>ROUND(G222*H222,6)</f>
      </c>
      <c r="L222" s="38">
        <v>0</v>
      </c>
      <c s="32">
        <f>ROUND(ROUND(L222,2)*ROUND(G222,3),2)</f>
      </c>
      <c s="36" t="s">
        <v>55</v>
      </c>
      <c>
        <f>(M222*21)/100</f>
      </c>
      <c t="s">
        <v>28</v>
      </c>
    </row>
    <row r="223" spans="1:5" ht="12.75">
      <c r="A223" s="35" t="s">
        <v>56</v>
      </c>
      <c r="E223" s="39" t="s">
        <v>344</v>
      </c>
    </row>
    <row r="224" spans="1:5" ht="12.75">
      <c r="A224" s="35" t="s">
        <v>57</v>
      </c>
      <c r="E224" s="40" t="s">
        <v>5</v>
      </c>
    </row>
    <row r="225" spans="1:5" ht="38.25">
      <c r="A225" t="s">
        <v>59</v>
      </c>
      <c r="E225" s="39" t="s">
        <v>345</v>
      </c>
    </row>
    <row r="226" spans="1:16" ht="12.75">
      <c r="A226" t="s">
        <v>50</v>
      </c>
      <c s="34" t="s">
        <v>346</v>
      </c>
      <c s="34" t="s">
        <v>347</v>
      </c>
      <c s="35" t="s">
        <v>5</v>
      </c>
      <c s="6" t="s">
        <v>348</v>
      </c>
      <c s="36" t="s">
        <v>90</v>
      </c>
      <c s="37">
        <v>12</v>
      </c>
      <c s="36">
        <v>0</v>
      </c>
      <c s="36">
        <f>ROUND(G226*H226,6)</f>
      </c>
      <c r="L226" s="38">
        <v>0</v>
      </c>
      <c s="32">
        <f>ROUND(ROUND(L226,2)*ROUND(G226,3),2)</f>
      </c>
      <c s="36" t="s">
        <v>55</v>
      </c>
      <c>
        <f>(M226*21)/100</f>
      </c>
      <c t="s">
        <v>28</v>
      </c>
    </row>
    <row r="227" spans="1:5" ht="12.75">
      <c r="A227" s="35" t="s">
        <v>56</v>
      </c>
      <c r="E227" s="39" t="s">
        <v>348</v>
      </c>
    </row>
    <row r="228" spans="1:5" ht="12.75">
      <c r="A228" s="35" t="s">
        <v>57</v>
      </c>
      <c r="E228" s="40" t="s">
        <v>5</v>
      </c>
    </row>
    <row r="229" spans="1:5" ht="63.75">
      <c r="A229" t="s">
        <v>59</v>
      </c>
      <c r="E229" s="39" t="s">
        <v>349</v>
      </c>
    </row>
    <row r="230" spans="1:16" ht="12.75">
      <c r="A230" t="s">
        <v>50</v>
      </c>
      <c s="34" t="s">
        <v>350</v>
      </c>
      <c s="34" t="s">
        <v>351</v>
      </c>
      <c s="35" t="s">
        <v>5</v>
      </c>
      <c s="6" t="s">
        <v>352</v>
      </c>
      <c s="36" t="s">
        <v>90</v>
      </c>
      <c s="37">
        <v>12</v>
      </c>
      <c s="36">
        <v>0</v>
      </c>
      <c s="36">
        <f>ROUND(G230*H230,6)</f>
      </c>
      <c r="L230" s="38">
        <v>0</v>
      </c>
      <c s="32">
        <f>ROUND(ROUND(L230,2)*ROUND(G230,3),2)</f>
      </c>
      <c s="36" t="s">
        <v>55</v>
      </c>
      <c>
        <f>(M230*21)/100</f>
      </c>
      <c t="s">
        <v>28</v>
      </c>
    </row>
    <row r="231" spans="1:5" ht="12.75">
      <c r="A231" s="35" t="s">
        <v>56</v>
      </c>
      <c r="E231" s="39" t="s">
        <v>352</v>
      </c>
    </row>
    <row r="232" spans="1:5" ht="12.75">
      <c r="A232" s="35" t="s">
        <v>57</v>
      </c>
      <c r="E232" s="40" t="s">
        <v>5</v>
      </c>
    </row>
    <row r="233" spans="1:5" ht="38.25">
      <c r="A233" t="s">
        <v>59</v>
      </c>
      <c r="E233" s="39" t="s">
        <v>345</v>
      </c>
    </row>
    <row r="234" spans="1:16" ht="12.75">
      <c r="A234" t="s">
        <v>50</v>
      </c>
      <c s="34" t="s">
        <v>353</v>
      </c>
      <c s="34" t="s">
        <v>354</v>
      </c>
      <c s="35" t="s">
        <v>5</v>
      </c>
      <c s="6" t="s">
        <v>355</v>
      </c>
      <c s="36" t="s">
        <v>90</v>
      </c>
      <c s="37">
        <v>12</v>
      </c>
      <c s="36">
        <v>0</v>
      </c>
      <c s="36">
        <f>ROUND(G234*H234,6)</f>
      </c>
      <c r="L234" s="38">
        <v>0</v>
      </c>
      <c s="32">
        <f>ROUND(ROUND(L234,2)*ROUND(G234,3),2)</f>
      </c>
      <c s="36" t="s">
        <v>55</v>
      </c>
      <c>
        <f>(M234*21)/100</f>
      </c>
      <c t="s">
        <v>28</v>
      </c>
    </row>
    <row r="235" spans="1:5" ht="12.75">
      <c r="A235" s="35" t="s">
        <v>56</v>
      </c>
      <c r="E235" s="39" t="s">
        <v>355</v>
      </c>
    </row>
    <row r="236" spans="1:5" ht="12.75">
      <c r="A236" s="35" t="s">
        <v>57</v>
      </c>
      <c r="E236" s="40" t="s">
        <v>5</v>
      </c>
    </row>
    <row r="237" spans="1:5" ht="63.75">
      <c r="A237" t="s">
        <v>59</v>
      </c>
      <c r="E237" s="39" t="s">
        <v>349</v>
      </c>
    </row>
    <row r="238" spans="1:16" ht="12.75">
      <c r="A238" t="s">
        <v>50</v>
      </c>
      <c s="34" t="s">
        <v>356</v>
      </c>
      <c s="34" t="s">
        <v>357</v>
      </c>
      <c s="35" t="s">
        <v>5</v>
      </c>
      <c s="6" t="s">
        <v>358</v>
      </c>
      <c s="36" t="s">
        <v>90</v>
      </c>
      <c s="37">
        <v>20</v>
      </c>
      <c s="36">
        <v>0</v>
      </c>
      <c s="36">
        <f>ROUND(G238*H238,6)</f>
      </c>
      <c r="L238" s="38">
        <v>0</v>
      </c>
      <c s="32">
        <f>ROUND(ROUND(L238,2)*ROUND(G238,3),2)</f>
      </c>
      <c s="36" t="s">
        <v>55</v>
      </c>
      <c>
        <f>(M238*21)/100</f>
      </c>
      <c t="s">
        <v>28</v>
      </c>
    </row>
    <row r="239" spans="1:5" ht="12.75">
      <c r="A239" s="35" t="s">
        <v>56</v>
      </c>
      <c r="E239" s="39" t="s">
        <v>358</v>
      </c>
    </row>
    <row r="240" spans="1:5" ht="12.75">
      <c r="A240" s="35" t="s">
        <v>57</v>
      </c>
      <c r="E240" s="40" t="s">
        <v>5</v>
      </c>
    </row>
    <row r="241" spans="1:5" ht="102">
      <c r="A241" t="s">
        <v>59</v>
      </c>
      <c r="E241" s="39" t="s">
        <v>301</v>
      </c>
    </row>
    <row r="242" spans="1:16" ht="12.75">
      <c r="A242" t="s">
        <v>50</v>
      </c>
      <c s="34" t="s">
        <v>359</v>
      </c>
      <c s="34" t="s">
        <v>360</v>
      </c>
      <c s="35" t="s">
        <v>5</v>
      </c>
      <c s="6" t="s">
        <v>361</v>
      </c>
      <c s="36" t="s">
        <v>90</v>
      </c>
      <c s="37">
        <v>20</v>
      </c>
      <c s="36">
        <v>0</v>
      </c>
      <c s="36">
        <f>ROUND(G242*H242,6)</f>
      </c>
      <c r="L242" s="38">
        <v>0</v>
      </c>
      <c s="32">
        <f>ROUND(ROUND(L242,2)*ROUND(G242,3),2)</f>
      </c>
      <c s="36" t="s">
        <v>55</v>
      </c>
      <c>
        <f>(M242*21)/100</f>
      </c>
      <c t="s">
        <v>28</v>
      </c>
    </row>
    <row r="243" spans="1:5" ht="12.75">
      <c r="A243" s="35" t="s">
        <v>56</v>
      </c>
      <c r="E243" s="39" t="s">
        <v>361</v>
      </c>
    </row>
    <row r="244" spans="1:5" ht="12.75">
      <c r="A244" s="35" t="s">
        <v>57</v>
      </c>
      <c r="E244" s="40" t="s">
        <v>5</v>
      </c>
    </row>
    <row r="245" spans="1:5" ht="89.25">
      <c r="A245" t="s">
        <v>59</v>
      </c>
      <c r="E245" s="39" t="s">
        <v>362</v>
      </c>
    </row>
    <row r="246" spans="1:16" ht="12.75">
      <c r="A246" t="s">
        <v>50</v>
      </c>
      <c s="34" t="s">
        <v>363</v>
      </c>
      <c s="34" t="s">
        <v>364</v>
      </c>
      <c s="35" t="s">
        <v>5</v>
      </c>
      <c s="6" t="s">
        <v>365</v>
      </c>
      <c s="36" t="s">
        <v>90</v>
      </c>
      <c s="37">
        <v>2</v>
      </c>
      <c s="36">
        <v>0</v>
      </c>
      <c s="36">
        <f>ROUND(G246*H246,6)</f>
      </c>
      <c r="L246" s="38">
        <v>0</v>
      </c>
      <c s="32">
        <f>ROUND(ROUND(L246,2)*ROUND(G246,3),2)</f>
      </c>
      <c s="36" t="s">
        <v>55</v>
      </c>
      <c>
        <f>(M246*21)/100</f>
      </c>
      <c t="s">
        <v>28</v>
      </c>
    </row>
    <row r="247" spans="1:5" ht="12.75">
      <c r="A247" s="35" t="s">
        <v>56</v>
      </c>
      <c r="E247" s="39" t="s">
        <v>365</v>
      </c>
    </row>
    <row r="248" spans="1:5" ht="12.75">
      <c r="A248" s="35" t="s">
        <v>57</v>
      </c>
      <c r="E248" s="40" t="s">
        <v>5</v>
      </c>
    </row>
    <row r="249" spans="1:5" ht="12.75">
      <c r="A249" t="s">
        <v>59</v>
      </c>
      <c r="E249" s="39" t="s">
        <v>5</v>
      </c>
    </row>
    <row r="250" spans="1:16" ht="12.75">
      <c r="A250" t="s">
        <v>50</v>
      </c>
      <c s="34" t="s">
        <v>366</v>
      </c>
      <c s="34" t="s">
        <v>367</v>
      </c>
      <c s="35" t="s">
        <v>5</v>
      </c>
      <c s="6" t="s">
        <v>368</v>
      </c>
      <c s="36" t="s">
        <v>90</v>
      </c>
      <c s="37">
        <v>11</v>
      </c>
      <c s="36">
        <v>0</v>
      </c>
      <c s="36">
        <f>ROUND(G250*H250,6)</f>
      </c>
      <c r="L250" s="38">
        <v>0</v>
      </c>
      <c s="32">
        <f>ROUND(ROUND(L250,2)*ROUND(G250,3),2)</f>
      </c>
      <c s="36" t="s">
        <v>55</v>
      </c>
      <c>
        <f>(M250*21)/100</f>
      </c>
      <c t="s">
        <v>28</v>
      </c>
    </row>
    <row r="251" spans="1:5" ht="12.75">
      <c r="A251" s="35" t="s">
        <v>56</v>
      </c>
      <c r="E251" s="39" t="s">
        <v>368</v>
      </c>
    </row>
    <row r="252" spans="1:5" ht="12.75">
      <c r="A252" s="35" t="s">
        <v>57</v>
      </c>
      <c r="E252" s="40" t="s">
        <v>5</v>
      </c>
    </row>
    <row r="253" spans="1:5" ht="102">
      <c r="A253" t="s">
        <v>59</v>
      </c>
      <c r="E253" s="39" t="s">
        <v>301</v>
      </c>
    </row>
    <row r="254" spans="1:16" ht="12.75">
      <c r="A254" t="s">
        <v>50</v>
      </c>
      <c s="34" t="s">
        <v>369</v>
      </c>
      <c s="34" t="s">
        <v>370</v>
      </c>
      <c s="35" t="s">
        <v>5</v>
      </c>
      <c s="6" t="s">
        <v>371</v>
      </c>
      <c s="36" t="s">
        <v>90</v>
      </c>
      <c s="37">
        <v>105</v>
      </c>
      <c s="36">
        <v>0</v>
      </c>
      <c s="36">
        <f>ROUND(G254*H254,6)</f>
      </c>
      <c r="L254" s="38">
        <v>0</v>
      </c>
      <c s="32">
        <f>ROUND(ROUND(L254,2)*ROUND(G254,3),2)</f>
      </c>
      <c s="36" t="s">
        <v>55</v>
      </c>
      <c>
        <f>(M254*21)/100</f>
      </c>
      <c t="s">
        <v>28</v>
      </c>
    </row>
    <row r="255" spans="1:5" ht="12.75">
      <c r="A255" s="35" t="s">
        <v>56</v>
      </c>
      <c r="E255" s="39" t="s">
        <v>371</v>
      </c>
    </row>
    <row r="256" spans="1:5" ht="12.75">
      <c r="A256" s="35" t="s">
        <v>57</v>
      </c>
      <c r="E256" s="40" t="s">
        <v>5</v>
      </c>
    </row>
    <row r="257" spans="1:5" ht="102">
      <c r="A257" t="s">
        <v>59</v>
      </c>
      <c r="E257" s="39" t="s">
        <v>301</v>
      </c>
    </row>
    <row r="258" spans="1:16" ht="12.75">
      <c r="A258" t="s">
        <v>50</v>
      </c>
      <c s="34" t="s">
        <v>372</v>
      </c>
      <c s="34" t="s">
        <v>373</v>
      </c>
      <c s="35" t="s">
        <v>5</v>
      </c>
      <c s="6" t="s">
        <v>374</v>
      </c>
      <c s="36" t="s">
        <v>90</v>
      </c>
      <c s="37">
        <v>2</v>
      </c>
      <c s="36">
        <v>0</v>
      </c>
      <c s="36">
        <f>ROUND(G258*H258,6)</f>
      </c>
      <c r="L258" s="38">
        <v>0</v>
      </c>
      <c s="32">
        <f>ROUND(ROUND(L258,2)*ROUND(G258,3),2)</f>
      </c>
      <c s="36" t="s">
        <v>55</v>
      </c>
      <c>
        <f>(M258*21)/100</f>
      </c>
      <c t="s">
        <v>28</v>
      </c>
    </row>
    <row r="259" spans="1:5" ht="12.75">
      <c r="A259" s="35" t="s">
        <v>56</v>
      </c>
      <c r="E259" s="39" t="s">
        <v>374</v>
      </c>
    </row>
    <row r="260" spans="1:5" ht="12.75">
      <c r="A260" s="35" t="s">
        <v>57</v>
      </c>
      <c r="E260" s="40" t="s">
        <v>5</v>
      </c>
    </row>
    <row r="261" spans="1:5" ht="12.75">
      <c r="A261" t="s">
        <v>59</v>
      </c>
      <c r="E261" s="39" t="s">
        <v>5</v>
      </c>
    </row>
    <row r="262" spans="1:16" ht="12.75">
      <c r="A262" t="s">
        <v>50</v>
      </c>
      <c s="34" t="s">
        <v>375</v>
      </c>
      <c s="34" t="s">
        <v>376</v>
      </c>
      <c s="35" t="s">
        <v>5</v>
      </c>
      <c s="6" t="s">
        <v>377</v>
      </c>
      <c s="36" t="s">
        <v>90</v>
      </c>
      <c s="37">
        <v>2</v>
      </c>
      <c s="36">
        <v>0</v>
      </c>
      <c s="36">
        <f>ROUND(G262*H262,6)</f>
      </c>
      <c r="L262" s="38">
        <v>0</v>
      </c>
      <c s="32">
        <f>ROUND(ROUND(L262,2)*ROUND(G262,3),2)</f>
      </c>
      <c s="36" t="s">
        <v>55</v>
      </c>
      <c>
        <f>(M262*21)/100</f>
      </c>
      <c t="s">
        <v>28</v>
      </c>
    </row>
    <row r="263" spans="1:5" ht="12.75">
      <c r="A263" s="35" t="s">
        <v>56</v>
      </c>
      <c r="E263" s="39" t="s">
        <v>377</v>
      </c>
    </row>
    <row r="264" spans="1:5" ht="12.75">
      <c r="A264" s="35" t="s">
        <v>57</v>
      </c>
      <c r="E264" s="40" t="s">
        <v>5</v>
      </c>
    </row>
    <row r="265" spans="1:5" ht="63.75">
      <c r="A265" t="s">
        <v>59</v>
      </c>
      <c r="E265" s="39" t="s">
        <v>332</v>
      </c>
    </row>
    <row r="266" spans="1:16" ht="12.75">
      <c r="A266" t="s">
        <v>50</v>
      </c>
      <c s="34" t="s">
        <v>378</v>
      </c>
      <c s="34" t="s">
        <v>379</v>
      </c>
      <c s="35" t="s">
        <v>5</v>
      </c>
      <c s="6" t="s">
        <v>380</v>
      </c>
      <c s="36" t="s">
        <v>90</v>
      </c>
      <c s="37">
        <v>12</v>
      </c>
      <c s="36">
        <v>0</v>
      </c>
      <c s="36">
        <f>ROUND(G266*H266,6)</f>
      </c>
      <c r="L266" s="38">
        <v>0</v>
      </c>
      <c s="32">
        <f>ROUND(ROUND(L266,2)*ROUND(G266,3),2)</f>
      </c>
      <c s="36" t="s">
        <v>55</v>
      </c>
      <c>
        <f>(M266*21)/100</f>
      </c>
      <c t="s">
        <v>28</v>
      </c>
    </row>
    <row r="267" spans="1:5" ht="12.75">
      <c r="A267" s="35" t="s">
        <v>56</v>
      </c>
      <c r="E267" s="39" t="s">
        <v>380</v>
      </c>
    </row>
    <row r="268" spans="1:5" ht="12.75">
      <c r="A268" s="35" t="s">
        <v>57</v>
      </c>
      <c r="E268" s="40" t="s">
        <v>5</v>
      </c>
    </row>
    <row r="269" spans="1:5" ht="12.75">
      <c r="A269" t="s">
        <v>59</v>
      </c>
      <c r="E269" s="39" t="s">
        <v>5</v>
      </c>
    </row>
    <row r="270" spans="1:16" ht="12.75">
      <c r="A270" t="s">
        <v>50</v>
      </c>
      <c s="34" t="s">
        <v>381</v>
      </c>
      <c s="34" t="s">
        <v>382</v>
      </c>
      <c s="35" t="s">
        <v>5</v>
      </c>
      <c s="6" t="s">
        <v>383</v>
      </c>
      <c s="36" t="s">
        <v>90</v>
      </c>
      <c s="37">
        <v>2</v>
      </c>
      <c s="36">
        <v>0</v>
      </c>
      <c s="36">
        <f>ROUND(G270*H270,6)</f>
      </c>
      <c r="L270" s="38">
        <v>0</v>
      </c>
      <c s="32">
        <f>ROUND(ROUND(L270,2)*ROUND(G270,3),2)</f>
      </c>
      <c s="36" t="s">
        <v>55</v>
      </c>
      <c>
        <f>(M270*21)/100</f>
      </c>
      <c t="s">
        <v>28</v>
      </c>
    </row>
    <row r="271" spans="1:5" ht="12.75">
      <c r="A271" s="35" t="s">
        <v>56</v>
      </c>
      <c r="E271" s="39" t="s">
        <v>383</v>
      </c>
    </row>
    <row r="272" spans="1:5" ht="12.75">
      <c r="A272" s="35" t="s">
        <v>57</v>
      </c>
      <c r="E272" s="40" t="s">
        <v>5</v>
      </c>
    </row>
    <row r="273" spans="1:5" ht="12.75">
      <c r="A273" t="s">
        <v>59</v>
      </c>
      <c r="E273" s="39" t="s">
        <v>5</v>
      </c>
    </row>
    <row r="274" spans="1:16" ht="12.75">
      <c r="A274" t="s">
        <v>50</v>
      </c>
      <c s="34" t="s">
        <v>384</v>
      </c>
      <c s="34" t="s">
        <v>330</v>
      </c>
      <c s="35" t="s">
        <v>48</v>
      </c>
      <c s="6" t="s">
        <v>331</v>
      </c>
      <c s="36" t="s">
        <v>90</v>
      </c>
      <c s="37">
        <v>1</v>
      </c>
      <c s="36">
        <v>0</v>
      </c>
      <c s="36">
        <f>ROUND(G274*H274,6)</f>
      </c>
      <c r="L274" s="38">
        <v>0</v>
      </c>
      <c s="32">
        <f>ROUND(ROUND(L274,2)*ROUND(G274,3),2)</f>
      </c>
      <c s="36" t="s">
        <v>55</v>
      </c>
      <c>
        <f>(M274*21)/100</f>
      </c>
      <c t="s">
        <v>28</v>
      </c>
    </row>
    <row r="275" spans="1:5" ht="12.75">
      <c r="A275" s="35" t="s">
        <v>56</v>
      </c>
      <c r="E275" s="39" t="s">
        <v>331</v>
      </c>
    </row>
    <row r="276" spans="1:5" ht="12.75">
      <c r="A276" s="35" t="s">
        <v>57</v>
      </c>
      <c r="E276" s="40" t="s">
        <v>5</v>
      </c>
    </row>
    <row r="277" spans="1:5" ht="63.75">
      <c r="A277" t="s">
        <v>59</v>
      </c>
      <c r="E277" s="39" t="s">
        <v>332</v>
      </c>
    </row>
    <row r="278" spans="1:16" ht="12.75">
      <c r="A278" t="s">
        <v>50</v>
      </c>
      <c s="34" t="s">
        <v>385</v>
      </c>
      <c s="34" t="s">
        <v>386</v>
      </c>
      <c s="35" t="s">
        <v>5</v>
      </c>
      <c s="6" t="s">
        <v>387</v>
      </c>
      <c s="36" t="s">
        <v>90</v>
      </c>
      <c s="37">
        <v>2</v>
      </c>
      <c s="36">
        <v>0</v>
      </c>
      <c s="36">
        <f>ROUND(G278*H278,6)</f>
      </c>
      <c r="L278" s="38">
        <v>0</v>
      </c>
      <c s="32">
        <f>ROUND(ROUND(L278,2)*ROUND(G278,3),2)</f>
      </c>
      <c s="36" t="s">
        <v>55</v>
      </c>
      <c>
        <f>(M278*21)/100</f>
      </c>
      <c t="s">
        <v>28</v>
      </c>
    </row>
    <row r="279" spans="1:5" ht="12.75">
      <c r="A279" s="35" t="s">
        <v>56</v>
      </c>
      <c r="E279" s="39" t="s">
        <v>387</v>
      </c>
    </row>
    <row r="280" spans="1:5" ht="12.75">
      <c r="A280" s="35" t="s">
        <v>57</v>
      </c>
      <c r="E280" s="40" t="s">
        <v>5</v>
      </c>
    </row>
    <row r="281" spans="1:5" ht="63.75">
      <c r="A281" t="s">
        <v>59</v>
      </c>
      <c r="E281" s="39" t="s">
        <v>388</v>
      </c>
    </row>
    <row r="282" spans="1:16" ht="12.75">
      <c r="A282" t="s">
        <v>50</v>
      </c>
      <c s="34" t="s">
        <v>389</v>
      </c>
      <c s="34" t="s">
        <v>390</v>
      </c>
      <c s="35" t="s">
        <v>5</v>
      </c>
      <c s="6" t="s">
        <v>391</v>
      </c>
      <c s="36" t="s">
        <v>90</v>
      </c>
      <c s="37">
        <v>25</v>
      </c>
      <c s="36">
        <v>0</v>
      </c>
      <c s="36">
        <f>ROUND(G282*H282,6)</f>
      </c>
      <c r="L282" s="38">
        <v>0</v>
      </c>
      <c s="32">
        <f>ROUND(ROUND(L282,2)*ROUND(G282,3),2)</f>
      </c>
      <c s="36" t="s">
        <v>55</v>
      </c>
      <c>
        <f>(M282*21)/100</f>
      </c>
      <c t="s">
        <v>28</v>
      </c>
    </row>
    <row r="283" spans="1:5" ht="12.75">
      <c r="A283" s="35" t="s">
        <v>56</v>
      </c>
      <c r="E283" s="39" t="s">
        <v>391</v>
      </c>
    </row>
    <row r="284" spans="1:5" ht="12.75">
      <c r="A284" s="35" t="s">
        <v>57</v>
      </c>
      <c r="E284" s="40" t="s">
        <v>5</v>
      </c>
    </row>
    <row r="285" spans="1:5" ht="89.25">
      <c r="A285" t="s">
        <v>59</v>
      </c>
      <c r="E285" s="39" t="s">
        <v>392</v>
      </c>
    </row>
    <row r="286" spans="1:16" ht="25.5">
      <c r="A286" t="s">
        <v>50</v>
      </c>
      <c s="34" t="s">
        <v>393</v>
      </c>
      <c s="34" t="s">
        <v>394</v>
      </c>
      <c s="35" t="s">
        <v>5</v>
      </c>
      <c s="6" t="s">
        <v>395</v>
      </c>
      <c s="36" t="s">
        <v>90</v>
      </c>
      <c s="37">
        <v>25</v>
      </c>
      <c s="36">
        <v>0</v>
      </c>
      <c s="36">
        <f>ROUND(G286*H286,6)</f>
      </c>
      <c r="L286" s="38">
        <v>0</v>
      </c>
      <c s="32">
        <f>ROUND(ROUND(L286,2)*ROUND(G286,3),2)</f>
      </c>
      <c s="36" t="s">
        <v>55</v>
      </c>
      <c>
        <f>(M286*21)/100</f>
      </c>
      <c t="s">
        <v>28</v>
      </c>
    </row>
    <row r="287" spans="1:5" ht="25.5">
      <c r="A287" s="35" t="s">
        <v>56</v>
      </c>
      <c r="E287" s="39" t="s">
        <v>395</v>
      </c>
    </row>
    <row r="288" spans="1:5" ht="12.75">
      <c r="A288" s="35" t="s">
        <v>57</v>
      </c>
      <c r="E288" s="40" t="s">
        <v>5</v>
      </c>
    </row>
    <row r="289" spans="1:5" ht="76.5">
      <c r="A289" t="s">
        <v>59</v>
      </c>
      <c r="E289" s="39" t="s">
        <v>396</v>
      </c>
    </row>
    <row r="290" spans="1:16" ht="25.5">
      <c r="A290" t="s">
        <v>50</v>
      </c>
      <c s="34" t="s">
        <v>397</v>
      </c>
      <c s="34" t="s">
        <v>398</v>
      </c>
      <c s="35" t="s">
        <v>5</v>
      </c>
      <c s="6" t="s">
        <v>399</v>
      </c>
      <c s="36" t="s">
        <v>292</v>
      </c>
      <c s="37">
        <v>25</v>
      </c>
      <c s="36">
        <v>0</v>
      </c>
      <c s="36">
        <f>ROUND(G290*H290,6)</f>
      </c>
      <c r="L290" s="38">
        <v>0</v>
      </c>
      <c s="32">
        <f>ROUND(ROUND(L290,2)*ROUND(G290,3),2)</f>
      </c>
      <c s="36" t="s">
        <v>55</v>
      </c>
      <c>
        <f>(M290*21)/100</f>
      </c>
      <c t="s">
        <v>28</v>
      </c>
    </row>
    <row r="291" spans="1:5" ht="25.5">
      <c r="A291" s="35" t="s">
        <v>56</v>
      </c>
      <c r="E291" s="39" t="s">
        <v>399</v>
      </c>
    </row>
    <row r="292" spans="1:5" ht="12.75">
      <c r="A292" s="35" t="s">
        <v>57</v>
      </c>
      <c r="E292" s="40" t="s">
        <v>5</v>
      </c>
    </row>
    <row r="293" spans="1:5" ht="76.5">
      <c r="A293" t="s">
        <v>59</v>
      </c>
      <c r="E293" s="39" t="s">
        <v>293</v>
      </c>
    </row>
    <row r="294" spans="1:16" ht="12.75">
      <c r="A294" t="s">
        <v>50</v>
      </c>
      <c s="34" t="s">
        <v>400</v>
      </c>
      <c s="34" t="s">
        <v>401</v>
      </c>
      <c s="35" t="s">
        <v>5</v>
      </c>
      <c s="6" t="s">
        <v>402</v>
      </c>
      <c s="36" t="s">
        <v>90</v>
      </c>
      <c s="37">
        <v>25</v>
      </c>
      <c s="36">
        <v>0</v>
      </c>
      <c s="36">
        <f>ROUND(G294*H294,6)</f>
      </c>
      <c r="L294" s="38">
        <v>0</v>
      </c>
      <c s="32">
        <f>ROUND(ROUND(L294,2)*ROUND(G294,3),2)</f>
      </c>
      <c s="36" t="s">
        <v>55</v>
      </c>
      <c>
        <f>(M294*21)/100</f>
      </c>
      <c t="s">
        <v>28</v>
      </c>
    </row>
    <row r="295" spans="1:5" ht="12.75">
      <c r="A295" s="35" t="s">
        <v>56</v>
      </c>
      <c r="E295" s="39" t="s">
        <v>402</v>
      </c>
    </row>
    <row r="296" spans="1:5" ht="12.75">
      <c r="A296" s="35" t="s">
        <v>57</v>
      </c>
      <c r="E296" s="40" t="s">
        <v>5</v>
      </c>
    </row>
    <row r="297" spans="1:5" ht="51">
      <c r="A297" t="s">
        <v>59</v>
      </c>
      <c r="E297" s="39" t="s">
        <v>403</v>
      </c>
    </row>
    <row r="298" spans="1:16" ht="12.75">
      <c r="A298" t="s">
        <v>50</v>
      </c>
      <c s="34" t="s">
        <v>404</v>
      </c>
      <c s="34" t="s">
        <v>405</v>
      </c>
      <c s="35" t="s">
        <v>5</v>
      </c>
      <c s="6" t="s">
        <v>406</v>
      </c>
      <c s="36" t="s">
        <v>90</v>
      </c>
      <c s="37">
        <v>25</v>
      </c>
      <c s="36">
        <v>0</v>
      </c>
      <c s="36">
        <f>ROUND(G298*H298,6)</f>
      </c>
      <c r="L298" s="38">
        <v>0</v>
      </c>
      <c s="32">
        <f>ROUND(ROUND(L298,2)*ROUND(G298,3),2)</f>
      </c>
      <c s="36" t="s">
        <v>55</v>
      </c>
      <c>
        <f>(M298*21)/100</f>
      </c>
      <c t="s">
        <v>28</v>
      </c>
    </row>
    <row r="299" spans="1:5" ht="12.75">
      <c r="A299" s="35" t="s">
        <v>56</v>
      </c>
      <c r="E299" s="39" t="s">
        <v>406</v>
      </c>
    </row>
    <row r="300" spans="1:5" ht="12.75">
      <c r="A300" s="35" t="s">
        <v>57</v>
      </c>
      <c r="E300" s="40" t="s">
        <v>5</v>
      </c>
    </row>
    <row r="301" spans="1:5" ht="76.5">
      <c r="A301" t="s">
        <v>59</v>
      </c>
      <c r="E301" s="39" t="s">
        <v>407</v>
      </c>
    </row>
    <row r="302" spans="1:16" ht="12.75">
      <c r="A302" t="s">
        <v>50</v>
      </c>
      <c s="34" t="s">
        <v>408</v>
      </c>
      <c s="34" t="s">
        <v>409</v>
      </c>
      <c s="35" t="s">
        <v>5</v>
      </c>
      <c s="6" t="s">
        <v>410</v>
      </c>
      <c s="36" t="s">
        <v>90</v>
      </c>
      <c s="37">
        <v>25</v>
      </c>
      <c s="36">
        <v>0</v>
      </c>
      <c s="36">
        <f>ROUND(G302*H302,6)</f>
      </c>
      <c r="L302" s="38">
        <v>0</v>
      </c>
      <c s="32">
        <f>ROUND(ROUND(L302,2)*ROUND(G302,3),2)</f>
      </c>
      <c s="36" t="s">
        <v>55</v>
      </c>
      <c>
        <f>(M302*21)/100</f>
      </c>
      <c t="s">
        <v>28</v>
      </c>
    </row>
    <row r="303" spans="1:5" ht="12.75">
      <c r="A303" s="35" t="s">
        <v>56</v>
      </c>
      <c r="E303" s="39" t="s">
        <v>410</v>
      </c>
    </row>
    <row r="304" spans="1:5" ht="12.75">
      <c r="A304" s="35" t="s">
        <v>57</v>
      </c>
      <c r="E304" s="40" t="s">
        <v>5</v>
      </c>
    </row>
    <row r="305" spans="1:5" ht="89.25">
      <c r="A305" t="s">
        <v>59</v>
      </c>
      <c r="E305" s="39" t="s">
        <v>362</v>
      </c>
    </row>
    <row r="306" spans="1:16" ht="12.75">
      <c r="A306" t="s">
        <v>50</v>
      </c>
      <c s="34" t="s">
        <v>411</v>
      </c>
      <c s="34" t="s">
        <v>412</v>
      </c>
      <c s="35" t="s">
        <v>5</v>
      </c>
      <c s="6" t="s">
        <v>413</v>
      </c>
      <c s="36" t="s">
        <v>99</v>
      </c>
      <c s="37">
        <v>900</v>
      </c>
      <c s="36">
        <v>0</v>
      </c>
      <c s="36">
        <f>ROUND(G306*H306,6)</f>
      </c>
      <c r="L306" s="38">
        <v>0</v>
      </c>
      <c s="32">
        <f>ROUND(ROUND(L306,2)*ROUND(G306,3),2)</f>
      </c>
      <c s="36" t="s">
        <v>55</v>
      </c>
      <c>
        <f>(M306*21)/100</f>
      </c>
      <c t="s">
        <v>28</v>
      </c>
    </row>
    <row r="307" spans="1:5" ht="12.75">
      <c r="A307" s="35" t="s">
        <v>56</v>
      </c>
      <c r="E307" s="39" t="s">
        <v>413</v>
      </c>
    </row>
    <row r="308" spans="1:5" ht="12.75">
      <c r="A308" s="35" t="s">
        <v>57</v>
      </c>
      <c r="E308" s="40" t="s">
        <v>5</v>
      </c>
    </row>
    <row r="309" spans="1:5" ht="12.75">
      <c r="A309" t="s">
        <v>59</v>
      </c>
      <c r="E309" s="39" t="s">
        <v>5</v>
      </c>
    </row>
    <row r="310" spans="1:16" ht="25.5">
      <c r="A310" t="s">
        <v>50</v>
      </c>
      <c s="34" t="s">
        <v>414</v>
      </c>
      <c s="34" t="s">
        <v>51</v>
      </c>
      <c s="35" t="s">
        <v>52</v>
      </c>
      <c s="6" t="s">
        <v>53</v>
      </c>
      <c s="36" t="s">
        <v>54</v>
      </c>
      <c s="37">
        <v>3.12</v>
      </c>
      <c s="36">
        <v>0</v>
      </c>
      <c s="36">
        <f>ROUND(G310*H310,6)</f>
      </c>
      <c r="L310" s="38">
        <v>0</v>
      </c>
      <c s="32">
        <f>ROUND(ROUND(L310,2)*ROUND(G310,3),2)</f>
      </c>
      <c s="36" t="s">
        <v>55</v>
      </c>
      <c>
        <f>(M310*21)/100</f>
      </c>
      <c t="s">
        <v>28</v>
      </c>
    </row>
    <row r="311" spans="1:5" ht="25.5">
      <c r="A311" s="35" t="s">
        <v>56</v>
      </c>
      <c r="E311" s="39" t="s">
        <v>53</v>
      </c>
    </row>
    <row r="312" spans="1:5" ht="25.5">
      <c r="A312" s="35" t="s">
        <v>57</v>
      </c>
      <c r="E312" s="40" t="s">
        <v>415</v>
      </c>
    </row>
    <row r="313" spans="1:5" ht="63.75">
      <c r="A313" t="s">
        <v>59</v>
      </c>
      <c r="E313" s="39" t="s">
        <v>60</v>
      </c>
    </row>
    <row r="314" spans="1:16" ht="25.5">
      <c r="A314" t="s">
        <v>50</v>
      </c>
      <c s="34" t="s">
        <v>416</v>
      </c>
      <c s="34" t="s">
        <v>417</v>
      </c>
      <c s="35" t="s">
        <v>418</v>
      </c>
      <c s="6" t="s">
        <v>419</v>
      </c>
      <c s="36" t="s">
        <v>54</v>
      </c>
      <c s="37">
        <v>1</v>
      </c>
      <c s="36">
        <v>0</v>
      </c>
      <c s="36">
        <f>ROUND(G314*H314,6)</f>
      </c>
      <c r="L314" s="38">
        <v>0</v>
      </c>
      <c s="32">
        <f>ROUND(ROUND(L314,2)*ROUND(G314,3),2)</f>
      </c>
      <c s="36" t="s">
        <v>55</v>
      </c>
      <c>
        <f>(M314*21)/100</f>
      </c>
      <c t="s">
        <v>28</v>
      </c>
    </row>
    <row r="315" spans="1:5" ht="25.5">
      <c r="A315" s="35" t="s">
        <v>56</v>
      </c>
      <c r="E315" s="39" t="s">
        <v>419</v>
      </c>
    </row>
    <row r="316" spans="1:5" ht="25.5">
      <c r="A316" s="35" t="s">
        <v>57</v>
      </c>
      <c r="E316" s="40" t="s">
        <v>420</v>
      </c>
    </row>
    <row r="317" spans="1:5" ht="89.25">
      <c r="A317" t="s">
        <v>59</v>
      </c>
      <c r="E317" s="39" t="s">
        <v>421</v>
      </c>
    </row>
    <row r="318" spans="1:16" ht="25.5">
      <c r="A318" t="s">
        <v>50</v>
      </c>
      <c s="34" t="s">
        <v>422</v>
      </c>
      <c s="34" t="s">
        <v>423</v>
      </c>
      <c s="35" t="s">
        <v>424</v>
      </c>
      <c s="6" t="s">
        <v>425</v>
      </c>
      <c s="36" t="s">
        <v>54</v>
      </c>
      <c s="37">
        <v>1</v>
      </c>
      <c s="36">
        <v>0</v>
      </c>
      <c s="36">
        <f>ROUND(G318*H318,6)</f>
      </c>
      <c r="L318" s="38">
        <v>0</v>
      </c>
      <c s="32">
        <f>ROUND(ROUND(L318,2)*ROUND(G318,3),2)</f>
      </c>
      <c s="36" t="s">
        <v>55</v>
      </c>
      <c>
        <f>(M318*21)/100</f>
      </c>
      <c t="s">
        <v>28</v>
      </c>
    </row>
    <row r="319" spans="1:5" ht="25.5">
      <c r="A319" s="35" t="s">
        <v>56</v>
      </c>
      <c r="E319" s="39" t="s">
        <v>425</v>
      </c>
    </row>
    <row r="320" spans="1:5" ht="25.5">
      <c r="A320" s="35" t="s">
        <v>57</v>
      </c>
      <c r="E320" s="40" t="s">
        <v>420</v>
      </c>
    </row>
    <row r="321" spans="1:5" ht="25.5">
      <c r="A321" t="s">
        <v>59</v>
      </c>
      <c r="E321" s="39" t="s">
        <v>426</v>
      </c>
    </row>
    <row r="322" spans="1:16" ht="25.5">
      <c r="A322" t="s">
        <v>50</v>
      </c>
      <c s="34" t="s">
        <v>427</v>
      </c>
      <c s="34" t="s">
        <v>428</v>
      </c>
      <c s="35" t="s">
        <v>429</v>
      </c>
      <c s="6" t="s">
        <v>430</v>
      </c>
      <c s="36" t="s">
        <v>54</v>
      </c>
      <c s="37">
        <v>10</v>
      </c>
      <c s="36">
        <v>0</v>
      </c>
      <c s="36">
        <f>ROUND(G322*H322,6)</f>
      </c>
      <c r="L322" s="38">
        <v>0</v>
      </c>
      <c s="32">
        <f>ROUND(ROUND(L322,2)*ROUND(G322,3),2)</f>
      </c>
      <c s="36" t="s">
        <v>55</v>
      </c>
      <c>
        <f>(M322*21)/100</f>
      </c>
      <c t="s">
        <v>28</v>
      </c>
    </row>
    <row r="323" spans="1:5" ht="25.5">
      <c r="A323" s="35" t="s">
        <v>56</v>
      </c>
      <c r="E323" s="39" t="s">
        <v>430</v>
      </c>
    </row>
    <row r="324" spans="1:5" ht="25.5">
      <c r="A324" s="35" t="s">
        <v>57</v>
      </c>
      <c r="E324" s="40" t="s">
        <v>431</v>
      </c>
    </row>
    <row r="325" spans="1:5" ht="25.5">
      <c r="A325" t="s">
        <v>59</v>
      </c>
      <c r="E325" s="39" t="s">
        <v>426</v>
      </c>
    </row>
    <row r="326" spans="1:16" ht="25.5">
      <c r="A326" t="s">
        <v>50</v>
      </c>
      <c s="34" t="s">
        <v>432</v>
      </c>
      <c s="34" t="s">
        <v>433</v>
      </c>
      <c s="35" t="s">
        <v>434</v>
      </c>
      <c s="6" t="s">
        <v>435</v>
      </c>
      <c s="36" t="s">
        <v>54</v>
      </c>
      <c s="37">
        <v>12</v>
      </c>
      <c s="36">
        <v>0</v>
      </c>
      <c s="36">
        <f>ROUND(G326*H326,6)</f>
      </c>
      <c r="L326" s="38">
        <v>0</v>
      </c>
      <c s="32">
        <f>ROUND(ROUND(L326,2)*ROUND(G326,3),2)</f>
      </c>
      <c s="36" t="s">
        <v>55</v>
      </c>
      <c>
        <f>(M326*21)/100</f>
      </c>
      <c t="s">
        <v>28</v>
      </c>
    </row>
    <row r="327" spans="1:5" ht="25.5">
      <c r="A327" s="35" t="s">
        <v>56</v>
      </c>
      <c r="E327" s="39" t="s">
        <v>435</v>
      </c>
    </row>
    <row r="328" spans="1:5" ht="25.5">
      <c r="A328" s="35" t="s">
        <v>57</v>
      </c>
      <c r="E328" s="40" t="s">
        <v>436</v>
      </c>
    </row>
    <row r="329" spans="1:5" ht="25.5">
      <c r="A329" t="s">
        <v>59</v>
      </c>
      <c r="E329"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439</v>
      </c>
      <c r="E8" s="30" t="s">
        <v>438</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f>
      </c>
      <c s="32">
        <f>0+M10+M14+M18+M22+M26+M30+M34+M38+M42+M46+M50+M54+M58+M62+M66+M70+M74+M78+M82+M86+M90+M94+M98+M102+M106+M110+M114+M118+M122+M126+M130+M134+M138+M142+M146+M150+M154+M158+M162+M166+M170+M174+M178+M182+M186+M190+M194+M198+M202+M206+M210+M214+M218+M222+M226+M230+M234+M238+M242+M246+M250</f>
      </c>
    </row>
    <row r="10" spans="1:16" ht="12.75">
      <c r="A10" t="s">
        <v>50</v>
      </c>
      <c s="34" t="s">
        <v>48</v>
      </c>
      <c s="34" t="s">
        <v>440</v>
      </c>
      <c s="35" t="s">
        <v>5</v>
      </c>
      <c s="6" t="s">
        <v>185</v>
      </c>
      <c s="36" t="s">
        <v>186</v>
      </c>
      <c s="37">
        <v>0.02</v>
      </c>
      <c s="36">
        <v>0</v>
      </c>
      <c s="36">
        <f>ROUND(G10*H10,6)</f>
      </c>
      <c r="L10" s="38">
        <v>0</v>
      </c>
      <c s="32">
        <f>ROUND(ROUND(L10,2)*ROUND(G10,3),2)</f>
      </c>
      <c s="36" t="s">
        <v>55</v>
      </c>
      <c>
        <f>(M10*21)/100</f>
      </c>
      <c t="s">
        <v>28</v>
      </c>
    </row>
    <row r="11" spans="1:5" ht="12.75">
      <c r="A11" s="35" t="s">
        <v>56</v>
      </c>
      <c r="E11" s="39" t="s">
        <v>185</v>
      </c>
    </row>
    <row r="12" spans="1:5" ht="12.75">
      <c r="A12" s="35" t="s">
        <v>57</v>
      </c>
      <c r="E12" s="40" t="s">
        <v>5</v>
      </c>
    </row>
    <row r="13" spans="1:5" ht="12.75">
      <c r="A13" t="s">
        <v>59</v>
      </c>
      <c r="E13" s="39" t="s">
        <v>5</v>
      </c>
    </row>
    <row r="14" spans="1:16" ht="12.75">
      <c r="A14" t="s">
        <v>50</v>
      </c>
      <c s="34" t="s">
        <v>28</v>
      </c>
      <c s="34" t="s">
        <v>441</v>
      </c>
      <c s="35" t="s">
        <v>5</v>
      </c>
      <c s="6" t="s">
        <v>442</v>
      </c>
      <c s="36" t="s">
        <v>70</v>
      </c>
      <c s="37">
        <v>4.73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187</v>
      </c>
      <c s="35" t="s">
        <v>5</v>
      </c>
      <c s="6" t="s">
        <v>83</v>
      </c>
      <c s="36" t="s">
        <v>70</v>
      </c>
      <c s="37">
        <v>0.47</v>
      </c>
      <c s="36">
        <v>0</v>
      </c>
      <c s="36">
        <f>ROUND(G18*H18,6)</f>
      </c>
      <c r="L18" s="38">
        <v>0</v>
      </c>
      <c s="32">
        <f>ROUND(ROUND(L18,2)*ROUND(G18,3),2)</f>
      </c>
      <c s="36" t="s">
        <v>55</v>
      </c>
      <c>
        <f>(M18*21)/100</f>
      </c>
      <c t="s">
        <v>28</v>
      </c>
    </row>
    <row r="19" spans="1:5" ht="12.75">
      <c r="A19" s="35" t="s">
        <v>56</v>
      </c>
      <c r="E19" s="39" t="s">
        <v>83</v>
      </c>
    </row>
    <row r="20" spans="1:5" ht="12.75">
      <c r="A20" s="35" t="s">
        <v>57</v>
      </c>
      <c r="E20" s="40" t="s">
        <v>5</v>
      </c>
    </row>
    <row r="21" spans="1:5" ht="216.75">
      <c r="A21" t="s">
        <v>59</v>
      </c>
      <c r="E21" s="39" t="s">
        <v>84</v>
      </c>
    </row>
    <row r="22" spans="1:16" ht="12.75">
      <c r="A22" t="s">
        <v>50</v>
      </c>
      <c s="34" t="s">
        <v>75</v>
      </c>
      <c s="34" t="s">
        <v>443</v>
      </c>
      <c s="35" t="s">
        <v>5</v>
      </c>
      <c s="6" t="s">
        <v>444</v>
      </c>
      <c s="36" t="s">
        <v>70</v>
      </c>
      <c s="37">
        <v>0.47</v>
      </c>
      <c s="36">
        <v>0</v>
      </c>
      <c s="36">
        <f>ROUND(G22*H22,6)</f>
      </c>
      <c r="L22" s="38">
        <v>0</v>
      </c>
      <c s="32">
        <f>ROUND(ROUND(L22,2)*ROUND(G22,3),2)</f>
      </c>
      <c s="36" t="s">
        <v>55</v>
      </c>
      <c>
        <f>(M22*21)/100</f>
      </c>
      <c t="s">
        <v>28</v>
      </c>
    </row>
    <row r="23" spans="1:5" ht="12.75">
      <c r="A23" s="35" t="s">
        <v>56</v>
      </c>
      <c r="E23" s="39" t="s">
        <v>444</v>
      </c>
    </row>
    <row r="24" spans="1:5" ht="12.75">
      <c r="A24" s="35" t="s">
        <v>57</v>
      </c>
      <c r="E24" s="40" t="s">
        <v>5</v>
      </c>
    </row>
    <row r="25" spans="1:5" ht="216.75">
      <c r="A25" t="s">
        <v>59</v>
      </c>
      <c r="E25" s="39" t="s">
        <v>84</v>
      </c>
    </row>
    <row r="26" spans="1:16" ht="12.75">
      <c r="A26" t="s">
        <v>50</v>
      </c>
      <c s="34" t="s">
        <v>81</v>
      </c>
      <c s="34" t="s">
        <v>188</v>
      </c>
      <c s="35" t="s">
        <v>5</v>
      </c>
      <c s="6" t="s">
        <v>189</v>
      </c>
      <c s="36" t="s">
        <v>70</v>
      </c>
      <c s="37">
        <v>4.25</v>
      </c>
      <c s="36">
        <v>0</v>
      </c>
      <c s="36">
        <f>ROUND(G26*H26,6)</f>
      </c>
      <c r="L26" s="38">
        <v>0</v>
      </c>
      <c s="32">
        <f>ROUND(ROUND(L26,2)*ROUND(G26,3),2)</f>
      </c>
      <c s="36" t="s">
        <v>55</v>
      </c>
      <c>
        <f>(M26*21)/100</f>
      </c>
      <c t="s">
        <v>28</v>
      </c>
    </row>
    <row r="27" spans="1:5" ht="12.75">
      <c r="A27" s="35" t="s">
        <v>56</v>
      </c>
      <c r="E27" s="39" t="s">
        <v>189</v>
      </c>
    </row>
    <row r="28" spans="1:5" ht="12.75">
      <c r="A28" s="35" t="s">
        <v>57</v>
      </c>
      <c r="E28" s="40" t="s">
        <v>5</v>
      </c>
    </row>
    <row r="29" spans="1:5" ht="165.75">
      <c r="A29" t="s">
        <v>59</v>
      </c>
      <c r="E29" s="39" t="s">
        <v>190</v>
      </c>
    </row>
    <row r="30" spans="1:16" ht="12.75">
      <c r="A30" t="s">
        <v>50</v>
      </c>
      <c s="34" t="s">
        <v>27</v>
      </c>
      <c s="34" t="s">
        <v>193</v>
      </c>
      <c s="35" t="s">
        <v>5</v>
      </c>
      <c s="6" t="s">
        <v>194</v>
      </c>
      <c s="36" t="s">
        <v>99</v>
      </c>
      <c s="37">
        <v>15</v>
      </c>
      <c s="36">
        <v>0</v>
      </c>
      <c s="36">
        <f>ROUND(G30*H30,6)</f>
      </c>
      <c r="L30" s="38">
        <v>0</v>
      </c>
      <c s="32">
        <f>ROUND(ROUND(L30,2)*ROUND(G30,3),2)</f>
      </c>
      <c s="36" t="s">
        <v>55</v>
      </c>
      <c>
        <f>(M30*21)/100</f>
      </c>
      <c t="s">
        <v>28</v>
      </c>
    </row>
    <row r="31" spans="1:5" ht="12.75">
      <c r="A31" s="35" t="s">
        <v>56</v>
      </c>
      <c r="E31" s="39" t="s">
        <v>194</v>
      </c>
    </row>
    <row r="32" spans="1:5" ht="12.75">
      <c r="A32" s="35" t="s">
        <v>57</v>
      </c>
      <c r="E32" s="40" t="s">
        <v>5</v>
      </c>
    </row>
    <row r="33" spans="1:5" ht="51">
      <c r="A33" t="s">
        <v>59</v>
      </c>
      <c r="E33" s="39" t="s">
        <v>100</v>
      </c>
    </row>
    <row r="34" spans="1:16" ht="25.5">
      <c r="A34" t="s">
        <v>50</v>
      </c>
      <c s="34" t="s">
        <v>87</v>
      </c>
      <c s="34" t="s">
        <v>195</v>
      </c>
      <c s="35" t="s">
        <v>5</v>
      </c>
      <c s="6" t="s">
        <v>196</v>
      </c>
      <c s="36" t="s">
        <v>99</v>
      </c>
      <c s="37">
        <v>15</v>
      </c>
      <c s="36">
        <v>0</v>
      </c>
      <c s="36">
        <f>ROUND(G34*H34,6)</f>
      </c>
      <c r="L34" s="38">
        <v>0</v>
      </c>
      <c s="32">
        <f>ROUND(ROUND(L34,2)*ROUND(G34,3),2)</f>
      </c>
      <c s="36" t="s">
        <v>55</v>
      </c>
      <c>
        <f>(M34*21)/100</f>
      </c>
      <c t="s">
        <v>28</v>
      </c>
    </row>
    <row r="35" spans="1:5" ht="25.5">
      <c r="A35" s="35" t="s">
        <v>56</v>
      </c>
      <c r="E35" s="39" t="s">
        <v>196</v>
      </c>
    </row>
    <row r="36" spans="1:5" ht="12.75">
      <c r="A36" s="35" t="s">
        <v>57</v>
      </c>
      <c r="E36" s="40" t="s">
        <v>5</v>
      </c>
    </row>
    <row r="37" spans="1:5" ht="76.5">
      <c r="A37" t="s">
        <v>59</v>
      </c>
      <c r="E37" s="39" t="s">
        <v>197</v>
      </c>
    </row>
    <row r="38" spans="1:16" ht="12.75">
      <c r="A38" t="s">
        <v>50</v>
      </c>
      <c s="34" t="s">
        <v>92</v>
      </c>
      <c s="34" t="s">
        <v>199</v>
      </c>
      <c s="35" t="s">
        <v>5</v>
      </c>
      <c s="6" t="s">
        <v>107</v>
      </c>
      <c s="36" t="s">
        <v>99</v>
      </c>
      <c s="37">
        <v>15</v>
      </c>
      <c s="36">
        <v>0</v>
      </c>
      <c s="36">
        <f>ROUND(G38*H38,6)</f>
      </c>
      <c r="L38" s="38">
        <v>0</v>
      </c>
      <c s="32">
        <f>ROUND(ROUND(L38,2)*ROUND(G38,3),2)</f>
      </c>
      <c s="36" t="s">
        <v>55</v>
      </c>
      <c>
        <f>(M38*21)/100</f>
      </c>
      <c t="s">
        <v>28</v>
      </c>
    </row>
    <row r="39" spans="1:5" ht="12.75">
      <c r="A39" s="35" t="s">
        <v>56</v>
      </c>
      <c r="E39" s="39" t="s">
        <v>107</v>
      </c>
    </row>
    <row r="40" spans="1:5" ht="12.75">
      <c r="A40" s="35" t="s">
        <v>57</v>
      </c>
      <c r="E40" s="40" t="s">
        <v>5</v>
      </c>
    </row>
    <row r="41" spans="1:5" ht="76.5">
      <c r="A41" t="s">
        <v>59</v>
      </c>
      <c r="E41" s="39" t="s">
        <v>108</v>
      </c>
    </row>
    <row r="42" spans="1:16" ht="25.5">
      <c r="A42" t="s">
        <v>50</v>
      </c>
      <c s="34" t="s">
        <v>96</v>
      </c>
      <c s="34" t="s">
        <v>200</v>
      </c>
      <c s="35" t="s">
        <v>5</v>
      </c>
      <c s="6" t="s">
        <v>201</v>
      </c>
      <c s="36" t="s">
        <v>90</v>
      </c>
      <c s="37">
        <v>1</v>
      </c>
      <c s="36">
        <v>0</v>
      </c>
      <c s="36">
        <f>ROUND(G42*H42,6)</f>
      </c>
      <c r="L42" s="38">
        <v>0</v>
      </c>
      <c s="32">
        <f>ROUND(ROUND(L42,2)*ROUND(G42,3),2)</f>
      </c>
      <c s="36" t="s">
        <v>55</v>
      </c>
      <c>
        <f>(M42*21)/100</f>
      </c>
      <c t="s">
        <v>28</v>
      </c>
    </row>
    <row r="43" spans="1:5" ht="25.5">
      <c r="A43" s="35" t="s">
        <v>56</v>
      </c>
      <c r="E43" s="39" t="s">
        <v>201</v>
      </c>
    </row>
    <row r="44" spans="1:5" ht="12.75">
      <c r="A44" s="35" t="s">
        <v>57</v>
      </c>
      <c r="E44" s="40" t="s">
        <v>5</v>
      </c>
    </row>
    <row r="45" spans="1:5" ht="63.75">
      <c r="A45" t="s">
        <v>59</v>
      </c>
      <c r="E45" s="39" t="s">
        <v>202</v>
      </c>
    </row>
    <row r="46" spans="1:16" ht="25.5">
      <c r="A46" t="s">
        <v>50</v>
      </c>
      <c s="34" t="s">
        <v>101</v>
      </c>
      <c s="34" t="s">
        <v>203</v>
      </c>
      <c s="35" t="s">
        <v>5</v>
      </c>
      <c s="6" t="s">
        <v>204</v>
      </c>
      <c s="36" t="s">
        <v>90</v>
      </c>
      <c s="37">
        <v>3</v>
      </c>
      <c s="36">
        <v>0</v>
      </c>
      <c s="36">
        <f>ROUND(G46*H46,6)</f>
      </c>
      <c r="L46" s="38">
        <v>0</v>
      </c>
      <c s="32">
        <f>ROUND(ROUND(L46,2)*ROUND(G46,3),2)</f>
      </c>
      <c s="36" t="s">
        <v>55</v>
      </c>
      <c>
        <f>(M46*21)/100</f>
      </c>
      <c t="s">
        <v>28</v>
      </c>
    </row>
    <row r="47" spans="1:5" ht="25.5">
      <c r="A47" s="35" t="s">
        <v>56</v>
      </c>
      <c r="E47" s="39" t="s">
        <v>204</v>
      </c>
    </row>
    <row r="48" spans="1:5" ht="12.75">
      <c r="A48" s="35" t="s">
        <v>57</v>
      </c>
      <c r="E48" s="40" t="s">
        <v>5</v>
      </c>
    </row>
    <row r="49" spans="1:5" ht="38.25">
      <c r="A49" t="s">
        <v>59</v>
      </c>
      <c r="E49" s="39" t="s">
        <v>112</v>
      </c>
    </row>
    <row r="50" spans="1:16" ht="25.5">
      <c r="A50" t="s">
        <v>50</v>
      </c>
      <c s="34" t="s">
        <v>105</v>
      </c>
      <c s="34" t="s">
        <v>205</v>
      </c>
      <c s="35" t="s">
        <v>5</v>
      </c>
      <c s="6" t="s">
        <v>206</v>
      </c>
      <c s="36" t="s">
        <v>90</v>
      </c>
      <c s="37">
        <v>3</v>
      </c>
      <c s="36">
        <v>0</v>
      </c>
      <c s="36">
        <f>ROUND(G50*H50,6)</f>
      </c>
      <c r="L50" s="38">
        <v>0</v>
      </c>
      <c s="32">
        <f>ROUND(ROUND(L50,2)*ROUND(G50,3),2)</f>
      </c>
      <c s="36" t="s">
        <v>55</v>
      </c>
      <c>
        <f>(M50*21)/100</f>
      </c>
      <c t="s">
        <v>28</v>
      </c>
    </row>
    <row r="51" spans="1:5" ht="25.5">
      <c r="A51" s="35" t="s">
        <v>56</v>
      </c>
      <c r="E51" s="39" t="s">
        <v>206</v>
      </c>
    </row>
    <row r="52" spans="1:5" ht="12.75">
      <c r="A52" s="35" t="s">
        <v>57</v>
      </c>
      <c r="E52" s="40" t="s">
        <v>5</v>
      </c>
    </row>
    <row r="53" spans="1:5" ht="38.25">
      <c r="A53" t="s">
        <v>59</v>
      </c>
      <c r="E53" s="39" t="s">
        <v>207</v>
      </c>
    </row>
    <row r="54" spans="1:16" ht="25.5">
      <c r="A54" t="s">
        <v>50</v>
      </c>
      <c s="34" t="s">
        <v>109</v>
      </c>
      <c s="34" t="s">
        <v>211</v>
      </c>
      <c s="35" t="s">
        <v>5</v>
      </c>
      <c s="6" t="s">
        <v>212</v>
      </c>
      <c s="36" t="s">
        <v>90</v>
      </c>
      <c s="37">
        <v>10</v>
      </c>
      <c s="36">
        <v>0</v>
      </c>
      <c s="36">
        <f>ROUND(G54*H54,6)</f>
      </c>
      <c r="L54" s="38">
        <v>0</v>
      </c>
      <c s="32">
        <f>ROUND(ROUND(L54,2)*ROUND(G54,3),2)</f>
      </c>
      <c s="36" t="s">
        <v>55</v>
      </c>
      <c>
        <f>(M54*21)/100</f>
      </c>
      <c t="s">
        <v>28</v>
      </c>
    </row>
    <row r="55" spans="1:5" ht="25.5">
      <c r="A55" s="35" t="s">
        <v>56</v>
      </c>
      <c r="E55" s="39" t="s">
        <v>212</v>
      </c>
    </row>
    <row r="56" spans="1:5" ht="12.75">
      <c r="A56" s="35" t="s">
        <v>57</v>
      </c>
      <c r="E56" s="40" t="s">
        <v>5</v>
      </c>
    </row>
    <row r="57" spans="1:5" ht="25.5">
      <c r="A57" t="s">
        <v>59</v>
      </c>
      <c r="E57" s="39" t="s">
        <v>213</v>
      </c>
    </row>
    <row r="58" spans="1:16" ht="25.5">
      <c r="A58" t="s">
        <v>50</v>
      </c>
      <c s="34" t="s">
        <v>115</v>
      </c>
      <c s="34" t="s">
        <v>215</v>
      </c>
      <c s="35" t="s">
        <v>5</v>
      </c>
      <c s="6" t="s">
        <v>216</v>
      </c>
      <c s="36" t="s">
        <v>90</v>
      </c>
      <c s="37">
        <v>5</v>
      </c>
      <c s="36">
        <v>0</v>
      </c>
      <c s="36">
        <f>ROUND(G58*H58,6)</f>
      </c>
      <c r="L58" s="38">
        <v>0</v>
      </c>
      <c s="32">
        <f>ROUND(ROUND(L58,2)*ROUND(G58,3),2)</f>
      </c>
      <c s="36" t="s">
        <v>55</v>
      </c>
      <c>
        <f>(M58*21)/100</f>
      </c>
      <c t="s">
        <v>28</v>
      </c>
    </row>
    <row r="59" spans="1:5" ht="25.5">
      <c r="A59" s="35" t="s">
        <v>56</v>
      </c>
      <c r="E59" s="39" t="s">
        <v>216</v>
      </c>
    </row>
    <row r="60" spans="1:5" ht="12.75">
      <c r="A60" s="35" t="s">
        <v>57</v>
      </c>
      <c r="E60" s="40" t="s">
        <v>5</v>
      </c>
    </row>
    <row r="61" spans="1:5" ht="51">
      <c r="A61" t="s">
        <v>59</v>
      </c>
      <c r="E61" s="39" t="s">
        <v>100</v>
      </c>
    </row>
    <row r="62" spans="1:16" ht="25.5">
      <c r="A62" t="s">
        <v>50</v>
      </c>
      <c s="34" t="s">
        <v>214</v>
      </c>
      <c s="34" t="s">
        <v>217</v>
      </c>
      <c s="35" t="s">
        <v>5</v>
      </c>
      <c s="6" t="s">
        <v>218</v>
      </c>
      <c s="36" t="s">
        <v>99</v>
      </c>
      <c s="37">
        <v>215</v>
      </c>
      <c s="36">
        <v>0</v>
      </c>
      <c s="36">
        <f>ROUND(G62*H62,6)</f>
      </c>
      <c r="L62" s="38">
        <v>0</v>
      </c>
      <c s="32">
        <f>ROUND(ROUND(L62,2)*ROUND(G62,3),2)</f>
      </c>
      <c s="36" t="s">
        <v>55</v>
      </c>
      <c>
        <f>(M62*21)/100</f>
      </c>
      <c t="s">
        <v>28</v>
      </c>
    </row>
    <row r="63" spans="1:5" ht="25.5">
      <c r="A63" s="35" t="s">
        <v>56</v>
      </c>
      <c r="E63" s="39" t="s">
        <v>218</v>
      </c>
    </row>
    <row r="64" spans="1:5" ht="12.75">
      <c r="A64" s="35" t="s">
        <v>57</v>
      </c>
      <c r="E64" s="40" t="s">
        <v>5</v>
      </c>
    </row>
    <row r="65" spans="1:5" ht="25.5">
      <c r="A65" t="s">
        <v>59</v>
      </c>
      <c r="E65" s="39" t="s">
        <v>219</v>
      </c>
    </row>
    <row r="66" spans="1:16" ht="25.5">
      <c r="A66" t="s">
        <v>50</v>
      </c>
      <c s="34" t="s">
        <v>120</v>
      </c>
      <c s="34" t="s">
        <v>228</v>
      </c>
      <c s="35" t="s">
        <v>5</v>
      </c>
      <c s="6" t="s">
        <v>229</v>
      </c>
      <c s="36" t="s">
        <v>99</v>
      </c>
      <c s="37">
        <v>215</v>
      </c>
      <c s="36">
        <v>0</v>
      </c>
      <c s="36">
        <f>ROUND(G66*H66,6)</f>
      </c>
      <c r="L66" s="38">
        <v>0</v>
      </c>
      <c s="32">
        <f>ROUND(ROUND(L66,2)*ROUND(G66,3),2)</f>
      </c>
      <c s="36" t="s">
        <v>55</v>
      </c>
      <c>
        <f>(M66*21)/100</f>
      </c>
      <c t="s">
        <v>28</v>
      </c>
    </row>
    <row r="67" spans="1:5" ht="25.5">
      <c r="A67" s="35" t="s">
        <v>56</v>
      </c>
      <c r="E67" s="39" t="s">
        <v>229</v>
      </c>
    </row>
    <row r="68" spans="1:5" ht="12.75">
      <c r="A68" s="35" t="s">
        <v>57</v>
      </c>
      <c r="E68" s="40" t="s">
        <v>5</v>
      </c>
    </row>
    <row r="69" spans="1:5" ht="38.25">
      <c r="A69" t="s">
        <v>59</v>
      </c>
      <c r="E69" s="39" t="s">
        <v>230</v>
      </c>
    </row>
    <row r="70" spans="1:16" ht="12.75">
      <c r="A70" t="s">
        <v>50</v>
      </c>
      <c s="34" t="s">
        <v>124</v>
      </c>
      <c s="34" t="s">
        <v>236</v>
      </c>
      <c s="35" t="s">
        <v>5</v>
      </c>
      <c s="6" t="s">
        <v>237</v>
      </c>
      <c s="36" t="s">
        <v>99</v>
      </c>
      <c s="37">
        <v>215</v>
      </c>
      <c s="36">
        <v>0</v>
      </c>
      <c s="36">
        <f>ROUND(G70*H70,6)</f>
      </c>
      <c r="L70" s="38">
        <v>0</v>
      </c>
      <c s="32">
        <f>ROUND(ROUND(L70,2)*ROUND(G70,3),2)</f>
      </c>
      <c s="36" t="s">
        <v>55</v>
      </c>
      <c>
        <f>(M70*21)/100</f>
      </c>
      <c t="s">
        <v>28</v>
      </c>
    </row>
    <row r="71" spans="1:5" ht="12.75">
      <c r="A71" s="35" t="s">
        <v>56</v>
      </c>
      <c r="E71" s="39" t="s">
        <v>237</v>
      </c>
    </row>
    <row r="72" spans="1:5" ht="12.75">
      <c r="A72" s="35" t="s">
        <v>57</v>
      </c>
      <c r="E72" s="40" t="s">
        <v>5</v>
      </c>
    </row>
    <row r="73" spans="1:5" ht="38.25">
      <c r="A73" t="s">
        <v>59</v>
      </c>
      <c r="E73" s="39" t="s">
        <v>235</v>
      </c>
    </row>
    <row r="74" spans="1:16" ht="12.75">
      <c r="A74" t="s">
        <v>50</v>
      </c>
      <c s="34" t="s">
        <v>129</v>
      </c>
      <c s="34" t="s">
        <v>445</v>
      </c>
      <c s="35" t="s">
        <v>5</v>
      </c>
      <c s="6" t="s">
        <v>446</v>
      </c>
      <c s="36" t="s">
        <v>90</v>
      </c>
      <c s="37">
        <v>215</v>
      </c>
      <c s="36">
        <v>0</v>
      </c>
      <c s="36">
        <f>ROUND(G74*H74,6)</f>
      </c>
      <c r="L74" s="38">
        <v>0</v>
      </c>
      <c s="32">
        <f>ROUND(ROUND(L74,2)*ROUND(G74,3),2)</f>
      </c>
      <c s="36" t="s">
        <v>55</v>
      </c>
      <c>
        <f>(M74*21)/100</f>
      </c>
      <c t="s">
        <v>28</v>
      </c>
    </row>
    <row r="75" spans="1:5" ht="12.75">
      <c r="A75" s="35" t="s">
        <v>56</v>
      </c>
      <c r="E75" s="39" t="s">
        <v>446</v>
      </c>
    </row>
    <row r="76" spans="1:5" ht="12.75">
      <c r="A76" s="35" t="s">
        <v>57</v>
      </c>
      <c r="E76" s="40" t="s">
        <v>5</v>
      </c>
    </row>
    <row r="77" spans="1:5" ht="25.5">
      <c r="A77" t="s">
        <v>59</v>
      </c>
      <c r="E77" s="39" t="s">
        <v>219</v>
      </c>
    </row>
    <row r="78" spans="1:16" ht="12.75">
      <c r="A78" t="s">
        <v>50</v>
      </c>
      <c s="34" t="s">
        <v>133</v>
      </c>
      <c s="34" t="s">
        <v>238</v>
      </c>
      <c s="35" t="s">
        <v>5</v>
      </c>
      <c s="6" t="s">
        <v>239</v>
      </c>
      <c s="36" t="s">
        <v>90</v>
      </c>
      <c s="37">
        <v>2</v>
      </c>
      <c s="36">
        <v>0</v>
      </c>
      <c s="36">
        <f>ROUND(G78*H78,6)</f>
      </c>
      <c r="L78" s="38">
        <v>0</v>
      </c>
      <c s="32">
        <f>ROUND(ROUND(L78,2)*ROUND(G78,3),2)</f>
      </c>
      <c s="36" t="s">
        <v>55</v>
      </c>
      <c>
        <f>(M78*21)/100</f>
      </c>
      <c t="s">
        <v>28</v>
      </c>
    </row>
    <row r="79" spans="1:5" ht="12.75">
      <c r="A79" s="35" t="s">
        <v>56</v>
      </c>
      <c r="E79" s="39" t="s">
        <v>239</v>
      </c>
    </row>
    <row r="80" spans="1:5" ht="12.75">
      <c r="A80" s="35" t="s">
        <v>57</v>
      </c>
      <c r="E80" s="40" t="s">
        <v>5</v>
      </c>
    </row>
    <row r="81" spans="1:5" ht="38.25">
      <c r="A81" t="s">
        <v>59</v>
      </c>
      <c r="E81" s="39" t="s">
        <v>240</v>
      </c>
    </row>
    <row r="82" spans="1:16" ht="12.75">
      <c r="A82" t="s">
        <v>50</v>
      </c>
      <c s="34" t="s">
        <v>137</v>
      </c>
      <c s="34" t="s">
        <v>242</v>
      </c>
      <c s="35" t="s">
        <v>5</v>
      </c>
      <c s="6" t="s">
        <v>243</v>
      </c>
      <c s="36" t="s">
        <v>90</v>
      </c>
      <c s="37">
        <v>2</v>
      </c>
      <c s="36">
        <v>0</v>
      </c>
      <c s="36">
        <f>ROUND(G82*H82,6)</f>
      </c>
      <c r="L82" s="38">
        <v>0</v>
      </c>
      <c s="32">
        <f>ROUND(ROUND(L82,2)*ROUND(G82,3),2)</f>
      </c>
      <c s="36" t="s">
        <v>55</v>
      </c>
      <c>
        <f>(M82*21)/100</f>
      </c>
      <c t="s">
        <v>28</v>
      </c>
    </row>
    <row r="83" spans="1:5" ht="12.75">
      <c r="A83" s="35" t="s">
        <v>56</v>
      </c>
      <c r="E83" s="39" t="s">
        <v>243</v>
      </c>
    </row>
    <row r="84" spans="1:5" ht="12.75">
      <c r="A84" s="35" t="s">
        <v>57</v>
      </c>
      <c r="E84" s="40" t="s">
        <v>5</v>
      </c>
    </row>
    <row r="85" spans="1:5" ht="38.25">
      <c r="A85" t="s">
        <v>59</v>
      </c>
      <c r="E85" s="39" t="s">
        <v>240</v>
      </c>
    </row>
    <row r="86" spans="1:16" ht="12.75">
      <c r="A86" t="s">
        <v>50</v>
      </c>
      <c s="34" t="s">
        <v>141</v>
      </c>
      <c s="34" t="s">
        <v>244</v>
      </c>
      <c s="35" t="s">
        <v>5</v>
      </c>
      <c s="6" t="s">
        <v>245</v>
      </c>
      <c s="36" t="s">
        <v>90</v>
      </c>
      <c s="37">
        <v>2</v>
      </c>
      <c s="36">
        <v>0</v>
      </c>
      <c s="36">
        <f>ROUND(G86*H86,6)</f>
      </c>
      <c r="L86" s="38">
        <v>0</v>
      </c>
      <c s="32">
        <f>ROUND(ROUND(L86,2)*ROUND(G86,3),2)</f>
      </c>
      <c s="36" t="s">
        <v>55</v>
      </c>
      <c>
        <f>(M86*21)/100</f>
      </c>
      <c t="s">
        <v>28</v>
      </c>
    </row>
    <row r="87" spans="1:5" ht="12.75">
      <c r="A87" s="35" t="s">
        <v>56</v>
      </c>
      <c r="E87" s="39" t="s">
        <v>245</v>
      </c>
    </row>
    <row r="88" spans="1:5" ht="12.75">
      <c r="A88" s="35" t="s">
        <v>57</v>
      </c>
      <c r="E88" s="40" t="s">
        <v>5</v>
      </c>
    </row>
    <row r="89" spans="1:5" ht="38.25">
      <c r="A89" t="s">
        <v>59</v>
      </c>
      <c r="E89" s="39" t="s">
        <v>240</v>
      </c>
    </row>
    <row r="90" spans="1:16" ht="12.75">
      <c r="A90" t="s">
        <v>50</v>
      </c>
      <c s="34" t="s">
        <v>145</v>
      </c>
      <c s="34" t="s">
        <v>208</v>
      </c>
      <c s="35" t="s">
        <v>5</v>
      </c>
      <c s="6" t="s">
        <v>209</v>
      </c>
      <c s="36" t="s">
        <v>90</v>
      </c>
      <c s="37">
        <v>2</v>
      </c>
      <c s="36">
        <v>0</v>
      </c>
      <c s="36">
        <f>ROUND(G90*H90,6)</f>
      </c>
      <c r="L90" s="38">
        <v>0</v>
      </c>
      <c s="32">
        <f>ROUND(ROUND(L90,2)*ROUND(G90,3),2)</f>
      </c>
      <c s="36" t="s">
        <v>55</v>
      </c>
      <c>
        <f>(M90*21)/100</f>
      </c>
      <c t="s">
        <v>28</v>
      </c>
    </row>
    <row r="91" spans="1:5" ht="12.75">
      <c r="A91" s="35" t="s">
        <v>56</v>
      </c>
      <c r="E91" s="39" t="s">
        <v>209</v>
      </c>
    </row>
    <row r="92" spans="1:5" ht="12.75">
      <c r="A92" s="35" t="s">
        <v>57</v>
      </c>
      <c r="E92" s="40" t="s">
        <v>5</v>
      </c>
    </row>
    <row r="93" spans="1:5" ht="51">
      <c r="A93" t="s">
        <v>59</v>
      </c>
      <c r="E93" s="39" t="s">
        <v>210</v>
      </c>
    </row>
    <row r="94" spans="1:16" ht="12.75">
      <c r="A94" t="s">
        <v>50</v>
      </c>
      <c s="34" t="s">
        <v>149</v>
      </c>
      <c s="34" t="s">
        <v>447</v>
      </c>
      <c s="35" t="s">
        <v>5</v>
      </c>
      <c s="6" t="s">
        <v>250</v>
      </c>
      <c s="36" t="s">
        <v>186</v>
      </c>
      <c s="37">
        <v>0.02</v>
      </c>
      <c s="36">
        <v>0</v>
      </c>
      <c s="36">
        <f>ROUND(G94*H94,6)</f>
      </c>
      <c r="L94" s="38">
        <v>0</v>
      </c>
      <c s="32">
        <f>ROUND(ROUND(L94,2)*ROUND(G94,3),2)</f>
      </c>
      <c s="36" t="s">
        <v>55</v>
      </c>
      <c>
        <f>(M94*21)/100</f>
      </c>
      <c t="s">
        <v>28</v>
      </c>
    </row>
    <row r="95" spans="1:5" ht="12.75">
      <c r="A95" s="35" t="s">
        <v>56</v>
      </c>
      <c r="E95" s="39" t="s">
        <v>250</v>
      </c>
    </row>
    <row r="96" spans="1:5" ht="12.75">
      <c r="A96" s="35" t="s">
        <v>57</v>
      </c>
      <c r="E96" s="40" t="s">
        <v>5</v>
      </c>
    </row>
    <row r="97" spans="1:5" ht="12.75">
      <c r="A97" t="s">
        <v>59</v>
      </c>
      <c r="E97" s="39" t="s">
        <v>5</v>
      </c>
    </row>
    <row r="98" spans="1:16" ht="12.75">
      <c r="A98" t="s">
        <v>50</v>
      </c>
      <c s="34" t="s">
        <v>153</v>
      </c>
      <c s="34" t="s">
        <v>448</v>
      </c>
      <c s="35" t="s">
        <v>5</v>
      </c>
      <c s="6" t="s">
        <v>449</v>
      </c>
      <c s="36" t="s">
        <v>90</v>
      </c>
      <c s="37">
        <v>30</v>
      </c>
      <c s="36">
        <v>0</v>
      </c>
      <c s="36">
        <f>ROUND(G98*H98,6)</f>
      </c>
      <c r="L98" s="38">
        <v>0</v>
      </c>
      <c s="32">
        <f>ROUND(ROUND(L98,2)*ROUND(G98,3),2)</f>
      </c>
      <c s="36" t="s">
        <v>55</v>
      </c>
      <c>
        <f>(M98*21)/100</f>
      </c>
      <c t="s">
        <v>28</v>
      </c>
    </row>
    <row r="99" spans="1:5" ht="12.75">
      <c r="A99" s="35" t="s">
        <v>56</v>
      </c>
      <c r="E99" s="39" t="s">
        <v>449</v>
      </c>
    </row>
    <row r="100" spans="1:5" ht="12.75">
      <c r="A100" s="35" t="s">
        <v>57</v>
      </c>
      <c r="E100" s="40" t="s">
        <v>5</v>
      </c>
    </row>
    <row r="101" spans="1:5" ht="114.75">
      <c r="A101" t="s">
        <v>59</v>
      </c>
      <c r="E101" s="39" t="s">
        <v>450</v>
      </c>
    </row>
    <row r="102" spans="1:16" ht="12.75">
      <c r="A102" t="s">
        <v>50</v>
      </c>
      <c s="34" t="s">
        <v>241</v>
      </c>
      <c s="34" t="s">
        <v>451</v>
      </c>
      <c s="35" t="s">
        <v>5</v>
      </c>
      <c s="6" t="s">
        <v>452</v>
      </c>
      <c s="36" t="s">
        <v>90</v>
      </c>
      <c s="37">
        <v>30</v>
      </c>
      <c s="36">
        <v>0</v>
      </c>
      <c s="36">
        <f>ROUND(G102*H102,6)</f>
      </c>
      <c r="L102" s="38">
        <v>0</v>
      </c>
      <c s="32">
        <f>ROUND(ROUND(L102,2)*ROUND(G102,3),2)</f>
      </c>
      <c s="36" t="s">
        <v>55</v>
      </c>
      <c>
        <f>(M102*21)/100</f>
      </c>
      <c t="s">
        <v>28</v>
      </c>
    </row>
    <row r="103" spans="1:5" ht="12.75">
      <c r="A103" s="35" t="s">
        <v>56</v>
      </c>
      <c r="E103" s="39" t="s">
        <v>452</v>
      </c>
    </row>
    <row r="104" spans="1:5" ht="12.75">
      <c r="A104" s="35" t="s">
        <v>57</v>
      </c>
      <c r="E104" s="40" t="s">
        <v>5</v>
      </c>
    </row>
    <row r="105" spans="1:5" ht="76.5">
      <c r="A105" t="s">
        <v>59</v>
      </c>
      <c r="E105" s="39" t="s">
        <v>407</v>
      </c>
    </row>
    <row r="106" spans="1:16" ht="12.75">
      <c r="A106" t="s">
        <v>50</v>
      </c>
      <c s="34" t="s">
        <v>157</v>
      </c>
      <c s="34" t="s">
        <v>453</v>
      </c>
      <c s="35" t="s">
        <v>5</v>
      </c>
      <c s="6" t="s">
        <v>454</v>
      </c>
      <c s="36" t="s">
        <v>90</v>
      </c>
      <c s="37">
        <v>30</v>
      </c>
      <c s="36">
        <v>0</v>
      </c>
      <c s="36">
        <f>ROUND(G106*H106,6)</f>
      </c>
      <c r="L106" s="38">
        <v>0</v>
      </c>
      <c s="32">
        <f>ROUND(ROUND(L106,2)*ROUND(G106,3),2)</f>
      </c>
      <c s="36" t="s">
        <v>55</v>
      </c>
      <c>
        <f>(M106*21)/100</f>
      </c>
      <c t="s">
        <v>28</v>
      </c>
    </row>
    <row r="107" spans="1:5" ht="12.75">
      <c r="A107" s="35" t="s">
        <v>56</v>
      </c>
      <c r="E107" s="39" t="s">
        <v>454</v>
      </c>
    </row>
    <row r="108" spans="1:5" ht="12.75">
      <c r="A108" s="35" t="s">
        <v>57</v>
      </c>
      <c r="E108" s="40" t="s">
        <v>5</v>
      </c>
    </row>
    <row r="109" spans="1:5" ht="89.25">
      <c r="A109" t="s">
        <v>59</v>
      </c>
      <c r="E109" s="39" t="s">
        <v>362</v>
      </c>
    </row>
    <row r="110" spans="1:16" ht="12.75">
      <c r="A110" t="s">
        <v>50</v>
      </c>
      <c s="34" t="s">
        <v>161</v>
      </c>
      <c s="34" t="s">
        <v>455</v>
      </c>
      <c s="35" t="s">
        <v>5</v>
      </c>
      <c s="6" t="s">
        <v>456</v>
      </c>
      <c s="36" t="s">
        <v>90</v>
      </c>
      <c s="37">
        <v>30</v>
      </c>
      <c s="36">
        <v>0</v>
      </c>
      <c s="36">
        <f>ROUND(G110*H110,6)</f>
      </c>
      <c r="L110" s="38">
        <v>0</v>
      </c>
      <c s="32">
        <f>ROUND(ROUND(L110,2)*ROUND(G110,3),2)</f>
      </c>
      <c s="36" t="s">
        <v>55</v>
      </c>
      <c>
        <f>(M110*21)/100</f>
      </c>
      <c t="s">
        <v>28</v>
      </c>
    </row>
    <row r="111" spans="1:5" ht="12.75">
      <c r="A111" s="35" t="s">
        <v>56</v>
      </c>
      <c r="E111" s="39" t="s">
        <v>456</v>
      </c>
    </row>
    <row r="112" spans="1:5" ht="12.75">
      <c r="A112" s="35" t="s">
        <v>57</v>
      </c>
      <c r="E112" s="40" t="s">
        <v>5</v>
      </c>
    </row>
    <row r="113" spans="1:5" ht="114.75">
      <c r="A113" t="s">
        <v>59</v>
      </c>
      <c r="E113" s="39" t="s">
        <v>450</v>
      </c>
    </row>
    <row r="114" spans="1:16" ht="12.75">
      <c r="A114" t="s">
        <v>50</v>
      </c>
      <c s="34" t="s">
        <v>165</v>
      </c>
      <c s="34" t="s">
        <v>457</v>
      </c>
      <c s="35" t="s">
        <v>5</v>
      </c>
      <c s="6" t="s">
        <v>458</v>
      </c>
      <c s="36" t="s">
        <v>90</v>
      </c>
      <c s="37">
        <v>30</v>
      </c>
      <c s="36">
        <v>0</v>
      </c>
      <c s="36">
        <f>ROUND(G114*H114,6)</f>
      </c>
      <c r="L114" s="38">
        <v>0</v>
      </c>
      <c s="32">
        <f>ROUND(ROUND(L114,2)*ROUND(G114,3),2)</f>
      </c>
      <c s="36" t="s">
        <v>55</v>
      </c>
      <c>
        <f>(M114*21)/100</f>
      </c>
      <c t="s">
        <v>28</v>
      </c>
    </row>
    <row r="115" spans="1:5" ht="12.75">
      <c r="A115" s="35" t="s">
        <v>56</v>
      </c>
      <c r="E115" s="39" t="s">
        <v>458</v>
      </c>
    </row>
    <row r="116" spans="1:5" ht="12.75">
      <c r="A116" s="35" t="s">
        <v>57</v>
      </c>
      <c r="E116" s="40" t="s">
        <v>5</v>
      </c>
    </row>
    <row r="117" spans="1:5" ht="114.75">
      <c r="A117" t="s">
        <v>59</v>
      </c>
      <c r="E117" s="39" t="s">
        <v>450</v>
      </c>
    </row>
    <row r="118" spans="1:16" ht="25.5">
      <c r="A118" t="s">
        <v>50</v>
      </c>
      <c s="34" t="s">
        <v>169</v>
      </c>
      <c s="34" t="s">
        <v>459</v>
      </c>
      <c s="35" t="s">
        <v>5</v>
      </c>
      <c s="6" t="s">
        <v>460</v>
      </c>
      <c s="36" t="s">
        <v>90</v>
      </c>
      <c s="37">
        <v>30</v>
      </c>
      <c s="36">
        <v>0</v>
      </c>
      <c s="36">
        <f>ROUND(G118*H118,6)</f>
      </c>
      <c r="L118" s="38">
        <v>0</v>
      </c>
      <c s="32">
        <f>ROUND(ROUND(L118,2)*ROUND(G118,3),2)</f>
      </c>
      <c s="36" t="s">
        <v>55</v>
      </c>
      <c>
        <f>(M118*21)/100</f>
      </c>
      <c t="s">
        <v>28</v>
      </c>
    </row>
    <row r="119" spans="1:5" ht="25.5">
      <c r="A119" s="35" t="s">
        <v>56</v>
      </c>
      <c r="E119" s="39" t="s">
        <v>460</v>
      </c>
    </row>
    <row r="120" spans="1:5" ht="12.75">
      <c r="A120" s="35" t="s">
        <v>57</v>
      </c>
      <c r="E120" s="40" t="s">
        <v>5</v>
      </c>
    </row>
    <row r="121" spans="1:5" ht="114.75">
      <c r="A121" t="s">
        <v>59</v>
      </c>
      <c r="E121" s="39" t="s">
        <v>450</v>
      </c>
    </row>
    <row r="122" spans="1:16" ht="12.75">
      <c r="A122" t="s">
        <v>50</v>
      </c>
      <c s="34" t="s">
        <v>251</v>
      </c>
      <c s="34" t="s">
        <v>461</v>
      </c>
      <c s="35" t="s">
        <v>5</v>
      </c>
      <c s="6" t="s">
        <v>462</v>
      </c>
      <c s="36" t="s">
        <v>90</v>
      </c>
      <c s="37">
        <v>90</v>
      </c>
      <c s="36">
        <v>0</v>
      </c>
      <c s="36">
        <f>ROUND(G122*H122,6)</f>
      </c>
      <c r="L122" s="38">
        <v>0</v>
      </c>
      <c s="32">
        <f>ROUND(ROUND(L122,2)*ROUND(G122,3),2)</f>
      </c>
      <c s="36" t="s">
        <v>55</v>
      </c>
      <c>
        <f>(M122*21)/100</f>
      </c>
      <c t="s">
        <v>28</v>
      </c>
    </row>
    <row r="123" spans="1:5" ht="12.75">
      <c r="A123" s="35" t="s">
        <v>56</v>
      </c>
      <c r="E123" s="39" t="s">
        <v>462</v>
      </c>
    </row>
    <row r="124" spans="1:5" ht="12.75">
      <c r="A124" s="35" t="s">
        <v>57</v>
      </c>
      <c r="E124" s="40" t="s">
        <v>5</v>
      </c>
    </row>
    <row r="125" spans="1:5" ht="76.5">
      <c r="A125" t="s">
        <v>59</v>
      </c>
      <c r="E125" s="39" t="s">
        <v>407</v>
      </c>
    </row>
    <row r="126" spans="1:16" ht="12.75">
      <c r="A126" t="s">
        <v>50</v>
      </c>
      <c s="34" t="s">
        <v>256</v>
      </c>
      <c s="34" t="s">
        <v>319</v>
      </c>
      <c s="35" t="s">
        <v>5</v>
      </c>
      <c s="6" t="s">
        <v>320</v>
      </c>
      <c s="36" t="s">
        <v>90</v>
      </c>
      <c s="37">
        <v>3</v>
      </c>
      <c s="36">
        <v>0</v>
      </c>
      <c s="36">
        <f>ROUND(G126*H126,6)</f>
      </c>
      <c r="L126" s="38">
        <v>0</v>
      </c>
      <c s="32">
        <f>ROUND(ROUND(L126,2)*ROUND(G126,3),2)</f>
      </c>
      <c s="36" t="s">
        <v>55</v>
      </c>
      <c>
        <f>(M126*21)/100</f>
      </c>
      <c t="s">
        <v>28</v>
      </c>
    </row>
    <row r="127" spans="1:5" ht="12.75">
      <c r="A127" s="35" t="s">
        <v>56</v>
      </c>
      <c r="E127" s="39" t="s">
        <v>320</v>
      </c>
    </row>
    <row r="128" spans="1:5" ht="12.75">
      <c r="A128" s="35" t="s">
        <v>57</v>
      </c>
      <c r="E128" s="40" t="s">
        <v>5</v>
      </c>
    </row>
    <row r="129" spans="1:5" ht="102">
      <c r="A129" t="s">
        <v>59</v>
      </c>
      <c r="E129" s="39" t="s">
        <v>301</v>
      </c>
    </row>
    <row r="130" spans="1:16" ht="12.75">
      <c r="A130" t="s">
        <v>50</v>
      </c>
      <c s="34" t="s">
        <v>173</v>
      </c>
      <c s="34" t="s">
        <v>322</v>
      </c>
      <c s="35" t="s">
        <v>5</v>
      </c>
      <c s="6" t="s">
        <v>323</v>
      </c>
      <c s="36" t="s">
        <v>90</v>
      </c>
      <c s="37">
        <v>3</v>
      </c>
      <c s="36">
        <v>0</v>
      </c>
      <c s="36">
        <f>ROUND(G130*H130,6)</f>
      </c>
      <c r="L130" s="38">
        <v>0</v>
      </c>
      <c s="32">
        <f>ROUND(ROUND(L130,2)*ROUND(G130,3),2)</f>
      </c>
      <c s="36" t="s">
        <v>55</v>
      </c>
      <c>
        <f>(M130*21)/100</f>
      </c>
      <c t="s">
        <v>28</v>
      </c>
    </row>
    <row r="131" spans="1:5" ht="12.75">
      <c r="A131" s="35" t="s">
        <v>56</v>
      </c>
      <c r="E131" s="39" t="s">
        <v>323</v>
      </c>
    </row>
    <row r="132" spans="1:5" ht="12.75">
      <c r="A132" s="35" t="s">
        <v>57</v>
      </c>
      <c r="E132" s="40" t="s">
        <v>5</v>
      </c>
    </row>
    <row r="133" spans="1:5" ht="76.5">
      <c r="A133" t="s">
        <v>59</v>
      </c>
      <c r="E133" s="39" t="s">
        <v>324</v>
      </c>
    </row>
    <row r="134" spans="1:16" ht="12.75">
      <c r="A134" t="s">
        <v>50</v>
      </c>
      <c s="34" t="s">
        <v>175</v>
      </c>
      <c s="34" t="s">
        <v>463</v>
      </c>
      <c s="35" t="s">
        <v>5</v>
      </c>
      <c s="6" t="s">
        <v>464</v>
      </c>
      <c s="36" t="s">
        <v>90</v>
      </c>
      <c s="37">
        <v>2</v>
      </c>
      <c s="36">
        <v>0</v>
      </c>
      <c s="36">
        <f>ROUND(G134*H134,6)</f>
      </c>
      <c r="L134" s="38">
        <v>0</v>
      </c>
      <c s="32">
        <f>ROUND(ROUND(L134,2)*ROUND(G134,3),2)</f>
      </c>
      <c s="36" t="s">
        <v>55</v>
      </c>
      <c>
        <f>(M134*21)/100</f>
      </c>
      <c t="s">
        <v>28</v>
      </c>
    </row>
    <row r="135" spans="1:5" ht="12.75">
      <c r="A135" s="35" t="s">
        <v>56</v>
      </c>
      <c r="E135" s="39" t="s">
        <v>464</v>
      </c>
    </row>
    <row r="136" spans="1:5" ht="12.75">
      <c r="A136" s="35" t="s">
        <v>57</v>
      </c>
      <c r="E136" s="40" t="s">
        <v>5</v>
      </c>
    </row>
    <row r="137" spans="1:5" ht="102">
      <c r="A137" t="s">
        <v>59</v>
      </c>
      <c r="E137" s="39" t="s">
        <v>301</v>
      </c>
    </row>
    <row r="138" spans="1:16" ht="12.75">
      <c r="A138" t="s">
        <v>50</v>
      </c>
      <c s="34" t="s">
        <v>177</v>
      </c>
      <c s="34" t="s">
        <v>465</v>
      </c>
      <c s="35" t="s">
        <v>5</v>
      </c>
      <c s="6" t="s">
        <v>466</v>
      </c>
      <c s="36" t="s">
        <v>90</v>
      </c>
      <c s="37">
        <v>2</v>
      </c>
      <c s="36">
        <v>0</v>
      </c>
      <c s="36">
        <f>ROUND(G138*H138,6)</f>
      </c>
      <c r="L138" s="38">
        <v>0</v>
      </c>
      <c s="32">
        <f>ROUND(ROUND(L138,2)*ROUND(G138,3),2)</f>
      </c>
      <c s="36" t="s">
        <v>55</v>
      </c>
      <c>
        <f>(M138*21)/100</f>
      </c>
      <c t="s">
        <v>28</v>
      </c>
    </row>
    <row r="139" spans="1:5" ht="12.75">
      <c r="A139" s="35" t="s">
        <v>56</v>
      </c>
      <c r="E139" s="39" t="s">
        <v>466</v>
      </c>
    </row>
    <row r="140" spans="1:5" ht="12.75">
      <c r="A140" s="35" t="s">
        <v>57</v>
      </c>
      <c r="E140" s="40" t="s">
        <v>5</v>
      </c>
    </row>
    <row r="141" spans="1:5" ht="76.5">
      <c r="A141" t="s">
        <v>59</v>
      </c>
      <c r="E141" s="39" t="s">
        <v>324</v>
      </c>
    </row>
    <row r="142" spans="1:16" ht="12.75">
      <c r="A142" t="s">
        <v>50</v>
      </c>
      <c s="34" t="s">
        <v>267</v>
      </c>
      <c s="34" t="s">
        <v>467</v>
      </c>
      <c s="35" t="s">
        <v>5</v>
      </c>
      <c s="6" t="s">
        <v>468</v>
      </c>
      <c s="36" t="s">
        <v>99</v>
      </c>
      <c s="37">
        <v>0.5</v>
      </c>
      <c s="36">
        <v>0</v>
      </c>
      <c s="36">
        <f>ROUND(G142*H142,6)</f>
      </c>
      <c r="L142" s="38">
        <v>0</v>
      </c>
      <c s="32">
        <f>ROUND(ROUND(L142,2)*ROUND(G142,3),2)</f>
      </c>
      <c s="36" t="s">
        <v>55</v>
      </c>
      <c>
        <f>(M142*21)/100</f>
      </c>
      <c t="s">
        <v>28</v>
      </c>
    </row>
    <row r="143" spans="1:5" ht="12.75">
      <c r="A143" s="35" t="s">
        <v>56</v>
      </c>
      <c r="E143" s="39" t="s">
        <v>468</v>
      </c>
    </row>
    <row r="144" spans="1:5" ht="12.75">
      <c r="A144" s="35" t="s">
        <v>57</v>
      </c>
      <c r="E144" s="40" t="s">
        <v>5</v>
      </c>
    </row>
    <row r="145" spans="1:5" ht="51">
      <c r="A145" t="s">
        <v>59</v>
      </c>
      <c r="E145" s="39" t="s">
        <v>469</v>
      </c>
    </row>
    <row r="146" spans="1:16" ht="12.75">
      <c r="A146" t="s">
        <v>50</v>
      </c>
      <c s="34" t="s">
        <v>270</v>
      </c>
      <c s="34" t="s">
        <v>470</v>
      </c>
      <c s="35" t="s">
        <v>5</v>
      </c>
      <c s="6" t="s">
        <v>471</v>
      </c>
      <c s="36" t="s">
        <v>99</v>
      </c>
      <c s="37">
        <v>0.5</v>
      </c>
      <c s="36">
        <v>0</v>
      </c>
      <c s="36">
        <f>ROUND(G146*H146,6)</f>
      </c>
      <c r="L146" s="38">
        <v>0</v>
      </c>
      <c s="32">
        <f>ROUND(ROUND(L146,2)*ROUND(G146,3),2)</f>
      </c>
      <c s="36" t="s">
        <v>55</v>
      </c>
      <c>
        <f>(M146*21)/100</f>
      </c>
      <c t="s">
        <v>28</v>
      </c>
    </row>
    <row r="147" spans="1:5" ht="12.75">
      <c r="A147" s="35" t="s">
        <v>56</v>
      </c>
      <c r="E147" s="39" t="s">
        <v>471</v>
      </c>
    </row>
    <row r="148" spans="1:5" ht="12.75">
      <c r="A148" s="35" t="s">
        <v>57</v>
      </c>
      <c r="E148" s="40" t="s">
        <v>5</v>
      </c>
    </row>
    <row r="149" spans="1:5" ht="76.5">
      <c r="A149" t="s">
        <v>59</v>
      </c>
      <c r="E149" s="39" t="s">
        <v>472</v>
      </c>
    </row>
    <row r="150" spans="1:16" ht="12.75">
      <c r="A150" t="s">
        <v>50</v>
      </c>
      <c s="34" t="s">
        <v>274</v>
      </c>
      <c s="34" t="s">
        <v>473</v>
      </c>
      <c s="35" t="s">
        <v>5</v>
      </c>
      <c s="6" t="s">
        <v>474</v>
      </c>
      <c s="36" t="s">
        <v>90</v>
      </c>
      <c s="37">
        <v>8</v>
      </c>
      <c s="36">
        <v>0</v>
      </c>
      <c s="36">
        <f>ROUND(G150*H150,6)</f>
      </c>
      <c r="L150" s="38">
        <v>0</v>
      </c>
      <c s="32">
        <f>ROUND(ROUND(L150,2)*ROUND(G150,3),2)</f>
      </c>
      <c s="36" t="s">
        <v>55</v>
      </c>
      <c>
        <f>(M150*21)/100</f>
      </c>
      <c t="s">
        <v>28</v>
      </c>
    </row>
    <row r="151" spans="1:5" ht="12.75">
      <c r="A151" s="35" t="s">
        <v>56</v>
      </c>
      <c r="E151" s="39" t="s">
        <v>474</v>
      </c>
    </row>
    <row r="152" spans="1:5" ht="12.75">
      <c r="A152" s="35" t="s">
        <v>57</v>
      </c>
      <c r="E152" s="40" t="s">
        <v>5</v>
      </c>
    </row>
    <row r="153" spans="1:5" ht="38.25">
      <c r="A153" t="s">
        <v>59</v>
      </c>
      <c r="E153" s="39" t="s">
        <v>475</v>
      </c>
    </row>
    <row r="154" spans="1:16" ht="12.75">
      <c r="A154" t="s">
        <v>50</v>
      </c>
      <c s="34" t="s">
        <v>277</v>
      </c>
      <c s="34" t="s">
        <v>476</v>
      </c>
      <c s="35" t="s">
        <v>5</v>
      </c>
      <c s="6" t="s">
        <v>477</v>
      </c>
      <c s="36" t="s">
        <v>90</v>
      </c>
      <c s="37">
        <v>5</v>
      </c>
      <c s="36">
        <v>0</v>
      </c>
      <c s="36">
        <f>ROUND(G154*H154,6)</f>
      </c>
      <c r="L154" s="38">
        <v>0</v>
      </c>
      <c s="32">
        <f>ROUND(ROUND(L154,2)*ROUND(G154,3),2)</f>
      </c>
      <c s="36" t="s">
        <v>55</v>
      </c>
      <c>
        <f>(M154*21)/100</f>
      </c>
      <c t="s">
        <v>28</v>
      </c>
    </row>
    <row r="155" spans="1:5" ht="12.75">
      <c r="A155" s="35" t="s">
        <v>56</v>
      </c>
      <c r="E155" s="39" t="s">
        <v>477</v>
      </c>
    </row>
    <row r="156" spans="1:5" ht="12.75">
      <c r="A156" s="35" t="s">
        <v>57</v>
      </c>
      <c r="E156" s="40" t="s">
        <v>5</v>
      </c>
    </row>
    <row r="157" spans="1:5" ht="38.25">
      <c r="A157" t="s">
        <v>59</v>
      </c>
      <c r="E157" s="39" t="s">
        <v>478</v>
      </c>
    </row>
    <row r="158" spans="1:16" ht="12.75">
      <c r="A158" t="s">
        <v>50</v>
      </c>
      <c s="34" t="s">
        <v>281</v>
      </c>
      <c s="34" t="s">
        <v>479</v>
      </c>
      <c s="35" t="s">
        <v>5</v>
      </c>
      <c s="6" t="s">
        <v>480</v>
      </c>
      <c s="36" t="s">
        <v>481</v>
      </c>
      <c s="37">
        <v>1</v>
      </c>
      <c s="36">
        <v>0</v>
      </c>
      <c s="36">
        <f>ROUND(G158*H158,6)</f>
      </c>
      <c r="L158" s="38">
        <v>0</v>
      </c>
      <c s="32">
        <f>ROUND(ROUND(L158,2)*ROUND(G158,3),2)</f>
      </c>
      <c s="36" t="s">
        <v>55</v>
      </c>
      <c>
        <f>(M158*21)/100</f>
      </c>
      <c t="s">
        <v>28</v>
      </c>
    </row>
    <row r="159" spans="1:5" ht="12.75">
      <c r="A159" s="35" t="s">
        <v>56</v>
      </c>
      <c r="E159" s="39" t="s">
        <v>480</v>
      </c>
    </row>
    <row r="160" spans="1:5" ht="12.75">
      <c r="A160" s="35" t="s">
        <v>57</v>
      </c>
      <c r="E160" s="40" t="s">
        <v>5</v>
      </c>
    </row>
    <row r="161" spans="1:5" ht="12.75">
      <c r="A161" t="s">
        <v>59</v>
      </c>
      <c r="E161" s="39" t="s">
        <v>5</v>
      </c>
    </row>
    <row r="162" spans="1:16" ht="12.75">
      <c r="A162" t="s">
        <v>50</v>
      </c>
      <c s="34" t="s">
        <v>285</v>
      </c>
      <c s="34" t="s">
        <v>482</v>
      </c>
      <c s="35" t="s">
        <v>5</v>
      </c>
      <c s="6" t="s">
        <v>483</v>
      </c>
      <c s="36" t="s">
        <v>118</v>
      </c>
      <c s="37">
        <v>0.44</v>
      </c>
      <c s="36">
        <v>0</v>
      </c>
      <c s="36">
        <f>ROUND(G162*H162,6)</f>
      </c>
      <c r="L162" s="38">
        <v>0</v>
      </c>
      <c s="32">
        <f>ROUND(ROUND(L162,2)*ROUND(G162,3),2)</f>
      </c>
      <c s="36" t="s">
        <v>55</v>
      </c>
      <c>
        <f>(M162*21)/100</f>
      </c>
      <c t="s">
        <v>28</v>
      </c>
    </row>
    <row r="163" spans="1:5" ht="12.75">
      <c r="A163" s="35" t="s">
        <v>56</v>
      </c>
      <c r="E163" s="39" t="s">
        <v>483</v>
      </c>
    </row>
    <row r="164" spans="1:5" ht="12.75">
      <c r="A164" s="35" t="s">
        <v>57</v>
      </c>
      <c r="E164" s="40" t="s">
        <v>5</v>
      </c>
    </row>
    <row r="165" spans="1:5" ht="38.25">
      <c r="A165" t="s">
        <v>59</v>
      </c>
      <c r="E165" s="39" t="s">
        <v>119</v>
      </c>
    </row>
    <row r="166" spans="1:16" ht="12.75">
      <c r="A166" t="s">
        <v>50</v>
      </c>
      <c s="34" t="s">
        <v>289</v>
      </c>
      <c s="34" t="s">
        <v>484</v>
      </c>
      <c s="35" t="s">
        <v>5</v>
      </c>
      <c s="6" t="s">
        <v>485</v>
      </c>
      <c s="36" t="s">
        <v>118</v>
      </c>
      <c s="37">
        <v>0.44</v>
      </c>
      <c s="36">
        <v>0</v>
      </c>
      <c s="36">
        <f>ROUND(G166*H166,6)</f>
      </c>
      <c r="L166" s="38">
        <v>0</v>
      </c>
      <c s="32">
        <f>ROUND(ROUND(L166,2)*ROUND(G166,3),2)</f>
      </c>
      <c s="36" t="s">
        <v>55</v>
      </c>
      <c>
        <f>(M166*21)/100</f>
      </c>
      <c t="s">
        <v>28</v>
      </c>
    </row>
    <row r="167" spans="1:5" ht="12.75">
      <c r="A167" s="35" t="s">
        <v>56</v>
      </c>
      <c r="E167" s="39" t="s">
        <v>485</v>
      </c>
    </row>
    <row r="168" spans="1:5" ht="12.75">
      <c r="A168" s="35" t="s">
        <v>57</v>
      </c>
      <c r="E168" s="40" t="s">
        <v>5</v>
      </c>
    </row>
    <row r="169" spans="1:5" ht="12.75">
      <c r="A169" t="s">
        <v>59</v>
      </c>
      <c r="E169" s="39" t="s">
        <v>5</v>
      </c>
    </row>
    <row r="170" spans="1:16" ht="12.75">
      <c r="A170" t="s">
        <v>50</v>
      </c>
      <c s="34" t="s">
        <v>294</v>
      </c>
      <c s="34" t="s">
        <v>486</v>
      </c>
      <c s="35" t="s">
        <v>5</v>
      </c>
      <c s="6" t="s">
        <v>487</v>
      </c>
      <c s="36" t="s">
        <v>99</v>
      </c>
      <c s="37">
        <v>550</v>
      </c>
      <c s="36">
        <v>0</v>
      </c>
      <c s="36">
        <f>ROUND(G170*H170,6)</f>
      </c>
      <c r="L170" s="38">
        <v>0</v>
      </c>
      <c s="32">
        <f>ROUND(ROUND(L170,2)*ROUND(G170,3),2)</f>
      </c>
      <c s="36" t="s">
        <v>55</v>
      </c>
      <c>
        <f>(M170*21)/100</f>
      </c>
      <c t="s">
        <v>28</v>
      </c>
    </row>
    <row r="171" spans="1:5" ht="12.75">
      <c r="A171" s="35" t="s">
        <v>56</v>
      </c>
      <c r="E171" s="39" t="s">
        <v>487</v>
      </c>
    </row>
    <row r="172" spans="1:5" ht="12.75">
      <c r="A172" s="35" t="s">
        <v>57</v>
      </c>
      <c r="E172" s="40" t="s">
        <v>5</v>
      </c>
    </row>
    <row r="173" spans="1:5" ht="38.25">
      <c r="A173" t="s">
        <v>59</v>
      </c>
      <c r="E173" s="39" t="s">
        <v>488</v>
      </c>
    </row>
    <row r="174" spans="1:16" ht="12.75">
      <c r="A174" t="s">
        <v>50</v>
      </c>
      <c s="34" t="s">
        <v>298</v>
      </c>
      <c s="34" t="s">
        <v>489</v>
      </c>
      <c s="35" t="s">
        <v>5</v>
      </c>
      <c s="6" t="s">
        <v>490</v>
      </c>
      <c s="36" t="s">
        <v>99</v>
      </c>
      <c s="37">
        <v>700</v>
      </c>
      <c s="36">
        <v>0</v>
      </c>
      <c s="36">
        <f>ROUND(G174*H174,6)</f>
      </c>
      <c r="L174" s="38">
        <v>0</v>
      </c>
      <c s="32">
        <f>ROUND(ROUND(L174,2)*ROUND(G174,3),2)</f>
      </c>
      <c s="36" t="s">
        <v>55</v>
      </c>
      <c>
        <f>(M174*21)/100</f>
      </c>
      <c t="s">
        <v>28</v>
      </c>
    </row>
    <row r="175" spans="1:5" ht="12.75">
      <c r="A175" s="35" t="s">
        <v>56</v>
      </c>
      <c r="E175" s="39" t="s">
        <v>490</v>
      </c>
    </row>
    <row r="176" spans="1:5" ht="12.75">
      <c r="A176" s="35" t="s">
        <v>57</v>
      </c>
      <c r="E176" s="40" t="s">
        <v>5</v>
      </c>
    </row>
    <row r="177" spans="1:5" ht="12.75">
      <c r="A177" t="s">
        <v>59</v>
      </c>
      <c r="E177" s="39" t="s">
        <v>5</v>
      </c>
    </row>
    <row r="178" spans="1:16" ht="12.75">
      <c r="A178" t="s">
        <v>50</v>
      </c>
      <c s="34" t="s">
        <v>302</v>
      </c>
      <c s="34" t="s">
        <v>491</v>
      </c>
      <c s="35" t="s">
        <v>5</v>
      </c>
      <c s="6" t="s">
        <v>492</v>
      </c>
      <c s="36" t="s">
        <v>99</v>
      </c>
      <c s="37">
        <v>20</v>
      </c>
      <c s="36">
        <v>0</v>
      </c>
      <c s="36">
        <f>ROUND(G178*H178,6)</f>
      </c>
      <c r="L178" s="38">
        <v>0</v>
      </c>
      <c s="32">
        <f>ROUND(ROUND(L178,2)*ROUND(G178,3),2)</f>
      </c>
      <c s="36" t="s">
        <v>55</v>
      </c>
      <c>
        <f>(M178*21)/100</f>
      </c>
      <c t="s">
        <v>28</v>
      </c>
    </row>
    <row r="179" spans="1:5" ht="12.75">
      <c r="A179" s="35" t="s">
        <v>56</v>
      </c>
      <c r="E179" s="39" t="s">
        <v>492</v>
      </c>
    </row>
    <row r="180" spans="1:5" ht="12.75">
      <c r="A180" s="35" t="s">
        <v>57</v>
      </c>
      <c r="E180" s="40" t="s">
        <v>5</v>
      </c>
    </row>
    <row r="181" spans="1:5" ht="25.5">
      <c r="A181" t="s">
        <v>59</v>
      </c>
      <c r="E181" s="39" t="s">
        <v>219</v>
      </c>
    </row>
    <row r="182" spans="1:16" ht="12.75">
      <c r="A182" t="s">
        <v>50</v>
      </c>
      <c s="34" t="s">
        <v>305</v>
      </c>
      <c s="34" t="s">
        <v>265</v>
      </c>
      <c s="35" t="s">
        <v>5</v>
      </c>
      <c s="6" t="s">
        <v>266</v>
      </c>
      <c s="36" t="s">
        <v>118</v>
      </c>
      <c s="37">
        <v>0.1</v>
      </c>
      <c s="36">
        <v>0</v>
      </c>
      <c s="36">
        <f>ROUND(G182*H182,6)</f>
      </c>
      <c r="L182" s="38">
        <v>0</v>
      </c>
      <c s="32">
        <f>ROUND(ROUND(L182,2)*ROUND(G182,3),2)</f>
      </c>
      <c s="36" t="s">
        <v>55</v>
      </c>
      <c>
        <f>(M182*21)/100</f>
      </c>
      <c t="s">
        <v>28</v>
      </c>
    </row>
    <row r="183" spans="1:5" ht="12.75">
      <c r="A183" s="35" t="s">
        <v>56</v>
      </c>
      <c r="E183" s="39" t="s">
        <v>266</v>
      </c>
    </row>
    <row r="184" spans="1:5" ht="12.75">
      <c r="A184" s="35" t="s">
        <v>57</v>
      </c>
      <c r="E184" s="40" t="s">
        <v>5</v>
      </c>
    </row>
    <row r="185" spans="1:5" ht="76.5">
      <c r="A185" t="s">
        <v>59</v>
      </c>
      <c r="E185" s="39" t="s">
        <v>264</v>
      </c>
    </row>
    <row r="186" spans="1:16" ht="12.75">
      <c r="A186" t="s">
        <v>50</v>
      </c>
      <c s="34" t="s">
        <v>308</v>
      </c>
      <c s="34" t="s">
        <v>271</v>
      </c>
      <c s="35" t="s">
        <v>5</v>
      </c>
      <c s="6" t="s">
        <v>272</v>
      </c>
      <c s="36" t="s">
        <v>99</v>
      </c>
      <c s="37">
        <v>20</v>
      </c>
      <c s="36">
        <v>0</v>
      </c>
      <c s="36">
        <f>ROUND(G186*H186,6)</f>
      </c>
      <c r="L186" s="38">
        <v>0</v>
      </c>
      <c s="32">
        <f>ROUND(ROUND(L186,2)*ROUND(G186,3),2)</f>
      </c>
      <c s="36" t="s">
        <v>55</v>
      </c>
      <c>
        <f>(M186*21)/100</f>
      </c>
      <c t="s">
        <v>28</v>
      </c>
    </row>
    <row r="187" spans="1:5" ht="12.75">
      <c r="A187" s="35" t="s">
        <v>56</v>
      </c>
      <c r="E187" s="39" t="s">
        <v>272</v>
      </c>
    </row>
    <row r="188" spans="1:5" ht="12.75">
      <c r="A188" s="35" t="s">
        <v>57</v>
      </c>
      <c r="E188" s="40" t="s">
        <v>5</v>
      </c>
    </row>
    <row r="189" spans="1:5" ht="63.75">
      <c r="A189" t="s">
        <v>59</v>
      </c>
      <c r="E189" s="39" t="s">
        <v>273</v>
      </c>
    </row>
    <row r="190" spans="1:16" ht="12.75">
      <c r="A190" t="s">
        <v>50</v>
      </c>
      <c s="34" t="s">
        <v>311</v>
      </c>
      <c s="34" t="s">
        <v>493</v>
      </c>
      <c s="35" t="s">
        <v>5</v>
      </c>
      <c s="6" t="s">
        <v>494</v>
      </c>
      <c s="36" t="s">
        <v>495</v>
      </c>
      <c s="37">
        <v>1</v>
      </c>
      <c s="36">
        <v>0</v>
      </c>
      <c s="36">
        <f>ROUND(G190*H190,6)</f>
      </c>
      <c r="L190" s="38">
        <v>0</v>
      </c>
      <c s="32">
        <f>ROUND(ROUND(L190,2)*ROUND(G190,3),2)</f>
      </c>
      <c s="36" t="s">
        <v>55</v>
      </c>
      <c>
        <f>(M190*21)/100</f>
      </c>
      <c t="s">
        <v>28</v>
      </c>
    </row>
    <row r="191" spans="1:5" ht="12.75">
      <c r="A191" s="35" t="s">
        <v>56</v>
      </c>
      <c r="E191" s="39" t="s">
        <v>494</v>
      </c>
    </row>
    <row r="192" spans="1:5" ht="12.75">
      <c r="A192" s="35" t="s">
        <v>57</v>
      </c>
      <c r="E192" s="40" t="s">
        <v>5</v>
      </c>
    </row>
    <row r="193" spans="1:5" ht="89.25">
      <c r="A193" t="s">
        <v>59</v>
      </c>
      <c r="E193" s="39" t="s">
        <v>496</v>
      </c>
    </row>
    <row r="194" spans="1:16" ht="12.75">
      <c r="A194" t="s">
        <v>50</v>
      </c>
      <c s="34" t="s">
        <v>315</v>
      </c>
      <c s="34" t="s">
        <v>497</v>
      </c>
      <c s="35" t="s">
        <v>5</v>
      </c>
      <c s="6" t="s">
        <v>498</v>
      </c>
      <c s="36" t="s">
        <v>495</v>
      </c>
      <c s="37">
        <v>1</v>
      </c>
      <c s="36">
        <v>0</v>
      </c>
      <c s="36">
        <f>ROUND(G194*H194,6)</f>
      </c>
      <c r="L194" s="38">
        <v>0</v>
      </c>
      <c s="32">
        <f>ROUND(ROUND(L194,2)*ROUND(G194,3),2)</f>
      </c>
      <c s="36" t="s">
        <v>55</v>
      </c>
      <c>
        <f>(M194*21)/100</f>
      </c>
      <c t="s">
        <v>28</v>
      </c>
    </row>
    <row r="195" spans="1:5" ht="12.75">
      <c r="A195" s="35" t="s">
        <v>56</v>
      </c>
      <c r="E195" s="39" t="s">
        <v>498</v>
      </c>
    </row>
    <row r="196" spans="1:5" ht="12.75">
      <c r="A196" s="35" t="s">
        <v>57</v>
      </c>
      <c r="E196" s="40" t="s">
        <v>5</v>
      </c>
    </row>
    <row r="197" spans="1:5" ht="89.25">
      <c r="A197" t="s">
        <v>59</v>
      </c>
      <c r="E197" s="39" t="s">
        <v>499</v>
      </c>
    </row>
    <row r="198" spans="1:16" ht="12.75">
      <c r="A198" t="s">
        <v>50</v>
      </c>
      <c s="34" t="s">
        <v>318</v>
      </c>
      <c s="34" t="s">
        <v>500</v>
      </c>
      <c s="35" t="s">
        <v>5</v>
      </c>
      <c s="6" t="s">
        <v>501</v>
      </c>
      <c s="36" t="s">
        <v>495</v>
      </c>
      <c s="37">
        <v>1</v>
      </c>
      <c s="36">
        <v>0</v>
      </c>
      <c s="36">
        <f>ROUND(G198*H198,6)</f>
      </c>
      <c r="L198" s="38">
        <v>0</v>
      </c>
      <c s="32">
        <f>ROUND(ROUND(L198,2)*ROUND(G198,3),2)</f>
      </c>
      <c s="36" t="s">
        <v>55</v>
      </c>
      <c>
        <f>(M198*21)/100</f>
      </c>
      <c t="s">
        <v>28</v>
      </c>
    </row>
    <row r="199" spans="1:5" ht="12.75">
      <c r="A199" s="35" t="s">
        <v>56</v>
      </c>
      <c r="E199" s="39" t="s">
        <v>501</v>
      </c>
    </row>
    <row r="200" spans="1:5" ht="12.75">
      <c r="A200" s="35" t="s">
        <v>57</v>
      </c>
      <c r="E200" s="40" t="s">
        <v>5</v>
      </c>
    </row>
    <row r="201" spans="1:5" ht="89.25">
      <c r="A201" t="s">
        <v>59</v>
      </c>
      <c r="E201" s="39" t="s">
        <v>502</v>
      </c>
    </row>
    <row r="202" spans="1:16" ht="12.75">
      <c r="A202" t="s">
        <v>50</v>
      </c>
      <c s="34" t="s">
        <v>321</v>
      </c>
      <c s="34" t="s">
        <v>503</v>
      </c>
      <c s="35" t="s">
        <v>5</v>
      </c>
      <c s="6" t="s">
        <v>504</v>
      </c>
      <c s="36" t="s">
        <v>505</v>
      </c>
      <c s="37">
        <v>60</v>
      </c>
      <c s="36">
        <v>0</v>
      </c>
      <c s="36">
        <f>ROUND(G202*H202,6)</f>
      </c>
      <c r="L202" s="38">
        <v>0</v>
      </c>
      <c s="32">
        <f>ROUND(ROUND(L202,2)*ROUND(G202,3),2)</f>
      </c>
      <c s="36" t="s">
        <v>55</v>
      </c>
      <c>
        <f>(M202*21)/100</f>
      </c>
      <c t="s">
        <v>28</v>
      </c>
    </row>
    <row r="203" spans="1:5" ht="12.75">
      <c r="A203" s="35" t="s">
        <v>56</v>
      </c>
      <c r="E203" s="39" t="s">
        <v>504</v>
      </c>
    </row>
    <row r="204" spans="1:5" ht="12.75">
      <c r="A204" s="35" t="s">
        <v>57</v>
      </c>
      <c r="E204" s="40" t="s">
        <v>5</v>
      </c>
    </row>
    <row r="205" spans="1:5" ht="63.75">
      <c r="A205" t="s">
        <v>59</v>
      </c>
      <c r="E205" s="39" t="s">
        <v>506</v>
      </c>
    </row>
    <row r="206" spans="1:16" ht="12.75">
      <c r="A206" t="s">
        <v>50</v>
      </c>
      <c s="34" t="s">
        <v>325</v>
      </c>
      <c s="34" t="s">
        <v>507</v>
      </c>
      <c s="35" t="s">
        <v>5</v>
      </c>
      <c s="6" t="s">
        <v>508</v>
      </c>
      <c s="36" t="s">
        <v>505</v>
      </c>
      <c s="37">
        <v>12</v>
      </c>
      <c s="36">
        <v>0</v>
      </c>
      <c s="36">
        <f>ROUND(G206*H206,6)</f>
      </c>
      <c r="L206" s="38">
        <v>0</v>
      </c>
      <c s="32">
        <f>ROUND(ROUND(L206,2)*ROUND(G206,3),2)</f>
      </c>
      <c s="36" t="s">
        <v>55</v>
      </c>
      <c>
        <f>(M206*21)/100</f>
      </c>
      <c t="s">
        <v>28</v>
      </c>
    </row>
    <row r="207" spans="1:5" ht="12.75">
      <c r="A207" s="35" t="s">
        <v>56</v>
      </c>
      <c r="E207" s="39" t="s">
        <v>508</v>
      </c>
    </row>
    <row r="208" spans="1:5" ht="12.75">
      <c r="A208" s="35" t="s">
        <v>57</v>
      </c>
      <c r="E208" s="40" t="s">
        <v>5</v>
      </c>
    </row>
    <row r="209" spans="1:5" ht="38.25">
      <c r="A209" t="s">
        <v>59</v>
      </c>
      <c r="E209" s="39" t="s">
        <v>509</v>
      </c>
    </row>
    <row r="210" spans="1:16" ht="12.75">
      <c r="A210" t="s">
        <v>50</v>
      </c>
      <c s="34" t="s">
        <v>329</v>
      </c>
      <c s="34" t="s">
        <v>510</v>
      </c>
      <c s="35" t="s">
        <v>5</v>
      </c>
      <c s="6" t="s">
        <v>511</v>
      </c>
      <c s="36" t="s">
        <v>505</v>
      </c>
      <c s="37">
        <v>12</v>
      </c>
      <c s="36">
        <v>0</v>
      </c>
      <c s="36">
        <f>ROUND(G210*H210,6)</f>
      </c>
      <c r="L210" s="38">
        <v>0</v>
      </c>
      <c s="32">
        <f>ROUND(ROUND(L210,2)*ROUND(G210,3),2)</f>
      </c>
      <c s="36" t="s">
        <v>55</v>
      </c>
      <c>
        <f>(M210*21)/100</f>
      </c>
      <c t="s">
        <v>28</v>
      </c>
    </row>
    <row r="211" spans="1:5" ht="12.75">
      <c r="A211" s="35" t="s">
        <v>56</v>
      </c>
      <c r="E211" s="39" t="s">
        <v>511</v>
      </c>
    </row>
    <row r="212" spans="1:5" ht="12.75">
      <c r="A212" s="35" t="s">
        <v>57</v>
      </c>
      <c r="E212" s="40" t="s">
        <v>5</v>
      </c>
    </row>
    <row r="213" spans="1:5" ht="38.25">
      <c r="A213" t="s">
        <v>59</v>
      </c>
      <c r="E213" s="39" t="s">
        <v>512</v>
      </c>
    </row>
    <row r="214" spans="1:16" ht="12.75">
      <c r="A214" t="s">
        <v>50</v>
      </c>
      <c s="34" t="s">
        <v>333</v>
      </c>
      <c s="34" t="s">
        <v>513</v>
      </c>
      <c s="35" t="s">
        <v>5</v>
      </c>
      <c s="6" t="s">
        <v>514</v>
      </c>
      <c s="36" t="s">
        <v>505</v>
      </c>
      <c s="37">
        <v>8</v>
      </c>
      <c s="36">
        <v>0</v>
      </c>
      <c s="36">
        <f>ROUND(G214*H214,6)</f>
      </c>
      <c r="L214" s="38">
        <v>0</v>
      </c>
      <c s="32">
        <f>ROUND(ROUND(L214,2)*ROUND(G214,3),2)</f>
      </c>
      <c s="36" t="s">
        <v>55</v>
      </c>
      <c>
        <f>(M214*21)/100</f>
      </c>
      <c t="s">
        <v>28</v>
      </c>
    </row>
    <row r="215" spans="1:5" ht="12.75">
      <c r="A215" s="35" t="s">
        <v>56</v>
      </c>
      <c r="E215" s="39" t="s">
        <v>514</v>
      </c>
    </row>
    <row r="216" spans="1:5" ht="12.75">
      <c r="A216" s="35" t="s">
        <v>57</v>
      </c>
      <c r="E216" s="40" t="s">
        <v>5</v>
      </c>
    </row>
    <row r="217" spans="1:5" ht="51">
      <c r="A217" t="s">
        <v>59</v>
      </c>
      <c r="E217" s="39" t="s">
        <v>515</v>
      </c>
    </row>
    <row r="218" spans="1:16" ht="12.75">
      <c r="A218" t="s">
        <v>50</v>
      </c>
      <c s="34" t="s">
        <v>338</v>
      </c>
      <c s="34" t="s">
        <v>516</v>
      </c>
      <c s="35" t="s">
        <v>5</v>
      </c>
      <c s="6" t="s">
        <v>517</v>
      </c>
      <c s="36" t="s">
        <v>90</v>
      </c>
      <c s="37">
        <v>1</v>
      </c>
      <c s="36">
        <v>0</v>
      </c>
      <c s="36">
        <f>ROUND(G218*H218,6)</f>
      </c>
      <c r="L218" s="38">
        <v>0</v>
      </c>
      <c s="32">
        <f>ROUND(ROUND(L218,2)*ROUND(G218,3),2)</f>
      </c>
      <c s="36" t="s">
        <v>55</v>
      </c>
      <c>
        <f>(M218*21)/100</f>
      </c>
      <c t="s">
        <v>28</v>
      </c>
    </row>
    <row r="219" spans="1:5" ht="12.75">
      <c r="A219" s="35" t="s">
        <v>56</v>
      </c>
      <c r="E219" s="39" t="s">
        <v>517</v>
      </c>
    </row>
    <row r="220" spans="1:5" ht="12.75">
      <c r="A220" s="35" t="s">
        <v>57</v>
      </c>
      <c r="E220" s="40" t="s">
        <v>5</v>
      </c>
    </row>
    <row r="221" spans="1:5" ht="38.25">
      <c r="A221" t="s">
        <v>59</v>
      </c>
      <c r="E221" s="39" t="s">
        <v>518</v>
      </c>
    </row>
    <row r="222" spans="1:16" ht="12.75">
      <c r="A222" t="s">
        <v>50</v>
      </c>
      <c s="34" t="s">
        <v>342</v>
      </c>
      <c s="34" t="s">
        <v>519</v>
      </c>
      <c s="35" t="s">
        <v>5</v>
      </c>
      <c s="6" t="s">
        <v>520</v>
      </c>
      <c s="36" t="s">
        <v>505</v>
      </c>
      <c s="37">
        <v>8</v>
      </c>
      <c s="36">
        <v>0</v>
      </c>
      <c s="36">
        <f>ROUND(G222*H222,6)</f>
      </c>
      <c r="L222" s="38">
        <v>0</v>
      </c>
      <c s="32">
        <f>ROUND(ROUND(L222,2)*ROUND(G222,3),2)</f>
      </c>
      <c s="36" t="s">
        <v>55</v>
      </c>
      <c>
        <f>(M222*21)/100</f>
      </c>
      <c t="s">
        <v>28</v>
      </c>
    </row>
    <row r="223" spans="1:5" ht="12.75">
      <c r="A223" s="35" t="s">
        <v>56</v>
      </c>
      <c r="E223" s="39" t="s">
        <v>520</v>
      </c>
    </row>
    <row r="224" spans="1:5" ht="12.75">
      <c r="A224" s="35" t="s">
        <v>57</v>
      </c>
      <c r="E224" s="40" t="s">
        <v>5</v>
      </c>
    </row>
    <row r="225" spans="1:5" ht="38.25">
      <c r="A225" t="s">
        <v>59</v>
      </c>
      <c r="E225" s="39" t="s">
        <v>521</v>
      </c>
    </row>
    <row r="226" spans="1:16" ht="25.5">
      <c r="A226" t="s">
        <v>50</v>
      </c>
      <c s="34" t="s">
        <v>346</v>
      </c>
      <c s="34" t="s">
        <v>522</v>
      </c>
      <c s="35" t="s">
        <v>5</v>
      </c>
      <c s="6" t="s">
        <v>523</v>
      </c>
      <c s="36" t="s">
        <v>90</v>
      </c>
      <c s="37">
        <v>1</v>
      </c>
      <c s="36">
        <v>0</v>
      </c>
      <c s="36">
        <f>ROUND(G226*H226,6)</f>
      </c>
      <c r="L226" s="38">
        <v>0</v>
      </c>
      <c s="32">
        <f>ROUND(ROUND(L226,2)*ROUND(G226,3),2)</f>
      </c>
      <c s="36" t="s">
        <v>55</v>
      </c>
      <c>
        <f>(M226*21)/100</f>
      </c>
      <c t="s">
        <v>28</v>
      </c>
    </row>
    <row r="227" spans="1:5" ht="25.5">
      <c r="A227" s="35" t="s">
        <v>56</v>
      </c>
      <c r="E227" s="39" t="s">
        <v>523</v>
      </c>
    </row>
    <row r="228" spans="1:5" ht="12.75">
      <c r="A228" s="35" t="s">
        <v>57</v>
      </c>
      <c r="E228" s="40" t="s">
        <v>5</v>
      </c>
    </row>
    <row r="229" spans="1:5" ht="12.75">
      <c r="A229" t="s">
        <v>59</v>
      </c>
      <c r="E229" s="39" t="s">
        <v>5</v>
      </c>
    </row>
    <row r="230" spans="1:16" ht="12.75">
      <c r="A230" t="s">
        <v>50</v>
      </c>
      <c s="34" t="s">
        <v>350</v>
      </c>
      <c s="34" t="s">
        <v>524</v>
      </c>
      <c s="35" t="s">
        <v>5</v>
      </c>
      <c s="6" t="s">
        <v>525</v>
      </c>
      <c s="36" t="s">
        <v>90</v>
      </c>
      <c s="37">
        <v>1</v>
      </c>
      <c s="36">
        <v>0</v>
      </c>
      <c s="36">
        <f>ROUND(G230*H230,6)</f>
      </c>
      <c r="L230" s="38">
        <v>0</v>
      </c>
      <c s="32">
        <f>ROUND(ROUND(L230,2)*ROUND(G230,3),2)</f>
      </c>
      <c s="36" t="s">
        <v>55</v>
      </c>
      <c>
        <f>(M230*21)/100</f>
      </c>
      <c t="s">
        <v>28</v>
      </c>
    </row>
    <row r="231" spans="1:5" ht="12.75">
      <c r="A231" s="35" t="s">
        <v>56</v>
      </c>
      <c r="E231" s="39" t="s">
        <v>525</v>
      </c>
    </row>
    <row r="232" spans="1:5" ht="12.75">
      <c r="A232" s="35" t="s">
        <v>57</v>
      </c>
      <c r="E232" s="40" t="s">
        <v>5</v>
      </c>
    </row>
    <row r="233" spans="1:5" ht="12.75">
      <c r="A233" t="s">
        <v>59</v>
      </c>
      <c r="E233" s="39" t="s">
        <v>5</v>
      </c>
    </row>
    <row r="234" spans="1:16" ht="25.5">
      <c r="A234" t="s">
        <v>50</v>
      </c>
      <c s="34" t="s">
        <v>353</v>
      </c>
      <c s="34" t="s">
        <v>51</v>
      </c>
      <c s="35" t="s">
        <v>52</v>
      </c>
      <c s="6" t="s">
        <v>53</v>
      </c>
      <c s="36" t="s">
        <v>54</v>
      </c>
      <c s="37">
        <v>1</v>
      </c>
      <c s="36">
        <v>0</v>
      </c>
      <c s="36">
        <f>ROUND(G234*H234,6)</f>
      </c>
      <c r="L234" s="38">
        <v>0</v>
      </c>
      <c s="32">
        <f>ROUND(ROUND(L234,2)*ROUND(G234,3),2)</f>
      </c>
      <c s="36" t="s">
        <v>55</v>
      </c>
      <c>
        <f>(M234*21)/100</f>
      </c>
      <c t="s">
        <v>28</v>
      </c>
    </row>
    <row r="235" spans="1:5" ht="25.5">
      <c r="A235" s="35" t="s">
        <v>56</v>
      </c>
      <c r="E235" s="39" t="s">
        <v>53</v>
      </c>
    </row>
    <row r="236" spans="1:5" ht="25.5">
      <c r="A236" s="35" t="s">
        <v>57</v>
      </c>
      <c r="E236" s="40" t="s">
        <v>526</v>
      </c>
    </row>
    <row r="237" spans="1:5" ht="63.75">
      <c r="A237" t="s">
        <v>59</v>
      </c>
      <c r="E237" s="39" t="s">
        <v>60</v>
      </c>
    </row>
    <row r="238" spans="1:16" ht="25.5">
      <c r="A238" t="s">
        <v>50</v>
      </c>
      <c s="34" t="s">
        <v>356</v>
      </c>
      <c s="34" t="s">
        <v>417</v>
      </c>
      <c s="35" t="s">
        <v>418</v>
      </c>
      <c s="6" t="s">
        <v>419</v>
      </c>
      <c s="36" t="s">
        <v>54</v>
      </c>
      <c s="37">
        <v>0.2</v>
      </c>
      <c s="36">
        <v>0</v>
      </c>
      <c s="36">
        <f>ROUND(G238*H238,6)</f>
      </c>
      <c r="L238" s="38">
        <v>0</v>
      </c>
      <c s="32">
        <f>ROUND(ROUND(L238,2)*ROUND(G238,3),2)</f>
      </c>
      <c s="36" t="s">
        <v>55</v>
      </c>
      <c>
        <f>(M238*21)/100</f>
      </c>
      <c t="s">
        <v>28</v>
      </c>
    </row>
    <row r="239" spans="1:5" ht="25.5">
      <c r="A239" s="35" t="s">
        <v>56</v>
      </c>
      <c r="E239" s="39" t="s">
        <v>419</v>
      </c>
    </row>
    <row r="240" spans="1:5" ht="25.5">
      <c r="A240" s="35" t="s">
        <v>57</v>
      </c>
      <c r="E240" s="40" t="s">
        <v>527</v>
      </c>
    </row>
    <row r="241" spans="1:5" ht="89.25">
      <c r="A241" t="s">
        <v>59</v>
      </c>
      <c r="E241" s="39" t="s">
        <v>528</v>
      </c>
    </row>
    <row r="242" spans="1:16" ht="25.5">
      <c r="A242" t="s">
        <v>50</v>
      </c>
      <c s="34" t="s">
        <v>359</v>
      </c>
      <c s="34" t="s">
        <v>423</v>
      </c>
      <c s="35" t="s">
        <v>424</v>
      </c>
      <c s="6" t="s">
        <v>425</v>
      </c>
      <c s="36" t="s">
        <v>54</v>
      </c>
      <c s="37">
        <v>0.2</v>
      </c>
      <c s="36">
        <v>0</v>
      </c>
      <c s="36">
        <f>ROUND(G242*H242,6)</f>
      </c>
      <c r="L242" s="38">
        <v>0</v>
      </c>
      <c s="32">
        <f>ROUND(ROUND(L242,2)*ROUND(G242,3),2)</f>
      </c>
      <c s="36" t="s">
        <v>55</v>
      </c>
      <c>
        <f>(M242*21)/100</f>
      </c>
      <c t="s">
        <v>28</v>
      </c>
    </row>
    <row r="243" spans="1:5" ht="25.5">
      <c r="A243" s="35" t="s">
        <v>56</v>
      </c>
      <c r="E243" s="39" t="s">
        <v>425</v>
      </c>
    </row>
    <row r="244" spans="1:5" ht="25.5">
      <c r="A244" s="35" t="s">
        <v>57</v>
      </c>
      <c r="E244" s="40" t="s">
        <v>527</v>
      </c>
    </row>
    <row r="245" spans="1:5" ht="25.5">
      <c r="A245" t="s">
        <v>59</v>
      </c>
      <c r="E245" s="39" t="s">
        <v>426</v>
      </c>
    </row>
    <row r="246" spans="1:16" ht="25.5">
      <c r="A246" t="s">
        <v>50</v>
      </c>
      <c s="34" t="s">
        <v>363</v>
      </c>
      <c s="34" t="s">
        <v>428</v>
      </c>
      <c s="35" t="s">
        <v>429</v>
      </c>
      <c s="6" t="s">
        <v>430</v>
      </c>
      <c s="36" t="s">
        <v>54</v>
      </c>
      <c s="37">
        <v>2</v>
      </c>
      <c s="36">
        <v>0</v>
      </c>
      <c s="36">
        <f>ROUND(G246*H246,6)</f>
      </c>
      <c r="L246" s="38">
        <v>0</v>
      </c>
      <c s="32">
        <f>ROUND(ROUND(L246,2)*ROUND(G246,3),2)</f>
      </c>
      <c s="36" t="s">
        <v>55</v>
      </c>
      <c>
        <f>(M246*21)/100</f>
      </c>
      <c t="s">
        <v>28</v>
      </c>
    </row>
    <row r="247" spans="1:5" ht="25.5">
      <c r="A247" s="35" t="s">
        <v>56</v>
      </c>
      <c r="E247" s="39" t="s">
        <v>430</v>
      </c>
    </row>
    <row r="248" spans="1:5" ht="25.5">
      <c r="A248" s="35" t="s">
        <v>57</v>
      </c>
      <c r="E248" s="40" t="s">
        <v>529</v>
      </c>
    </row>
    <row r="249" spans="1:5" ht="25.5">
      <c r="A249" t="s">
        <v>59</v>
      </c>
      <c r="E249" s="39" t="s">
        <v>426</v>
      </c>
    </row>
    <row r="250" spans="1:16" ht="25.5">
      <c r="A250" t="s">
        <v>50</v>
      </c>
      <c s="34" t="s">
        <v>366</v>
      </c>
      <c s="34" t="s">
        <v>433</v>
      </c>
      <c s="35" t="s">
        <v>434</v>
      </c>
      <c s="6" t="s">
        <v>435</v>
      </c>
      <c s="36" t="s">
        <v>54</v>
      </c>
      <c s="37">
        <v>2</v>
      </c>
      <c s="36">
        <v>0</v>
      </c>
      <c s="36">
        <f>ROUND(G250*H250,6)</f>
      </c>
      <c r="L250" s="38">
        <v>0</v>
      </c>
      <c s="32">
        <f>ROUND(ROUND(L250,2)*ROUND(G250,3),2)</f>
      </c>
      <c s="36" t="s">
        <v>55</v>
      </c>
      <c>
        <f>(M250*21)/100</f>
      </c>
      <c t="s">
        <v>28</v>
      </c>
    </row>
    <row r="251" spans="1:5" ht="25.5">
      <c r="A251" s="35" t="s">
        <v>56</v>
      </c>
      <c r="E251" s="39" t="s">
        <v>435</v>
      </c>
    </row>
    <row r="252" spans="1:5" ht="25.5">
      <c r="A252" s="35" t="s">
        <v>57</v>
      </c>
      <c r="E252" s="40" t="s">
        <v>529</v>
      </c>
    </row>
    <row r="253" spans="1:5" ht="25.5">
      <c r="A253" t="s">
        <v>59</v>
      </c>
      <c r="E25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532</v>
      </c>
      <c r="E8" s="30" t="s">
        <v>531</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25.5">
      <c r="A10" t="s">
        <v>50</v>
      </c>
      <c s="34" t="s">
        <v>48</v>
      </c>
      <c s="34" t="s">
        <v>203</v>
      </c>
      <c s="35" t="s">
        <v>5</v>
      </c>
      <c s="6" t="s">
        <v>204</v>
      </c>
      <c s="36" t="s">
        <v>533</v>
      </c>
      <c s="37">
        <v>3</v>
      </c>
      <c s="36">
        <v>0</v>
      </c>
      <c s="36">
        <f>ROUND(G10*H10,6)</f>
      </c>
      <c r="L10" s="38">
        <v>0</v>
      </c>
      <c s="32">
        <f>ROUND(ROUND(L10,2)*ROUND(G10,3),2)</f>
      </c>
      <c s="36" t="s">
        <v>534</v>
      </c>
      <c>
        <f>(M10*21)/100</f>
      </c>
      <c t="s">
        <v>28</v>
      </c>
    </row>
    <row r="11" spans="1:5" ht="25.5">
      <c r="A11" s="35" t="s">
        <v>56</v>
      </c>
      <c r="E11" s="39" t="s">
        <v>204</v>
      </c>
    </row>
    <row r="12" spans="1:5" ht="12.75">
      <c r="A12" s="35" t="s">
        <v>57</v>
      </c>
      <c r="E12" s="40" t="s">
        <v>5</v>
      </c>
    </row>
    <row r="13" spans="1:5" ht="12.75">
      <c r="A13" t="s">
        <v>59</v>
      </c>
      <c r="E13" s="39" t="s">
        <v>5</v>
      </c>
    </row>
    <row r="14" spans="1:16" ht="25.5">
      <c r="A14" t="s">
        <v>50</v>
      </c>
      <c s="34" t="s">
        <v>28</v>
      </c>
      <c s="34" t="s">
        <v>205</v>
      </c>
      <c s="35" t="s">
        <v>5</v>
      </c>
      <c s="6" t="s">
        <v>206</v>
      </c>
      <c s="36" t="s">
        <v>533</v>
      </c>
      <c s="37">
        <v>3</v>
      </c>
      <c s="36">
        <v>0</v>
      </c>
      <c s="36">
        <f>ROUND(G14*H14,6)</f>
      </c>
      <c r="L14" s="38">
        <v>0</v>
      </c>
      <c s="32">
        <f>ROUND(ROUND(L14,2)*ROUND(G14,3),2)</f>
      </c>
      <c s="36" t="s">
        <v>534</v>
      </c>
      <c>
        <f>(M14*21)/100</f>
      </c>
      <c t="s">
        <v>28</v>
      </c>
    </row>
    <row r="15" spans="1:5" ht="25.5">
      <c r="A15" s="35" t="s">
        <v>56</v>
      </c>
      <c r="E15" s="39" t="s">
        <v>206</v>
      </c>
    </row>
    <row r="16" spans="1:5" ht="12.75">
      <c r="A16" s="35" t="s">
        <v>57</v>
      </c>
      <c r="E16" s="40" t="s">
        <v>5</v>
      </c>
    </row>
    <row r="17" spans="1:5" ht="12.75">
      <c r="A17" t="s">
        <v>59</v>
      </c>
      <c r="E17" s="39" t="s">
        <v>5</v>
      </c>
    </row>
    <row r="18" spans="1:16" ht="12.75">
      <c r="A18" t="s">
        <v>50</v>
      </c>
      <c s="34" t="s">
        <v>26</v>
      </c>
      <c s="34" t="s">
        <v>208</v>
      </c>
      <c s="35" t="s">
        <v>5</v>
      </c>
      <c s="6" t="s">
        <v>209</v>
      </c>
      <c s="36" t="s">
        <v>533</v>
      </c>
      <c s="37">
        <v>5</v>
      </c>
      <c s="36">
        <v>0</v>
      </c>
      <c s="36">
        <f>ROUND(G18*H18,6)</f>
      </c>
      <c r="L18" s="38">
        <v>0</v>
      </c>
      <c s="32">
        <f>ROUND(ROUND(L18,2)*ROUND(G18,3),2)</f>
      </c>
      <c s="36" t="s">
        <v>534</v>
      </c>
      <c>
        <f>(M18*21)/100</f>
      </c>
      <c t="s">
        <v>28</v>
      </c>
    </row>
    <row r="19" spans="1:5" ht="12.75">
      <c r="A19" s="35" t="s">
        <v>56</v>
      </c>
      <c r="E19" s="39" t="s">
        <v>209</v>
      </c>
    </row>
    <row r="20" spans="1:5" ht="12.75">
      <c r="A20" s="35" t="s">
        <v>57</v>
      </c>
      <c r="E20" s="40" t="s">
        <v>5</v>
      </c>
    </row>
    <row r="21" spans="1:5" ht="12.75">
      <c r="A21" t="s">
        <v>59</v>
      </c>
      <c r="E21" s="39" t="s">
        <v>5</v>
      </c>
    </row>
    <row r="22" spans="1:16" ht="25.5">
      <c r="A22" t="s">
        <v>50</v>
      </c>
      <c s="34" t="s">
        <v>75</v>
      </c>
      <c s="34" t="s">
        <v>211</v>
      </c>
      <c s="35" t="s">
        <v>5</v>
      </c>
      <c s="6" t="s">
        <v>212</v>
      </c>
      <c s="36" t="s">
        <v>533</v>
      </c>
      <c s="37">
        <v>8</v>
      </c>
      <c s="36">
        <v>0</v>
      </c>
      <c s="36">
        <f>ROUND(G22*H22,6)</f>
      </c>
      <c r="L22" s="38">
        <v>0</v>
      </c>
      <c s="32">
        <f>ROUND(ROUND(L22,2)*ROUND(G22,3),2)</f>
      </c>
      <c s="36" t="s">
        <v>534</v>
      </c>
      <c>
        <f>(M22*21)/100</f>
      </c>
      <c t="s">
        <v>28</v>
      </c>
    </row>
    <row r="23" spans="1:5" ht="25.5">
      <c r="A23" s="35" t="s">
        <v>56</v>
      </c>
      <c r="E23" s="39" t="s">
        <v>212</v>
      </c>
    </row>
    <row r="24" spans="1:5" ht="12.75">
      <c r="A24" s="35" t="s">
        <v>57</v>
      </c>
      <c r="E24" s="40" t="s">
        <v>5</v>
      </c>
    </row>
    <row r="25" spans="1:5" ht="12.75">
      <c r="A25" t="s">
        <v>59</v>
      </c>
      <c r="E25" s="39" t="s">
        <v>5</v>
      </c>
    </row>
    <row r="26" spans="1:16" ht="25.5">
      <c r="A26" t="s">
        <v>50</v>
      </c>
      <c s="34" t="s">
        <v>81</v>
      </c>
      <c s="34" t="s">
        <v>215</v>
      </c>
      <c s="35" t="s">
        <v>5</v>
      </c>
      <c s="6" t="s">
        <v>216</v>
      </c>
      <c s="36" t="s">
        <v>533</v>
      </c>
      <c s="37">
        <v>5</v>
      </c>
      <c s="36">
        <v>0</v>
      </c>
      <c s="36">
        <f>ROUND(G26*H26,6)</f>
      </c>
      <c r="L26" s="38">
        <v>0</v>
      </c>
      <c s="32">
        <f>ROUND(ROUND(L26,2)*ROUND(G26,3),2)</f>
      </c>
      <c s="36" t="s">
        <v>534</v>
      </c>
      <c>
        <f>(M26*21)/100</f>
      </c>
      <c t="s">
        <v>28</v>
      </c>
    </row>
    <row r="27" spans="1:5" ht="25.5">
      <c r="A27" s="35" t="s">
        <v>56</v>
      </c>
      <c r="E27" s="39" t="s">
        <v>216</v>
      </c>
    </row>
    <row r="28" spans="1:5" ht="12.75">
      <c r="A28" s="35" t="s">
        <v>57</v>
      </c>
      <c r="E28" s="40" t="s">
        <v>5</v>
      </c>
    </row>
    <row r="29" spans="1:5" ht="12.75">
      <c r="A29" t="s">
        <v>59</v>
      </c>
      <c r="E29" s="39" t="s">
        <v>5</v>
      </c>
    </row>
    <row r="30" spans="1:16" ht="25.5">
      <c r="A30" t="s">
        <v>50</v>
      </c>
      <c s="34" t="s">
        <v>27</v>
      </c>
      <c s="34" t="s">
        <v>217</v>
      </c>
      <c s="35" t="s">
        <v>5</v>
      </c>
      <c s="6" t="s">
        <v>218</v>
      </c>
      <c s="36" t="s">
        <v>99</v>
      </c>
      <c s="37">
        <v>15</v>
      </c>
      <c s="36">
        <v>0</v>
      </c>
      <c s="36">
        <f>ROUND(G30*H30,6)</f>
      </c>
      <c r="L30" s="38">
        <v>0</v>
      </c>
      <c s="32">
        <f>ROUND(ROUND(L30,2)*ROUND(G30,3),2)</f>
      </c>
      <c s="36" t="s">
        <v>534</v>
      </c>
      <c>
        <f>(M30*21)/100</f>
      </c>
      <c t="s">
        <v>28</v>
      </c>
    </row>
    <row r="31" spans="1:5" ht="25.5">
      <c r="A31" s="35" t="s">
        <v>56</v>
      </c>
      <c r="E31" s="39" t="s">
        <v>218</v>
      </c>
    </row>
    <row r="32" spans="1:5" ht="12.75">
      <c r="A32" s="35" t="s">
        <v>57</v>
      </c>
      <c r="E32" s="40" t="s">
        <v>5</v>
      </c>
    </row>
    <row r="33" spans="1:5" ht="12.75">
      <c r="A33" t="s">
        <v>59</v>
      </c>
      <c r="E33" s="39" t="s">
        <v>5</v>
      </c>
    </row>
    <row r="34" spans="1:16" ht="25.5">
      <c r="A34" t="s">
        <v>50</v>
      </c>
      <c s="34" t="s">
        <v>87</v>
      </c>
      <c s="34" t="s">
        <v>220</v>
      </c>
      <c s="35" t="s">
        <v>5</v>
      </c>
      <c s="6" t="s">
        <v>221</v>
      </c>
      <c s="36" t="s">
        <v>99</v>
      </c>
      <c s="37">
        <v>40</v>
      </c>
      <c s="36">
        <v>0</v>
      </c>
      <c s="36">
        <f>ROUND(G34*H34,6)</f>
      </c>
      <c r="L34" s="38">
        <v>0</v>
      </c>
      <c s="32">
        <f>ROUND(ROUND(L34,2)*ROUND(G34,3),2)</f>
      </c>
      <c s="36" t="s">
        <v>534</v>
      </c>
      <c>
        <f>(M34*21)/100</f>
      </c>
      <c t="s">
        <v>28</v>
      </c>
    </row>
    <row r="35" spans="1:5" ht="25.5">
      <c r="A35" s="35" t="s">
        <v>56</v>
      </c>
      <c r="E35" s="39" t="s">
        <v>221</v>
      </c>
    </row>
    <row r="36" spans="1:5" ht="12.75">
      <c r="A36" s="35" t="s">
        <v>57</v>
      </c>
      <c r="E36" s="40" t="s">
        <v>5</v>
      </c>
    </row>
    <row r="37" spans="1:5" ht="12.75">
      <c r="A37" t="s">
        <v>59</v>
      </c>
      <c r="E37" s="39" t="s">
        <v>5</v>
      </c>
    </row>
    <row r="38" spans="1:16" ht="12.75">
      <c r="A38" t="s">
        <v>50</v>
      </c>
      <c s="34" t="s">
        <v>92</v>
      </c>
      <c s="34" t="s">
        <v>222</v>
      </c>
      <c s="35" t="s">
        <v>5</v>
      </c>
      <c s="6" t="s">
        <v>223</v>
      </c>
      <c s="36" t="s">
        <v>99</v>
      </c>
      <c s="37">
        <v>60</v>
      </c>
      <c s="36">
        <v>0</v>
      </c>
      <c s="36">
        <f>ROUND(G38*H38,6)</f>
      </c>
      <c r="L38" s="38">
        <v>0</v>
      </c>
      <c s="32">
        <f>ROUND(ROUND(L38,2)*ROUND(G38,3),2)</f>
      </c>
      <c s="36" t="s">
        <v>534</v>
      </c>
      <c>
        <f>(M38*21)/100</f>
      </c>
      <c t="s">
        <v>28</v>
      </c>
    </row>
    <row r="39" spans="1:5" ht="12.75">
      <c r="A39" s="35" t="s">
        <v>56</v>
      </c>
      <c r="E39" s="39" t="s">
        <v>223</v>
      </c>
    </row>
    <row r="40" spans="1:5" ht="12.75">
      <c r="A40" s="35" t="s">
        <v>57</v>
      </c>
      <c r="E40" s="40" t="s">
        <v>5</v>
      </c>
    </row>
    <row r="41" spans="1:5" ht="12.75">
      <c r="A41" t="s">
        <v>59</v>
      </c>
      <c r="E41" s="39" t="s">
        <v>5</v>
      </c>
    </row>
    <row r="42" spans="1:16" ht="12.75">
      <c r="A42" t="s">
        <v>50</v>
      </c>
      <c s="34" t="s">
        <v>96</v>
      </c>
      <c s="34" t="s">
        <v>224</v>
      </c>
      <c s="35" t="s">
        <v>5</v>
      </c>
      <c s="6" t="s">
        <v>225</v>
      </c>
      <c s="36" t="s">
        <v>226</v>
      </c>
      <c s="37">
        <v>16</v>
      </c>
      <c s="36">
        <v>0</v>
      </c>
      <c s="36">
        <f>ROUND(G42*H42,6)</f>
      </c>
      <c r="L42" s="38">
        <v>0</v>
      </c>
      <c s="32">
        <f>ROUND(ROUND(L42,2)*ROUND(G42,3),2)</f>
      </c>
      <c s="36" t="s">
        <v>534</v>
      </c>
      <c>
        <f>(M42*21)/100</f>
      </c>
      <c t="s">
        <v>28</v>
      </c>
    </row>
    <row r="43" spans="1:5" ht="12.75">
      <c r="A43" s="35" t="s">
        <v>56</v>
      </c>
      <c r="E43" s="39" t="s">
        <v>225</v>
      </c>
    </row>
    <row r="44" spans="1:5" ht="12.75">
      <c r="A44" s="35" t="s">
        <v>57</v>
      </c>
      <c r="E44" s="40" t="s">
        <v>5</v>
      </c>
    </row>
    <row r="45" spans="1:5" ht="12.75">
      <c r="A45" t="s">
        <v>59</v>
      </c>
      <c r="E45" s="39" t="s">
        <v>5</v>
      </c>
    </row>
    <row r="46" spans="1:16" ht="12.75">
      <c r="A46" t="s">
        <v>50</v>
      </c>
      <c s="34" t="s">
        <v>101</v>
      </c>
      <c s="34" t="s">
        <v>238</v>
      </c>
      <c s="35" t="s">
        <v>5</v>
      </c>
      <c s="6" t="s">
        <v>239</v>
      </c>
      <c s="36" t="s">
        <v>533</v>
      </c>
      <c s="37">
        <v>2</v>
      </c>
      <c s="36">
        <v>0</v>
      </c>
      <c s="36">
        <f>ROUND(G46*H46,6)</f>
      </c>
      <c r="L46" s="38">
        <v>0</v>
      </c>
      <c s="32">
        <f>ROUND(ROUND(L46,2)*ROUND(G46,3),2)</f>
      </c>
      <c s="36" t="s">
        <v>534</v>
      </c>
      <c>
        <f>(M46*21)/100</f>
      </c>
      <c t="s">
        <v>28</v>
      </c>
    </row>
    <row r="47" spans="1:5" ht="12.75">
      <c r="A47" s="35" t="s">
        <v>56</v>
      </c>
      <c r="E47" s="39" t="s">
        <v>239</v>
      </c>
    </row>
    <row r="48" spans="1:5" ht="12.75">
      <c r="A48" s="35" t="s">
        <v>57</v>
      </c>
      <c r="E48" s="40" t="s">
        <v>5</v>
      </c>
    </row>
    <row r="49" spans="1:5" ht="12.75">
      <c r="A49" t="s">
        <v>59</v>
      </c>
      <c r="E49" s="39" t="s">
        <v>5</v>
      </c>
    </row>
    <row r="50" spans="1:16" ht="12.75">
      <c r="A50" t="s">
        <v>50</v>
      </c>
      <c s="34" t="s">
        <v>105</v>
      </c>
      <c s="34" t="s">
        <v>242</v>
      </c>
      <c s="35" t="s">
        <v>5</v>
      </c>
      <c s="6" t="s">
        <v>243</v>
      </c>
      <c s="36" t="s">
        <v>533</v>
      </c>
      <c s="37">
        <v>2</v>
      </c>
      <c s="36">
        <v>0</v>
      </c>
      <c s="36">
        <f>ROUND(G50*H50,6)</f>
      </c>
      <c r="L50" s="38">
        <v>0</v>
      </c>
      <c s="32">
        <f>ROUND(ROUND(L50,2)*ROUND(G50,3),2)</f>
      </c>
      <c s="36" t="s">
        <v>534</v>
      </c>
      <c>
        <f>(M50*21)/100</f>
      </c>
      <c t="s">
        <v>28</v>
      </c>
    </row>
    <row r="51" spans="1:5" ht="12.75">
      <c r="A51" s="35" t="s">
        <v>56</v>
      </c>
      <c r="E51" s="39" t="s">
        <v>243</v>
      </c>
    </row>
    <row r="52" spans="1:5" ht="12.75">
      <c r="A52" s="35" t="s">
        <v>57</v>
      </c>
      <c r="E52" s="40" t="s">
        <v>5</v>
      </c>
    </row>
    <row r="53" spans="1:5" ht="12.75">
      <c r="A53" t="s">
        <v>59</v>
      </c>
      <c r="E53" s="39" t="s">
        <v>5</v>
      </c>
    </row>
    <row r="54" spans="1:16" ht="12.75">
      <c r="A54" t="s">
        <v>50</v>
      </c>
      <c s="34" t="s">
        <v>109</v>
      </c>
      <c s="34" t="s">
        <v>244</v>
      </c>
      <c s="35" t="s">
        <v>5</v>
      </c>
      <c s="6" t="s">
        <v>245</v>
      </c>
      <c s="36" t="s">
        <v>533</v>
      </c>
      <c s="37">
        <v>2</v>
      </c>
      <c s="36">
        <v>0</v>
      </c>
      <c s="36">
        <f>ROUND(G54*H54,6)</f>
      </c>
      <c r="L54" s="38">
        <v>0</v>
      </c>
      <c s="32">
        <f>ROUND(ROUND(L54,2)*ROUND(G54,3),2)</f>
      </c>
      <c s="36" t="s">
        <v>534</v>
      </c>
      <c>
        <f>(M54*21)/100</f>
      </c>
      <c t="s">
        <v>28</v>
      </c>
    </row>
    <row r="55" spans="1:5" ht="12.75">
      <c r="A55" s="35" t="s">
        <v>56</v>
      </c>
      <c r="E55" s="39" t="s">
        <v>245</v>
      </c>
    </row>
    <row r="56" spans="1:5" ht="12.75">
      <c r="A56" s="35" t="s">
        <v>57</v>
      </c>
      <c r="E56" s="40" t="s">
        <v>5</v>
      </c>
    </row>
    <row r="57" spans="1:5" ht="12.75">
      <c r="A57" t="s">
        <v>59</v>
      </c>
      <c r="E57" s="39" t="s">
        <v>5</v>
      </c>
    </row>
    <row r="58" spans="1:16" ht="12.75">
      <c r="A58" t="s">
        <v>50</v>
      </c>
      <c s="34" t="s">
        <v>115</v>
      </c>
      <c s="34" t="s">
        <v>231</v>
      </c>
      <c s="35" t="s">
        <v>5</v>
      </c>
      <c s="6" t="s">
        <v>232</v>
      </c>
      <c s="36" t="s">
        <v>99</v>
      </c>
      <c s="37">
        <v>75</v>
      </c>
      <c s="36">
        <v>0</v>
      </c>
      <c s="36">
        <f>ROUND(G58*H58,6)</f>
      </c>
      <c r="L58" s="38">
        <v>0</v>
      </c>
      <c s="32">
        <f>ROUND(ROUND(L58,2)*ROUND(G58,3),2)</f>
      </c>
      <c s="36" t="s">
        <v>534</v>
      </c>
      <c>
        <f>(M58*21)/100</f>
      </c>
      <c t="s">
        <v>28</v>
      </c>
    </row>
    <row r="59" spans="1:5" ht="12.75">
      <c r="A59" s="35" t="s">
        <v>56</v>
      </c>
      <c r="E59" s="39" t="s">
        <v>232</v>
      </c>
    </row>
    <row r="60" spans="1:5" ht="12.75">
      <c r="A60" s="35" t="s">
        <v>57</v>
      </c>
      <c r="E60" s="40" t="s">
        <v>5</v>
      </c>
    </row>
    <row r="61" spans="1:5" ht="12.75">
      <c r="A61" t="s">
        <v>59</v>
      </c>
      <c r="E61" s="39" t="s">
        <v>5</v>
      </c>
    </row>
    <row r="62" spans="1:16" ht="12.75">
      <c r="A62" t="s">
        <v>50</v>
      </c>
      <c s="34" t="s">
        <v>214</v>
      </c>
      <c s="34" t="s">
        <v>233</v>
      </c>
      <c s="35" t="s">
        <v>5</v>
      </c>
      <c s="6" t="s">
        <v>234</v>
      </c>
      <c s="36" t="s">
        <v>99</v>
      </c>
      <c s="37">
        <v>75</v>
      </c>
      <c s="36">
        <v>0</v>
      </c>
      <c s="36">
        <f>ROUND(G62*H62,6)</f>
      </c>
      <c r="L62" s="38">
        <v>0</v>
      </c>
      <c s="32">
        <f>ROUND(ROUND(L62,2)*ROUND(G62,3),2)</f>
      </c>
      <c s="36" t="s">
        <v>534</v>
      </c>
      <c>
        <f>(M62*21)/100</f>
      </c>
      <c t="s">
        <v>28</v>
      </c>
    </row>
    <row r="63" spans="1:5" ht="12.75">
      <c r="A63" s="35" t="s">
        <v>56</v>
      </c>
      <c r="E63" s="39" t="s">
        <v>234</v>
      </c>
    </row>
    <row r="64" spans="1:5" ht="12.75">
      <c r="A64" s="35" t="s">
        <v>57</v>
      </c>
      <c r="E64" s="40" t="s">
        <v>5</v>
      </c>
    </row>
    <row r="65" spans="1:5" ht="12.75">
      <c r="A65" t="s">
        <v>59</v>
      </c>
      <c r="E65" s="39" t="s">
        <v>5</v>
      </c>
    </row>
    <row r="66" spans="1:16" ht="12.75">
      <c r="A66" t="s">
        <v>50</v>
      </c>
      <c s="34" t="s">
        <v>120</v>
      </c>
      <c s="34" t="s">
        <v>236</v>
      </c>
      <c s="35" t="s">
        <v>5</v>
      </c>
      <c s="6" t="s">
        <v>237</v>
      </c>
      <c s="36" t="s">
        <v>99</v>
      </c>
      <c s="37">
        <v>75</v>
      </c>
      <c s="36">
        <v>0</v>
      </c>
      <c s="36">
        <f>ROUND(G66*H66,6)</f>
      </c>
      <c r="L66" s="38">
        <v>0</v>
      </c>
      <c s="32">
        <f>ROUND(ROUND(L66,2)*ROUND(G66,3),2)</f>
      </c>
      <c s="36" t="s">
        <v>534</v>
      </c>
      <c>
        <f>(M66*21)/100</f>
      </c>
      <c t="s">
        <v>28</v>
      </c>
    </row>
    <row r="67" spans="1:5" ht="12.75">
      <c r="A67" s="35" t="s">
        <v>56</v>
      </c>
      <c r="E67" s="39" t="s">
        <v>237</v>
      </c>
    </row>
    <row r="68" spans="1:5" ht="12.75">
      <c r="A68" s="35" t="s">
        <v>57</v>
      </c>
      <c r="E68" s="40" t="s">
        <v>5</v>
      </c>
    </row>
    <row r="69" spans="1:5" ht="12.75">
      <c r="A69" t="s">
        <v>59</v>
      </c>
      <c r="E69" s="39" t="s">
        <v>5</v>
      </c>
    </row>
    <row r="70" spans="1:16" ht="12.75">
      <c r="A70" t="s">
        <v>50</v>
      </c>
      <c s="34" t="s">
        <v>124</v>
      </c>
      <c s="34" t="s">
        <v>535</v>
      </c>
      <c s="35" t="s">
        <v>5</v>
      </c>
      <c s="6" t="s">
        <v>536</v>
      </c>
      <c s="36" t="s">
        <v>537</v>
      </c>
      <c s="37">
        <v>1.59</v>
      </c>
      <c s="36">
        <v>0</v>
      </c>
      <c s="36">
        <f>ROUND(G70*H70,6)</f>
      </c>
      <c r="L70" s="38">
        <v>0</v>
      </c>
      <c s="32">
        <f>ROUND(ROUND(L70,2)*ROUND(G70,3),2)</f>
      </c>
      <c s="36" t="s">
        <v>534</v>
      </c>
      <c>
        <f>(M70*21)/100</f>
      </c>
      <c t="s">
        <v>28</v>
      </c>
    </row>
    <row r="71" spans="1:5" ht="12.75">
      <c r="A71" s="35" t="s">
        <v>56</v>
      </c>
      <c r="E71" s="39" t="s">
        <v>536</v>
      </c>
    </row>
    <row r="72" spans="1:5" ht="12.75">
      <c r="A72" s="35" t="s">
        <v>57</v>
      </c>
      <c r="E72" s="40" t="s">
        <v>5</v>
      </c>
    </row>
    <row r="73" spans="1:5" ht="12.75">
      <c r="A73" t="s">
        <v>59</v>
      </c>
      <c r="E73" s="39" t="s">
        <v>5</v>
      </c>
    </row>
    <row r="74" spans="1:16" ht="12.75">
      <c r="A74" t="s">
        <v>50</v>
      </c>
      <c s="34" t="s">
        <v>129</v>
      </c>
      <c s="34" t="s">
        <v>538</v>
      </c>
      <c s="35" t="s">
        <v>5</v>
      </c>
      <c s="6" t="s">
        <v>539</v>
      </c>
      <c s="36" t="s">
        <v>533</v>
      </c>
      <c s="37">
        <v>2</v>
      </c>
      <c s="36">
        <v>0</v>
      </c>
      <c s="36">
        <f>ROUND(G74*H74,6)</f>
      </c>
      <c r="L74" s="38">
        <v>0</v>
      </c>
      <c s="32">
        <f>ROUND(ROUND(L74,2)*ROUND(G74,3),2)</f>
      </c>
      <c s="36" t="s">
        <v>534</v>
      </c>
      <c>
        <f>(M74*21)/100</f>
      </c>
      <c t="s">
        <v>28</v>
      </c>
    </row>
    <row r="75" spans="1:5" ht="12.75">
      <c r="A75" s="35" t="s">
        <v>56</v>
      </c>
      <c r="E75" s="39" t="s">
        <v>539</v>
      </c>
    </row>
    <row r="76" spans="1:5" ht="12.75">
      <c r="A76" s="35" t="s">
        <v>57</v>
      </c>
      <c r="E76" s="40" t="s">
        <v>5</v>
      </c>
    </row>
    <row r="77" spans="1:5" ht="12.75">
      <c r="A77" t="s">
        <v>59</v>
      </c>
      <c r="E77" s="39" t="s">
        <v>5</v>
      </c>
    </row>
    <row r="78" spans="1:16" ht="12.75">
      <c r="A78" t="s">
        <v>50</v>
      </c>
      <c s="34" t="s">
        <v>133</v>
      </c>
      <c s="34" t="s">
        <v>286</v>
      </c>
      <c s="35" t="s">
        <v>5</v>
      </c>
      <c s="6" t="s">
        <v>287</v>
      </c>
      <c s="36" t="s">
        <v>99</v>
      </c>
      <c s="37">
        <v>100</v>
      </c>
      <c s="36">
        <v>0</v>
      </c>
      <c s="36">
        <f>ROUND(G78*H78,6)</f>
      </c>
      <c r="L78" s="38">
        <v>0</v>
      </c>
      <c s="32">
        <f>ROUND(ROUND(L78,2)*ROUND(G78,3),2)</f>
      </c>
      <c s="36" t="s">
        <v>534</v>
      </c>
      <c>
        <f>(M78*21)/100</f>
      </c>
      <c t="s">
        <v>28</v>
      </c>
    </row>
    <row r="79" spans="1:5" ht="12.75">
      <c r="A79" s="35" t="s">
        <v>56</v>
      </c>
      <c r="E79" s="39" t="s">
        <v>287</v>
      </c>
    </row>
    <row r="80" spans="1:5" ht="12.75">
      <c r="A80" s="35" t="s">
        <v>57</v>
      </c>
      <c r="E80" s="40" t="s">
        <v>5</v>
      </c>
    </row>
    <row r="81" spans="1:5" ht="12.75">
      <c r="A81" t="s">
        <v>59</v>
      </c>
      <c r="E81" s="39" t="s">
        <v>5</v>
      </c>
    </row>
    <row r="82" spans="1:16" ht="12.75">
      <c r="A82" t="s">
        <v>50</v>
      </c>
      <c s="34" t="s">
        <v>137</v>
      </c>
      <c s="34" t="s">
        <v>290</v>
      </c>
      <c s="35" t="s">
        <v>5</v>
      </c>
      <c s="6" t="s">
        <v>291</v>
      </c>
      <c s="36" t="s">
        <v>292</v>
      </c>
      <c s="37">
        <v>1</v>
      </c>
      <c s="36">
        <v>0</v>
      </c>
      <c s="36">
        <f>ROUND(G82*H82,6)</f>
      </c>
      <c r="L82" s="38">
        <v>0</v>
      </c>
      <c s="32">
        <f>ROUND(ROUND(L82,2)*ROUND(G82,3),2)</f>
      </c>
      <c s="36" t="s">
        <v>534</v>
      </c>
      <c>
        <f>(M82*21)/100</f>
      </c>
      <c t="s">
        <v>28</v>
      </c>
    </row>
    <row r="83" spans="1:5" ht="12.75">
      <c r="A83" s="35" t="s">
        <v>56</v>
      </c>
      <c r="E83" s="39" t="s">
        <v>291</v>
      </c>
    </row>
    <row r="84" spans="1:5" ht="12.75">
      <c r="A84" s="35" t="s">
        <v>57</v>
      </c>
      <c r="E84" s="40" t="s">
        <v>5</v>
      </c>
    </row>
    <row r="85" spans="1:5" ht="12.75">
      <c r="A85" t="s">
        <v>59</v>
      </c>
      <c r="E85" s="39" t="s">
        <v>5</v>
      </c>
    </row>
    <row r="86" spans="1:16" ht="12.75">
      <c r="A86" t="s">
        <v>50</v>
      </c>
      <c s="34" t="s">
        <v>141</v>
      </c>
      <c s="34" t="s">
        <v>295</v>
      </c>
      <c s="35" t="s">
        <v>5</v>
      </c>
      <c s="6" t="s">
        <v>296</v>
      </c>
      <c s="36" t="s">
        <v>99</v>
      </c>
      <c s="37">
        <v>100</v>
      </c>
      <c s="36">
        <v>0</v>
      </c>
      <c s="36">
        <f>ROUND(G86*H86,6)</f>
      </c>
      <c r="L86" s="38">
        <v>0</v>
      </c>
      <c s="32">
        <f>ROUND(ROUND(L86,2)*ROUND(G86,3),2)</f>
      </c>
      <c s="36" t="s">
        <v>534</v>
      </c>
      <c>
        <f>(M86*21)/100</f>
      </c>
      <c t="s">
        <v>28</v>
      </c>
    </row>
    <row r="87" spans="1:5" ht="12.75">
      <c r="A87" s="35" t="s">
        <v>56</v>
      </c>
      <c r="E87" s="39" t="s">
        <v>296</v>
      </c>
    </row>
    <row r="88" spans="1:5" ht="12.75">
      <c r="A88" s="35" t="s">
        <v>57</v>
      </c>
      <c r="E88" s="40" t="s">
        <v>5</v>
      </c>
    </row>
    <row r="89" spans="1:5" ht="12.75">
      <c r="A89" t="s">
        <v>59</v>
      </c>
      <c r="E89" s="39" t="s">
        <v>5</v>
      </c>
    </row>
    <row r="90" spans="1:16" ht="12.75">
      <c r="A90" t="s">
        <v>50</v>
      </c>
      <c s="34" t="s">
        <v>145</v>
      </c>
      <c s="34" t="s">
        <v>299</v>
      </c>
      <c s="35" t="s">
        <v>5</v>
      </c>
      <c s="6" t="s">
        <v>300</v>
      </c>
      <c s="36" t="s">
        <v>533</v>
      </c>
      <c s="37">
        <v>4</v>
      </c>
      <c s="36">
        <v>0</v>
      </c>
      <c s="36">
        <f>ROUND(G90*H90,6)</f>
      </c>
      <c r="L90" s="38">
        <v>0</v>
      </c>
      <c s="32">
        <f>ROUND(ROUND(L90,2)*ROUND(G90,3),2)</f>
      </c>
      <c s="36" t="s">
        <v>534</v>
      </c>
      <c>
        <f>(M90*21)/100</f>
      </c>
      <c t="s">
        <v>28</v>
      </c>
    </row>
    <row r="91" spans="1:5" ht="12.75">
      <c r="A91" s="35" t="s">
        <v>56</v>
      </c>
      <c r="E91" s="39" t="s">
        <v>300</v>
      </c>
    </row>
    <row r="92" spans="1:5" ht="12.75">
      <c r="A92" s="35" t="s">
        <v>57</v>
      </c>
      <c r="E92" s="40" t="s">
        <v>5</v>
      </c>
    </row>
    <row r="93" spans="1:5" ht="12.75">
      <c r="A93" t="s">
        <v>59</v>
      </c>
      <c r="E93" s="39" t="s">
        <v>5</v>
      </c>
    </row>
    <row r="94" spans="1:16" ht="12.75">
      <c r="A94" t="s">
        <v>50</v>
      </c>
      <c s="34" t="s">
        <v>149</v>
      </c>
      <c s="34" t="s">
        <v>303</v>
      </c>
      <c s="35" t="s">
        <v>5</v>
      </c>
      <c s="6" t="s">
        <v>304</v>
      </c>
      <c s="36" t="s">
        <v>533</v>
      </c>
      <c s="37">
        <v>2</v>
      </c>
      <c s="36">
        <v>0</v>
      </c>
      <c s="36">
        <f>ROUND(G94*H94,6)</f>
      </c>
      <c r="L94" s="38">
        <v>0</v>
      </c>
      <c s="32">
        <f>ROUND(ROUND(L94,2)*ROUND(G94,3),2)</f>
      </c>
      <c s="36" t="s">
        <v>534</v>
      </c>
      <c>
        <f>(M94*21)/100</f>
      </c>
      <c t="s">
        <v>28</v>
      </c>
    </row>
    <row r="95" spans="1:5" ht="12.75">
      <c r="A95" s="35" t="s">
        <v>56</v>
      </c>
      <c r="E95" s="39" t="s">
        <v>304</v>
      </c>
    </row>
    <row r="96" spans="1:5" ht="12.75">
      <c r="A96" s="35" t="s">
        <v>57</v>
      </c>
      <c r="E96" s="40" t="s">
        <v>5</v>
      </c>
    </row>
    <row r="97" spans="1:5" ht="12.75">
      <c r="A97" t="s">
        <v>59</v>
      </c>
      <c r="E97" s="39" t="s">
        <v>5</v>
      </c>
    </row>
    <row r="98" spans="1:16" ht="12.75">
      <c r="A98" t="s">
        <v>50</v>
      </c>
      <c s="34" t="s">
        <v>153</v>
      </c>
      <c s="34" t="s">
        <v>306</v>
      </c>
      <c s="35" t="s">
        <v>5</v>
      </c>
      <c s="6" t="s">
        <v>307</v>
      </c>
      <c s="36" t="s">
        <v>533</v>
      </c>
      <c s="37">
        <v>2</v>
      </c>
      <c s="36">
        <v>0</v>
      </c>
      <c s="36">
        <f>ROUND(G98*H98,6)</f>
      </c>
      <c r="L98" s="38">
        <v>0</v>
      </c>
      <c s="32">
        <f>ROUND(ROUND(L98,2)*ROUND(G98,3),2)</f>
      </c>
      <c s="36" t="s">
        <v>534</v>
      </c>
      <c>
        <f>(M98*21)/100</f>
      </c>
      <c t="s">
        <v>28</v>
      </c>
    </row>
    <row r="99" spans="1:5" ht="12.75">
      <c r="A99" s="35" t="s">
        <v>56</v>
      </c>
      <c r="E99" s="39" t="s">
        <v>307</v>
      </c>
    </row>
    <row r="100" spans="1:5" ht="12.75">
      <c r="A100" s="35" t="s">
        <v>57</v>
      </c>
      <c r="E100" s="40" t="s">
        <v>5</v>
      </c>
    </row>
    <row r="101" spans="1:5" ht="12.75">
      <c r="A101" t="s">
        <v>59</v>
      </c>
      <c r="E101" s="39" t="s">
        <v>5</v>
      </c>
    </row>
    <row r="102" spans="1:16" ht="12.75">
      <c r="A102" t="s">
        <v>50</v>
      </c>
      <c s="34" t="s">
        <v>241</v>
      </c>
      <c s="34" t="s">
        <v>309</v>
      </c>
      <c s="35" t="s">
        <v>5</v>
      </c>
      <c s="6" t="s">
        <v>310</v>
      </c>
      <c s="36" t="s">
        <v>533</v>
      </c>
      <c s="37">
        <v>2</v>
      </c>
      <c s="36">
        <v>0</v>
      </c>
      <c s="36">
        <f>ROUND(G102*H102,6)</f>
      </c>
      <c r="L102" s="38">
        <v>0</v>
      </c>
      <c s="32">
        <f>ROUND(ROUND(L102,2)*ROUND(G102,3),2)</f>
      </c>
      <c s="36" t="s">
        <v>534</v>
      </c>
      <c>
        <f>(M102*21)/100</f>
      </c>
      <c t="s">
        <v>28</v>
      </c>
    </row>
    <row r="103" spans="1:5" ht="12.75">
      <c r="A103" s="35" t="s">
        <v>56</v>
      </c>
      <c r="E103" s="39" t="s">
        <v>310</v>
      </c>
    </row>
    <row r="104" spans="1:5" ht="12.75">
      <c r="A104" s="35" t="s">
        <v>57</v>
      </c>
      <c r="E104" s="40" t="s">
        <v>5</v>
      </c>
    </row>
    <row r="105" spans="1:5" ht="12.75">
      <c r="A105" t="s">
        <v>59</v>
      </c>
      <c r="E105" s="39" t="s">
        <v>5</v>
      </c>
    </row>
    <row r="106" spans="1:16" ht="12.75">
      <c r="A106" t="s">
        <v>50</v>
      </c>
      <c s="34" t="s">
        <v>157</v>
      </c>
      <c s="34" t="s">
        <v>540</v>
      </c>
      <c s="35" t="s">
        <v>5</v>
      </c>
      <c s="6" t="s">
        <v>541</v>
      </c>
      <c s="36" t="s">
        <v>99</v>
      </c>
      <c s="37">
        <v>40</v>
      </c>
      <c s="36">
        <v>0</v>
      </c>
      <c s="36">
        <f>ROUND(G106*H106,6)</f>
      </c>
      <c r="L106" s="38">
        <v>0</v>
      </c>
      <c s="32">
        <f>ROUND(ROUND(L106,2)*ROUND(G106,3),2)</f>
      </c>
      <c s="36" t="s">
        <v>534</v>
      </c>
      <c>
        <f>(M106*21)/100</f>
      </c>
      <c t="s">
        <v>28</v>
      </c>
    </row>
    <row r="107" spans="1:5" ht="12.75">
      <c r="A107" s="35" t="s">
        <v>56</v>
      </c>
      <c r="E107" s="39" t="s">
        <v>541</v>
      </c>
    </row>
    <row r="108" spans="1:5" ht="12.75">
      <c r="A108" s="35" t="s">
        <v>57</v>
      </c>
      <c r="E108" s="40" t="s">
        <v>5</v>
      </c>
    </row>
    <row r="109" spans="1:5" ht="12.75">
      <c r="A109" t="s">
        <v>59</v>
      </c>
      <c r="E109" s="39" t="s">
        <v>5</v>
      </c>
    </row>
    <row r="110" spans="1:16" ht="12.75">
      <c r="A110" t="s">
        <v>50</v>
      </c>
      <c s="34" t="s">
        <v>161</v>
      </c>
      <c s="34" t="s">
        <v>542</v>
      </c>
      <c s="35" t="s">
        <v>5</v>
      </c>
      <c s="6" t="s">
        <v>543</v>
      </c>
      <c s="36" t="s">
        <v>99</v>
      </c>
      <c s="37">
        <v>40</v>
      </c>
      <c s="36">
        <v>0</v>
      </c>
      <c s="36">
        <f>ROUND(G110*H110,6)</f>
      </c>
      <c r="L110" s="38">
        <v>0</v>
      </c>
      <c s="32">
        <f>ROUND(ROUND(L110,2)*ROUND(G110,3),2)</f>
      </c>
      <c s="36" t="s">
        <v>534</v>
      </c>
      <c>
        <f>(M110*21)/100</f>
      </c>
      <c t="s">
        <v>28</v>
      </c>
    </row>
    <row r="111" spans="1:5" ht="12.75">
      <c r="A111" s="35" t="s">
        <v>56</v>
      </c>
      <c r="E111" s="39" t="s">
        <v>543</v>
      </c>
    </row>
    <row r="112" spans="1:5" ht="12.75">
      <c r="A112" s="35" t="s">
        <v>57</v>
      </c>
      <c r="E112" s="40" t="s">
        <v>5</v>
      </c>
    </row>
    <row r="113" spans="1:5" ht="12.75">
      <c r="A113" t="s">
        <v>59</v>
      </c>
      <c r="E113" s="39" t="s">
        <v>5</v>
      </c>
    </row>
    <row r="114" spans="1:16" ht="12.75">
      <c r="A114" t="s">
        <v>50</v>
      </c>
      <c s="34" t="s">
        <v>165</v>
      </c>
      <c s="34" t="s">
        <v>544</v>
      </c>
      <c s="35" t="s">
        <v>5</v>
      </c>
      <c s="6" t="s">
        <v>545</v>
      </c>
      <c s="36" t="s">
        <v>533</v>
      </c>
      <c s="37">
        <v>2</v>
      </c>
      <c s="36">
        <v>0</v>
      </c>
      <c s="36">
        <f>ROUND(G114*H114,6)</f>
      </c>
      <c r="L114" s="38">
        <v>0</v>
      </c>
      <c s="32">
        <f>ROUND(ROUND(L114,2)*ROUND(G114,3),2)</f>
      </c>
      <c s="36" t="s">
        <v>534</v>
      </c>
      <c>
        <f>(M114*21)/100</f>
      </c>
      <c t="s">
        <v>28</v>
      </c>
    </row>
    <row r="115" spans="1:5" ht="12.75">
      <c r="A115" s="35" t="s">
        <v>56</v>
      </c>
      <c r="E115" s="39" t="s">
        <v>545</v>
      </c>
    </row>
    <row r="116" spans="1:5" ht="12.75">
      <c r="A116" s="35" t="s">
        <v>57</v>
      </c>
      <c r="E116" s="40" t="s">
        <v>5</v>
      </c>
    </row>
    <row r="117" spans="1:5" ht="12.75">
      <c r="A117" t="s">
        <v>59</v>
      </c>
      <c r="E117" s="39" t="s">
        <v>5</v>
      </c>
    </row>
    <row r="118" spans="1:16" ht="12.75">
      <c r="A118" t="s">
        <v>50</v>
      </c>
      <c s="34" t="s">
        <v>169</v>
      </c>
      <c s="34" t="s">
        <v>546</v>
      </c>
      <c s="35" t="s">
        <v>5</v>
      </c>
      <c s="6" t="s">
        <v>547</v>
      </c>
      <c s="36" t="s">
        <v>533</v>
      </c>
      <c s="37">
        <v>2</v>
      </c>
      <c s="36">
        <v>0</v>
      </c>
      <c s="36">
        <f>ROUND(G118*H118,6)</f>
      </c>
      <c r="L118" s="38">
        <v>0</v>
      </c>
      <c s="32">
        <f>ROUND(ROUND(L118,2)*ROUND(G118,3),2)</f>
      </c>
      <c s="36" t="s">
        <v>534</v>
      </c>
      <c>
        <f>(M118*21)/100</f>
      </c>
      <c t="s">
        <v>28</v>
      </c>
    </row>
    <row r="119" spans="1:5" ht="12.75">
      <c r="A119" s="35" t="s">
        <v>56</v>
      </c>
      <c r="E119" s="39" t="s">
        <v>547</v>
      </c>
    </row>
    <row r="120" spans="1:5" ht="12.75">
      <c r="A120" s="35" t="s">
        <v>57</v>
      </c>
      <c r="E120" s="40" t="s">
        <v>5</v>
      </c>
    </row>
    <row r="121" spans="1:5" ht="12.75">
      <c r="A121" t="s">
        <v>59</v>
      </c>
      <c r="E121" s="39" t="s">
        <v>5</v>
      </c>
    </row>
    <row r="122" spans="1:16" ht="12.75">
      <c r="A122" t="s">
        <v>50</v>
      </c>
      <c s="34" t="s">
        <v>251</v>
      </c>
      <c s="34" t="s">
        <v>548</v>
      </c>
      <c s="35" t="s">
        <v>5</v>
      </c>
      <c s="6" t="s">
        <v>549</v>
      </c>
      <c s="36" t="s">
        <v>533</v>
      </c>
      <c s="37">
        <v>2</v>
      </c>
      <c s="36">
        <v>0</v>
      </c>
      <c s="36">
        <f>ROUND(G122*H122,6)</f>
      </c>
      <c r="L122" s="38">
        <v>0</v>
      </c>
      <c s="32">
        <f>ROUND(ROUND(L122,2)*ROUND(G122,3),2)</f>
      </c>
      <c s="36" t="s">
        <v>534</v>
      </c>
      <c>
        <f>(M122*21)/100</f>
      </c>
      <c t="s">
        <v>28</v>
      </c>
    </row>
    <row r="123" spans="1:5" ht="12.75">
      <c r="A123" s="35" t="s">
        <v>56</v>
      </c>
      <c r="E123" s="39" t="s">
        <v>549</v>
      </c>
    </row>
    <row r="124" spans="1:5" ht="12.75">
      <c r="A124" s="35" t="s">
        <v>57</v>
      </c>
      <c r="E124" s="40" t="s">
        <v>5</v>
      </c>
    </row>
    <row r="125" spans="1:5" ht="12.75">
      <c r="A125" t="s">
        <v>59</v>
      </c>
      <c r="E125" s="39" t="s">
        <v>5</v>
      </c>
    </row>
    <row r="126" spans="1:16" ht="12.75">
      <c r="A126" t="s">
        <v>50</v>
      </c>
      <c s="34" t="s">
        <v>256</v>
      </c>
      <c s="34" t="s">
        <v>312</v>
      </c>
      <c s="35" t="s">
        <v>5</v>
      </c>
      <c s="6" t="s">
        <v>313</v>
      </c>
      <c s="36" t="s">
        <v>118</v>
      </c>
      <c s="37">
        <v>1.75</v>
      </c>
      <c s="36">
        <v>0</v>
      </c>
      <c s="36">
        <f>ROUND(G126*H126,6)</f>
      </c>
      <c r="L126" s="38">
        <v>0</v>
      </c>
      <c s="32">
        <f>ROUND(ROUND(L126,2)*ROUND(G126,3),2)</f>
      </c>
      <c s="36" t="s">
        <v>534</v>
      </c>
      <c>
        <f>(M126*21)/100</f>
      </c>
      <c t="s">
        <v>28</v>
      </c>
    </row>
    <row r="127" spans="1:5" ht="12.75">
      <c r="A127" s="35" t="s">
        <v>56</v>
      </c>
      <c r="E127" s="39" t="s">
        <v>313</v>
      </c>
    </row>
    <row r="128" spans="1:5" ht="12.75">
      <c r="A128" s="35" t="s">
        <v>57</v>
      </c>
      <c r="E128" s="40" t="s">
        <v>5</v>
      </c>
    </row>
    <row r="129" spans="1:5" ht="12.75">
      <c r="A129" t="s">
        <v>59</v>
      </c>
      <c r="E129" s="39" t="s">
        <v>5</v>
      </c>
    </row>
    <row r="130" spans="1:16" ht="12.75">
      <c r="A130" t="s">
        <v>50</v>
      </c>
      <c s="34" t="s">
        <v>173</v>
      </c>
      <c s="34" t="s">
        <v>316</v>
      </c>
      <c s="35" t="s">
        <v>5</v>
      </c>
      <c s="6" t="s">
        <v>317</v>
      </c>
      <c s="36" t="s">
        <v>99</v>
      </c>
      <c s="37">
        <v>350</v>
      </c>
      <c s="36">
        <v>0</v>
      </c>
      <c s="36">
        <f>ROUND(G130*H130,6)</f>
      </c>
      <c r="L130" s="38">
        <v>0</v>
      </c>
      <c s="32">
        <f>ROUND(ROUND(L130,2)*ROUND(G130,3),2)</f>
      </c>
      <c s="36" t="s">
        <v>534</v>
      </c>
      <c>
        <f>(M130*21)/100</f>
      </c>
      <c t="s">
        <v>28</v>
      </c>
    </row>
    <row r="131" spans="1:5" ht="12.75">
      <c r="A131" s="35" t="s">
        <v>56</v>
      </c>
      <c r="E131" s="39" t="s">
        <v>317</v>
      </c>
    </row>
    <row r="132" spans="1:5" ht="12.75">
      <c r="A132" s="35" t="s">
        <v>57</v>
      </c>
      <c r="E132" s="40" t="s">
        <v>5</v>
      </c>
    </row>
    <row r="133" spans="1:5" ht="12.75">
      <c r="A133" t="s">
        <v>59</v>
      </c>
      <c r="E133" s="39" t="s">
        <v>5</v>
      </c>
    </row>
    <row r="134" spans="1:16" ht="12.75">
      <c r="A134" t="s">
        <v>50</v>
      </c>
      <c s="34" t="s">
        <v>175</v>
      </c>
      <c s="34" t="s">
        <v>319</v>
      </c>
      <c s="35" t="s">
        <v>5</v>
      </c>
      <c s="6" t="s">
        <v>320</v>
      </c>
      <c s="36" t="s">
        <v>533</v>
      </c>
      <c s="37">
        <v>2</v>
      </c>
      <c s="36">
        <v>0</v>
      </c>
      <c s="36">
        <f>ROUND(G134*H134,6)</f>
      </c>
      <c r="L134" s="38">
        <v>0</v>
      </c>
      <c s="32">
        <f>ROUND(ROUND(L134,2)*ROUND(G134,3),2)</f>
      </c>
      <c s="36" t="s">
        <v>534</v>
      </c>
      <c>
        <f>(M134*21)/100</f>
      </c>
      <c t="s">
        <v>28</v>
      </c>
    </row>
    <row r="135" spans="1:5" ht="12.75">
      <c r="A135" s="35" t="s">
        <v>56</v>
      </c>
      <c r="E135" s="39" t="s">
        <v>320</v>
      </c>
    </row>
    <row r="136" spans="1:5" ht="12.75">
      <c r="A136" s="35" t="s">
        <v>57</v>
      </c>
      <c r="E136" s="40" t="s">
        <v>5</v>
      </c>
    </row>
    <row r="137" spans="1:5" ht="12.75">
      <c r="A137" t="s">
        <v>59</v>
      </c>
      <c r="E137" s="39" t="s">
        <v>5</v>
      </c>
    </row>
    <row r="138" spans="1:16" ht="12.75">
      <c r="A138" t="s">
        <v>50</v>
      </c>
      <c s="34" t="s">
        <v>177</v>
      </c>
      <c s="34" t="s">
        <v>322</v>
      </c>
      <c s="35" t="s">
        <v>5</v>
      </c>
      <c s="6" t="s">
        <v>323</v>
      </c>
      <c s="36" t="s">
        <v>533</v>
      </c>
      <c s="37">
        <v>2</v>
      </c>
      <c s="36">
        <v>0</v>
      </c>
      <c s="36">
        <f>ROUND(G138*H138,6)</f>
      </c>
      <c r="L138" s="38">
        <v>0</v>
      </c>
      <c s="32">
        <f>ROUND(ROUND(L138,2)*ROUND(G138,3),2)</f>
      </c>
      <c s="36" t="s">
        <v>534</v>
      </c>
      <c>
        <f>(M138*21)/100</f>
      </c>
      <c t="s">
        <v>28</v>
      </c>
    </row>
    <row r="139" spans="1:5" ht="12.75">
      <c r="A139" s="35" t="s">
        <v>56</v>
      </c>
      <c r="E139" s="39" t="s">
        <v>323</v>
      </c>
    </row>
    <row r="140" spans="1:5" ht="12.75">
      <c r="A140" s="35" t="s">
        <v>57</v>
      </c>
      <c r="E140" s="40" t="s">
        <v>5</v>
      </c>
    </row>
    <row r="141" spans="1:5" ht="12.75">
      <c r="A141" t="s">
        <v>59</v>
      </c>
      <c r="E141" s="39" t="s">
        <v>5</v>
      </c>
    </row>
    <row r="142" spans="1:16" ht="12.75">
      <c r="A142" t="s">
        <v>50</v>
      </c>
      <c s="34" t="s">
        <v>267</v>
      </c>
      <c s="34" t="s">
        <v>326</v>
      </c>
      <c s="35" t="s">
        <v>5</v>
      </c>
      <c s="6" t="s">
        <v>327</v>
      </c>
      <c s="36" t="s">
        <v>533</v>
      </c>
      <c s="37">
        <v>6</v>
      </c>
      <c s="36">
        <v>0</v>
      </c>
      <c s="36">
        <f>ROUND(G142*H142,6)</f>
      </c>
      <c r="L142" s="38">
        <v>0</v>
      </c>
      <c s="32">
        <f>ROUND(ROUND(L142,2)*ROUND(G142,3),2)</f>
      </c>
      <c s="36" t="s">
        <v>534</v>
      </c>
      <c>
        <f>(M142*21)/100</f>
      </c>
      <c t="s">
        <v>28</v>
      </c>
    </row>
    <row r="143" spans="1:5" ht="12.75">
      <c r="A143" s="35" t="s">
        <v>56</v>
      </c>
      <c r="E143" s="39" t="s">
        <v>327</v>
      </c>
    </row>
    <row r="144" spans="1:5" ht="12.75">
      <c r="A144" s="35" t="s">
        <v>57</v>
      </c>
      <c r="E144" s="40" t="s">
        <v>5</v>
      </c>
    </row>
    <row r="145" spans="1:5" ht="12.75">
      <c r="A145" t="s">
        <v>59</v>
      </c>
      <c r="E145" s="39" t="s">
        <v>5</v>
      </c>
    </row>
    <row r="146" spans="1:16" ht="12.75">
      <c r="A146" t="s">
        <v>50</v>
      </c>
      <c s="34" t="s">
        <v>270</v>
      </c>
      <c s="34" t="s">
        <v>330</v>
      </c>
      <c s="35" t="s">
        <v>5</v>
      </c>
      <c s="6" t="s">
        <v>331</v>
      </c>
      <c s="36" t="s">
        <v>533</v>
      </c>
      <c s="37">
        <v>2</v>
      </c>
      <c s="36">
        <v>0</v>
      </c>
      <c s="36">
        <f>ROUND(G146*H146,6)</f>
      </c>
      <c r="L146" s="38">
        <v>0</v>
      </c>
      <c s="32">
        <f>ROUND(ROUND(L146,2)*ROUND(G146,3),2)</f>
      </c>
      <c s="36" t="s">
        <v>534</v>
      </c>
      <c>
        <f>(M146*21)/100</f>
      </c>
      <c t="s">
        <v>28</v>
      </c>
    </row>
    <row r="147" spans="1:5" ht="12.75">
      <c r="A147" s="35" t="s">
        <v>56</v>
      </c>
      <c r="E147" s="39" t="s">
        <v>331</v>
      </c>
    </row>
    <row r="148" spans="1:5" ht="12.75">
      <c r="A148" s="35" t="s">
        <v>57</v>
      </c>
      <c r="E148" s="40" t="s">
        <v>5</v>
      </c>
    </row>
    <row r="149" spans="1:5" ht="12.75">
      <c r="A149" t="s">
        <v>59</v>
      </c>
      <c r="E149" s="39" t="s">
        <v>5</v>
      </c>
    </row>
    <row r="150" spans="1:16" ht="12.75">
      <c r="A150" t="s">
        <v>50</v>
      </c>
      <c s="34" t="s">
        <v>274</v>
      </c>
      <c s="34" t="s">
        <v>339</v>
      </c>
      <c s="35" t="s">
        <v>5</v>
      </c>
      <c s="6" t="s">
        <v>340</v>
      </c>
      <c s="36" t="s">
        <v>336</v>
      </c>
      <c s="37">
        <v>6</v>
      </c>
      <c s="36">
        <v>0</v>
      </c>
      <c s="36">
        <f>ROUND(G150*H150,6)</f>
      </c>
      <c r="L150" s="38">
        <v>0</v>
      </c>
      <c s="32">
        <f>ROUND(ROUND(L150,2)*ROUND(G150,3),2)</f>
      </c>
      <c s="36" t="s">
        <v>534</v>
      </c>
      <c>
        <f>(M150*21)/100</f>
      </c>
      <c t="s">
        <v>28</v>
      </c>
    </row>
    <row r="151" spans="1:5" ht="12.75">
      <c r="A151" s="35" t="s">
        <v>56</v>
      </c>
      <c r="E151" s="39" t="s">
        <v>340</v>
      </c>
    </row>
    <row r="152" spans="1:5" ht="12.75">
      <c r="A152" s="35" t="s">
        <v>57</v>
      </c>
      <c r="E152" s="40" t="s">
        <v>5</v>
      </c>
    </row>
    <row r="153" spans="1:5" ht="12.75">
      <c r="A153" t="s">
        <v>59</v>
      </c>
      <c r="E153" s="39" t="s">
        <v>5</v>
      </c>
    </row>
    <row r="154" spans="1:16" ht="12.75">
      <c r="A154" t="s">
        <v>50</v>
      </c>
      <c s="34" t="s">
        <v>277</v>
      </c>
      <c s="34" t="s">
        <v>343</v>
      </c>
      <c s="35" t="s">
        <v>5</v>
      </c>
      <c s="6" t="s">
        <v>344</v>
      </c>
      <c s="36" t="s">
        <v>533</v>
      </c>
      <c s="37">
        <v>12</v>
      </c>
      <c s="36">
        <v>0</v>
      </c>
      <c s="36">
        <f>ROUND(G154*H154,6)</f>
      </c>
      <c r="L154" s="38">
        <v>0</v>
      </c>
      <c s="32">
        <f>ROUND(ROUND(L154,2)*ROUND(G154,3),2)</f>
      </c>
      <c s="36" t="s">
        <v>534</v>
      </c>
      <c>
        <f>(M154*21)/100</f>
      </c>
      <c t="s">
        <v>28</v>
      </c>
    </row>
    <row r="155" spans="1:5" ht="12.75">
      <c r="A155" s="35" t="s">
        <v>56</v>
      </c>
      <c r="E155" s="39" t="s">
        <v>344</v>
      </c>
    </row>
    <row r="156" spans="1:5" ht="12.75">
      <c r="A156" s="35" t="s">
        <v>57</v>
      </c>
      <c r="E156" s="40" t="s">
        <v>5</v>
      </c>
    </row>
    <row r="157" spans="1:5" ht="12.75">
      <c r="A157" t="s">
        <v>59</v>
      </c>
      <c r="E157" s="39" t="s">
        <v>5</v>
      </c>
    </row>
    <row r="158" spans="1:16" ht="12.75">
      <c r="A158" t="s">
        <v>50</v>
      </c>
      <c s="34" t="s">
        <v>281</v>
      </c>
      <c s="34" t="s">
        <v>347</v>
      </c>
      <c s="35" t="s">
        <v>5</v>
      </c>
      <c s="6" t="s">
        <v>348</v>
      </c>
      <c s="36" t="s">
        <v>533</v>
      </c>
      <c s="37">
        <v>12</v>
      </c>
      <c s="36">
        <v>0</v>
      </c>
      <c s="36">
        <f>ROUND(G158*H158,6)</f>
      </c>
      <c r="L158" s="38">
        <v>0</v>
      </c>
      <c s="32">
        <f>ROUND(ROUND(L158,2)*ROUND(G158,3),2)</f>
      </c>
      <c s="36" t="s">
        <v>534</v>
      </c>
      <c>
        <f>(M158*21)/100</f>
      </c>
      <c t="s">
        <v>28</v>
      </c>
    </row>
    <row r="159" spans="1:5" ht="12.75">
      <c r="A159" s="35" t="s">
        <v>56</v>
      </c>
      <c r="E159" s="39" t="s">
        <v>348</v>
      </c>
    </row>
    <row r="160" spans="1:5" ht="12.75">
      <c r="A160" s="35" t="s">
        <v>57</v>
      </c>
      <c r="E160" s="40" t="s">
        <v>5</v>
      </c>
    </row>
    <row r="161" spans="1:5" ht="12.75">
      <c r="A161" t="s">
        <v>59</v>
      </c>
      <c r="E161" s="39" t="s">
        <v>5</v>
      </c>
    </row>
    <row r="162" spans="1:16" ht="12.75">
      <c r="A162" t="s">
        <v>50</v>
      </c>
      <c s="34" t="s">
        <v>285</v>
      </c>
      <c s="34" t="s">
        <v>351</v>
      </c>
      <c s="35" t="s">
        <v>5</v>
      </c>
      <c s="6" t="s">
        <v>352</v>
      </c>
      <c s="36" t="s">
        <v>533</v>
      </c>
      <c s="37">
        <v>12</v>
      </c>
      <c s="36">
        <v>0</v>
      </c>
      <c s="36">
        <f>ROUND(G162*H162,6)</f>
      </c>
      <c r="L162" s="38">
        <v>0</v>
      </c>
      <c s="32">
        <f>ROUND(ROUND(L162,2)*ROUND(G162,3),2)</f>
      </c>
      <c s="36" t="s">
        <v>534</v>
      </c>
      <c>
        <f>(M162*21)/100</f>
      </c>
      <c t="s">
        <v>28</v>
      </c>
    </row>
    <row r="163" spans="1:5" ht="12.75">
      <c r="A163" s="35" t="s">
        <v>56</v>
      </c>
      <c r="E163" s="39" t="s">
        <v>352</v>
      </c>
    </row>
    <row r="164" spans="1:5" ht="12.75">
      <c r="A164" s="35" t="s">
        <v>57</v>
      </c>
      <c r="E164" s="40" t="s">
        <v>5</v>
      </c>
    </row>
    <row r="165" spans="1:5" ht="12.75">
      <c r="A165" t="s">
        <v>59</v>
      </c>
      <c r="E165" s="39" t="s">
        <v>5</v>
      </c>
    </row>
    <row r="166" spans="1:16" ht="12.75">
      <c r="A166" t="s">
        <v>50</v>
      </c>
      <c s="34" t="s">
        <v>289</v>
      </c>
      <c s="34" t="s">
        <v>354</v>
      </c>
      <c s="35" t="s">
        <v>5</v>
      </c>
      <c s="6" t="s">
        <v>355</v>
      </c>
      <c s="36" t="s">
        <v>533</v>
      </c>
      <c s="37">
        <v>12</v>
      </c>
      <c s="36">
        <v>0</v>
      </c>
      <c s="36">
        <f>ROUND(G166*H166,6)</f>
      </c>
      <c r="L166" s="38">
        <v>0</v>
      </c>
      <c s="32">
        <f>ROUND(ROUND(L166,2)*ROUND(G166,3),2)</f>
      </c>
      <c s="36" t="s">
        <v>534</v>
      </c>
      <c>
        <f>(M166*21)/100</f>
      </c>
      <c t="s">
        <v>28</v>
      </c>
    </row>
    <row r="167" spans="1:5" ht="12.75">
      <c r="A167" s="35" t="s">
        <v>56</v>
      </c>
      <c r="E167" s="39" t="s">
        <v>355</v>
      </c>
    </row>
    <row r="168" spans="1:5" ht="12.75">
      <c r="A168" s="35" t="s">
        <v>57</v>
      </c>
      <c r="E168" s="40" t="s">
        <v>5</v>
      </c>
    </row>
    <row r="169" spans="1:5" ht="12.75">
      <c r="A169" t="s">
        <v>59</v>
      </c>
      <c r="E169" s="39" t="s">
        <v>5</v>
      </c>
    </row>
    <row r="170" spans="1:16" ht="12.75">
      <c r="A170" t="s">
        <v>50</v>
      </c>
      <c s="34" t="s">
        <v>294</v>
      </c>
      <c s="34" t="s">
        <v>550</v>
      </c>
      <c s="35" t="s">
        <v>5</v>
      </c>
      <c s="6" t="s">
        <v>551</v>
      </c>
      <c s="36" t="s">
        <v>533</v>
      </c>
      <c s="37">
        <v>1</v>
      </c>
      <c s="36">
        <v>0</v>
      </c>
      <c s="36">
        <f>ROUND(G170*H170,6)</f>
      </c>
      <c r="L170" s="38">
        <v>0</v>
      </c>
      <c s="32">
        <f>ROUND(ROUND(L170,2)*ROUND(G170,3),2)</f>
      </c>
      <c s="36" t="s">
        <v>534</v>
      </c>
      <c>
        <f>(M170*21)/100</f>
      </c>
      <c t="s">
        <v>28</v>
      </c>
    </row>
    <row r="171" spans="1:5" ht="12.75">
      <c r="A171" s="35" t="s">
        <v>56</v>
      </c>
      <c r="E171" s="39" t="s">
        <v>551</v>
      </c>
    </row>
    <row r="172" spans="1:5" ht="12.75">
      <c r="A172" s="35" t="s">
        <v>57</v>
      </c>
      <c r="E172" s="40" t="s">
        <v>5</v>
      </c>
    </row>
    <row r="173" spans="1:5" ht="12.75">
      <c r="A173" t="s">
        <v>59</v>
      </c>
      <c r="E173" s="39" t="s">
        <v>5</v>
      </c>
    </row>
    <row r="174" spans="1:16" ht="12.75">
      <c r="A174" t="s">
        <v>50</v>
      </c>
      <c s="34" t="s">
        <v>298</v>
      </c>
      <c s="34" t="s">
        <v>552</v>
      </c>
      <c s="35" t="s">
        <v>5</v>
      </c>
      <c s="6" t="s">
        <v>553</v>
      </c>
      <c s="36" t="s">
        <v>533</v>
      </c>
      <c s="37">
        <v>1</v>
      </c>
      <c s="36">
        <v>0</v>
      </c>
      <c s="36">
        <f>ROUND(G174*H174,6)</f>
      </c>
      <c r="L174" s="38">
        <v>0</v>
      </c>
      <c s="32">
        <f>ROUND(ROUND(L174,2)*ROUND(G174,3),2)</f>
      </c>
      <c s="36" t="s">
        <v>534</v>
      </c>
      <c>
        <f>(M174*21)/100</f>
      </c>
      <c t="s">
        <v>28</v>
      </c>
    </row>
    <row r="175" spans="1:5" ht="12.75">
      <c r="A175" s="35" t="s">
        <v>56</v>
      </c>
      <c r="E175" s="39" t="s">
        <v>553</v>
      </c>
    </row>
    <row r="176" spans="1:5" ht="38.25">
      <c r="A176" s="35" t="s">
        <v>57</v>
      </c>
      <c r="E176" s="42" t="s">
        <v>554</v>
      </c>
    </row>
    <row r="177" spans="1:5" ht="12.75">
      <c r="A177" t="s">
        <v>59</v>
      </c>
      <c r="E177" s="39" t="s">
        <v>5</v>
      </c>
    </row>
    <row r="178" spans="1:16" ht="12.75">
      <c r="A178" t="s">
        <v>50</v>
      </c>
      <c s="34" t="s">
        <v>302</v>
      </c>
      <c s="34" t="s">
        <v>412</v>
      </c>
      <c s="35" t="s">
        <v>5</v>
      </c>
      <c s="6" t="s">
        <v>413</v>
      </c>
      <c s="36" t="s">
        <v>99</v>
      </c>
      <c s="37">
        <v>100</v>
      </c>
      <c s="36">
        <v>0</v>
      </c>
      <c s="36">
        <f>ROUND(G178*H178,6)</f>
      </c>
      <c r="L178" s="38">
        <v>0</v>
      </c>
      <c s="32">
        <f>ROUND(ROUND(L178,2)*ROUND(G178,3),2)</f>
      </c>
      <c s="36" t="s">
        <v>534</v>
      </c>
      <c>
        <f>(M178*21)/100</f>
      </c>
      <c t="s">
        <v>28</v>
      </c>
    </row>
    <row r="179" spans="1:5" ht="12.75">
      <c r="A179" s="35" t="s">
        <v>56</v>
      </c>
      <c r="E179" s="39" t="s">
        <v>413</v>
      </c>
    </row>
    <row r="180" spans="1:5" ht="12.75">
      <c r="A180" s="35" t="s">
        <v>57</v>
      </c>
      <c r="E180" s="40" t="s">
        <v>5</v>
      </c>
    </row>
    <row r="181" spans="1:5" ht="12.75">
      <c r="A181" t="s">
        <v>59</v>
      </c>
      <c r="E181" s="39" t="s">
        <v>5</v>
      </c>
    </row>
    <row r="182" spans="1:16" ht="25.5">
      <c r="A182" t="s">
        <v>50</v>
      </c>
      <c s="34" t="s">
        <v>305</v>
      </c>
      <c s="34" t="s">
        <v>423</v>
      </c>
      <c s="35" t="s">
        <v>424</v>
      </c>
      <c s="6" t="s">
        <v>425</v>
      </c>
      <c s="36" t="s">
        <v>54</v>
      </c>
      <c s="37">
        <v>0.5</v>
      </c>
      <c s="36">
        <v>0</v>
      </c>
      <c s="36">
        <f>ROUND(G182*H182,6)</f>
      </c>
      <c r="L182" s="38">
        <v>0</v>
      </c>
      <c s="32">
        <f>ROUND(ROUND(L182,2)*ROUND(G182,3),2)</f>
      </c>
      <c s="36" t="s">
        <v>534</v>
      </c>
      <c>
        <f>(M182*21)/100</f>
      </c>
      <c t="s">
        <v>28</v>
      </c>
    </row>
    <row r="183" spans="1:5" ht="25.5">
      <c r="A183" s="35" t="s">
        <v>56</v>
      </c>
      <c r="E183" s="39" t="s">
        <v>425</v>
      </c>
    </row>
    <row r="184" spans="1:5" ht="12.75">
      <c r="A184" s="35" t="s">
        <v>57</v>
      </c>
      <c r="E184" s="40" t="s">
        <v>5</v>
      </c>
    </row>
    <row r="185" spans="1:5" ht="25.5">
      <c r="A185" t="s">
        <v>59</v>
      </c>
      <c r="E185" s="39" t="s">
        <v>426</v>
      </c>
    </row>
    <row r="186" spans="1:16" ht="25.5">
      <c r="A186" t="s">
        <v>50</v>
      </c>
      <c s="34" t="s">
        <v>308</v>
      </c>
      <c s="34" t="s">
        <v>417</v>
      </c>
      <c s="35" t="s">
        <v>418</v>
      </c>
      <c s="6" t="s">
        <v>555</v>
      </c>
      <c s="36" t="s">
        <v>54</v>
      </c>
      <c s="37">
        <v>0.5</v>
      </c>
      <c s="36">
        <v>0</v>
      </c>
      <c s="36">
        <f>ROUND(G186*H186,6)</f>
      </c>
      <c r="L186" s="38">
        <v>0</v>
      </c>
      <c s="32">
        <f>ROUND(ROUND(L186,2)*ROUND(G186,3),2)</f>
      </c>
      <c s="36" t="s">
        <v>534</v>
      </c>
      <c>
        <f>(M186*21)/100</f>
      </c>
      <c t="s">
        <v>28</v>
      </c>
    </row>
    <row r="187" spans="1:5" ht="25.5">
      <c r="A187" s="35" t="s">
        <v>56</v>
      </c>
      <c r="E187" s="39" t="s">
        <v>555</v>
      </c>
    </row>
    <row r="188" spans="1:5" ht="12.75">
      <c r="A188" s="35" t="s">
        <v>57</v>
      </c>
      <c r="E188" s="40" t="s">
        <v>5</v>
      </c>
    </row>
    <row r="189" spans="1:5" ht="25.5">
      <c r="A189" t="s">
        <v>59</v>
      </c>
      <c r="E189" s="39" t="s">
        <v>426</v>
      </c>
    </row>
    <row r="190" spans="1:16" ht="25.5">
      <c r="A190" t="s">
        <v>50</v>
      </c>
      <c s="34" t="s">
        <v>311</v>
      </c>
      <c s="34" t="s">
        <v>428</v>
      </c>
      <c s="35" t="s">
        <v>429</v>
      </c>
      <c s="6" t="s">
        <v>430</v>
      </c>
      <c s="36" t="s">
        <v>54</v>
      </c>
      <c s="37">
        <v>0.1</v>
      </c>
      <c s="36">
        <v>0</v>
      </c>
      <c s="36">
        <f>ROUND(G190*H190,6)</f>
      </c>
      <c r="L190" s="38">
        <v>0</v>
      </c>
      <c s="32">
        <f>ROUND(ROUND(L190,2)*ROUND(G190,3),2)</f>
      </c>
      <c s="36" t="s">
        <v>534</v>
      </c>
      <c>
        <f>(M190*21)/100</f>
      </c>
      <c t="s">
        <v>28</v>
      </c>
    </row>
    <row r="191" spans="1:5" ht="25.5">
      <c r="A191" s="35" t="s">
        <v>56</v>
      </c>
      <c r="E191" s="39" t="s">
        <v>430</v>
      </c>
    </row>
    <row r="192" spans="1:5" ht="12.75">
      <c r="A192" s="35" t="s">
        <v>57</v>
      </c>
      <c r="E192" s="40" t="s">
        <v>5</v>
      </c>
    </row>
    <row r="193" spans="1:5" ht="25.5">
      <c r="A193" t="s">
        <v>59</v>
      </c>
      <c r="E193" s="39" t="s">
        <v>426</v>
      </c>
    </row>
    <row r="194" spans="1:16" ht="25.5">
      <c r="A194" t="s">
        <v>50</v>
      </c>
      <c s="34" t="s">
        <v>315</v>
      </c>
      <c s="34" t="s">
        <v>433</v>
      </c>
      <c s="35" t="s">
        <v>434</v>
      </c>
      <c s="6" t="s">
        <v>435</v>
      </c>
      <c s="36" t="s">
        <v>54</v>
      </c>
      <c s="37">
        <v>0.1</v>
      </c>
      <c s="36">
        <v>0</v>
      </c>
      <c s="36">
        <f>ROUND(G194*H194,6)</f>
      </c>
      <c r="L194" s="38">
        <v>0</v>
      </c>
      <c s="32">
        <f>ROUND(ROUND(L194,2)*ROUND(G194,3),2)</f>
      </c>
      <c s="36" t="s">
        <v>534</v>
      </c>
      <c>
        <f>(M194*21)/100</f>
      </c>
      <c t="s">
        <v>28</v>
      </c>
    </row>
    <row r="195" spans="1:5" ht="25.5">
      <c r="A195" s="35" t="s">
        <v>56</v>
      </c>
      <c r="E195" s="39" t="s">
        <v>435</v>
      </c>
    </row>
    <row r="196" spans="1:5" ht="12.75">
      <c r="A196" s="35" t="s">
        <v>57</v>
      </c>
      <c r="E196" s="40" t="s">
        <v>5</v>
      </c>
    </row>
    <row r="197" spans="1:5" ht="25.5">
      <c r="A197" t="s">
        <v>59</v>
      </c>
      <c r="E197"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COUNTIFS(L8:L370,"=0",A8:A370,"P")+COUNTIFS(L8:L370,"",A8:A370,"P")+SUM(Q8:Q370)</f>
      </c>
    </row>
    <row r="8" spans="1:13" ht="12.75">
      <c r="A8" t="s">
        <v>45</v>
      </c>
      <c r="C8" s="28" t="s">
        <v>558</v>
      </c>
      <c r="E8" s="30" t="s">
        <v>557</v>
      </c>
      <c r="J8" s="29">
        <f>0+J9</f>
      </c>
      <c s="29">
        <f>0+K9</f>
      </c>
      <c s="29">
        <f>0+L9</f>
      </c>
      <c s="29">
        <f>0+M9</f>
      </c>
    </row>
    <row r="9" spans="1:13" ht="12.75">
      <c r="A9" t="s">
        <v>47</v>
      </c>
      <c r="C9" s="31" t="s">
        <v>182</v>
      </c>
      <c r="E9" s="33" t="s">
        <v>183</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f>
      </c>
    </row>
    <row r="10" spans="1:16" ht="12.75">
      <c r="A10" t="s">
        <v>50</v>
      </c>
      <c s="34" t="s">
        <v>48</v>
      </c>
      <c s="34" t="s">
        <v>440</v>
      </c>
      <c s="35" t="s">
        <v>5</v>
      </c>
      <c s="6" t="s">
        <v>559</v>
      </c>
      <c s="36" t="s">
        <v>186</v>
      </c>
      <c s="37">
        <v>0.25</v>
      </c>
      <c s="36">
        <v>0</v>
      </c>
      <c s="36">
        <f>ROUND(G10*H10,6)</f>
      </c>
      <c r="L10" s="38">
        <v>0</v>
      </c>
      <c s="32">
        <f>ROUND(ROUND(L10,2)*ROUND(G10,3),2)</f>
      </c>
      <c s="36" t="s">
        <v>55</v>
      </c>
      <c>
        <f>(M10*21)/100</f>
      </c>
      <c t="s">
        <v>28</v>
      </c>
    </row>
    <row r="11" spans="1:5" ht="12.75">
      <c r="A11" s="35" t="s">
        <v>56</v>
      </c>
      <c r="E11" s="39" t="s">
        <v>559</v>
      </c>
    </row>
    <row r="12" spans="1:5" ht="12.75">
      <c r="A12" s="35" t="s">
        <v>57</v>
      </c>
      <c r="E12" s="40" t="s">
        <v>5</v>
      </c>
    </row>
    <row r="13" spans="1:5" ht="12.75">
      <c r="A13" t="s">
        <v>59</v>
      </c>
      <c r="E13" s="39" t="s">
        <v>5</v>
      </c>
    </row>
    <row r="14" spans="1:16" ht="12.75">
      <c r="A14" t="s">
        <v>50</v>
      </c>
      <c s="34" t="s">
        <v>28</v>
      </c>
      <c s="34" t="s">
        <v>441</v>
      </c>
      <c s="35" t="s">
        <v>5</v>
      </c>
      <c s="6" t="s">
        <v>442</v>
      </c>
      <c s="36" t="s">
        <v>70</v>
      </c>
      <c s="37">
        <v>3</v>
      </c>
      <c s="36">
        <v>0</v>
      </c>
      <c s="36">
        <f>ROUND(G14*H14,6)</f>
      </c>
      <c r="L14" s="38">
        <v>0</v>
      </c>
      <c s="32">
        <f>ROUND(ROUND(L14,2)*ROUND(G14,3),2)</f>
      </c>
      <c s="36" t="s">
        <v>55</v>
      </c>
      <c>
        <f>(M14*21)/100</f>
      </c>
      <c t="s">
        <v>28</v>
      </c>
    </row>
    <row r="15" spans="1:5" ht="12.75">
      <c r="A15" s="35" t="s">
        <v>56</v>
      </c>
      <c r="E15" s="39" t="s">
        <v>442</v>
      </c>
    </row>
    <row r="16" spans="1:5" ht="12.75">
      <c r="A16" s="35" t="s">
        <v>57</v>
      </c>
      <c r="E16" s="40" t="s">
        <v>5</v>
      </c>
    </row>
    <row r="17" spans="1:5" ht="216.75">
      <c r="A17" t="s">
        <v>59</v>
      </c>
      <c r="E17" s="39" t="s">
        <v>84</v>
      </c>
    </row>
    <row r="18" spans="1:16" ht="12.75">
      <c r="A18" t="s">
        <v>50</v>
      </c>
      <c s="34" t="s">
        <v>26</v>
      </c>
      <c s="34" t="s">
        <v>560</v>
      </c>
      <c s="35" t="s">
        <v>5</v>
      </c>
      <c s="6" t="s">
        <v>561</v>
      </c>
      <c s="36" t="s">
        <v>70</v>
      </c>
      <c s="37">
        <v>2</v>
      </c>
      <c s="36">
        <v>0</v>
      </c>
      <c s="36">
        <f>ROUND(G18*H18,6)</f>
      </c>
      <c r="L18" s="38">
        <v>0</v>
      </c>
      <c s="32">
        <f>ROUND(ROUND(L18,2)*ROUND(G18,3),2)</f>
      </c>
      <c s="36" t="s">
        <v>55</v>
      </c>
      <c>
        <f>(M18*21)/100</f>
      </c>
      <c t="s">
        <v>28</v>
      </c>
    </row>
    <row r="19" spans="1:5" ht="12.75">
      <c r="A19" s="35" t="s">
        <v>56</v>
      </c>
      <c r="E19" s="39" t="s">
        <v>561</v>
      </c>
    </row>
    <row r="20" spans="1:5" ht="12.75">
      <c r="A20" s="35" t="s">
        <v>57</v>
      </c>
      <c r="E20" s="40" t="s">
        <v>5</v>
      </c>
    </row>
    <row r="21" spans="1:5" ht="216.75">
      <c r="A21" t="s">
        <v>59</v>
      </c>
      <c r="E21" s="39" t="s">
        <v>84</v>
      </c>
    </row>
    <row r="22" spans="1:16" ht="12.75">
      <c r="A22" t="s">
        <v>50</v>
      </c>
      <c s="34" t="s">
        <v>75</v>
      </c>
      <c s="34" t="s">
        <v>187</v>
      </c>
      <c s="35" t="s">
        <v>5</v>
      </c>
      <c s="6" t="s">
        <v>83</v>
      </c>
      <c s="36" t="s">
        <v>70</v>
      </c>
      <c s="37">
        <v>1.8</v>
      </c>
      <c s="36">
        <v>0</v>
      </c>
      <c s="36">
        <f>ROUND(G22*H22,6)</f>
      </c>
      <c r="L22" s="38">
        <v>0</v>
      </c>
      <c s="32">
        <f>ROUND(ROUND(L22,2)*ROUND(G22,3),2)</f>
      </c>
      <c s="36" t="s">
        <v>55</v>
      </c>
      <c>
        <f>(M22*21)/100</f>
      </c>
      <c t="s">
        <v>28</v>
      </c>
    </row>
    <row r="23" spans="1:5" ht="12.75">
      <c r="A23" s="35" t="s">
        <v>56</v>
      </c>
      <c r="E23" s="39" t="s">
        <v>83</v>
      </c>
    </row>
    <row r="24" spans="1:5" ht="12.75">
      <c r="A24" s="35" t="s">
        <v>57</v>
      </c>
      <c r="E24" s="40" t="s">
        <v>5</v>
      </c>
    </row>
    <row r="25" spans="1:5" ht="216.75">
      <c r="A25" t="s">
        <v>59</v>
      </c>
      <c r="E25" s="39" t="s">
        <v>84</v>
      </c>
    </row>
    <row r="26" spans="1:16" ht="12.75">
      <c r="A26" t="s">
        <v>50</v>
      </c>
      <c s="34" t="s">
        <v>81</v>
      </c>
      <c s="34" t="s">
        <v>562</v>
      </c>
      <c s="35" t="s">
        <v>5</v>
      </c>
      <c s="6" t="s">
        <v>563</v>
      </c>
      <c s="36" t="s">
        <v>70</v>
      </c>
      <c s="37">
        <v>0.2</v>
      </c>
      <c s="36">
        <v>0</v>
      </c>
      <c s="36">
        <f>ROUND(G26*H26,6)</f>
      </c>
      <c r="L26" s="38">
        <v>0</v>
      </c>
      <c s="32">
        <f>ROUND(ROUND(L26,2)*ROUND(G26,3),2)</f>
      </c>
      <c s="36" t="s">
        <v>55</v>
      </c>
      <c>
        <f>(M26*21)/100</f>
      </c>
      <c t="s">
        <v>28</v>
      </c>
    </row>
    <row r="27" spans="1:5" ht="12.75">
      <c r="A27" s="35" t="s">
        <v>56</v>
      </c>
      <c r="E27" s="39" t="s">
        <v>563</v>
      </c>
    </row>
    <row r="28" spans="1:5" ht="12.75">
      <c r="A28" s="35" t="s">
        <v>57</v>
      </c>
      <c r="E28" s="40" t="s">
        <v>5</v>
      </c>
    </row>
    <row r="29" spans="1:5" ht="216.75">
      <c r="A29" t="s">
        <v>59</v>
      </c>
      <c r="E29" s="39" t="s">
        <v>84</v>
      </c>
    </row>
    <row r="30" spans="1:16" ht="12.75">
      <c r="A30" t="s">
        <v>50</v>
      </c>
      <c s="34" t="s">
        <v>27</v>
      </c>
      <c s="34" t="s">
        <v>188</v>
      </c>
      <c s="35" t="s">
        <v>5</v>
      </c>
      <c s="6" t="s">
        <v>189</v>
      </c>
      <c s="36" t="s">
        <v>70</v>
      </c>
      <c s="37">
        <v>2.6</v>
      </c>
      <c s="36">
        <v>0</v>
      </c>
      <c s="36">
        <f>ROUND(G30*H30,6)</f>
      </c>
      <c r="L30" s="38">
        <v>0</v>
      </c>
      <c s="32">
        <f>ROUND(ROUND(L30,2)*ROUND(G30,3),2)</f>
      </c>
      <c s="36" t="s">
        <v>55</v>
      </c>
      <c>
        <f>(M30*21)/100</f>
      </c>
      <c t="s">
        <v>28</v>
      </c>
    </row>
    <row r="31" spans="1:5" ht="12.75">
      <c r="A31" s="35" t="s">
        <v>56</v>
      </c>
      <c r="E31" s="39" t="s">
        <v>189</v>
      </c>
    </row>
    <row r="32" spans="1:5" ht="12.75">
      <c r="A32" s="35" t="s">
        <v>57</v>
      </c>
      <c r="E32" s="40" t="s">
        <v>5</v>
      </c>
    </row>
    <row r="33" spans="1:5" ht="165.75">
      <c r="A33" t="s">
        <v>59</v>
      </c>
      <c r="E33" s="39" t="s">
        <v>190</v>
      </c>
    </row>
    <row r="34" spans="1:16" ht="38.25">
      <c r="A34" t="s">
        <v>50</v>
      </c>
      <c s="34" t="s">
        <v>87</v>
      </c>
      <c s="34" t="s">
        <v>564</v>
      </c>
      <c s="35" t="s">
        <v>5</v>
      </c>
      <c s="6" t="s">
        <v>192</v>
      </c>
      <c s="36" t="s">
        <v>70</v>
      </c>
      <c s="37">
        <v>5</v>
      </c>
      <c s="36">
        <v>0</v>
      </c>
      <c s="36">
        <f>ROUND(G34*H34,6)</f>
      </c>
      <c r="L34" s="38">
        <v>0</v>
      </c>
      <c s="32">
        <f>ROUND(ROUND(L34,2)*ROUND(G34,3),2)</f>
      </c>
      <c s="36" t="s">
        <v>55</v>
      </c>
      <c>
        <f>(M34*21)/100</f>
      </c>
      <c t="s">
        <v>28</v>
      </c>
    </row>
    <row r="35" spans="1:5" ht="38.25">
      <c r="A35" s="35" t="s">
        <v>56</v>
      </c>
      <c r="E35" s="39" t="s">
        <v>192</v>
      </c>
    </row>
    <row r="36" spans="1:5" ht="12.75">
      <c r="A36" s="35" t="s">
        <v>57</v>
      </c>
      <c r="E36" s="40" t="s">
        <v>5</v>
      </c>
    </row>
    <row r="37" spans="1:5" ht="12.75">
      <c r="A37" t="s">
        <v>59</v>
      </c>
      <c r="E37" s="39" t="s">
        <v>5</v>
      </c>
    </row>
    <row r="38" spans="1:16" ht="25.5">
      <c r="A38" t="s">
        <v>50</v>
      </c>
      <c s="34" t="s">
        <v>92</v>
      </c>
      <c s="34" t="s">
        <v>211</v>
      </c>
      <c s="35" t="s">
        <v>5</v>
      </c>
      <c s="6" t="s">
        <v>212</v>
      </c>
      <c s="36" t="s">
        <v>90</v>
      </c>
      <c s="37">
        <v>6</v>
      </c>
      <c s="36">
        <v>0</v>
      </c>
      <c s="36">
        <f>ROUND(G38*H38,6)</f>
      </c>
      <c r="L38" s="38">
        <v>0</v>
      </c>
      <c s="32">
        <f>ROUND(ROUND(L38,2)*ROUND(G38,3),2)</f>
      </c>
      <c s="36" t="s">
        <v>55</v>
      </c>
      <c>
        <f>(M38*21)/100</f>
      </c>
      <c t="s">
        <v>28</v>
      </c>
    </row>
    <row r="39" spans="1:5" ht="25.5">
      <c r="A39" s="35" t="s">
        <v>56</v>
      </c>
      <c r="E39" s="39" t="s">
        <v>212</v>
      </c>
    </row>
    <row r="40" spans="1:5" ht="12.75">
      <c r="A40" s="35" t="s">
        <v>57</v>
      </c>
      <c r="E40" s="40" t="s">
        <v>5</v>
      </c>
    </row>
    <row r="41" spans="1:5" ht="25.5">
      <c r="A41" t="s">
        <v>59</v>
      </c>
      <c r="E41" s="39" t="s">
        <v>213</v>
      </c>
    </row>
    <row r="42" spans="1:16" ht="12.75">
      <c r="A42" t="s">
        <v>50</v>
      </c>
      <c s="34" t="s">
        <v>96</v>
      </c>
      <c s="34" t="s">
        <v>193</v>
      </c>
      <c s="35" t="s">
        <v>5</v>
      </c>
      <c s="6" t="s">
        <v>194</v>
      </c>
      <c s="36" t="s">
        <v>99</v>
      </c>
      <c s="37">
        <v>5</v>
      </c>
      <c s="36">
        <v>0</v>
      </c>
      <c s="36">
        <f>ROUND(G42*H42,6)</f>
      </c>
      <c r="L42" s="38">
        <v>0</v>
      </c>
      <c s="32">
        <f>ROUND(ROUND(L42,2)*ROUND(G42,3),2)</f>
      </c>
      <c s="36" t="s">
        <v>55</v>
      </c>
      <c>
        <f>(M42*21)/100</f>
      </c>
      <c t="s">
        <v>28</v>
      </c>
    </row>
    <row r="43" spans="1:5" ht="12.75">
      <c r="A43" s="35" t="s">
        <v>56</v>
      </c>
      <c r="E43" s="39" t="s">
        <v>194</v>
      </c>
    </row>
    <row r="44" spans="1:5" ht="12.75">
      <c r="A44" s="35" t="s">
        <v>57</v>
      </c>
      <c r="E44" s="40" t="s">
        <v>5</v>
      </c>
    </row>
    <row r="45" spans="1:5" ht="51">
      <c r="A45" t="s">
        <v>59</v>
      </c>
      <c r="E45" s="39" t="s">
        <v>100</v>
      </c>
    </row>
    <row r="46" spans="1:16" ht="25.5">
      <c r="A46" t="s">
        <v>50</v>
      </c>
      <c s="34" t="s">
        <v>101</v>
      </c>
      <c s="34" t="s">
        <v>195</v>
      </c>
      <c s="35" t="s">
        <v>5</v>
      </c>
      <c s="6" t="s">
        <v>196</v>
      </c>
      <c s="36" t="s">
        <v>99</v>
      </c>
      <c s="37">
        <v>5</v>
      </c>
      <c s="36">
        <v>0</v>
      </c>
      <c s="36">
        <f>ROUND(G46*H46,6)</f>
      </c>
      <c r="L46" s="38">
        <v>0</v>
      </c>
      <c s="32">
        <f>ROUND(ROUND(L46,2)*ROUND(G46,3),2)</f>
      </c>
      <c s="36" t="s">
        <v>55</v>
      </c>
      <c>
        <f>(M46*21)/100</f>
      </c>
      <c t="s">
        <v>28</v>
      </c>
    </row>
    <row r="47" spans="1:5" ht="25.5">
      <c r="A47" s="35" t="s">
        <v>56</v>
      </c>
      <c r="E47" s="39" t="s">
        <v>196</v>
      </c>
    </row>
    <row r="48" spans="1:5" ht="12.75">
      <c r="A48" s="35" t="s">
        <v>57</v>
      </c>
      <c r="E48" s="40" t="s">
        <v>5</v>
      </c>
    </row>
    <row r="49" spans="1:5" ht="76.5">
      <c r="A49" t="s">
        <v>59</v>
      </c>
      <c r="E49" s="39" t="s">
        <v>197</v>
      </c>
    </row>
    <row r="50" spans="1:16" ht="12.75">
      <c r="A50" t="s">
        <v>50</v>
      </c>
      <c s="34" t="s">
        <v>105</v>
      </c>
      <c s="34" t="s">
        <v>565</v>
      </c>
      <c s="35" t="s">
        <v>5</v>
      </c>
      <c s="6" t="s">
        <v>566</v>
      </c>
      <c s="36" t="s">
        <v>99</v>
      </c>
      <c s="37">
        <v>10</v>
      </c>
      <c s="36">
        <v>0</v>
      </c>
      <c s="36">
        <f>ROUND(G50*H50,6)</f>
      </c>
      <c r="L50" s="38">
        <v>0</v>
      </c>
      <c s="32">
        <f>ROUND(ROUND(L50,2)*ROUND(G50,3),2)</f>
      </c>
      <c s="36" t="s">
        <v>55</v>
      </c>
      <c>
        <f>(M50*21)/100</f>
      </c>
      <c t="s">
        <v>28</v>
      </c>
    </row>
    <row r="51" spans="1:5" ht="12.75">
      <c r="A51" s="35" t="s">
        <v>56</v>
      </c>
      <c r="E51" s="39" t="s">
        <v>566</v>
      </c>
    </row>
    <row r="52" spans="1:5" ht="12.75">
      <c r="A52" s="35" t="s">
        <v>57</v>
      </c>
      <c r="E52" s="40" t="s">
        <v>5</v>
      </c>
    </row>
    <row r="53" spans="1:5" ht="51">
      <c r="A53" t="s">
        <v>59</v>
      </c>
      <c r="E53" s="39" t="s">
        <v>104</v>
      </c>
    </row>
    <row r="54" spans="1:16" ht="12.75">
      <c r="A54" t="s">
        <v>50</v>
      </c>
      <c s="34" t="s">
        <v>109</v>
      </c>
      <c s="34" t="s">
        <v>198</v>
      </c>
      <c s="35" t="s">
        <v>5</v>
      </c>
      <c s="6" t="s">
        <v>103</v>
      </c>
      <c s="36" t="s">
        <v>99</v>
      </c>
      <c s="37">
        <v>20</v>
      </c>
      <c s="36">
        <v>0</v>
      </c>
      <c s="36">
        <f>ROUND(G54*H54,6)</f>
      </c>
      <c r="L54" s="38">
        <v>0</v>
      </c>
      <c s="32">
        <f>ROUND(ROUND(L54,2)*ROUND(G54,3),2)</f>
      </c>
      <c s="36" t="s">
        <v>55</v>
      </c>
      <c>
        <f>(M54*21)/100</f>
      </c>
      <c t="s">
        <v>28</v>
      </c>
    </row>
    <row r="55" spans="1:5" ht="12.75">
      <c r="A55" s="35" t="s">
        <v>56</v>
      </c>
      <c r="E55" s="39" t="s">
        <v>103</v>
      </c>
    </row>
    <row r="56" spans="1:5" ht="12.75">
      <c r="A56" s="35" t="s">
        <v>57</v>
      </c>
      <c r="E56" s="40" t="s">
        <v>5</v>
      </c>
    </row>
    <row r="57" spans="1:5" ht="51">
      <c r="A57" t="s">
        <v>59</v>
      </c>
      <c r="E57" s="39" t="s">
        <v>104</v>
      </c>
    </row>
    <row r="58" spans="1:16" ht="12.75">
      <c r="A58" t="s">
        <v>50</v>
      </c>
      <c s="34" t="s">
        <v>115</v>
      </c>
      <c s="34" t="s">
        <v>199</v>
      </c>
      <c s="35" t="s">
        <v>5</v>
      </c>
      <c s="6" t="s">
        <v>107</v>
      </c>
      <c s="36" t="s">
        <v>99</v>
      </c>
      <c s="37">
        <v>10</v>
      </c>
      <c s="36">
        <v>0</v>
      </c>
      <c s="36">
        <f>ROUND(G58*H58,6)</f>
      </c>
      <c r="L58" s="38">
        <v>0</v>
      </c>
      <c s="32">
        <f>ROUND(ROUND(L58,2)*ROUND(G58,3),2)</f>
      </c>
      <c s="36" t="s">
        <v>55</v>
      </c>
      <c>
        <f>(M58*21)/100</f>
      </c>
      <c t="s">
        <v>28</v>
      </c>
    </row>
    <row r="59" spans="1:5" ht="12.75">
      <c r="A59" s="35" t="s">
        <v>56</v>
      </c>
      <c r="E59" s="39" t="s">
        <v>107</v>
      </c>
    </row>
    <row r="60" spans="1:5" ht="12.75">
      <c r="A60" s="35" t="s">
        <v>57</v>
      </c>
      <c r="E60" s="40" t="s">
        <v>5</v>
      </c>
    </row>
    <row r="61" spans="1:5" ht="76.5">
      <c r="A61" t="s">
        <v>59</v>
      </c>
      <c r="E61" s="39" t="s">
        <v>108</v>
      </c>
    </row>
    <row r="62" spans="1:16" ht="25.5">
      <c r="A62" t="s">
        <v>50</v>
      </c>
      <c s="34" t="s">
        <v>214</v>
      </c>
      <c s="34" t="s">
        <v>567</v>
      </c>
      <c s="35" t="s">
        <v>5</v>
      </c>
      <c s="6" t="s">
        <v>568</v>
      </c>
      <c s="36" t="s">
        <v>90</v>
      </c>
      <c s="37">
        <v>2</v>
      </c>
      <c s="36">
        <v>0</v>
      </c>
      <c s="36">
        <f>ROUND(G62*H62,6)</f>
      </c>
      <c r="L62" s="38">
        <v>0</v>
      </c>
      <c s="32">
        <f>ROUND(ROUND(L62,2)*ROUND(G62,3),2)</f>
      </c>
      <c s="36" t="s">
        <v>55</v>
      </c>
      <c>
        <f>(M62*21)/100</f>
      </c>
      <c t="s">
        <v>28</v>
      </c>
    </row>
    <row r="63" spans="1:5" ht="25.5">
      <c r="A63" s="35" t="s">
        <v>56</v>
      </c>
      <c r="E63" s="39" t="s">
        <v>568</v>
      </c>
    </row>
    <row r="64" spans="1:5" ht="12.75">
      <c r="A64" s="35" t="s">
        <v>57</v>
      </c>
      <c r="E64" s="40" t="s">
        <v>5</v>
      </c>
    </row>
    <row r="65" spans="1:5" ht="63.75">
      <c r="A65" t="s">
        <v>59</v>
      </c>
      <c r="E65" s="39" t="s">
        <v>202</v>
      </c>
    </row>
    <row r="66" spans="1:16" ht="12.75">
      <c r="A66" t="s">
        <v>50</v>
      </c>
      <c s="34" t="s">
        <v>120</v>
      </c>
      <c s="34" t="s">
        <v>569</v>
      </c>
      <c s="35" t="s">
        <v>5</v>
      </c>
      <c s="6" t="s">
        <v>570</v>
      </c>
      <c s="36" t="s">
        <v>90</v>
      </c>
      <c s="37">
        <v>2</v>
      </c>
      <c s="36">
        <v>0</v>
      </c>
      <c s="36">
        <f>ROUND(G66*H66,6)</f>
      </c>
      <c r="L66" s="38">
        <v>0</v>
      </c>
      <c s="32">
        <f>ROUND(ROUND(L66,2)*ROUND(G66,3),2)</f>
      </c>
      <c s="36" t="s">
        <v>55</v>
      </c>
      <c>
        <f>(M66*21)/100</f>
      </c>
      <c t="s">
        <v>28</v>
      </c>
    </row>
    <row r="67" spans="1:5" ht="12.75">
      <c r="A67" s="35" t="s">
        <v>56</v>
      </c>
      <c r="E67" s="39" t="s">
        <v>570</v>
      </c>
    </row>
    <row r="68" spans="1:5" ht="12.75">
      <c r="A68" s="35" t="s">
        <v>57</v>
      </c>
      <c r="E68" s="40" t="s">
        <v>5</v>
      </c>
    </row>
    <row r="69" spans="1:5" ht="38.25">
      <c r="A69" t="s">
        <v>59</v>
      </c>
      <c r="E69" s="39" t="s">
        <v>571</v>
      </c>
    </row>
    <row r="70" spans="1:16" ht="25.5">
      <c r="A70" t="s">
        <v>50</v>
      </c>
      <c s="34" t="s">
        <v>124</v>
      </c>
      <c s="34" t="s">
        <v>572</v>
      </c>
      <c s="35" t="s">
        <v>5</v>
      </c>
      <c s="6" t="s">
        <v>573</v>
      </c>
      <c s="36" t="s">
        <v>99</v>
      </c>
      <c s="37">
        <v>5</v>
      </c>
      <c s="36">
        <v>0</v>
      </c>
      <c s="36">
        <f>ROUND(G70*H70,6)</f>
      </c>
      <c r="L70" s="38">
        <v>0</v>
      </c>
      <c s="32">
        <f>ROUND(ROUND(L70,2)*ROUND(G70,3),2)</f>
      </c>
      <c s="36" t="s">
        <v>55</v>
      </c>
      <c>
        <f>(M70*21)/100</f>
      </c>
      <c t="s">
        <v>28</v>
      </c>
    </row>
    <row r="71" spans="1:5" ht="25.5">
      <c r="A71" s="35" t="s">
        <v>56</v>
      </c>
      <c r="E71" s="39" t="s">
        <v>573</v>
      </c>
    </row>
    <row r="72" spans="1:5" ht="12.75">
      <c r="A72" s="35" t="s">
        <v>57</v>
      </c>
      <c r="E72" s="40" t="s">
        <v>5</v>
      </c>
    </row>
    <row r="73" spans="1:5" ht="51">
      <c r="A73" t="s">
        <v>59</v>
      </c>
      <c r="E73" s="39" t="s">
        <v>574</v>
      </c>
    </row>
    <row r="74" spans="1:16" ht="25.5">
      <c r="A74" t="s">
        <v>50</v>
      </c>
      <c s="34" t="s">
        <v>129</v>
      </c>
      <c s="34" t="s">
        <v>575</v>
      </c>
      <c s="35" t="s">
        <v>5</v>
      </c>
      <c s="6" t="s">
        <v>111</v>
      </c>
      <c s="36" t="s">
        <v>90</v>
      </c>
      <c s="37">
        <v>5</v>
      </c>
      <c s="36">
        <v>0</v>
      </c>
      <c s="36">
        <f>ROUND(G74*H74,6)</f>
      </c>
      <c r="L74" s="38">
        <v>0</v>
      </c>
      <c s="32">
        <f>ROUND(ROUND(L74,2)*ROUND(G74,3),2)</f>
      </c>
      <c s="36" t="s">
        <v>55</v>
      </c>
      <c>
        <f>(M74*21)/100</f>
      </c>
      <c t="s">
        <v>28</v>
      </c>
    </row>
    <row r="75" spans="1:5" ht="25.5">
      <c r="A75" s="35" t="s">
        <v>56</v>
      </c>
      <c r="E75" s="39" t="s">
        <v>111</v>
      </c>
    </row>
    <row r="76" spans="1:5" ht="12.75">
      <c r="A76" s="35" t="s">
        <v>57</v>
      </c>
      <c r="E76" s="40" t="s">
        <v>5</v>
      </c>
    </row>
    <row r="77" spans="1:5" ht="38.25">
      <c r="A77" t="s">
        <v>59</v>
      </c>
      <c r="E77" s="39" t="s">
        <v>112</v>
      </c>
    </row>
    <row r="78" spans="1:16" ht="12.75">
      <c r="A78" t="s">
        <v>50</v>
      </c>
      <c s="34" t="s">
        <v>133</v>
      </c>
      <c s="34" t="s">
        <v>576</v>
      </c>
      <c s="35" t="s">
        <v>5</v>
      </c>
      <c s="6" t="s">
        <v>577</v>
      </c>
      <c s="36" t="s">
        <v>90</v>
      </c>
      <c s="37">
        <v>5</v>
      </c>
      <c s="36">
        <v>0</v>
      </c>
      <c s="36">
        <f>ROUND(G78*H78,6)</f>
      </c>
      <c r="L78" s="38">
        <v>0</v>
      </c>
      <c s="32">
        <f>ROUND(ROUND(L78,2)*ROUND(G78,3),2)</f>
      </c>
      <c s="36" t="s">
        <v>55</v>
      </c>
      <c>
        <f>(M78*21)/100</f>
      </c>
      <c t="s">
        <v>28</v>
      </c>
    </row>
    <row r="79" spans="1:5" ht="12.75">
      <c r="A79" s="35" t="s">
        <v>56</v>
      </c>
      <c r="E79" s="39" t="s">
        <v>577</v>
      </c>
    </row>
    <row r="80" spans="1:5" ht="12.75">
      <c r="A80" s="35" t="s">
        <v>57</v>
      </c>
      <c r="E80" s="40" t="s">
        <v>5</v>
      </c>
    </row>
    <row r="81" spans="1:5" ht="38.25">
      <c r="A81" t="s">
        <v>59</v>
      </c>
      <c r="E81" s="39" t="s">
        <v>112</v>
      </c>
    </row>
    <row r="82" spans="1:16" ht="25.5">
      <c r="A82" t="s">
        <v>50</v>
      </c>
      <c s="34" t="s">
        <v>137</v>
      </c>
      <c s="34" t="s">
        <v>205</v>
      </c>
      <c s="35" t="s">
        <v>5</v>
      </c>
      <c s="6" t="s">
        <v>206</v>
      </c>
      <c s="36" t="s">
        <v>90</v>
      </c>
      <c s="37">
        <v>5</v>
      </c>
      <c s="36">
        <v>0</v>
      </c>
      <c s="36">
        <f>ROUND(G82*H82,6)</f>
      </c>
      <c r="L82" s="38">
        <v>0</v>
      </c>
      <c s="32">
        <f>ROUND(ROUND(L82,2)*ROUND(G82,3),2)</f>
      </c>
      <c s="36" t="s">
        <v>55</v>
      </c>
      <c>
        <f>(M82*21)/100</f>
      </c>
      <c t="s">
        <v>28</v>
      </c>
    </row>
    <row r="83" spans="1:5" ht="25.5">
      <c r="A83" s="35" t="s">
        <v>56</v>
      </c>
      <c r="E83" s="39" t="s">
        <v>206</v>
      </c>
    </row>
    <row r="84" spans="1:5" ht="12.75">
      <c r="A84" s="35" t="s">
        <v>57</v>
      </c>
      <c r="E84" s="40" t="s">
        <v>5</v>
      </c>
    </row>
    <row r="85" spans="1:5" ht="38.25">
      <c r="A85" t="s">
        <v>59</v>
      </c>
      <c r="E85" s="39" t="s">
        <v>207</v>
      </c>
    </row>
    <row r="86" spans="1:16" ht="25.5">
      <c r="A86" t="s">
        <v>50</v>
      </c>
      <c s="34" t="s">
        <v>141</v>
      </c>
      <c s="34" t="s">
        <v>215</v>
      </c>
      <c s="35" t="s">
        <v>5</v>
      </c>
      <c s="6" t="s">
        <v>216</v>
      </c>
      <c s="36" t="s">
        <v>90</v>
      </c>
      <c s="37">
        <v>2</v>
      </c>
      <c s="36">
        <v>0</v>
      </c>
      <c s="36">
        <f>ROUND(G86*H86,6)</f>
      </c>
      <c r="L86" s="38">
        <v>0</v>
      </c>
      <c s="32">
        <f>ROUND(ROUND(L86,2)*ROUND(G86,3),2)</f>
      </c>
      <c s="36" t="s">
        <v>55</v>
      </c>
      <c>
        <f>(M86*21)/100</f>
      </c>
      <c t="s">
        <v>28</v>
      </c>
    </row>
    <row r="87" spans="1:5" ht="25.5">
      <c r="A87" s="35" t="s">
        <v>56</v>
      </c>
      <c r="E87" s="39" t="s">
        <v>216</v>
      </c>
    </row>
    <row r="88" spans="1:5" ht="12.75">
      <c r="A88" s="35" t="s">
        <v>57</v>
      </c>
      <c r="E88" s="40" t="s">
        <v>5</v>
      </c>
    </row>
    <row r="89" spans="1:5" ht="51">
      <c r="A89" t="s">
        <v>59</v>
      </c>
      <c r="E89" s="39" t="s">
        <v>100</v>
      </c>
    </row>
    <row r="90" spans="1:16" ht="12.75">
      <c r="A90" t="s">
        <v>50</v>
      </c>
      <c s="34" t="s">
        <v>145</v>
      </c>
      <c s="34" t="s">
        <v>578</v>
      </c>
      <c s="35" t="s">
        <v>5</v>
      </c>
      <c s="6" t="s">
        <v>579</v>
      </c>
      <c s="36" t="s">
        <v>99</v>
      </c>
      <c s="37">
        <v>30</v>
      </c>
      <c s="36">
        <v>0</v>
      </c>
      <c s="36">
        <f>ROUND(G90*H90,6)</f>
      </c>
      <c r="L90" s="38">
        <v>0</v>
      </c>
      <c s="32">
        <f>ROUND(ROUND(L90,2)*ROUND(G90,3),2)</f>
      </c>
      <c s="36" t="s">
        <v>55</v>
      </c>
      <c>
        <f>(M90*21)/100</f>
      </c>
      <c t="s">
        <v>28</v>
      </c>
    </row>
    <row r="91" spans="1:5" ht="12.75">
      <c r="A91" s="35" t="s">
        <v>56</v>
      </c>
      <c r="E91" s="39" t="s">
        <v>579</v>
      </c>
    </row>
    <row r="92" spans="1:5" ht="12.75">
      <c r="A92" s="35" t="s">
        <v>57</v>
      </c>
      <c r="E92" s="40" t="s">
        <v>5</v>
      </c>
    </row>
    <row r="93" spans="1:5" ht="63.75">
      <c r="A93" t="s">
        <v>59</v>
      </c>
      <c r="E93" s="39" t="s">
        <v>580</v>
      </c>
    </row>
    <row r="94" spans="1:16" ht="25.5">
      <c r="A94" t="s">
        <v>50</v>
      </c>
      <c s="34" t="s">
        <v>149</v>
      </c>
      <c s="34" t="s">
        <v>581</v>
      </c>
      <c s="35" t="s">
        <v>5</v>
      </c>
      <c s="6" t="s">
        <v>582</v>
      </c>
      <c s="36" t="s">
        <v>583</v>
      </c>
      <c s="37">
        <v>60</v>
      </c>
      <c s="36">
        <v>0</v>
      </c>
      <c s="36">
        <f>ROUND(G94*H94,6)</f>
      </c>
      <c r="L94" s="38">
        <v>0</v>
      </c>
      <c s="32">
        <f>ROUND(ROUND(L94,2)*ROUND(G94,3),2)</f>
      </c>
      <c s="36" t="s">
        <v>55</v>
      </c>
      <c>
        <f>(M94*21)/100</f>
      </c>
      <c t="s">
        <v>28</v>
      </c>
    </row>
    <row r="95" spans="1:5" ht="25.5">
      <c r="A95" s="35" t="s">
        <v>56</v>
      </c>
      <c r="E95" s="39" t="s">
        <v>582</v>
      </c>
    </row>
    <row r="96" spans="1:5" ht="12.75">
      <c r="A96" s="35" t="s">
        <v>57</v>
      </c>
      <c r="E96" s="40" t="s">
        <v>5</v>
      </c>
    </row>
    <row r="97" spans="1:5" ht="51">
      <c r="A97" t="s">
        <v>59</v>
      </c>
      <c r="E97" s="39" t="s">
        <v>210</v>
      </c>
    </row>
    <row r="98" spans="1:16" ht="12.75">
      <c r="A98" t="s">
        <v>50</v>
      </c>
      <c s="34" t="s">
        <v>153</v>
      </c>
      <c s="34" t="s">
        <v>584</v>
      </c>
      <c s="35" t="s">
        <v>5</v>
      </c>
      <c s="6" t="s">
        <v>585</v>
      </c>
      <c s="36" t="s">
        <v>226</v>
      </c>
      <c s="37">
        <v>5</v>
      </c>
      <c s="36">
        <v>0</v>
      </c>
      <c s="36">
        <f>ROUND(G98*H98,6)</f>
      </c>
      <c r="L98" s="38">
        <v>0</v>
      </c>
      <c s="32">
        <f>ROUND(ROUND(L98,2)*ROUND(G98,3),2)</f>
      </c>
      <c s="36" t="s">
        <v>55</v>
      </c>
      <c>
        <f>(M98*21)/100</f>
      </c>
      <c t="s">
        <v>28</v>
      </c>
    </row>
    <row r="99" spans="1:5" ht="12.75">
      <c r="A99" s="35" t="s">
        <v>56</v>
      </c>
      <c r="E99" s="39" t="s">
        <v>585</v>
      </c>
    </row>
    <row r="100" spans="1:5" ht="12.75">
      <c r="A100" s="35" t="s">
        <v>57</v>
      </c>
      <c r="E100" s="40" t="s">
        <v>5</v>
      </c>
    </row>
    <row r="101" spans="1:5" ht="38.25">
      <c r="A101" t="s">
        <v>59</v>
      </c>
      <c r="E101" s="39" t="s">
        <v>227</v>
      </c>
    </row>
    <row r="102" spans="1:16" ht="25.5">
      <c r="A102" t="s">
        <v>50</v>
      </c>
      <c s="34" t="s">
        <v>241</v>
      </c>
      <c s="34" t="s">
        <v>586</v>
      </c>
      <c s="35" t="s">
        <v>5</v>
      </c>
      <c s="6" t="s">
        <v>248</v>
      </c>
      <c s="36" t="s">
        <v>186</v>
      </c>
      <c s="37">
        <v>0.25</v>
      </c>
      <c s="36">
        <v>0</v>
      </c>
      <c s="36">
        <f>ROUND(G102*H102,6)</f>
      </c>
      <c r="L102" s="38">
        <v>0</v>
      </c>
      <c s="32">
        <f>ROUND(ROUND(L102,2)*ROUND(G102,3),2)</f>
      </c>
      <c s="36" t="s">
        <v>55</v>
      </c>
      <c>
        <f>(M102*21)/100</f>
      </c>
      <c t="s">
        <v>28</v>
      </c>
    </row>
    <row r="103" spans="1:5" ht="25.5">
      <c r="A103" s="35" t="s">
        <v>56</v>
      </c>
      <c r="E103" s="39" t="s">
        <v>248</v>
      </c>
    </row>
    <row r="104" spans="1:5" ht="12.75">
      <c r="A104" s="35" t="s">
        <v>57</v>
      </c>
      <c r="E104" s="40" t="s">
        <v>5</v>
      </c>
    </row>
    <row r="105" spans="1:5" ht="12.75">
      <c r="A105" t="s">
        <v>59</v>
      </c>
      <c r="E105" s="39" t="s">
        <v>5</v>
      </c>
    </row>
    <row r="106" spans="1:16" ht="12.75">
      <c r="A106" t="s">
        <v>50</v>
      </c>
      <c s="34" t="s">
        <v>157</v>
      </c>
      <c s="34" t="s">
        <v>587</v>
      </c>
      <c s="35" t="s">
        <v>5</v>
      </c>
      <c s="6" t="s">
        <v>250</v>
      </c>
      <c s="36" t="s">
        <v>186</v>
      </c>
      <c s="37">
        <v>0.25</v>
      </c>
      <c s="36">
        <v>0</v>
      </c>
      <c s="36">
        <f>ROUND(G106*H106,6)</f>
      </c>
      <c r="L106" s="38">
        <v>0</v>
      </c>
      <c s="32">
        <f>ROUND(ROUND(L106,2)*ROUND(G106,3),2)</f>
      </c>
      <c s="36" t="s">
        <v>55</v>
      </c>
      <c>
        <f>(M106*21)/100</f>
      </c>
      <c t="s">
        <v>28</v>
      </c>
    </row>
    <row r="107" spans="1:5" ht="12.75">
      <c r="A107" s="35" t="s">
        <v>56</v>
      </c>
      <c r="E107" s="39" t="s">
        <v>250</v>
      </c>
    </row>
    <row r="108" spans="1:5" ht="12.75">
      <c r="A108" s="35" t="s">
        <v>57</v>
      </c>
      <c r="E108" s="40" t="s">
        <v>5</v>
      </c>
    </row>
    <row r="109" spans="1:5" ht="12.75">
      <c r="A109" t="s">
        <v>59</v>
      </c>
      <c r="E109" s="39" t="s">
        <v>5</v>
      </c>
    </row>
    <row r="110" spans="1:16" ht="12.75">
      <c r="A110" t="s">
        <v>50</v>
      </c>
      <c s="34" t="s">
        <v>161</v>
      </c>
      <c s="34" t="s">
        <v>265</v>
      </c>
      <c s="35" t="s">
        <v>5</v>
      </c>
      <c s="6" t="s">
        <v>266</v>
      </c>
      <c s="36" t="s">
        <v>118</v>
      </c>
      <c s="37">
        <v>0.1</v>
      </c>
      <c s="36">
        <v>0</v>
      </c>
      <c s="36">
        <f>ROUND(G110*H110,6)</f>
      </c>
      <c r="L110" s="38">
        <v>0</v>
      </c>
      <c s="32">
        <f>ROUND(ROUND(L110,2)*ROUND(G110,3),2)</f>
      </c>
      <c s="36" t="s">
        <v>55</v>
      </c>
      <c>
        <f>(M110*21)/100</f>
      </c>
      <c t="s">
        <v>28</v>
      </c>
    </row>
    <row r="111" spans="1:5" ht="12.75">
      <c r="A111" s="35" t="s">
        <v>56</v>
      </c>
      <c r="E111" s="39" t="s">
        <v>266</v>
      </c>
    </row>
    <row r="112" spans="1:5" ht="12.75">
      <c r="A112" s="35" t="s">
        <v>57</v>
      </c>
      <c r="E112" s="40" t="s">
        <v>5</v>
      </c>
    </row>
    <row r="113" spans="1:5" ht="76.5">
      <c r="A113" t="s">
        <v>59</v>
      </c>
      <c r="E113" s="39" t="s">
        <v>264</v>
      </c>
    </row>
    <row r="114" spans="1:16" ht="12.75">
      <c r="A114" t="s">
        <v>50</v>
      </c>
      <c s="34" t="s">
        <v>165</v>
      </c>
      <c s="34" t="s">
        <v>588</v>
      </c>
      <c s="35" t="s">
        <v>5</v>
      </c>
      <c s="6" t="s">
        <v>589</v>
      </c>
      <c s="36" t="s">
        <v>118</v>
      </c>
      <c s="37">
        <v>0.1</v>
      </c>
      <c s="36">
        <v>0</v>
      </c>
      <c s="36">
        <f>ROUND(G114*H114,6)</f>
      </c>
      <c r="L114" s="38">
        <v>0</v>
      </c>
      <c s="32">
        <f>ROUND(ROUND(L114,2)*ROUND(G114,3),2)</f>
      </c>
      <c s="36" t="s">
        <v>55</v>
      </c>
      <c>
        <f>(M114*21)/100</f>
      </c>
      <c t="s">
        <v>28</v>
      </c>
    </row>
    <row r="115" spans="1:5" ht="12.75">
      <c r="A115" s="35" t="s">
        <v>56</v>
      </c>
      <c r="E115" s="39" t="s">
        <v>589</v>
      </c>
    </row>
    <row r="116" spans="1:5" ht="12.75">
      <c r="A116" s="35" t="s">
        <v>57</v>
      </c>
      <c r="E116" s="40" t="s">
        <v>5</v>
      </c>
    </row>
    <row r="117" spans="1:5" ht="51">
      <c r="A117" t="s">
        <v>59</v>
      </c>
      <c r="E117" s="39" t="s">
        <v>590</v>
      </c>
    </row>
    <row r="118" spans="1:16" ht="12.75">
      <c r="A118" t="s">
        <v>50</v>
      </c>
      <c s="34" t="s">
        <v>169</v>
      </c>
      <c s="34" t="s">
        <v>591</v>
      </c>
      <c s="35" t="s">
        <v>5</v>
      </c>
      <c s="6" t="s">
        <v>592</v>
      </c>
      <c s="36" t="s">
        <v>118</v>
      </c>
      <c s="37">
        <v>1.96</v>
      </c>
      <c s="36">
        <v>0</v>
      </c>
      <c s="36">
        <f>ROUND(G118*H118,6)</f>
      </c>
      <c r="L118" s="38">
        <v>0</v>
      </c>
      <c s="32">
        <f>ROUND(ROUND(L118,2)*ROUND(G118,3),2)</f>
      </c>
      <c s="36" t="s">
        <v>55</v>
      </c>
      <c>
        <f>(M118*21)/100</f>
      </c>
      <c t="s">
        <v>28</v>
      </c>
    </row>
    <row r="119" spans="1:5" ht="12.75">
      <c r="A119" s="35" t="s">
        <v>56</v>
      </c>
      <c r="E119" s="39" t="s">
        <v>592</v>
      </c>
    </row>
    <row r="120" spans="1:5" ht="12.75">
      <c r="A120" s="35" t="s">
        <v>57</v>
      </c>
      <c r="E120" s="40" t="s">
        <v>5</v>
      </c>
    </row>
    <row r="121" spans="1:5" ht="76.5">
      <c r="A121" t="s">
        <v>59</v>
      </c>
      <c r="E121" s="39" t="s">
        <v>314</v>
      </c>
    </row>
    <row r="122" spans="1:16" ht="12.75">
      <c r="A122" t="s">
        <v>50</v>
      </c>
      <c s="34" t="s">
        <v>251</v>
      </c>
      <c s="34" t="s">
        <v>379</v>
      </c>
      <c s="35" t="s">
        <v>5</v>
      </c>
      <c s="6" t="s">
        <v>593</v>
      </c>
      <c s="36" t="s">
        <v>90</v>
      </c>
      <c s="37">
        <v>8</v>
      </c>
      <c s="36">
        <v>0</v>
      </c>
      <c s="36">
        <f>ROUND(G122*H122,6)</f>
      </c>
      <c r="L122" s="38">
        <v>0</v>
      </c>
      <c s="32">
        <f>ROUND(ROUND(L122,2)*ROUND(G122,3),2)</f>
      </c>
      <c s="36" t="s">
        <v>55</v>
      </c>
      <c>
        <f>(M122*21)/100</f>
      </c>
      <c t="s">
        <v>28</v>
      </c>
    </row>
    <row r="123" spans="1:5" ht="12.75">
      <c r="A123" s="35" t="s">
        <v>56</v>
      </c>
      <c r="E123" s="39" t="s">
        <v>593</v>
      </c>
    </row>
    <row r="124" spans="1:5" ht="12.75">
      <c r="A124" s="35" t="s">
        <v>57</v>
      </c>
      <c r="E124" s="40" t="s">
        <v>5</v>
      </c>
    </row>
    <row r="125" spans="1:5" ht="63.75">
      <c r="A125" t="s">
        <v>59</v>
      </c>
      <c r="E125" s="39" t="s">
        <v>332</v>
      </c>
    </row>
    <row r="126" spans="1:16" ht="12.75">
      <c r="A126" t="s">
        <v>50</v>
      </c>
      <c s="34" t="s">
        <v>256</v>
      </c>
      <c s="34" t="s">
        <v>594</v>
      </c>
      <c s="35" t="s">
        <v>5</v>
      </c>
      <c s="6" t="s">
        <v>595</v>
      </c>
      <c s="36" t="s">
        <v>90</v>
      </c>
      <c s="37">
        <v>8</v>
      </c>
      <c s="36">
        <v>0</v>
      </c>
      <c s="36">
        <f>ROUND(G126*H126,6)</f>
      </c>
      <c r="L126" s="38">
        <v>0</v>
      </c>
      <c s="32">
        <f>ROUND(ROUND(L126,2)*ROUND(G126,3),2)</f>
      </c>
      <c s="36" t="s">
        <v>55</v>
      </c>
      <c>
        <f>(M126*21)/100</f>
      </c>
      <c t="s">
        <v>28</v>
      </c>
    </row>
    <row r="127" spans="1:5" ht="12.75">
      <c r="A127" s="35" t="s">
        <v>56</v>
      </c>
      <c r="E127" s="39" t="s">
        <v>595</v>
      </c>
    </row>
    <row r="128" spans="1:5" ht="12.75">
      <c r="A128" s="35" t="s">
        <v>57</v>
      </c>
      <c r="E128" s="40" t="s">
        <v>5</v>
      </c>
    </row>
    <row r="129" spans="1:5" ht="63.75">
      <c r="A129" t="s">
        <v>59</v>
      </c>
      <c r="E129" s="39" t="s">
        <v>332</v>
      </c>
    </row>
    <row r="130" spans="1:16" ht="12.75">
      <c r="A130" t="s">
        <v>50</v>
      </c>
      <c s="34" t="s">
        <v>173</v>
      </c>
      <c s="34" t="s">
        <v>390</v>
      </c>
      <c s="35" t="s">
        <v>5</v>
      </c>
      <c s="6" t="s">
        <v>391</v>
      </c>
      <c s="36" t="s">
        <v>90</v>
      </c>
      <c s="37">
        <v>8</v>
      </c>
      <c s="36">
        <v>0</v>
      </c>
      <c s="36">
        <f>ROUND(G130*H130,6)</f>
      </c>
      <c r="L130" s="38">
        <v>0</v>
      </c>
      <c s="32">
        <f>ROUND(ROUND(L130,2)*ROUND(G130,3),2)</f>
      </c>
      <c s="36" t="s">
        <v>55</v>
      </c>
      <c>
        <f>(M130*21)/100</f>
      </c>
      <c t="s">
        <v>28</v>
      </c>
    </row>
    <row r="131" spans="1:5" ht="12.75">
      <c r="A131" s="35" t="s">
        <v>56</v>
      </c>
      <c r="E131" s="39" t="s">
        <v>391</v>
      </c>
    </row>
    <row r="132" spans="1:5" ht="12.75">
      <c r="A132" s="35" t="s">
        <v>57</v>
      </c>
      <c r="E132" s="40" t="s">
        <v>5</v>
      </c>
    </row>
    <row r="133" spans="1:5" ht="89.25">
      <c r="A133" t="s">
        <v>59</v>
      </c>
      <c r="E133" s="39" t="s">
        <v>392</v>
      </c>
    </row>
    <row r="134" spans="1:16" ht="12.75">
      <c r="A134" t="s">
        <v>50</v>
      </c>
      <c s="34" t="s">
        <v>175</v>
      </c>
      <c s="34" t="s">
        <v>596</v>
      </c>
      <c s="35" t="s">
        <v>5</v>
      </c>
      <c s="6" t="s">
        <v>597</v>
      </c>
      <c s="36" t="s">
        <v>99</v>
      </c>
      <c s="37">
        <v>490</v>
      </c>
      <c s="36">
        <v>0</v>
      </c>
      <c s="36">
        <f>ROUND(G134*H134,6)</f>
      </c>
      <c r="L134" s="38">
        <v>0</v>
      </c>
      <c s="32">
        <f>ROUND(ROUND(L134,2)*ROUND(G134,3),2)</f>
      </c>
      <c s="36" t="s">
        <v>55</v>
      </c>
      <c>
        <f>(M134*21)/100</f>
      </c>
      <c t="s">
        <v>28</v>
      </c>
    </row>
    <row r="135" spans="1:5" ht="12.75">
      <c r="A135" s="35" t="s">
        <v>56</v>
      </c>
      <c r="E135" s="39" t="s">
        <v>597</v>
      </c>
    </row>
    <row r="136" spans="1:5" ht="12.75">
      <c r="A136" s="35" t="s">
        <v>57</v>
      </c>
      <c r="E136" s="40" t="s">
        <v>5</v>
      </c>
    </row>
    <row r="137" spans="1:5" ht="89.25">
      <c r="A137" t="s">
        <v>59</v>
      </c>
      <c r="E137" s="39" t="s">
        <v>284</v>
      </c>
    </row>
    <row r="138" spans="1:16" ht="25.5">
      <c r="A138" t="s">
        <v>50</v>
      </c>
      <c s="34" t="s">
        <v>177</v>
      </c>
      <c s="34" t="s">
        <v>598</v>
      </c>
      <c s="35" t="s">
        <v>5</v>
      </c>
      <c s="6" t="s">
        <v>599</v>
      </c>
      <c s="36" t="s">
        <v>99</v>
      </c>
      <c s="37">
        <v>20</v>
      </c>
      <c s="36">
        <v>0</v>
      </c>
      <c s="36">
        <f>ROUND(G138*H138,6)</f>
      </c>
      <c r="L138" s="38">
        <v>0</v>
      </c>
      <c s="32">
        <f>ROUND(ROUND(L138,2)*ROUND(G138,3),2)</f>
      </c>
      <c s="36" t="s">
        <v>55</v>
      </c>
      <c>
        <f>(M138*21)/100</f>
      </c>
      <c t="s">
        <v>28</v>
      </c>
    </row>
    <row r="139" spans="1:5" ht="25.5">
      <c r="A139" s="35" t="s">
        <v>56</v>
      </c>
      <c r="E139" s="39" t="s">
        <v>599</v>
      </c>
    </row>
    <row r="140" spans="1:5" ht="12.75">
      <c r="A140" s="35" t="s">
        <v>57</v>
      </c>
      <c r="E140" s="40" t="s">
        <v>5</v>
      </c>
    </row>
    <row r="141" spans="1:5" ht="38.25">
      <c r="A141" t="s">
        <v>59</v>
      </c>
      <c r="E141" s="39" t="s">
        <v>488</v>
      </c>
    </row>
    <row r="142" spans="1:16" ht="25.5">
      <c r="A142" t="s">
        <v>50</v>
      </c>
      <c s="34" t="s">
        <v>267</v>
      </c>
      <c s="34" t="s">
        <v>600</v>
      </c>
      <c s="35" t="s">
        <v>5</v>
      </c>
      <c s="6" t="s">
        <v>601</v>
      </c>
      <c s="36" t="s">
        <v>90</v>
      </c>
      <c s="37">
        <v>6</v>
      </c>
      <c s="36">
        <v>0</v>
      </c>
      <c s="36">
        <f>ROUND(G142*H142,6)</f>
      </c>
      <c r="L142" s="38">
        <v>0</v>
      </c>
      <c s="32">
        <f>ROUND(ROUND(L142,2)*ROUND(G142,3),2)</f>
      </c>
      <c s="36" t="s">
        <v>55</v>
      </c>
      <c>
        <f>(M142*21)/100</f>
      </c>
      <c t="s">
        <v>28</v>
      </c>
    </row>
    <row r="143" spans="1:5" ht="25.5">
      <c r="A143" s="35" t="s">
        <v>56</v>
      </c>
      <c r="E143" s="39" t="s">
        <v>601</v>
      </c>
    </row>
    <row r="144" spans="1:5" ht="12.75">
      <c r="A144" s="35" t="s">
        <v>57</v>
      </c>
      <c r="E144" s="40" t="s">
        <v>5</v>
      </c>
    </row>
    <row r="145" spans="1:5" ht="38.25">
      <c r="A145" t="s">
        <v>59</v>
      </c>
      <c r="E145" s="39" t="s">
        <v>602</v>
      </c>
    </row>
    <row r="146" spans="1:16" ht="12.75">
      <c r="A146" t="s">
        <v>50</v>
      </c>
      <c s="34" t="s">
        <v>270</v>
      </c>
      <c s="34" t="s">
        <v>486</v>
      </c>
      <c s="35" t="s">
        <v>5</v>
      </c>
      <c s="6" t="s">
        <v>487</v>
      </c>
      <c s="36" t="s">
        <v>99</v>
      </c>
      <c s="37">
        <v>340</v>
      </c>
      <c s="36">
        <v>0</v>
      </c>
      <c s="36">
        <f>ROUND(G146*H146,6)</f>
      </c>
      <c r="L146" s="38">
        <v>0</v>
      </c>
      <c s="32">
        <f>ROUND(ROUND(L146,2)*ROUND(G146,3),2)</f>
      </c>
      <c s="36" t="s">
        <v>55</v>
      </c>
      <c>
        <f>(M146*21)/100</f>
      </c>
      <c t="s">
        <v>28</v>
      </c>
    </row>
    <row r="147" spans="1:5" ht="12.75">
      <c r="A147" s="35" t="s">
        <v>56</v>
      </c>
      <c r="E147" s="39" t="s">
        <v>487</v>
      </c>
    </row>
    <row r="148" spans="1:5" ht="12.75">
      <c r="A148" s="35" t="s">
        <v>57</v>
      </c>
      <c r="E148" s="40" t="s">
        <v>5</v>
      </c>
    </row>
    <row r="149" spans="1:5" ht="38.25">
      <c r="A149" t="s">
        <v>59</v>
      </c>
      <c r="E149" s="39" t="s">
        <v>488</v>
      </c>
    </row>
    <row r="150" spans="1:16" ht="25.5">
      <c r="A150" t="s">
        <v>50</v>
      </c>
      <c s="34" t="s">
        <v>274</v>
      </c>
      <c s="34" t="s">
        <v>603</v>
      </c>
      <c s="35" t="s">
        <v>5</v>
      </c>
      <c s="6" t="s">
        <v>604</v>
      </c>
      <c s="36" t="s">
        <v>90</v>
      </c>
      <c s="37">
        <v>8</v>
      </c>
      <c s="36">
        <v>0</v>
      </c>
      <c s="36">
        <f>ROUND(G150*H150,6)</f>
      </c>
      <c r="L150" s="38">
        <v>0</v>
      </c>
      <c s="32">
        <f>ROUND(ROUND(L150,2)*ROUND(G150,3),2)</f>
      </c>
      <c s="36" t="s">
        <v>55</v>
      </c>
      <c>
        <f>(M150*21)/100</f>
      </c>
      <c t="s">
        <v>28</v>
      </c>
    </row>
    <row r="151" spans="1:5" ht="25.5">
      <c r="A151" s="35" t="s">
        <v>56</v>
      </c>
      <c r="E151" s="39" t="s">
        <v>604</v>
      </c>
    </row>
    <row r="152" spans="1:5" ht="12.75">
      <c r="A152" s="35" t="s">
        <v>57</v>
      </c>
      <c r="E152" s="40" t="s">
        <v>5</v>
      </c>
    </row>
    <row r="153" spans="1:5" ht="38.25">
      <c r="A153" t="s">
        <v>59</v>
      </c>
      <c r="E153" s="39" t="s">
        <v>602</v>
      </c>
    </row>
    <row r="154" spans="1:16" ht="12.75">
      <c r="A154" t="s">
        <v>50</v>
      </c>
      <c s="34" t="s">
        <v>277</v>
      </c>
      <c s="34" t="s">
        <v>605</v>
      </c>
      <c s="35" t="s">
        <v>5</v>
      </c>
      <c s="6" t="s">
        <v>606</v>
      </c>
      <c s="36" t="s">
        <v>99</v>
      </c>
      <c s="37">
        <v>340</v>
      </c>
      <c s="36">
        <v>0</v>
      </c>
      <c s="36">
        <f>ROUND(G154*H154,6)</f>
      </c>
      <c r="L154" s="38">
        <v>0</v>
      </c>
      <c s="32">
        <f>ROUND(ROUND(L154,2)*ROUND(G154,3),2)</f>
      </c>
      <c s="36" t="s">
        <v>55</v>
      </c>
      <c>
        <f>(M154*21)/100</f>
      </c>
      <c t="s">
        <v>28</v>
      </c>
    </row>
    <row r="155" spans="1:5" ht="12.75">
      <c r="A155" s="35" t="s">
        <v>56</v>
      </c>
      <c r="E155" s="39" t="s">
        <v>606</v>
      </c>
    </row>
    <row r="156" spans="1:5" ht="12.75">
      <c r="A156" s="35" t="s">
        <v>57</v>
      </c>
      <c r="E156" s="40" t="s">
        <v>5</v>
      </c>
    </row>
    <row r="157" spans="1:5" ht="25.5">
      <c r="A157" t="s">
        <v>59</v>
      </c>
      <c r="E157" s="39" t="s">
        <v>607</v>
      </c>
    </row>
    <row r="158" spans="1:16" ht="12.75">
      <c r="A158" t="s">
        <v>50</v>
      </c>
      <c s="34" t="s">
        <v>281</v>
      </c>
      <c s="34" t="s">
        <v>608</v>
      </c>
      <c s="35" t="s">
        <v>5</v>
      </c>
      <c s="6" t="s">
        <v>609</v>
      </c>
      <c s="36" t="s">
        <v>99</v>
      </c>
      <c s="37">
        <v>340</v>
      </c>
      <c s="36">
        <v>0</v>
      </c>
      <c s="36">
        <f>ROUND(G158*H158,6)</f>
      </c>
      <c r="L158" s="38">
        <v>0</v>
      </c>
      <c s="32">
        <f>ROUND(ROUND(L158,2)*ROUND(G158,3),2)</f>
      </c>
      <c s="36" t="s">
        <v>55</v>
      </c>
      <c>
        <f>(M158*21)/100</f>
      </c>
      <c t="s">
        <v>28</v>
      </c>
    </row>
    <row r="159" spans="1:5" ht="12.75">
      <c r="A159" s="35" t="s">
        <v>56</v>
      </c>
      <c r="E159" s="39" t="s">
        <v>609</v>
      </c>
    </row>
    <row r="160" spans="1:5" ht="12.75">
      <c r="A160" s="35" t="s">
        <v>57</v>
      </c>
      <c r="E160" s="40" t="s">
        <v>5</v>
      </c>
    </row>
    <row r="161" spans="1:5" ht="12.75">
      <c r="A161" t="s">
        <v>59</v>
      </c>
      <c r="E161" s="39" t="s">
        <v>5</v>
      </c>
    </row>
    <row r="162" spans="1:16" ht="12.75">
      <c r="A162" t="s">
        <v>50</v>
      </c>
      <c s="34" t="s">
        <v>285</v>
      </c>
      <c s="34" t="s">
        <v>610</v>
      </c>
      <c s="35" t="s">
        <v>5</v>
      </c>
      <c s="6" t="s">
        <v>611</v>
      </c>
      <c s="36" t="s">
        <v>90</v>
      </c>
      <c s="37">
        <v>1</v>
      </c>
      <c s="36">
        <v>0</v>
      </c>
      <c s="36">
        <f>ROUND(G162*H162,6)</f>
      </c>
      <c r="L162" s="38">
        <v>0</v>
      </c>
      <c s="32">
        <f>ROUND(ROUND(L162,2)*ROUND(G162,3),2)</f>
      </c>
      <c s="36" t="s">
        <v>55</v>
      </c>
      <c>
        <f>(M162*21)/100</f>
      </c>
      <c t="s">
        <v>28</v>
      </c>
    </row>
    <row r="163" spans="1:5" ht="12.75">
      <c r="A163" s="35" t="s">
        <v>56</v>
      </c>
      <c r="E163" s="39" t="s">
        <v>611</v>
      </c>
    </row>
    <row r="164" spans="1:5" ht="12.75">
      <c r="A164" s="35" t="s">
        <v>57</v>
      </c>
      <c r="E164" s="40" t="s">
        <v>5</v>
      </c>
    </row>
    <row r="165" spans="1:5" ht="102">
      <c r="A165" t="s">
        <v>59</v>
      </c>
      <c r="E165" s="39" t="s">
        <v>301</v>
      </c>
    </row>
    <row r="166" spans="1:16" ht="12.75">
      <c r="A166" t="s">
        <v>50</v>
      </c>
      <c s="34" t="s">
        <v>289</v>
      </c>
      <c s="34" t="s">
        <v>612</v>
      </c>
      <c s="35" t="s">
        <v>5</v>
      </c>
      <c s="6" t="s">
        <v>613</v>
      </c>
      <c s="36" t="s">
        <v>90</v>
      </c>
      <c s="37">
        <v>1</v>
      </c>
      <c s="36">
        <v>0</v>
      </c>
      <c s="36">
        <f>ROUND(G166*H166,6)</f>
      </c>
      <c r="L166" s="38">
        <v>0</v>
      </c>
      <c s="32">
        <f>ROUND(ROUND(L166,2)*ROUND(G166,3),2)</f>
      </c>
      <c s="36" t="s">
        <v>55</v>
      </c>
      <c>
        <f>(M166*21)/100</f>
      </c>
      <c t="s">
        <v>28</v>
      </c>
    </row>
    <row r="167" spans="1:5" ht="12.75">
      <c r="A167" s="35" t="s">
        <v>56</v>
      </c>
      <c r="E167" s="39" t="s">
        <v>613</v>
      </c>
    </row>
    <row r="168" spans="1:5" ht="12.75">
      <c r="A168" s="35" t="s">
        <v>57</v>
      </c>
      <c r="E168" s="40" t="s">
        <v>5</v>
      </c>
    </row>
    <row r="169" spans="1:5" ht="76.5">
      <c r="A169" t="s">
        <v>59</v>
      </c>
      <c r="E169" s="39" t="s">
        <v>324</v>
      </c>
    </row>
    <row r="170" spans="1:16" ht="12.75">
      <c r="A170" t="s">
        <v>50</v>
      </c>
      <c s="34" t="s">
        <v>294</v>
      </c>
      <c s="34" t="s">
        <v>614</v>
      </c>
      <c s="35" t="s">
        <v>5</v>
      </c>
      <c s="6" t="s">
        <v>615</v>
      </c>
      <c s="36" t="s">
        <v>90</v>
      </c>
      <c s="37">
        <v>2</v>
      </c>
      <c s="36">
        <v>0</v>
      </c>
      <c s="36">
        <f>ROUND(G170*H170,6)</f>
      </c>
      <c r="L170" s="38">
        <v>0</v>
      </c>
      <c s="32">
        <f>ROUND(ROUND(L170,2)*ROUND(G170,3),2)</f>
      </c>
      <c s="36" t="s">
        <v>55</v>
      </c>
      <c>
        <f>(M170*21)/100</f>
      </c>
      <c t="s">
        <v>28</v>
      </c>
    </row>
    <row r="171" spans="1:5" ht="12.75">
      <c r="A171" s="35" t="s">
        <v>56</v>
      </c>
      <c r="E171" s="39" t="s">
        <v>615</v>
      </c>
    </row>
    <row r="172" spans="1:5" ht="12.75">
      <c r="A172" s="35" t="s">
        <v>57</v>
      </c>
      <c r="E172" s="40" t="s">
        <v>5</v>
      </c>
    </row>
    <row r="173" spans="1:5" ht="89.25">
      <c r="A173" t="s">
        <v>59</v>
      </c>
      <c r="E173" s="39" t="s">
        <v>616</v>
      </c>
    </row>
    <row r="174" spans="1:16" ht="12.75">
      <c r="A174" t="s">
        <v>50</v>
      </c>
      <c s="34" t="s">
        <v>298</v>
      </c>
      <c s="34" t="s">
        <v>617</v>
      </c>
      <c s="35" t="s">
        <v>5</v>
      </c>
      <c s="6" t="s">
        <v>618</v>
      </c>
      <c s="36" t="s">
        <v>90</v>
      </c>
      <c s="37">
        <v>2</v>
      </c>
      <c s="36">
        <v>0</v>
      </c>
      <c s="36">
        <f>ROUND(G174*H174,6)</f>
      </c>
      <c r="L174" s="38">
        <v>0</v>
      </c>
      <c s="32">
        <f>ROUND(ROUND(L174,2)*ROUND(G174,3),2)</f>
      </c>
      <c s="36" t="s">
        <v>55</v>
      </c>
      <c>
        <f>(M174*21)/100</f>
      </c>
      <c t="s">
        <v>28</v>
      </c>
    </row>
    <row r="175" spans="1:5" ht="12.75">
      <c r="A175" s="35" t="s">
        <v>56</v>
      </c>
      <c r="E175" s="39" t="s">
        <v>618</v>
      </c>
    </row>
    <row r="176" spans="1:5" ht="12.75">
      <c r="A176" s="35" t="s">
        <v>57</v>
      </c>
      <c r="E176" s="40" t="s">
        <v>5</v>
      </c>
    </row>
    <row r="177" spans="1:5" ht="76.5">
      <c r="A177" t="s">
        <v>59</v>
      </c>
      <c r="E177" s="39" t="s">
        <v>324</v>
      </c>
    </row>
    <row r="178" spans="1:16" ht="12.75">
      <c r="A178" t="s">
        <v>50</v>
      </c>
      <c s="34" t="s">
        <v>302</v>
      </c>
      <c s="34" t="s">
        <v>619</v>
      </c>
      <c s="35" t="s">
        <v>5</v>
      </c>
      <c s="6" t="s">
        <v>620</v>
      </c>
      <c s="36" t="s">
        <v>90</v>
      </c>
      <c s="37">
        <v>4</v>
      </c>
      <c s="36">
        <v>0</v>
      </c>
      <c s="36">
        <f>ROUND(G178*H178,6)</f>
      </c>
      <c r="L178" s="38">
        <v>0</v>
      </c>
      <c s="32">
        <f>ROUND(ROUND(L178,2)*ROUND(G178,3),2)</f>
      </c>
      <c s="36" t="s">
        <v>55</v>
      </c>
      <c>
        <f>(M178*21)/100</f>
      </c>
      <c t="s">
        <v>28</v>
      </c>
    </row>
    <row r="179" spans="1:5" ht="12.75">
      <c r="A179" s="35" t="s">
        <v>56</v>
      </c>
      <c r="E179" s="39" t="s">
        <v>620</v>
      </c>
    </row>
    <row r="180" spans="1:5" ht="12.75">
      <c r="A180" s="35" t="s">
        <v>57</v>
      </c>
      <c r="E180" s="40" t="s">
        <v>5</v>
      </c>
    </row>
    <row r="181" spans="1:5" ht="38.25">
      <c r="A181" t="s">
        <v>59</v>
      </c>
      <c r="E181" s="39" t="s">
        <v>621</v>
      </c>
    </row>
    <row r="182" spans="1:16" ht="12.75">
      <c r="A182" t="s">
        <v>50</v>
      </c>
      <c s="34" t="s">
        <v>305</v>
      </c>
      <c s="34" t="s">
        <v>622</v>
      </c>
      <c s="35" t="s">
        <v>5</v>
      </c>
      <c s="6" t="s">
        <v>623</v>
      </c>
      <c s="36" t="s">
        <v>90</v>
      </c>
      <c s="37">
        <v>4</v>
      </c>
      <c s="36">
        <v>0</v>
      </c>
      <c s="36">
        <f>ROUND(G182*H182,6)</f>
      </c>
      <c r="L182" s="38">
        <v>0</v>
      </c>
      <c s="32">
        <f>ROUND(ROUND(L182,2)*ROUND(G182,3),2)</f>
      </c>
      <c s="36" t="s">
        <v>55</v>
      </c>
      <c>
        <f>(M182*21)/100</f>
      </c>
      <c t="s">
        <v>28</v>
      </c>
    </row>
    <row r="183" spans="1:5" ht="12.75">
      <c r="A183" s="35" t="s">
        <v>56</v>
      </c>
      <c r="E183" s="39" t="s">
        <v>623</v>
      </c>
    </row>
    <row r="184" spans="1:5" ht="12.75">
      <c r="A184" s="35" t="s">
        <v>57</v>
      </c>
      <c r="E184" s="40" t="s">
        <v>5</v>
      </c>
    </row>
    <row r="185" spans="1:5" ht="38.25">
      <c r="A185" t="s">
        <v>59</v>
      </c>
      <c r="E185" s="39" t="s">
        <v>624</v>
      </c>
    </row>
    <row r="186" spans="1:16" ht="12.75">
      <c r="A186" t="s">
        <v>50</v>
      </c>
      <c s="34" t="s">
        <v>308</v>
      </c>
      <c s="34" t="s">
        <v>625</v>
      </c>
      <c s="35" t="s">
        <v>5</v>
      </c>
      <c s="6" t="s">
        <v>626</v>
      </c>
      <c s="36" t="s">
        <v>537</v>
      </c>
      <c s="37">
        <v>1</v>
      </c>
      <c s="36">
        <v>0</v>
      </c>
      <c s="36">
        <f>ROUND(G186*H186,6)</f>
      </c>
      <c r="L186" s="38">
        <v>0</v>
      </c>
      <c s="32">
        <f>ROUND(ROUND(L186,2)*ROUND(G186,3),2)</f>
      </c>
      <c s="36" t="s">
        <v>55</v>
      </c>
      <c>
        <f>(M186*21)/100</f>
      </c>
      <c t="s">
        <v>28</v>
      </c>
    </row>
    <row r="187" spans="1:5" ht="12.75">
      <c r="A187" s="35" t="s">
        <v>56</v>
      </c>
      <c r="E187" s="39" t="s">
        <v>626</v>
      </c>
    </row>
    <row r="188" spans="1:5" ht="12.75">
      <c r="A188" s="35" t="s">
        <v>57</v>
      </c>
      <c r="E188" s="40" t="s">
        <v>5</v>
      </c>
    </row>
    <row r="189" spans="1:5" ht="89.25">
      <c r="A189" t="s">
        <v>59</v>
      </c>
      <c r="E189" s="39" t="s">
        <v>627</v>
      </c>
    </row>
    <row r="190" spans="1:16" ht="12.75">
      <c r="A190" t="s">
        <v>50</v>
      </c>
      <c s="34" t="s">
        <v>311</v>
      </c>
      <c s="34" t="s">
        <v>628</v>
      </c>
      <c s="35" t="s">
        <v>5</v>
      </c>
      <c s="6" t="s">
        <v>629</v>
      </c>
      <c s="36" t="s">
        <v>99</v>
      </c>
      <c s="37">
        <v>250</v>
      </c>
      <c s="36">
        <v>0</v>
      </c>
      <c s="36">
        <f>ROUND(G190*H190,6)</f>
      </c>
      <c r="L190" s="38">
        <v>0</v>
      </c>
      <c s="32">
        <f>ROUND(ROUND(L190,2)*ROUND(G190,3),2)</f>
      </c>
      <c s="36" t="s">
        <v>55</v>
      </c>
      <c>
        <f>(M190*21)/100</f>
      </c>
      <c t="s">
        <v>28</v>
      </c>
    </row>
    <row r="191" spans="1:5" ht="12.75">
      <c r="A191" s="35" t="s">
        <v>56</v>
      </c>
      <c r="E191" s="39" t="s">
        <v>629</v>
      </c>
    </row>
    <row r="192" spans="1:5" ht="12.75">
      <c r="A192" s="35" t="s">
        <v>57</v>
      </c>
      <c r="E192" s="40" t="s">
        <v>5</v>
      </c>
    </row>
    <row r="193" spans="1:5" ht="63.75">
      <c r="A193" t="s">
        <v>59</v>
      </c>
      <c r="E193" s="39" t="s">
        <v>280</v>
      </c>
    </row>
    <row r="194" spans="1:16" ht="12.75">
      <c r="A194" t="s">
        <v>50</v>
      </c>
      <c s="34" t="s">
        <v>315</v>
      </c>
      <c s="34" t="s">
        <v>630</v>
      </c>
      <c s="35" t="s">
        <v>5</v>
      </c>
      <c s="6" t="s">
        <v>631</v>
      </c>
      <c s="36" t="s">
        <v>99</v>
      </c>
      <c s="37">
        <v>250</v>
      </c>
      <c s="36">
        <v>0</v>
      </c>
      <c s="36">
        <f>ROUND(G194*H194,6)</f>
      </c>
      <c r="L194" s="38">
        <v>0</v>
      </c>
      <c s="32">
        <f>ROUND(ROUND(L194,2)*ROUND(G194,3),2)</f>
      </c>
      <c s="36" t="s">
        <v>55</v>
      </c>
      <c>
        <f>(M194*21)/100</f>
      </c>
      <c t="s">
        <v>28</v>
      </c>
    </row>
    <row r="195" spans="1:5" ht="12.75">
      <c r="A195" s="35" t="s">
        <v>56</v>
      </c>
      <c r="E195" s="39" t="s">
        <v>631</v>
      </c>
    </row>
    <row r="196" spans="1:5" ht="12.75">
      <c r="A196" s="35" t="s">
        <v>57</v>
      </c>
      <c r="E196" s="40" t="s">
        <v>5</v>
      </c>
    </row>
    <row r="197" spans="1:5" ht="89.25">
      <c r="A197" t="s">
        <v>59</v>
      </c>
      <c r="E197" s="39" t="s">
        <v>284</v>
      </c>
    </row>
    <row r="198" spans="1:16" ht="12.75">
      <c r="A198" t="s">
        <v>50</v>
      </c>
      <c s="34" t="s">
        <v>318</v>
      </c>
      <c s="34" t="s">
        <v>330</v>
      </c>
      <c s="35" t="s">
        <v>5</v>
      </c>
      <c s="6" t="s">
        <v>331</v>
      </c>
      <c s="36" t="s">
        <v>90</v>
      </c>
      <c s="37">
        <v>4</v>
      </c>
      <c s="36">
        <v>0</v>
      </c>
      <c s="36">
        <f>ROUND(G198*H198,6)</f>
      </c>
      <c r="L198" s="38">
        <v>0</v>
      </c>
      <c s="32">
        <f>ROUND(ROUND(L198,2)*ROUND(G198,3),2)</f>
      </c>
      <c s="36" t="s">
        <v>55</v>
      </c>
      <c>
        <f>(M198*21)/100</f>
      </c>
      <c t="s">
        <v>28</v>
      </c>
    </row>
    <row r="199" spans="1:5" ht="12.75">
      <c r="A199" s="35" t="s">
        <v>56</v>
      </c>
      <c r="E199" s="39" t="s">
        <v>331</v>
      </c>
    </row>
    <row r="200" spans="1:5" ht="12.75">
      <c r="A200" s="35" t="s">
        <v>57</v>
      </c>
      <c r="E200" s="40" t="s">
        <v>5</v>
      </c>
    </row>
    <row r="201" spans="1:5" ht="63.75">
      <c r="A201" t="s">
        <v>59</v>
      </c>
      <c r="E201" s="39" t="s">
        <v>332</v>
      </c>
    </row>
    <row r="202" spans="1:16" ht="12.75">
      <c r="A202" t="s">
        <v>50</v>
      </c>
      <c s="34" t="s">
        <v>321</v>
      </c>
      <c s="34" t="s">
        <v>632</v>
      </c>
      <c s="35" t="s">
        <v>5</v>
      </c>
      <c s="6" t="s">
        <v>633</v>
      </c>
      <c s="36" t="s">
        <v>90</v>
      </c>
      <c s="37">
        <v>4</v>
      </c>
      <c s="36">
        <v>0</v>
      </c>
      <c s="36">
        <f>ROUND(G202*H202,6)</f>
      </c>
      <c r="L202" s="38">
        <v>0</v>
      </c>
      <c s="32">
        <f>ROUND(ROUND(L202,2)*ROUND(G202,3),2)</f>
      </c>
      <c s="36" t="s">
        <v>55</v>
      </c>
      <c>
        <f>(M202*21)/100</f>
      </c>
      <c t="s">
        <v>28</v>
      </c>
    </row>
    <row r="203" spans="1:5" ht="12.75">
      <c r="A203" s="35" t="s">
        <v>56</v>
      </c>
      <c r="E203" s="39" t="s">
        <v>633</v>
      </c>
    </row>
    <row r="204" spans="1:5" ht="12.75">
      <c r="A204" s="35" t="s">
        <v>57</v>
      </c>
      <c r="E204" s="40" t="s">
        <v>5</v>
      </c>
    </row>
    <row r="205" spans="1:5" ht="89.25">
      <c r="A205" t="s">
        <v>59</v>
      </c>
      <c r="E205" s="39" t="s">
        <v>362</v>
      </c>
    </row>
    <row r="206" spans="1:16" ht="12.75">
      <c r="A206" t="s">
        <v>50</v>
      </c>
      <c s="34" t="s">
        <v>325</v>
      </c>
      <c s="34" t="s">
        <v>634</v>
      </c>
      <c s="35" t="s">
        <v>5</v>
      </c>
      <c s="6" t="s">
        <v>635</v>
      </c>
      <c s="36" t="s">
        <v>90</v>
      </c>
      <c s="37">
        <v>16</v>
      </c>
      <c s="36">
        <v>0</v>
      </c>
      <c s="36">
        <f>ROUND(G206*H206,6)</f>
      </c>
      <c r="L206" s="38">
        <v>0</v>
      </c>
      <c s="32">
        <f>ROUND(ROUND(L206,2)*ROUND(G206,3),2)</f>
      </c>
      <c s="36" t="s">
        <v>55</v>
      </c>
      <c>
        <f>(M206*21)/100</f>
      </c>
      <c t="s">
        <v>28</v>
      </c>
    </row>
    <row r="207" spans="1:5" ht="12.75">
      <c r="A207" s="35" t="s">
        <v>56</v>
      </c>
      <c r="E207" s="39" t="s">
        <v>635</v>
      </c>
    </row>
    <row r="208" spans="1:5" ht="12.75">
      <c r="A208" s="35" t="s">
        <v>57</v>
      </c>
      <c r="E208" s="40" t="s">
        <v>5</v>
      </c>
    </row>
    <row r="209" spans="1:5" ht="38.25">
      <c r="A209" t="s">
        <v>59</v>
      </c>
      <c r="E209" s="39" t="s">
        <v>345</v>
      </c>
    </row>
    <row r="210" spans="1:16" ht="12.75">
      <c r="A210" t="s">
        <v>50</v>
      </c>
      <c s="34" t="s">
        <v>329</v>
      </c>
      <c s="34" t="s">
        <v>636</v>
      </c>
      <c s="35" t="s">
        <v>5</v>
      </c>
      <c s="6" t="s">
        <v>637</v>
      </c>
      <c s="36" t="s">
        <v>90</v>
      </c>
      <c s="37">
        <v>16</v>
      </c>
      <c s="36">
        <v>0</v>
      </c>
      <c s="36">
        <f>ROUND(G210*H210,6)</f>
      </c>
      <c r="L210" s="38">
        <v>0</v>
      </c>
      <c s="32">
        <f>ROUND(ROUND(L210,2)*ROUND(G210,3),2)</f>
      </c>
      <c s="36" t="s">
        <v>55</v>
      </c>
      <c>
        <f>(M210*21)/100</f>
      </c>
      <c t="s">
        <v>28</v>
      </c>
    </row>
    <row r="211" spans="1:5" ht="12.75">
      <c r="A211" s="35" t="s">
        <v>56</v>
      </c>
      <c r="E211" s="39" t="s">
        <v>637</v>
      </c>
    </row>
    <row r="212" spans="1:5" ht="12.75">
      <c r="A212" s="35" t="s">
        <v>57</v>
      </c>
      <c r="E212" s="40" t="s">
        <v>5</v>
      </c>
    </row>
    <row r="213" spans="1:5" ht="63.75">
      <c r="A213" t="s">
        <v>59</v>
      </c>
      <c r="E213" s="39" t="s">
        <v>349</v>
      </c>
    </row>
    <row r="214" spans="1:16" ht="12.75">
      <c r="A214" t="s">
        <v>50</v>
      </c>
      <c s="34" t="s">
        <v>333</v>
      </c>
      <c s="34" t="s">
        <v>638</v>
      </c>
      <c s="35" t="s">
        <v>5</v>
      </c>
      <c s="6" t="s">
        <v>639</v>
      </c>
      <c s="36" t="s">
        <v>90</v>
      </c>
      <c s="37">
        <v>16</v>
      </c>
      <c s="36">
        <v>0</v>
      </c>
      <c s="36">
        <f>ROUND(G214*H214,6)</f>
      </c>
      <c r="L214" s="38">
        <v>0</v>
      </c>
      <c s="32">
        <f>ROUND(ROUND(L214,2)*ROUND(G214,3),2)</f>
      </c>
      <c s="36" t="s">
        <v>55</v>
      </c>
      <c>
        <f>(M214*21)/100</f>
      </c>
      <c t="s">
        <v>28</v>
      </c>
    </row>
    <row r="215" spans="1:5" ht="12.75">
      <c r="A215" s="35" t="s">
        <v>56</v>
      </c>
      <c r="E215" s="39" t="s">
        <v>639</v>
      </c>
    </row>
    <row r="216" spans="1:5" ht="12.75">
      <c r="A216" s="35" t="s">
        <v>57</v>
      </c>
      <c r="E216" s="40" t="s">
        <v>5</v>
      </c>
    </row>
    <row r="217" spans="1:5" ht="89.25">
      <c r="A217" t="s">
        <v>59</v>
      </c>
      <c r="E217" s="39" t="s">
        <v>640</v>
      </c>
    </row>
    <row r="218" spans="1:16" ht="12.75">
      <c r="A218" t="s">
        <v>50</v>
      </c>
      <c s="34" t="s">
        <v>338</v>
      </c>
      <c s="34" t="s">
        <v>339</v>
      </c>
      <c s="35" t="s">
        <v>5</v>
      </c>
      <c s="6" t="s">
        <v>340</v>
      </c>
      <c s="36" t="s">
        <v>336</v>
      </c>
      <c s="37">
        <v>8</v>
      </c>
      <c s="36">
        <v>0</v>
      </c>
      <c s="36">
        <f>ROUND(G218*H218,6)</f>
      </c>
      <c r="L218" s="38">
        <v>0</v>
      </c>
      <c s="32">
        <f>ROUND(ROUND(L218,2)*ROUND(G218,3),2)</f>
      </c>
      <c s="36" t="s">
        <v>55</v>
      </c>
      <c>
        <f>(M218*21)/100</f>
      </c>
      <c t="s">
        <v>28</v>
      </c>
    </row>
    <row r="219" spans="1:5" ht="12.75">
      <c r="A219" s="35" t="s">
        <v>56</v>
      </c>
      <c r="E219" s="39" t="s">
        <v>340</v>
      </c>
    </row>
    <row r="220" spans="1:5" ht="12.75">
      <c r="A220" s="35" t="s">
        <v>57</v>
      </c>
      <c r="E220" s="40" t="s">
        <v>5</v>
      </c>
    </row>
    <row r="221" spans="1:5" ht="102">
      <c r="A221" t="s">
        <v>59</v>
      </c>
      <c r="E221" s="39" t="s">
        <v>341</v>
      </c>
    </row>
    <row r="222" spans="1:16" ht="12.75">
      <c r="A222" t="s">
        <v>50</v>
      </c>
      <c s="34" t="s">
        <v>342</v>
      </c>
      <c s="34" t="s">
        <v>641</v>
      </c>
      <c s="35" t="s">
        <v>5</v>
      </c>
      <c s="6" t="s">
        <v>642</v>
      </c>
      <c s="36" t="s">
        <v>99</v>
      </c>
      <c s="37">
        <v>250</v>
      </c>
      <c s="36">
        <v>0</v>
      </c>
      <c s="36">
        <f>ROUND(G222*H222,6)</f>
      </c>
      <c r="L222" s="38">
        <v>0</v>
      </c>
      <c s="32">
        <f>ROUND(ROUND(L222,2)*ROUND(G222,3),2)</f>
      </c>
      <c s="36" t="s">
        <v>55</v>
      </c>
      <c>
        <f>(M222*21)/100</f>
      </c>
      <c t="s">
        <v>28</v>
      </c>
    </row>
    <row r="223" spans="1:5" ht="12.75">
      <c r="A223" s="35" t="s">
        <v>56</v>
      </c>
      <c r="E223" s="39" t="s">
        <v>642</v>
      </c>
    </row>
    <row r="224" spans="1:5" ht="12.75">
      <c r="A224" s="35" t="s">
        <v>57</v>
      </c>
      <c r="E224" s="40" t="s">
        <v>5</v>
      </c>
    </row>
    <row r="225" spans="1:5" ht="89.25">
      <c r="A225" t="s">
        <v>59</v>
      </c>
      <c r="E225" s="39" t="s">
        <v>643</v>
      </c>
    </row>
    <row r="226" spans="1:16" ht="12.75">
      <c r="A226" t="s">
        <v>50</v>
      </c>
      <c s="34" t="s">
        <v>346</v>
      </c>
      <c s="34" t="s">
        <v>644</v>
      </c>
      <c s="35" t="s">
        <v>5</v>
      </c>
      <c s="6" t="s">
        <v>645</v>
      </c>
      <c s="36" t="s">
        <v>99</v>
      </c>
      <c s="37">
        <v>250</v>
      </c>
      <c s="36">
        <v>0</v>
      </c>
      <c s="36">
        <f>ROUND(G226*H226,6)</f>
      </c>
      <c r="L226" s="38">
        <v>0</v>
      </c>
      <c s="32">
        <f>ROUND(ROUND(L226,2)*ROUND(G226,3),2)</f>
      </c>
      <c s="36" t="s">
        <v>55</v>
      </c>
      <c>
        <f>(M226*21)/100</f>
      </c>
      <c t="s">
        <v>28</v>
      </c>
    </row>
    <row r="227" spans="1:5" ht="12.75">
      <c r="A227" s="35" t="s">
        <v>56</v>
      </c>
      <c r="E227" s="39" t="s">
        <v>645</v>
      </c>
    </row>
    <row r="228" spans="1:5" ht="12.75">
      <c r="A228" s="35" t="s">
        <v>57</v>
      </c>
      <c r="E228" s="40" t="s">
        <v>5</v>
      </c>
    </row>
    <row r="229" spans="1:5" ht="63.75">
      <c r="A229" t="s">
        <v>59</v>
      </c>
      <c r="E229" s="39" t="s">
        <v>646</v>
      </c>
    </row>
    <row r="230" spans="1:16" ht="12.75">
      <c r="A230" t="s">
        <v>50</v>
      </c>
      <c s="34" t="s">
        <v>350</v>
      </c>
      <c s="34" t="s">
        <v>647</v>
      </c>
      <c s="35" t="s">
        <v>5</v>
      </c>
      <c s="6" t="s">
        <v>648</v>
      </c>
      <c s="36" t="s">
        <v>99</v>
      </c>
      <c s="37">
        <v>250</v>
      </c>
      <c s="36">
        <v>0</v>
      </c>
      <c s="36">
        <f>ROUND(G230*H230,6)</f>
      </c>
      <c r="L230" s="38">
        <v>0</v>
      </c>
      <c s="32">
        <f>ROUND(ROUND(L230,2)*ROUND(G230,3),2)</f>
      </c>
      <c s="36" t="s">
        <v>55</v>
      </c>
      <c>
        <f>(M230*21)/100</f>
      </c>
      <c t="s">
        <v>28</v>
      </c>
    </row>
    <row r="231" spans="1:5" ht="12.75">
      <c r="A231" s="35" t="s">
        <v>56</v>
      </c>
      <c r="E231" s="39" t="s">
        <v>648</v>
      </c>
    </row>
    <row r="232" spans="1:5" ht="12.75">
      <c r="A232" s="35" t="s">
        <v>57</v>
      </c>
      <c r="E232" s="40" t="s">
        <v>5</v>
      </c>
    </row>
    <row r="233" spans="1:5" ht="89.25">
      <c r="A233" t="s">
        <v>59</v>
      </c>
      <c r="E233" s="39" t="s">
        <v>284</v>
      </c>
    </row>
    <row r="234" spans="1:16" ht="12.75">
      <c r="A234" t="s">
        <v>50</v>
      </c>
      <c s="34" t="s">
        <v>353</v>
      </c>
      <c s="34" t="s">
        <v>649</v>
      </c>
      <c s="35" t="s">
        <v>5</v>
      </c>
      <c s="6" t="s">
        <v>650</v>
      </c>
      <c s="36" t="s">
        <v>90</v>
      </c>
      <c s="37">
        <v>4</v>
      </c>
      <c s="36">
        <v>0</v>
      </c>
      <c s="36">
        <f>ROUND(G234*H234,6)</f>
      </c>
      <c r="L234" s="38">
        <v>0</v>
      </c>
      <c s="32">
        <f>ROUND(ROUND(L234,2)*ROUND(G234,3),2)</f>
      </c>
      <c s="36" t="s">
        <v>55</v>
      </c>
      <c>
        <f>(M234*21)/100</f>
      </c>
      <c t="s">
        <v>28</v>
      </c>
    </row>
    <row r="235" spans="1:5" ht="12.75">
      <c r="A235" s="35" t="s">
        <v>56</v>
      </c>
      <c r="E235" s="39" t="s">
        <v>650</v>
      </c>
    </row>
    <row r="236" spans="1:5" ht="12.75">
      <c r="A236" s="35" t="s">
        <v>57</v>
      </c>
      <c r="E236" s="40" t="s">
        <v>5</v>
      </c>
    </row>
    <row r="237" spans="1:5" ht="102">
      <c r="A237" t="s">
        <v>59</v>
      </c>
      <c r="E237" s="39" t="s">
        <v>301</v>
      </c>
    </row>
    <row r="238" spans="1:16" ht="12.75">
      <c r="A238" t="s">
        <v>50</v>
      </c>
      <c s="34" t="s">
        <v>356</v>
      </c>
      <c s="34" t="s">
        <v>651</v>
      </c>
      <c s="35" t="s">
        <v>5</v>
      </c>
      <c s="6" t="s">
        <v>652</v>
      </c>
      <c s="36" t="s">
        <v>90</v>
      </c>
      <c s="37">
        <v>4</v>
      </c>
      <c s="36">
        <v>0</v>
      </c>
      <c s="36">
        <f>ROUND(G238*H238,6)</f>
      </c>
      <c r="L238" s="38">
        <v>0</v>
      </c>
      <c s="32">
        <f>ROUND(ROUND(L238,2)*ROUND(G238,3),2)</f>
      </c>
      <c s="36" t="s">
        <v>55</v>
      </c>
      <c>
        <f>(M238*21)/100</f>
      </c>
      <c t="s">
        <v>28</v>
      </c>
    </row>
    <row r="239" spans="1:5" ht="12.75">
      <c r="A239" s="35" t="s">
        <v>56</v>
      </c>
      <c r="E239" s="39" t="s">
        <v>652</v>
      </c>
    </row>
    <row r="240" spans="1:5" ht="12.75">
      <c r="A240" s="35" t="s">
        <v>57</v>
      </c>
      <c r="E240" s="40" t="s">
        <v>5</v>
      </c>
    </row>
    <row r="241" spans="1:5" ht="76.5">
      <c r="A241" t="s">
        <v>59</v>
      </c>
      <c r="E241" s="39" t="s">
        <v>324</v>
      </c>
    </row>
    <row r="242" spans="1:16" ht="12.75">
      <c r="A242" t="s">
        <v>50</v>
      </c>
      <c s="34" t="s">
        <v>359</v>
      </c>
      <c s="34" t="s">
        <v>653</v>
      </c>
      <c s="35" t="s">
        <v>5</v>
      </c>
      <c s="6" t="s">
        <v>654</v>
      </c>
      <c s="36" t="s">
        <v>90</v>
      </c>
      <c s="37">
        <v>4</v>
      </c>
      <c s="36">
        <v>0</v>
      </c>
      <c s="36">
        <f>ROUND(G242*H242,6)</f>
      </c>
      <c r="L242" s="38">
        <v>0</v>
      </c>
      <c s="32">
        <f>ROUND(ROUND(L242,2)*ROUND(G242,3),2)</f>
      </c>
      <c s="36" t="s">
        <v>55</v>
      </c>
      <c>
        <f>(M242*21)/100</f>
      </c>
      <c t="s">
        <v>28</v>
      </c>
    </row>
    <row r="243" spans="1:5" ht="12.75">
      <c r="A243" s="35" t="s">
        <v>56</v>
      </c>
      <c r="E243" s="39" t="s">
        <v>654</v>
      </c>
    </row>
    <row r="244" spans="1:5" ht="12.75">
      <c r="A244" s="35" t="s">
        <v>57</v>
      </c>
      <c r="E244" s="40" t="s">
        <v>5</v>
      </c>
    </row>
    <row r="245" spans="1:5" ht="102">
      <c r="A245" t="s">
        <v>59</v>
      </c>
      <c r="E245" s="39" t="s">
        <v>301</v>
      </c>
    </row>
    <row r="246" spans="1:16" ht="12.75">
      <c r="A246" t="s">
        <v>50</v>
      </c>
      <c s="34" t="s">
        <v>363</v>
      </c>
      <c s="34" t="s">
        <v>655</v>
      </c>
      <c s="35" t="s">
        <v>5</v>
      </c>
      <c s="6" t="s">
        <v>656</v>
      </c>
      <c s="36" t="s">
        <v>90</v>
      </c>
      <c s="37">
        <v>4</v>
      </c>
      <c s="36">
        <v>0</v>
      </c>
      <c s="36">
        <f>ROUND(G246*H246,6)</f>
      </c>
      <c r="L246" s="38">
        <v>0</v>
      </c>
      <c s="32">
        <f>ROUND(ROUND(L246,2)*ROUND(G246,3),2)</f>
      </c>
      <c s="36" t="s">
        <v>55</v>
      </c>
      <c>
        <f>(M246*21)/100</f>
      </c>
      <c t="s">
        <v>28</v>
      </c>
    </row>
    <row r="247" spans="1:5" ht="12.75">
      <c r="A247" s="35" t="s">
        <v>56</v>
      </c>
      <c r="E247" s="39" t="s">
        <v>656</v>
      </c>
    </row>
    <row r="248" spans="1:5" ht="12.75">
      <c r="A248" s="35" t="s">
        <v>57</v>
      </c>
      <c r="E248" s="40" t="s">
        <v>5</v>
      </c>
    </row>
    <row r="249" spans="1:5" ht="76.5">
      <c r="A249" t="s">
        <v>59</v>
      </c>
      <c r="E249" s="39" t="s">
        <v>324</v>
      </c>
    </row>
    <row r="250" spans="1:16" ht="12.75">
      <c r="A250" t="s">
        <v>50</v>
      </c>
      <c s="34" t="s">
        <v>366</v>
      </c>
      <c s="34" t="s">
        <v>657</v>
      </c>
      <c s="35" t="s">
        <v>5</v>
      </c>
      <c s="6" t="s">
        <v>658</v>
      </c>
      <c s="36" t="s">
        <v>90</v>
      </c>
      <c s="37">
        <v>1</v>
      </c>
      <c s="36">
        <v>0</v>
      </c>
      <c s="36">
        <f>ROUND(G250*H250,6)</f>
      </c>
      <c r="L250" s="38">
        <v>0</v>
      </c>
      <c s="32">
        <f>ROUND(ROUND(L250,2)*ROUND(G250,3),2)</f>
      </c>
      <c s="36" t="s">
        <v>55</v>
      </c>
      <c>
        <f>(M250*21)/100</f>
      </c>
      <c t="s">
        <v>28</v>
      </c>
    </row>
    <row r="251" spans="1:5" ht="12.75">
      <c r="A251" s="35" t="s">
        <v>56</v>
      </c>
      <c r="E251" s="39" t="s">
        <v>658</v>
      </c>
    </row>
    <row r="252" spans="1:5" ht="12.75">
      <c r="A252" s="35" t="s">
        <v>57</v>
      </c>
      <c r="E252" s="40" t="s">
        <v>5</v>
      </c>
    </row>
    <row r="253" spans="1:5" ht="102">
      <c r="A253" t="s">
        <v>59</v>
      </c>
      <c r="E253" s="39" t="s">
        <v>301</v>
      </c>
    </row>
    <row r="254" spans="1:16" ht="12.75">
      <c r="A254" t="s">
        <v>50</v>
      </c>
      <c s="34" t="s">
        <v>369</v>
      </c>
      <c s="34" t="s">
        <v>659</v>
      </c>
      <c s="35" t="s">
        <v>5</v>
      </c>
      <c s="6" t="s">
        <v>660</v>
      </c>
      <c s="36" t="s">
        <v>90</v>
      </c>
      <c s="37">
        <v>1</v>
      </c>
      <c s="36">
        <v>0</v>
      </c>
      <c s="36">
        <f>ROUND(G254*H254,6)</f>
      </c>
      <c r="L254" s="38">
        <v>0</v>
      </c>
      <c s="32">
        <f>ROUND(ROUND(L254,2)*ROUND(G254,3),2)</f>
      </c>
      <c s="36" t="s">
        <v>55</v>
      </c>
      <c>
        <f>(M254*21)/100</f>
      </c>
      <c t="s">
        <v>28</v>
      </c>
    </row>
    <row r="255" spans="1:5" ht="12.75">
      <c r="A255" s="35" t="s">
        <v>56</v>
      </c>
      <c r="E255" s="39" t="s">
        <v>660</v>
      </c>
    </row>
    <row r="256" spans="1:5" ht="12.75">
      <c r="A256" s="35" t="s">
        <v>57</v>
      </c>
      <c r="E256" s="40" t="s">
        <v>5</v>
      </c>
    </row>
    <row r="257" spans="1:5" ht="76.5">
      <c r="A257" t="s">
        <v>59</v>
      </c>
      <c r="E257" s="39" t="s">
        <v>324</v>
      </c>
    </row>
    <row r="258" spans="1:16" ht="12.75">
      <c r="A258" t="s">
        <v>50</v>
      </c>
      <c s="34" t="s">
        <v>372</v>
      </c>
      <c s="34" t="s">
        <v>661</v>
      </c>
      <c s="35" t="s">
        <v>5</v>
      </c>
      <c s="6" t="s">
        <v>662</v>
      </c>
      <c s="36" t="s">
        <v>90</v>
      </c>
      <c s="37">
        <v>20</v>
      </c>
      <c s="36">
        <v>0</v>
      </c>
      <c s="36">
        <f>ROUND(G258*H258,6)</f>
      </c>
      <c r="L258" s="38">
        <v>0</v>
      </c>
      <c s="32">
        <f>ROUND(ROUND(L258,2)*ROUND(G258,3),2)</f>
      </c>
      <c s="36" t="s">
        <v>55</v>
      </c>
      <c>
        <f>(M258*21)/100</f>
      </c>
      <c t="s">
        <v>28</v>
      </c>
    </row>
    <row r="259" spans="1:5" ht="12.75">
      <c r="A259" s="35" t="s">
        <v>56</v>
      </c>
      <c r="E259" s="39" t="s">
        <v>662</v>
      </c>
    </row>
    <row r="260" spans="1:5" ht="12.75">
      <c r="A260" s="35" t="s">
        <v>57</v>
      </c>
      <c r="E260" s="40" t="s">
        <v>5</v>
      </c>
    </row>
    <row r="261" spans="1:5" ht="89.25">
      <c r="A261" t="s">
        <v>59</v>
      </c>
      <c r="E261" s="39" t="s">
        <v>616</v>
      </c>
    </row>
    <row r="262" spans="1:16" ht="12.75">
      <c r="A262" t="s">
        <v>50</v>
      </c>
      <c s="34" t="s">
        <v>375</v>
      </c>
      <c s="34" t="s">
        <v>663</v>
      </c>
      <c s="35" t="s">
        <v>5</v>
      </c>
      <c s="6" t="s">
        <v>664</v>
      </c>
      <c s="36" t="s">
        <v>90</v>
      </c>
      <c s="37">
        <v>20</v>
      </c>
      <c s="36">
        <v>0</v>
      </c>
      <c s="36">
        <f>ROUND(G262*H262,6)</f>
      </c>
      <c r="L262" s="38">
        <v>0</v>
      </c>
      <c s="32">
        <f>ROUND(ROUND(L262,2)*ROUND(G262,3),2)</f>
      </c>
      <c s="36" t="s">
        <v>55</v>
      </c>
      <c>
        <f>(M262*21)/100</f>
      </c>
      <c t="s">
        <v>28</v>
      </c>
    </row>
    <row r="263" spans="1:5" ht="12.75">
      <c r="A263" s="35" t="s">
        <v>56</v>
      </c>
      <c r="E263" s="39" t="s">
        <v>664</v>
      </c>
    </row>
    <row r="264" spans="1:5" ht="12.75">
      <c r="A264" s="35" t="s">
        <v>57</v>
      </c>
      <c r="E264" s="40" t="s">
        <v>5</v>
      </c>
    </row>
    <row r="265" spans="1:5" ht="76.5">
      <c r="A265" t="s">
        <v>59</v>
      </c>
      <c r="E265" s="39" t="s">
        <v>324</v>
      </c>
    </row>
    <row r="266" spans="1:16" ht="12.75">
      <c r="A266" t="s">
        <v>50</v>
      </c>
      <c s="34" t="s">
        <v>378</v>
      </c>
      <c s="34" t="s">
        <v>665</v>
      </c>
      <c s="35" t="s">
        <v>5</v>
      </c>
      <c s="6" t="s">
        <v>666</v>
      </c>
      <c s="36" t="s">
        <v>90</v>
      </c>
      <c s="37">
        <v>20</v>
      </c>
      <c s="36">
        <v>0</v>
      </c>
      <c s="36">
        <f>ROUND(G266*H266,6)</f>
      </c>
      <c r="L266" s="38">
        <v>0</v>
      </c>
      <c s="32">
        <f>ROUND(ROUND(L266,2)*ROUND(G266,3),2)</f>
      </c>
      <c s="36" t="s">
        <v>55</v>
      </c>
      <c>
        <f>(M266*21)/100</f>
      </c>
      <c t="s">
        <v>28</v>
      </c>
    </row>
    <row r="267" spans="1:5" ht="12.75">
      <c r="A267" s="35" t="s">
        <v>56</v>
      </c>
      <c r="E267" s="39" t="s">
        <v>666</v>
      </c>
    </row>
    <row r="268" spans="1:5" ht="12.75">
      <c r="A268" s="35" t="s">
        <v>57</v>
      </c>
      <c r="E268" s="40" t="s">
        <v>5</v>
      </c>
    </row>
    <row r="269" spans="1:5" ht="89.25">
      <c r="A269" t="s">
        <v>59</v>
      </c>
      <c r="E269" s="39" t="s">
        <v>616</v>
      </c>
    </row>
    <row r="270" spans="1:16" ht="12.75">
      <c r="A270" t="s">
        <v>50</v>
      </c>
      <c s="34" t="s">
        <v>381</v>
      </c>
      <c s="34" t="s">
        <v>667</v>
      </c>
      <c s="35" t="s">
        <v>5</v>
      </c>
      <c s="6" t="s">
        <v>668</v>
      </c>
      <c s="36" t="s">
        <v>90</v>
      </c>
      <c s="37">
        <v>20</v>
      </c>
      <c s="36">
        <v>0</v>
      </c>
      <c s="36">
        <f>ROUND(G270*H270,6)</f>
      </c>
      <c r="L270" s="38">
        <v>0</v>
      </c>
      <c s="32">
        <f>ROUND(ROUND(L270,2)*ROUND(G270,3),2)</f>
      </c>
      <c s="36" t="s">
        <v>55</v>
      </c>
      <c>
        <f>(M270*21)/100</f>
      </c>
      <c t="s">
        <v>28</v>
      </c>
    </row>
    <row r="271" spans="1:5" ht="12.75">
      <c r="A271" s="35" t="s">
        <v>56</v>
      </c>
      <c r="E271" s="39" t="s">
        <v>668</v>
      </c>
    </row>
    <row r="272" spans="1:5" ht="12.75">
      <c r="A272" s="35" t="s">
        <v>57</v>
      </c>
      <c r="E272" s="40" t="s">
        <v>5</v>
      </c>
    </row>
    <row r="273" spans="1:5" ht="76.5">
      <c r="A273" t="s">
        <v>59</v>
      </c>
      <c r="E273" s="39" t="s">
        <v>324</v>
      </c>
    </row>
    <row r="274" spans="1:16" ht="25.5">
      <c r="A274" t="s">
        <v>50</v>
      </c>
      <c s="34" t="s">
        <v>384</v>
      </c>
      <c s="34" t="s">
        <v>669</v>
      </c>
      <c s="35" t="s">
        <v>5</v>
      </c>
      <c s="6" t="s">
        <v>670</v>
      </c>
      <c s="36" t="s">
        <v>99</v>
      </c>
      <c s="37">
        <v>150</v>
      </c>
      <c s="36">
        <v>0</v>
      </c>
      <c s="36">
        <f>ROUND(G274*H274,6)</f>
      </c>
      <c r="L274" s="38">
        <v>0</v>
      </c>
      <c s="32">
        <f>ROUND(ROUND(L274,2)*ROUND(G274,3),2)</f>
      </c>
      <c s="36" t="s">
        <v>55</v>
      </c>
      <c>
        <f>(M274*21)/100</f>
      </c>
      <c t="s">
        <v>28</v>
      </c>
    </row>
    <row r="275" spans="1:5" ht="25.5">
      <c r="A275" s="35" t="s">
        <v>56</v>
      </c>
      <c r="E275" s="39" t="s">
        <v>670</v>
      </c>
    </row>
    <row r="276" spans="1:5" ht="12.75">
      <c r="A276" s="35" t="s">
        <v>57</v>
      </c>
      <c r="E276" s="40" t="s">
        <v>5</v>
      </c>
    </row>
    <row r="277" spans="1:5" ht="63.75">
      <c r="A277" t="s">
        <v>59</v>
      </c>
      <c r="E277" s="39" t="s">
        <v>202</v>
      </c>
    </row>
    <row r="278" spans="1:16" ht="25.5">
      <c r="A278" t="s">
        <v>50</v>
      </c>
      <c s="34" t="s">
        <v>385</v>
      </c>
      <c s="34" t="s">
        <v>220</v>
      </c>
      <c s="35" t="s">
        <v>5</v>
      </c>
      <c s="6" t="s">
        <v>221</v>
      </c>
      <c s="36" t="s">
        <v>99</v>
      </c>
      <c s="37">
        <v>800</v>
      </c>
      <c s="36">
        <v>0</v>
      </c>
      <c s="36">
        <f>ROUND(G278*H278,6)</f>
      </c>
      <c r="L278" s="38">
        <v>0</v>
      </c>
      <c s="32">
        <f>ROUND(ROUND(L278,2)*ROUND(G278,3),2)</f>
      </c>
      <c s="36" t="s">
        <v>55</v>
      </c>
      <c>
        <f>(M278*21)/100</f>
      </c>
      <c t="s">
        <v>28</v>
      </c>
    </row>
    <row r="279" spans="1:5" ht="25.5">
      <c r="A279" s="35" t="s">
        <v>56</v>
      </c>
      <c r="E279" s="39" t="s">
        <v>221</v>
      </c>
    </row>
    <row r="280" spans="1:5" ht="12.75">
      <c r="A280" s="35" t="s">
        <v>57</v>
      </c>
      <c r="E280" s="40" t="s">
        <v>5</v>
      </c>
    </row>
    <row r="281" spans="1:5" ht="25.5">
      <c r="A281" t="s">
        <v>59</v>
      </c>
      <c r="E281" s="39" t="s">
        <v>219</v>
      </c>
    </row>
    <row r="282" spans="1:16" ht="25.5">
      <c r="A282" t="s">
        <v>50</v>
      </c>
      <c s="34" t="s">
        <v>389</v>
      </c>
      <c s="34" t="s">
        <v>671</v>
      </c>
      <c s="35" t="s">
        <v>5</v>
      </c>
      <c s="6" t="s">
        <v>672</v>
      </c>
      <c s="36" t="s">
        <v>99</v>
      </c>
      <c s="37">
        <v>10</v>
      </c>
      <c s="36">
        <v>0</v>
      </c>
      <c s="36">
        <f>ROUND(G282*H282,6)</f>
      </c>
      <c r="L282" s="38">
        <v>0</v>
      </c>
      <c s="32">
        <f>ROUND(ROUND(L282,2)*ROUND(G282,3),2)</f>
      </c>
      <c s="36" t="s">
        <v>55</v>
      </c>
      <c>
        <f>(M282*21)/100</f>
      </c>
      <c t="s">
        <v>28</v>
      </c>
    </row>
    <row r="283" spans="1:5" ht="25.5">
      <c r="A283" s="35" t="s">
        <v>56</v>
      </c>
      <c r="E283" s="39" t="s">
        <v>672</v>
      </c>
    </row>
    <row r="284" spans="1:5" ht="12.75">
      <c r="A284" s="35" t="s">
        <v>57</v>
      </c>
      <c r="E284" s="40" t="s">
        <v>5</v>
      </c>
    </row>
    <row r="285" spans="1:5" ht="25.5">
      <c r="A285" t="s">
        <v>59</v>
      </c>
      <c r="E285" s="39" t="s">
        <v>219</v>
      </c>
    </row>
    <row r="286" spans="1:16" ht="12.75">
      <c r="A286" t="s">
        <v>50</v>
      </c>
      <c s="34" t="s">
        <v>393</v>
      </c>
      <c s="34" t="s">
        <v>222</v>
      </c>
      <c s="35" t="s">
        <v>5</v>
      </c>
      <c s="6" t="s">
        <v>223</v>
      </c>
      <c s="36" t="s">
        <v>99</v>
      </c>
      <c s="37">
        <v>10</v>
      </c>
      <c s="36">
        <v>0</v>
      </c>
      <c s="36">
        <f>ROUND(G286*H286,6)</f>
      </c>
      <c r="L286" s="38">
        <v>0</v>
      </c>
      <c s="32">
        <f>ROUND(ROUND(L286,2)*ROUND(G286,3),2)</f>
      </c>
      <c s="36" t="s">
        <v>55</v>
      </c>
      <c>
        <f>(M286*21)/100</f>
      </c>
      <c t="s">
        <v>28</v>
      </c>
    </row>
    <row r="287" spans="1:5" ht="12.75">
      <c r="A287" s="35" t="s">
        <v>56</v>
      </c>
      <c r="E287" s="39" t="s">
        <v>223</v>
      </c>
    </row>
    <row r="288" spans="1:5" ht="12.75">
      <c r="A288" s="35" t="s">
        <v>57</v>
      </c>
      <c r="E288" s="40" t="s">
        <v>5</v>
      </c>
    </row>
    <row r="289" spans="1:5" ht="25.5">
      <c r="A289" t="s">
        <v>59</v>
      </c>
      <c r="E289" s="39" t="s">
        <v>219</v>
      </c>
    </row>
    <row r="290" spans="1:16" ht="12.75">
      <c r="A290" t="s">
        <v>50</v>
      </c>
      <c s="34" t="s">
        <v>397</v>
      </c>
      <c s="34" t="s">
        <v>445</v>
      </c>
      <c s="35" t="s">
        <v>5</v>
      </c>
      <c s="6" t="s">
        <v>446</v>
      </c>
      <c s="36" t="s">
        <v>90</v>
      </c>
      <c s="37">
        <v>30</v>
      </c>
      <c s="36">
        <v>0</v>
      </c>
      <c s="36">
        <f>ROUND(G290*H290,6)</f>
      </c>
      <c r="L290" s="38">
        <v>0</v>
      </c>
      <c s="32">
        <f>ROUND(ROUND(L290,2)*ROUND(G290,3),2)</f>
      </c>
      <c s="36" t="s">
        <v>55</v>
      </c>
      <c>
        <f>(M290*21)/100</f>
      </c>
      <c t="s">
        <v>28</v>
      </c>
    </row>
    <row r="291" spans="1:5" ht="12.75">
      <c r="A291" s="35" t="s">
        <v>56</v>
      </c>
      <c r="E291" s="39" t="s">
        <v>446</v>
      </c>
    </row>
    <row r="292" spans="1:5" ht="12.75">
      <c r="A292" s="35" t="s">
        <v>57</v>
      </c>
      <c r="E292" s="40" t="s">
        <v>5</v>
      </c>
    </row>
    <row r="293" spans="1:5" ht="25.5">
      <c r="A293" t="s">
        <v>59</v>
      </c>
      <c r="E293" s="39" t="s">
        <v>219</v>
      </c>
    </row>
    <row r="294" spans="1:16" ht="12.75">
      <c r="A294" t="s">
        <v>50</v>
      </c>
      <c s="34" t="s">
        <v>400</v>
      </c>
      <c s="34" t="s">
        <v>673</v>
      </c>
      <c s="35" t="s">
        <v>5</v>
      </c>
      <c s="6" t="s">
        <v>674</v>
      </c>
      <c s="36" t="s">
        <v>90</v>
      </c>
      <c s="37">
        <v>4</v>
      </c>
      <c s="36">
        <v>0</v>
      </c>
      <c s="36">
        <f>ROUND(G294*H294,6)</f>
      </c>
      <c r="L294" s="38">
        <v>0</v>
      </c>
      <c s="32">
        <f>ROUND(ROUND(L294,2)*ROUND(G294,3),2)</f>
      </c>
      <c s="36" t="s">
        <v>55</v>
      </c>
      <c>
        <f>(M294*21)/100</f>
      </c>
      <c t="s">
        <v>28</v>
      </c>
    </row>
    <row r="295" spans="1:5" ht="12.75">
      <c r="A295" s="35" t="s">
        <v>56</v>
      </c>
      <c r="E295" s="39" t="s">
        <v>674</v>
      </c>
    </row>
    <row r="296" spans="1:5" ht="12.75">
      <c r="A296" s="35" t="s">
        <v>57</v>
      </c>
      <c r="E296" s="40" t="s">
        <v>5</v>
      </c>
    </row>
    <row r="297" spans="1:5" ht="38.25">
      <c r="A297" t="s">
        <v>59</v>
      </c>
      <c r="E297" s="39" t="s">
        <v>675</v>
      </c>
    </row>
    <row r="298" spans="1:16" ht="25.5">
      <c r="A298" t="s">
        <v>50</v>
      </c>
      <c s="34" t="s">
        <v>404</v>
      </c>
      <c s="34" t="s">
        <v>676</v>
      </c>
      <c s="35" t="s">
        <v>5</v>
      </c>
      <c s="6" t="s">
        <v>677</v>
      </c>
      <c s="36" t="s">
        <v>90</v>
      </c>
      <c s="37">
        <v>4</v>
      </c>
      <c s="36">
        <v>0</v>
      </c>
      <c s="36">
        <f>ROUND(G298*H298,6)</f>
      </c>
      <c r="L298" s="38">
        <v>0</v>
      </c>
      <c s="32">
        <f>ROUND(ROUND(L298,2)*ROUND(G298,3),2)</f>
      </c>
      <c s="36" t="s">
        <v>55</v>
      </c>
      <c>
        <f>(M298*21)/100</f>
      </c>
      <c t="s">
        <v>28</v>
      </c>
    </row>
    <row r="299" spans="1:5" ht="25.5">
      <c r="A299" s="35" t="s">
        <v>56</v>
      </c>
      <c r="E299" s="39" t="s">
        <v>677</v>
      </c>
    </row>
    <row r="300" spans="1:5" ht="12.75">
      <c r="A300" s="35" t="s">
        <v>57</v>
      </c>
      <c r="E300" s="40" t="s">
        <v>5</v>
      </c>
    </row>
    <row r="301" spans="1:5" ht="38.25">
      <c r="A301" t="s">
        <v>59</v>
      </c>
      <c r="E301" s="39" t="s">
        <v>478</v>
      </c>
    </row>
    <row r="302" spans="1:16" ht="12.75">
      <c r="A302" t="s">
        <v>50</v>
      </c>
      <c s="34" t="s">
        <v>408</v>
      </c>
      <c s="34" t="s">
        <v>678</v>
      </c>
      <c s="35" t="s">
        <v>5</v>
      </c>
      <c s="6" t="s">
        <v>679</v>
      </c>
      <c s="36" t="s">
        <v>90</v>
      </c>
      <c s="37">
        <v>4</v>
      </c>
      <c s="36">
        <v>0</v>
      </c>
      <c s="36">
        <f>ROUND(G302*H302,6)</f>
      </c>
      <c r="L302" s="38">
        <v>0</v>
      </c>
      <c s="32">
        <f>ROUND(ROUND(L302,2)*ROUND(G302,3),2)</f>
      </c>
      <c s="36" t="s">
        <v>55</v>
      </c>
      <c>
        <f>(M302*21)/100</f>
      </c>
      <c t="s">
        <v>28</v>
      </c>
    </row>
    <row r="303" spans="1:5" ht="12.75">
      <c r="A303" s="35" t="s">
        <v>56</v>
      </c>
      <c r="E303" s="39" t="s">
        <v>679</v>
      </c>
    </row>
    <row r="304" spans="1:5" ht="12.75">
      <c r="A304" s="35" t="s">
        <v>57</v>
      </c>
      <c r="E304" s="40" t="s">
        <v>5</v>
      </c>
    </row>
    <row r="305" spans="1:5" ht="38.25">
      <c r="A305" t="s">
        <v>59</v>
      </c>
      <c r="E305" s="39" t="s">
        <v>478</v>
      </c>
    </row>
    <row r="306" spans="1:16" ht="12.75">
      <c r="A306" t="s">
        <v>50</v>
      </c>
      <c s="34" t="s">
        <v>411</v>
      </c>
      <c s="34" t="s">
        <v>476</v>
      </c>
      <c s="35" t="s">
        <v>5</v>
      </c>
      <c s="6" t="s">
        <v>477</v>
      </c>
      <c s="36" t="s">
        <v>90</v>
      </c>
      <c s="37">
        <v>2</v>
      </c>
      <c s="36">
        <v>0</v>
      </c>
      <c s="36">
        <f>ROUND(G306*H306,6)</f>
      </c>
      <c r="L306" s="38">
        <v>0</v>
      </c>
      <c s="32">
        <f>ROUND(ROUND(L306,2)*ROUND(G306,3),2)</f>
      </c>
      <c s="36" t="s">
        <v>55</v>
      </c>
      <c>
        <f>(M306*21)/100</f>
      </c>
      <c t="s">
        <v>28</v>
      </c>
    </row>
    <row r="307" spans="1:5" ht="12.75">
      <c r="A307" s="35" t="s">
        <v>56</v>
      </c>
      <c r="E307" s="39" t="s">
        <v>477</v>
      </c>
    </row>
    <row r="308" spans="1:5" ht="12.75">
      <c r="A308" s="35" t="s">
        <v>57</v>
      </c>
      <c r="E308" s="40" t="s">
        <v>5</v>
      </c>
    </row>
    <row r="309" spans="1:5" ht="38.25">
      <c r="A309" t="s">
        <v>59</v>
      </c>
      <c r="E309" s="39" t="s">
        <v>478</v>
      </c>
    </row>
    <row r="310" spans="1:16" ht="12.75">
      <c r="A310" t="s">
        <v>50</v>
      </c>
      <c s="34" t="s">
        <v>414</v>
      </c>
      <c s="34" t="s">
        <v>680</v>
      </c>
      <c s="35" t="s">
        <v>5</v>
      </c>
      <c s="6" t="s">
        <v>681</v>
      </c>
      <c s="36" t="s">
        <v>90</v>
      </c>
      <c s="37">
        <v>3</v>
      </c>
      <c s="36">
        <v>0</v>
      </c>
      <c s="36">
        <f>ROUND(G310*H310,6)</f>
      </c>
      <c r="L310" s="38">
        <v>0</v>
      </c>
      <c s="32">
        <f>ROUND(ROUND(L310,2)*ROUND(G310,3),2)</f>
      </c>
      <c s="36" t="s">
        <v>55</v>
      </c>
      <c>
        <f>(M310*21)/100</f>
      </c>
      <c t="s">
        <v>28</v>
      </c>
    </row>
    <row r="311" spans="1:5" ht="12.75">
      <c r="A311" s="35" t="s">
        <v>56</v>
      </c>
      <c r="E311" s="39" t="s">
        <v>681</v>
      </c>
    </row>
    <row r="312" spans="1:5" ht="12.75">
      <c r="A312" s="35" t="s">
        <v>57</v>
      </c>
      <c r="E312" s="40" t="s">
        <v>5</v>
      </c>
    </row>
    <row r="313" spans="1:5" ht="76.5">
      <c r="A313" t="s">
        <v>59</v>
      </c>
      <c r="E313" s="39" t="s">
        <v>407</v>
      </c>
    </row>
    <row r="314" spans="1:16" ht="12.75">
      <c r="A314" t="s">
        <v>50</v>
      </c>
      <c s="34" t="s">
        <v>416</v>
      </c>
      <c s="34" t="s">
        <v>682</v>
      </c>
      <c s="35" t="s">
        <v>5</v>
      </c>
      <c s="6" t="s">
        <v>683</v>
      </c>
      <c s="36" t="s">
        <v>90</v>
      </c>
      <c s="37">
        <v>3</v>
      </c>
      <c s="36">
        <v>0</v>
      </c>
      <c s="36">
        <f>ROUND(G314*H314,6)</f>
      </c>
      <c r="L314" s="38">
        <v>0</v>
      </c>
      <c s="32">
        <f>ROUND(ROUND(L314,2)*ROUND(G314,3),2)</f>
      </c>
      <c s="36" t="s">
        <v>55</v>
      </c>
      <c>
        <f>(M314*21)/100</f>
      </c>
      <c t="s">
        <v>28</v>
      </c>
    </row>
    <row r="315" spans="1:5" ht="12.75">
      <c r="A315" s="35" t="s">
        <v>56</v>
      </c>
      <c r="E315" s="39" t="s">
        <v>683</v>
      </c>
    </row>
    <row r="316" spans="1:5" ht="12.75">
      <c r="A316" s="35" t="s">
        <v>57</v>
      </c>
      <c r="E316" s="40" t="s">
        <v>5</v>
      </c>
    </row>
    <row r="317" spans="1:5" ht="89.25">
      <c r="A317" t="s">
        <v>59</v>
      </c>
      <c r="E317" s="39" t="s">
        <v>362</v>
      </c>
    </row>
    <row r="318" spans="1:16" ht="12.75">
      <c r="A318" t="s">
        <v>50</v>
      </c>
      <c s="34" t="s">
        <v>422</v>
      </c>
      <c s="34" t="s">
        <v>684</v>
      </c>
      <c s="35" t="s">
        <v>5</v>
      </c>
      <c s="6" t="s">
        <v>685</v>
      </c>
      <c s="36" t="s">
        <v>90</v>
      </c>
      <c s="37">
        <v>3</v>
      </c>
      <c s="36">
        <v>0</v>
      </c>
      <c s="36">
        <f>ROUND(G318*H318,6)</f>
      </c>
      <c r="L318" s="38">
        <v>0</v>
      </c>
      <c s="32">
        <f>ROUND(ROUND(L318,2)*ROUND(G318,3),2)</f>
      </c>
      <c s="36" t="s">
        <v>55</v>
      </c>
      <c>
        <f>(M318*21)/100</f>
      </c>
      <c t="s">
        <v>28</v>
      </c>
    </row>
    <row r="319" spans="1:5" ht="12.75">
      <c r="A319" s="35" t="s">
        <v>56</v>
      </c>
      <c r="E319" s="39" t="s">
        <v>685</v>
      </c>
    </row>
    <row r="320" spans="1:5" ht="12.75">
      <c r="A320" s="35" t="s">
        <v>57</v>
      </c>
      <c r="E320" s="40" t="s">
        <v>5</v>
      </c>
    </row>
    <row r="321" spans="1:5" ht="114.75">
      <c r="A321" t="s">
        <v>59</v>
      </c>
      <c r="E321" s="39" t="s">
        <v>450</v>
      </c>
    </row>
    <row r="322" spans="1:16" ht="12.75">
      <c r="A322" t="s">
        <v>50</v>
      </c>
      <c s="34" t="s">
        <v>427</v>
      </c>
      <c s="34" t="s">
        <v>686</v>
      </c>
      <c s="35" t="s">
        <v>5</v>
      </c>
      <c s="6" t="s">
        <v>687</v>
      </c>
      <c s="36" t="s">
        <v>90</v>
      </c>
      <c s="37">
        <v>3</v>
      </c>
      <c s="36">
        <v>0</v>
      </c>
      <c s="36">
        <f>ROUND(G322*H322,6)</f>
      </c>
      <c r="L322" s="38">
        <v>0</v>
      </c>
      <c s="32">
        <f>ROUND(ROUND(L322,2)*ROUND(G322,3),2)</f>
      </c>
      <c s="36" t="s">
        <v>55</v>
      </c>
      <c>
        <f>(M322*21)/100</f>
      </c>
      <c t="s">
        <v>28</v>
      </c>
    </row>
    <row r="323" spans="1:5" ht="12.75">
      <c r="A323" s="35" t="s">
        <v>56</v>
      </c>
      <c r="E323" s="39" t="s">
        <v>687</v>
      </c>
    </row>
    <row r="324" spans="1:5" ht="12.75">
      <c r="A324" s="35" t="s">
        <v>57</v>
      </c>
      <c r="E324" s="40" t="s">
        <v>5</v>
      </c>
    </row>
    <row r="325" spans="1:5" ht="76.5">
      <c r="A325" t="s">
        <v>59</v>
      </c>
      <c r="E325" s="39" t="s">
        <v>407</v>
      </c>
    </row>
    <row r="326" spans="1:16" ht="12.75">
      <c r="A326" t="s">
        <v>50</v>
      </c>
      <c s="34" t="s">
        <v>432</v>
      </c>
      <c s="34" t="s">
        <v>688</v>
      </c>
      <c s="35" t="s">
        <v>5</v>
      </c>
      <c s="6" t="s">
        <v>689</v>
      </c>
      <c s="36" t="s">
        <v>90</v>
      </c>
      <c s="37">
        <v>3</v>
      </c>
      <c s="36">
        <v>0</v>
      </c>
      <c s="36">
        <f>ROUND(G326*H326,6)</f>
      </c>
      <c r="L326" s="38">
        <v>0</v>
      </c>
      <c s="32">
        <f>ROUND(ROUND(L326,2)*ROUND(G326,3),2)</f>
      </c>
      <c s="36" t="s">
        <v>55</v>
      </c>
      <c>
        <f>(M326*21)/100</f>
      </c>
      <c t="s">
        <v>28</v>
      </c>
    </row>
    <row r="327" spans="1:5" ht="12.75">
      <c r="A327" s="35" t="s">
        <v>56</v>
      </c>
      <c r="E327" s="39" t="s">
        <v>689</v>
      </c>
    </row>
    <row r="328" spans="1:5" ht="12.75">
      <c r="A328" s="35" t="s">
        <v>57</v>
      </c>
      <c r="E328" s="40" t="s">
        <v>5</v>
      </c>
    </row>
    <row r="329" spans="1:5" ht="89.25">
      <c r="A329" t="s">
        <v>59</v>
      </c>
      <c r="E329" s="39" t="s">
        <v>362</v>
      </c>
    </row>
    <row r="330" spans="1:16" ht="12.75">
      <c r="A330" t="s">
        <v>50</v>
      </c>
      <c s="34" t="s">
        <v>690</v>
      </c>
      <c s="34" t="s">
        <v>691</v>
      </c>
      <c s="35" t="s">
        <v>5</v>
      </c>
      <c s="6" t="s">
        <v>692</v>
      </c>
      <c s="36" t="s">
        <v>90</v>
      </c>
      <c s="37">
        <v>1</v>
      </c>
      <c s="36">
        <v>0</v>
      </c>
      <c s="36">
        <f>ROUND(G330*H330,6)</f>
      </c>
      <c r="L330" s="38">
        <v>0</v>
      </c>
      <c s="32">
        <f>ROUND(ROUND(L330,2)*ROUND(G330,3),2)</f>
      </c>
      <c s="36" t="s">
        <v>55</v>
      </c>
      <c>
        <f>(M330*21)/100</f>
      </c>
      <c t="s">
        <v>28</v>
      </c>
    </row>
    <row r="331" spans="1:5" ht="12.75">
      <c r="A331" s="35" t="s">
        <v>56</v>
      </c>
      <c r="E331" s="39" t="s">
        <v>692</v>
      </c>
    </row>
    <row r="332" spans="1:5" ht="12.75">
      <c r="A332" s="35" t="s">
        <v>57</v>
      </c>
      <c r="E332" s="40" t="s">
        <v>5</v>
      </c>
    </row>
    <row r="333" spans="1:5" ht="51">
      <c r="A333" t="s">
        <v>59</v>
      </c>
      <c r="E333" s="39" t="s">
        <v>403</v>
      </c>
    </row>
    <row r="334" spans="1:16" ht="12.75">
      <c r="A334" t="s">
        <v>50</v>
      </c>
      <c s="34" t="s">
        <v>693</v>
      </c>
      <c s="34" t="s">
        <v>694</v>
      </c>
      <c s="35" t="s">
        <v>5</v>
      </c>
      <c s="6" t="s">
        <v>695</v>
      </c>
      <c s="36" t="s">
        <v>90</v>
      </c>
      <c s="37">
        <v>1</v>
      </c>
      <c s="36">
        <v>0</v>
      </c>
      <c s="36">
        <f>ROUND(G334*H334,6)</f>
      </c>
      <c r="L334" s="38">
        <v>0</v>
      </c>
      <c s="32">
        <f>ROUND(ROUND(L334,2)*ROUND(G334,3),2)</f>
      </c>
      <c s="36" t="s">
        <v>55</v>
      </c>
      <c>
        <f>(M334*21)/100</f>
      </c>
      <c t="s">
        <v>28</v>
      </c>
    </row>
    <row r="335" spans="1:5" ht="12.75">
      <c r="A335" s="35" t="s">
        <v>56</v>
      </c>
      <c r="E335" s="39" t="s">
        <v>695</v>
      </c>
    </row>
    <row r="336" spans="1:5" ht="12.75">
      <c r="A336" s="35" t="s">
        <v>57</v>
      </c>
      <c r="E336" s="40" t="s">
        <v>5</v>
      </c>
    </row>
    <row r="337" spans="1:5" ht="76.5">
      <c r="A337" t="s">
        <v>59</v>
      </c>
      <c r="E337" s="39" t="s">
        <v>407</v>
      </c>
    </row>
    <row r="338" spans="1:16" ht="25.5">
      <c r="A338" t="s">
        <v>50</v>
      </c>
      <c s="34" t="s">
        <v>696</v>
      </c>
      <c s="34" t="s">
        <v>697</v>
      </c>
      <c s="35" t="s">
        <v>5</v>
      </c>
      <c s="6" t="s">
        <v>698</v>
      </c>
      <c s="36" t="s">
        <v>90</v>
      </c>
      <c s="37">
        <v>3</v>
      </c>
      <c s="36">
        <v>0</v>
      </c>
      <c s="36">
        <f>ROUND(G338*H338,6)</f>
      </c>
      <c r="L338" s="38">
        <v>0</v>
      </c>
      <c s="32">
        <f>ROUND(ROUND(L338,2)*ROUND(G338,3),2)</f>
      </c>
      <c s="36" t="s">
        <v>55</v>
      </c>
      <c>
        <f>(M338*21)/100</f>
      </c>
      <c t="s">
        <v>28</v>
      </c>
    </row>
    <row r="339" spans="1:5" ht="25.5">
      <c r="A339" s="35" t="s">
        <v>56</v>
      </c>
      <c r="E339" s="39" t="s">
        <v>698</v>
      </c>
    </row>
    <row r="340" spans="1:5" ht="12.75">
      <c r="A340" s="35" t="s">
        <v>57</v>
      </c>
      <c r="E340" s="40" t="s">
        <v>5</v>
      </c>
    </row>
    <row r="341" spans="1:5" ht="12.75">
      <c r="A341" t="s">
        <v>59</v>
      </c>
      <c r="E341" s="39" t="s">
        <v>5</v>
      </c>
    </row>
    <row r="342" spans="1:16" ht="12.75">
      <c r="A342" t="s">
        <v>50</v>
      </c>
      <c s="34" t="s">
        <v>699</v>
      </c>
      <c s="34" t="s">
        <v>700</v>
      </c>
      <c s="35" t="s">
        <v>5</v>
      </c>
      <c s="6" t="s">
        <v>701</v>
      </c>
      <c s="36" t="s">
        <v>505</v>
      </c>
      <c s="37">
        <v>8</v>
      </c>
      <c s="36">
        <v>0</v>
      </c>
      <c s="36">
        <f>ROUND(G342*H342,6)</f>
      </c>
      <c r="L342" s="38">
        <v>0</v>
      </c>
      <c s="32">
        <f>ROUND(ROUND(L342,2)*ROUND(G342,3),2)</f>
      </c>
      <c s="36" t="s">
        <v>55</v>
      </c>
      <c>
        <f>(M342*21)/100</f>
      </c>
      <c t="s">
        <v>28</v>
      </c>
    </row>
    <row r="343" spans="1:5" ht="12.75">
      <c r="A343" s="35" t="s">
        <v>56</v>
      </c>
      <c r="E343" s="39" t="s">
        <v>701</v>
      </c>
    </row>
    <row r="344" spans="1:5" ht="12.75">
      <c r="A344" s="35" t="s">
        <v>57</v>
      </c>
      <c r="E344" s="40" t="s">
        <v>5</v>
      </c>
    </row>
    <row r="345" spans="1:5" ht="12.75">
      <c r="A345" t="s">
        <v>59</v>
      </c>
      <c r="E345" s="39" t="s">
        <v>5</v>
      </c>
    </row>
    <row r="346" spans="1:16" ht="12.75">
      <c r="A346" t="s">
        <v>50</v>
      </c>
      <c s="34" t="s">
        <v>702</v>
      </c>
      <c s="34" t="s">
        <v>703</v>
      </c>
      <c s="35" t="s">
        <v>5</v>
      </c>
      <c s="6" t="s">
        <v>704</v>
      </c>
      <c s="36" t="s">
        <v>90</v>
      </c>
      <c s="37">
        <v>1</v>
      </c>
      <c s="36">
        <v>0</v>
      </c>
      <c s="36">
        <f>ROUND(G346*H346,6)</f>
      </c>
      <c r="L346" s="38">
        <v>0</v>
      </c>
      <c s="32">
        <f>ROUND(ROUND(L346,2)*ROUND(G346,3),2)</f>
      </c>
      <c s="36" t="s">
        <v>55</v>
      </c>
      <c>
        <f>(M346*21)/100</f>
      </c>
      <c t="s">
        <v>28</v>
      </c>
    </row>
    <row r="347" spans="1:5" ht="12.75">
      <c r="A347" s="35" t="s">
        <v>56</v>
      </c>
      <c r="E347" s="39" t="s">
        <v>704</v>
      </c>
    </row>
    <row r="348" spans="1:5" ht="12.75">
      <c r="A348" s="35" t="s">
        <v>57</v>
      </c>
      <c r="E348" s="40" t="s">
        <v>5</v>
      </c>
    </row>
    <row r="349" spans="1:5" ht="51">
      <c r="A349" t="s">
        <v>59</v>
      </c>
      <c r="E349" s="39" t="s">
        <v>403</v>
      </c>
    </row>
    <row r="350" spans="1:16" ht="25.5">
      <c r="A350" t="s">
        <v>50</v>
      </c>
      <c s="34" t="s">
        <v>705</v>
      </c>
      <c s="34" t="s">
        <v>706</v>
      </c>
      <c s="35" t="s">
        <v>5</v>
      </c>
      <c s="6" t="s">
        <v>707</v>
      </c>
      <c s="36" t="s">
        <v>90</v>
      </c>
      <c s="37">
        <v>1</v>
      </c>
      <c s="36">
        <v>0</v>
      </c>
      <c s="36">
        <f>ROUND(G350*H350,6)</f>
      </c>
      <c r="L350" s="38">
        <v>0</v>
      </c>
      <c s="32">
        <f>ROUND(ROUND(L350,2)*ROUND(G350,3),2)</f>
      </c>
      <c s="36" t="s">
        <v>55</v>
      </c>
      <c>
        <f>(M350*21)/100</f>
      </c>
      <c t="s">
        <v>28</v>
      </c>
    </row>
    <row r="351" spans="1:5" ht="25.5">
      <c r="A351" s="35" t="s">
        <v>56</v>
      </c>
      <c r="E351" s="39" t="s">
        <v>707</v>
      </c>
    </row>
    <row r="352" spans="1:5" ht="12.75">
      <c r="A352" s="35" t="s">
        <v>57</v>
      </c>
      <c r="E352" s="40" t="s">
        <v>5</v>
      </c>
    </row>
    <row r="353" spans="1:5" ht="76.5">
      <c r="A353" t="s">
        <v>59</v>
      </c>
      <c r="E353" s="39" t="s">
        <v>407</v>
      </c>
    </row>
    <row r="354" spans="1:16" ht="25.5">
      <c r="A354" t="s">
        <v>50</v>
      </c>
      <c s="34" t="s">
        <v>708</v>
      </c>
      <c s="34" t="s">
        <v>51</v>
      </c>
      <c s="35" t="s">
        <v>52</v>
      </c>
      <c s="6" t="s">
        <v>53</v>
      </c>
      <c s="36" t="s">
        <v>54</v>
      </c>
      <c s="37">
        <v>0.5</v>
      </c>
      <c s="36">
        <v>0</v>
      </c>
      <c s="36">
        <f>ROUND(G354*H354,6)</f>
      </c>
      <c r="L354" s="38">
        <v>0</v>
      </c>
      <c s="32">
        <f>ROUND(ROUND(L354,2)*ROUND(G354,3),2)</f>
      </c>
      <c s="36" t="s">
        <v>55</v>
      </c>
      <c>
        <f>(M354*21)/100</f>
      </c>
      <c t="s">
        <v>28</v>
      </c>
    </row>
    <row r="355" spans="1:5" ht="25.5">
      <c r="A355" s="35" t="s">
        <v>56</v>
      </c>
      <c r="E355" s="39" t="s">
        <v>53</v>
      </c>
    </row>
    <row r="356" spans="1:5" ht="25.5">
      <c r="A356" s="35" t="s">
        <v>57</v>
      </c>
      <c r="E356" s="40" t="s">
        <v>709</v>
      </c>
    </row>
    <row r="357" spans="1:5" ht="51">
      <c r="A357" t="s">
        <v>59</v>
      </c>
      <c r="E357" s="39" t="s">
        <v>710</v>
      </c>
    </row>
    <row r="358" spans="1:16" ht="25.5">
      <c r="A358" t="s">
        <v>50</v>
      </c>
      <c s="34" t="s">
        <v>711</v>
      </c>
      <c s="34" t="s">
        <v>417</v>
      </c>
      <c s="35" t="s">
        <v>418</v>
      </c>
      <c s="6" t="s">
        <v>419</v>
      </c>
      <c s="36" t="s">
        <v>54</v>
      </c>
      <c s="37">
        <v>0.1</v>
      </c>
      <c s="36">
        <v>0</v>
      </c>
      <c s="36">
        <f>ROUND(G358*H358,6)</f>
      </c>
      <c r="L358" s="38">
        <v>0</v>
      </c>
      <c s="32">
        <f>ROUND(ROUND(L358,2)*ROUND(G358,3),2)</f>
      </c>
      <c s="36" t="s">
        <v>55</v>
      </c>
      <c>
        <f>(M358*21)/100</f>
      </c>
      <c t="s">
        <v>28</v>
      </c>
    </row>
    <row r="359" spans="1:5" ht="25.5">
      <c r="A359" s="35" t="s">
        <v>56</v>
      </c>
      <c r="E359" s="39" t="s">
        <v>419</v>
      </c>
    </row>
    <row r="360" spans="1:5" ht="25.5">
      <c r="A360" s="35" t="s">
        <v>57</v>
      </c>
      <c r="E360" s="40" t="s">
        <v>712</v>
      </c>
    </row>
    <row r="361" spans="1:5" ht="89.25">
      <c r="A361" t="s">
        <v>59</v>
      </c>
      <c r="E361" s="39" t="s">
        <v>421</v>
      </c>
    </row>
    <row r="362" spans="1:16" ht="25.5">
      <c r="A362" t="s">
        <v>50</v>
      </c>
      <c s="34" t="s">
        <v>713</v>
      </c>
      <c s="34" t="s">
        <v>423</v>
      </c>
      <c s="35" t="s">
        <v>424</v>
      </c>
      <c s="6" t="s">
        <v>425</v>
      </c>
      <c s="36" t="s">
        <v>54</v>
      </c>
      <c s="37">
        <v>0.1</v>
      </c>
      <c s="36">
        <v>0</v>
      </c>
      <c s="36">
        <f>ROUND(G362*H362,6)</f>
      </c>
      <c r="L362" s="38">
        <v>0</v>
      </c>
      <c s="32">
        <f>ROUND(ROUND(L362,2)*ROUND(G362,3),2)</f>
      </c>
      <c s="36" t="s">
        <v>55</v>
      </c>
      <c>
        <f>(M362*21)/100</f>
      </c>
      <c t="s">
        <v>28</v>
      </c>
    </row>
    <row r="363" spans="1:5" ht="25.5">
      <c r="A363" s="35" t="s">
        <v>56</v>
      </c>
      <c r="E363" s="39" t="s">
        <v>425</v>
      </c>
    </row>
    <row r="364" spans="1:5" ht="25.5">
      <c r="A364" s="35" t="s">
        <v>57</v>
      </c>
      <c r="E364" s="40" t="s">
        <v>712</v>
      </c>
    </row>
    <row r="365" spans="1:5" ht="25.5">
      <c r="A365" t="s">
        <v>59</v>
      </c>
      <c r="E365" s="39" t="s">
        <v>426</v>
      </c>
    </row>
    <row r="366" spans="1:16" ht="25.5">
      <c r="A366" t="s">
        <v>50</v>
      </c>
      <c s="34" t="s">
        <v>714</v>
      </c>
      <c s="34" t="s">
        <v>428</v>
      </c>
      <c s="35" t="s">
        <v>429</v>
      </c>
      <c s="6" t="s">
        <v>430</v>
      </c>
      <c s="36" t="s">
        <v>54</v>
      </c>
      <c s="37">
        <v>0.1</v>
      </c>
      <c s="36">
        <v>0</v>
      </c>
      <c s="36">
        <f>ROUND(G366*H366,6)</f>
      </c>
      <c r="L366" s="38">
        <v>0</v>
      </c>
      <c s="32">
        <f>ROUND(ROUND(L366,2)*ROUND(G366,3),2)</f>
      </c>
      <c s="36" t="s">
        <v>55</v>
      </c>
      <c>
        <f>(M366*21)/100</f>
      </c>
      <c t="s">
        <v>28</v>
      </c>
    </row>
    <row r="367" spans="1:5" ht="25.5">
      <c r="A367" s="35" t="s">
        <v>56</v>
      </c>
      <c r="E367" s="39" t="s">
        <v>430</v>
      </c>
    </row>
    <row r="368" spans="1:5" ht="25.5">
      <c r="A368" s="35" t="s">
        <v>57</v>
      </c>
      <c r="E368" s="40" t="s">
        <v>712</v>
      </c>
    </row>
    <row r="369" spans="1:5" ht="25.5">
      <c r="A369" t="s">
        <v>59</v>
      </c>
      <c r="E369" s="39" t="s">
        <v>426</v>
      </c>
    </row>
    <row r="370" spans="1:16" ht="25.5">
      <c r="A370" t="s">
        <v>50</v>
      </c>
      <c s="34" t="s">
        <v>715</v>
      </c>
      <c s="34" t="s">
        <v>433</v>
      </c>
      <c s="35" t="s">
        <v>434</v>
      </c>
      <c s="6" t="s">
        <v>435</v>
      </c>
      <c s="36" t="s">
        <v>54</v>
      </c>
      <c s="37">
        <v>0.1</v>
      </c>
      <c s="36">
        <v>0</v>
      </c>
      <c s="36">
        <f>ROUND(G370*H370,6)</f>
      </c>
      <c r="L370" s="38">
        <v>0</v>
      </c>
      <c s="32">
        <f>ROUND(ROUND(L370,2)*ROUND(G370,3),2)</f>
      </c>
      <c s="36" t="s">
        <v>55</v>
      </c>
      <c>
        <f>(M370*21)/100</f>
      </c>
      <c t="s">
        <v>28</v>
      </c>
    </row>
    <row r="371" spans="1:5" ht="25.5">
      <c r="A371" s="35" t="s">
        <v>56</v>
      </c>
      <c r="E371" s="39" t="s">
        <v>435</v>
      </c>
    </row>
    <row r="372" spans="1:5" ht="25.5">
      <c r="A372" s="35" t="s">
        <v>57</v>
      </c>
      <c r="E372" s="40" t="s">
        <v>712</v>
      </c>
    </row>
    <row r="373" spans="1:5" ht="25.5">
      <c r="A373" t="s">
        <v>59</v>
      </c>
      <c r="E373" s="39" t="s">
        <v>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720</v>
      </c>
      <c r="E8" s="30" t="s">
        <v>719</v>
      </c>
      <c r="J8" s="29">
        <f>0+J9</f>
      </c>
      <c s="29">
        <f>0+K9</f>
      </c>
      <c s="29">
        <f>0+L9</f>
      </c>
      <c s="29">
        <f>0+M9</f>
      </c>
    </row>
    <row r="9" spans="1:13" ht="12.75">
      <c r="A9" t="s">
        <v>47</v>
      </c>
      <c r="C9" s="31" t="s">
        <v>721</v>
      </c>
      <c r="E9" s="33" t="s">
        <v>722</v>
      </c>
      <c r="J9" s="32">
        <f>0</f>
      </c>
      <c s="32">
        <f>0</f>
      </c>
      <c s="32">
        <f>0+L10+L14+L18+L22+L26+L30+L34+L38+L42+L46+L50+L54+L58+L62+L66+L70</f>
      </c>
      <c s="32">
        <f>0+M10+M14+M18+M22+M26+M30+M34+M38+M42+M46+M50+M54+M58+M62+M66+M70</f>
      </c>
    </row>
    <row r="10" spans="1:16" ht="25.5">
      <c r="A10" t="s">
        <v>50</v>
      </c>
      <c s="34" t="s">
        <v>48</v>
      </c>
      <c s="34" t="s">
        <v>423</v>
      </c>
      <c s="35" t="s">
        <v>424</v>
      </c>
      <c s="6" t="s">
        <v>425</v>
      </c>
      <c s="36" t="s">
        <v>54</v>
      </c>
      <c s="37">
        <v>1.8</v>
      </c>
      <c s="36">
        <v>0</v>
      </c>
      <c s="36">
        <f>ROUND(G10*H10,6)</f>
      </c>
      <c r="L10" s="38">
        <v>0</v>
      </c>
      <c s="32">
        <f>ROUND(ROUND(L10,2)*ROUND(G10,3),2)</f>
      </c>
      <c s="36" t="s">
        <v>55</v>
      </c>
      <c>
        <f>(M10*21)/100</f>
      </c>
      <c t="s">
        <v>28</v>
      </c>
    </row>
    <row r="11" spans="1:5" ht="25.5">
      <c r="A11" s="35" t="s">
        <v>56</v>
      </c>
      <c r="E11" s="39" t="s">
        <v>425</v>
      </c>
    </row>
    <row r="12" spans="1:5" ht="63.75">
      <c r="A12" s="35" t="s">
        <v>57</v>
      </c>
      <c r="E12" s="42" t="s">
        <v>723</v>
      </c>
    </row>
    <row r="13" spans="1:5" ht="12.75">
      <c r="A13" t="s">
        <v>59</v>
      </c>
      <c r="E13" s="39" t="s">
        <v>5</v>
      </c>
    </row>
    <row r="14" spans="1:16" ht="25.5">
      <c r="A14" t="s">
        <v>50</v>
      </c>
      <c s="34" t="s">
        <v>28</v>
      </c>
      <c s="34" t="s">
        <v>61</v>
      </c>
      <c s="35" t="s">
        <v>62</v>
      </c>
      <c s="6" t="s">
        <v>63</v>
      </c>
      <c s="36" t="s">
        <v>54</v>
      </c>
      <c s="37">
        <v>1</v>
      </c>
      <c s="36">
        <v>0</v>
      </c>
      <c s="36">
        <f>ROUND(G14*H14,6)</f>
      </c>
      <c r="L14" s="38">
        <v>0</v>
      </c>
      <c s="32">
        <f>ROUND(ROUND(L14,2)*ROUND(G14,3),2)</f>
      </c>
      <c s="36" t="s">
        <v>55</v>
      </c>
      <c>
        <f>(M14*21)/100</f>
      </c>
      <c t="s">
        <v>28</v>
      </c>
    </row>
    <row r="15" spans="1:5" ht="25.5">
      <c r="A15" s="35" t="s">
        <v>56</v>
      </c>
      <c r="E15" s="39" t="s">
        <v>63</v>
      </c>
    </row>
    <row r="16" spans="1:5" ht="25.5">
      <c r="A16" s="35" t="s">
        <v>57</v>
      </c>
      <c r="E16" s="40" t="s">
        <v>64</v>
      </c>
    </row>
    <row r="17" spans="1:5" ht="89.25">
      <c r="A17" t="s">
        <v>59</v>
      </c>
      <c r="E17" s="39" t="s">
        <v>724</v>
      </c>
    </row>
    <row r="18" spans="1:16" ht="25.5">
      <c r="A18" t="s">
        <v>50</v>
      </c>
      <c s="34" t="s">
        <v>26</v>
      </c>
      <c s="34" t="s">
        <v>428</v>
      </c>
      <c s="35" t="s">
        <v>429</v>
      </c>
      <c s="6" t="s">
        <v>430</v>
      </c>
      <c s="36" t="s">
        <v>54</v>
      </c>
      <c s="37">
        <v>12.2</v>
      </c>
      <c s="36">
        <v>0</v>
      </c>
      <c s="36">
        <f>ROUND(G18*H18,6)</f>
      </c>
      <c r="L18" s="38">
        <v>0</v>
      </c>
      <c s="32">
        <f>ROUND(ROUND(L18,2)*ROUND(G18,3),2)</f>
      </c>
      <c s="36" t="s">
        <v>55</v>
      </c>
      <c>
        <f>(M18*21)/100</f>
      </c>
      <c t="s">
        <v>28</v>
      </c>
    </row>
    <row r="19" spans="1:5" ht="25.5">
      <c r="A19" s="35" t="s">
        <v>56</v>
      </c>
      <c r="E19" s="39" t="s">
        <v>430</v>
      </c>
    </row>
    <row r="20" spans="1:5" ht="12.75">
      <c r="A20" s="35" t="s">
        <v>57</v>
      </c>
      <c r="E20" s="40" t="s">
        <v>5</v>
      </c>
    </row>
    <row r="21" spans="1:5" ht="12.75">
      <c r="A21" t="s">
        <v>59</v>
      </c>
      <c r="E21" s="39" t="s">
        <v>5</v>
      </c>
    </row>
    <row r="22" spans="1:16" ht="25.5">
      <c r="A22" t="s">
        <v>50</v>
      </c>
      <c s="34" t="s">
        <v>75</v>
      </c>
      <c s="34" t="s">
        <v>725</v>
      </c>
      <c s="35" t="s">
        <v>726</v>
      </c>
      <c s="6" t="s">
        <v>727</v>
      </c>
      <c s="36" t="s">
        <v>54</v>
      </c>
      <c s="37">
        <v>0.4</v>
      </c>
      <c s="36">
        <v>0</v>
      </c>
      <c s="36">
        <f>ROUND(G22*H22,6)</f>
      </c>
      <c r="L22" s="38">
        <v>0</v>
      </c>
      <c s="32">
        <f>ROUND(ROUND(L22,2)*ROUND(G22,3),2)</f>
      </c>
      <c s="36" t="s">
        <v>55</v>
      </c>
      <c>
        <f>(M22*21)/100</f>
      </c>
      <c t="s">
        <v>28</v>
      </c>
    </row>
    <row r="23" spans="1:5" ht="25.5">
      <c r="A23" s="35" t="s">
        <v>56</v>
      </c>
      <c r="E23" s="39" t="s">
        <v>727</v>
      </c>
    </row>
    <row r="24" spans="1:5" ht="25.5">
      <c r="A24" s="35" t="s">
        <v>57</v>
      </c>
      <c r="E24" s="40" t="s">
        <v>728</v>
      </c>
    </row>
    <row r="25" spans="1:5" ht="12.75">
      <c r="A25" t="s">
        <v>59</v>
      </c>
      <c r="E25" s="39" t="s">
        <v>5</v>
      </c>
    </row>
    <row r="26" spans="1:16" ht="25.5">
      <c r="A26" t="s">
        <v>50</v>
      </c>
      <c s="34" t="s">
        <v>81</v>
      </c>
      <c s="34" t="s">
        <v>729</v>
      </c>
      <c s="35" t="s">
        <v>730</v>
      </c>
      <c s="6" t="s">
        <v>731</v>
      </c>
      <c s="36" t="s">
        <v>54</v>
      </c>
      <c s="37">
        <v>0.4</v>
      </c>
      <c s="36">
        <v>0</v>
      </c>
      <c s="36">
        <f>ROUND(G26*H26,6)</f>
      </c>
      <c r="L26" s="38">
        <v>0</v>
      </c>
      <c s="32">
        <f>ROUND(ROUND(L26,2)*ROUND(G26,3),2)</f>
      </c>
      <c s="36" t="s">
        <v>55</v>
      </c>
      <c>
        <f>(M26*21)/100</f>
      </c>
      <c t="s">
        <v>28</v>
      </c>
    </row>
    <row r="27" spans="1:5" ht="25.5">
      <c r="A27" s="35" t="s">
        <v>56</v>
      </c>
      <c r="E27" s="39" t="s">
        <v>731</v>
      </c>
    </row>
    <row r="28" spans="1:5" ht="25.5">
      <c r="A28" s="35" t="s">
        <v>57</v>
      </c>
      <c r="E28" s="40" t="s">
        <v>728</v>
      </c>
    </row>
    <row r="29" spans="1:5" ht="12.75">
      <c r="A29" t="s">
        <v>59</v>
      </c>
      <c r="E29" s="39" t="s">
        <v>5</v>
      </c>
    </row>
    <row r="30" spans="1:16" ht="25.5">
      <c r="A30" t="s">
        <v>50</v>
      </c>
      <c s="34" t="s">
        <v>27</v>
      </c>
      <c s="34" t="s">
        <v>433</v>
      </c>
      <c s="35" t="s">
        <v>434</v>
      </c>
      <c s="6" t="s">
        <v>435</v>
      </c>
      <c s="36" t="s">
        <v>54</v>
      </c>
      <c s="37">
        <v>14.2</v>
      </c>
      <c s="36">
        <v>0</v>
      </c>
      <c s="36">
        <f>ROUND(G30*H30,6)</f>
      </c>
      <c r="L30" s="38">
        <v>0</v>
      </c>
      <c s="32">
        <f>ROUND(ROUND(L30,2)*ROUND(G30,3),2)</f>
      </c>
      <c s="36" t="s">
        <v>55</v>
      </c>
      <c>
        <f>(M30*21)/100</f>
      </c>
      <c t="s">
        <v>28</v>
      </c>
    </row>
    <row r="31" spans="1:5" ht="25.5">
      <c r="A31" s="35" t="s">
        <v>56</v>
      </c>
      <c r="E31" s="39" t="s">
        <v>435</v>
      </c>
    </row>
    <row r="32" spans="1:5" ht="63.75">
      <c r="A32" s="35" t="s">
        <v>57</v>
      </c>
      <c r="E32" s="42" t="s">
        <v>732</v>
      </c>
    </row>
    <row r="33" spans="1:5" ht="12.75">
      <c r="A33" t="s">
        <v>59</v>
      </c>
      <c r="E33" s="39" t="s">
        <v>5</v>
      </c>
    </row>
    <row r="34" spans="1:16" ht="25.5">
      <c r="A34" t="s">
        <v>50</v>
      </c>
      <c s="34" t="s">
        <v>87</v>
      </c>
      <c s="34" t="s">
        <v>51</v>
      </c>
      <c s="35" t="s">
        <v>52</v>
      </c>
      <c s="6" t="s">
        <v>53</v>
      </c>
      <c s="36" t="s">
        <v>54</v>
      </c>
      <c s="37">
        <v>3828.343</v>
      </c>
      <c s="36">
        <v>0</v>
      </c>
      <c s="36">
        <f>ROUND(G34*H34,6)</f>
      </c>
      <c r="L34" s="38">
        <v>0</v>
      </c>
      <c s="32">
        <f>ROUND(ROUND(L34,2)*ROUND(G34,3),2)</f>
      </c>
      <c s="36" t="s">
        <v>55</v>
      </c>
      <c>
        <f>(M34*21)/100</f>
      </c>
      <c t="s">
        <v>28</v>
      </c>
    </row>
    <row r="35" spans="1:5" ht="25.5">
      <c r="A35" s="35" t="s">
        <v>56</v>
      </c>
      <c r="E35" s="39" t="s">
        <v>53</v>
      </c>
    </row>
    <row r="36" spans="1:5" ht="114.75">
      <c r="A36" s="35" t="s">
        <v>57</v>
      </c>
      <c r="E36" s="40" t="s">
        <v>733</v>
      </c>
    </row>
    <row r="37" spans="1:5" ht="38.25">
      <c r="A37" t="s">
        <v>59</v>
      </c>
      <c r="E37" s="39" t="s">
        <v>734</v>
      </c>
    </row>
    <row r="38" spans="1:16" ht="38.25">
      <c r="A38" t="s">
        <v>50</v>
      </c>
      <c s="34" t="s">
        <v>96</v>
      </c>
      <c s="34" t="s">
        <v>735</v>
      </c>
      <c s="35" t="s">
        <v>736</v>
      </c>
      <c s="6" t="s">
        <v>737</v>
      </c>
      <c s="36" t="s">
        <v>54</v>
      </c>
      <c s="37">
        <v>204.025</v>
      </c>
      <c s="36">
        <v>0</v>
      </c>
      <c s="36">
        <f>ROUND(G38*H38,6)</f>
      </c>
      <c r="L38" s="38">
        <v>0</v>
      </c>
      <c s="32">
        <f>ROUND(ROUND(L38,2)*ROUND(G38,3),2)</f>
      </c>
      <c s="36" t="s">
        <v>55</v>
      </c>
      <c>
        <f>(M38*21)/100</f>
      </c>
      <c t="s">
        <v>28</v>
      </c>
    </row>
    <row r="39" spans="1:5" ht="38.25">
      <c r="A39" s="35" t="s">
        <v>56</v>
      </c>
      <c r="E39" s="39" t="s">
        <v>738</v>
      </c>
    </row>
    <row r="40" spans="1:5" ht="25.5">
      <c r="A40" s="35" t="s">
        <v>57</v>
      </c>
      <c r="E40" s="40" t="s">
        <v>739</v>
      </c>
    </row>
    <row r="41" spans="1:5" ht="51">
      <c r="A41" t="s">
        <v>59</v>
      </c>
      <c r="E41" s="39" t="s">
        <v>740</v>
      </c>
    </row>
    <row r="42" spans="1:16" ht="25.5">
      <c r="A42" t="s">
        <v>50</v>
      </c>
      <c s="34" t="s">
        <v>101</v>
      </c>
      <c s="34" t="s">
        <v>417</v>
      </c>
      <c s="35" t="s">
        <v>418</v>
      </c>
      <c s="6" t="s">
        <v>419</v>
      </c>
      <c s="36" t="s">
        <v>54</v>
      </c>
      <c s="37">
        <v>4.238</v>
      </c>
      <c s="36">
        <v>0</v>
      </c>
      <c s="36">
        <f>ROUND(G42*H42,6)</f>
      </c>
      <c r="L42" s="38">
        <v>0</v>
      </c>
      <c s="32">
        <f>ROUND(ROUND(L42,2)*ROUND(G42,3),2)</f>
      </c>
      <c s="36" t="s">
        <v>55</v>
      </c>
      <c>
        <f>(M42*21)/100</f>
      </c>
      <c t="s">
        <v>28</v>
      </c>
    </row>
    <row r="43" spans="1:5" ht="25.5">
      <c r="A43" s="35" t="s">
        <v>56</v>
      </c>
      <c r="E43" s="39" t="s">
        <v>419</v>
      </c>
    </row>
    <row r="44" spans="1:5" ht="89.25">
      <c r="A44" s="35" t="s">
        <v>57</v>
      </c>
      <c r="E44" s="42" t="s">
        <v>741</v>
      </c>
    </row>
    <row r="45" spans="1:5" ht="63.75">
      <c r="A45" t="s">
        <v>59</v>
      </c>
      <c r="E45" s="39" t="s">
        <v>742</v>
      </c>
    </row>
    <row r="46" spans="1:16" ht="38.25">
      <c r="A46" t="s">
        <v>50</v>
      </c>
      <c s="34" t="s">
        <v>105</v>
      </c>
      <c s="34" t="s">
        <v>743</v>
      </c>
      <c s="35" t="s">
        <v>744</v>
      </c>
      <c s="6" t="s">
        <v>745</v>
      </c>
      <c s="36" t="s">
        <v>54</v>
      </c>
      <c s="37">
        <v>615.493</v>
      </c>
      <c s="36">
        <v>0</v>
      </c>
      <c s="36">
        <f>ROUND(G46*H46,6)</f>
      </c>
      <c r="L46" s="38">
        <v>0</v>
      </c>
      <c s="32">
        <f>ROUND(ROUND(L46,2)*ROUND(G46,3),2)</f>
      </c>
      <c s="36" t="s">
        <v>55</v>
      </c>
      <c>
        <f>(M46*21)/100</f>
      </c>
      <c t="s">
        <v>28</v>
      </c>
    </row>
    <row r="47" spans="1:5" ht="38.25">
      <c r="A47" s="35" t="s">
        <v>56</v>
      </c>
      <c r="E47" s="39" t="s">
        <v>746</v>
      </c>
    </row>
    <row r="48" spans="1:5" ht="25.5">
      <c r="A48" s="35" t="s">
        <v>57</v>
      </c>
      <c r="E48" s="40" t="s">
        <v>747</v>
      </c>
    </row>
    <row r="49" spans="1:5" ht="63.75">
      <c r="A49" t="s">
        <v>59</v>
      </c>
      <c r="E49" s="39" t="s">
        <v>742</v>
      </c>
    </row>
    <row r="50" spans="1:16" ht="38.25">
      <c r="A50" t="s">
        <v>50</v>
      </c>
      <c s="34" t="s">
        <v>109</v>
      </c>
      <c s="34" t="s">
        <v>748</v>
      </c>
      <c s="35" t="s">
        <v>749</v>
      </c>
      <c s="6" t="s">
        <v>750</v>
      </c>
      <c s="36" t="s">
        <v>54</v>
      </c>
      <c s="37">
        <v>3525.678</v>
      </c>
      <c s="36">
        <v>0</v>
      </c>
      <c s="36">
        <f>ROUND(G50*H50,6)</f>
      </c>
      <c r="L50" s="38">
        <v>0</v>
      </c>
      <c s="32">
        <f>ROUND(ROUND(L50,2)*ROUND(G50,3),2)</f>
      </c>
      <c s="36" t="s">
        <v>55</v>
      </c>
      <c>
        <f>(M50*21)/100</f>
      </c>
      <c t="s">
        <v>28</v>
      </c>
    </row>
    <row r="51" spans="1:5" ht="38.25">
      <c r="A51" s="35" t="s">
        <v>56</v>
      </c>
      <c r="E51" s="39" t="s">
        <v>751</v>
      </c>
    </row>
    <row r="52" spans="1:5" ht="89.25">
      <c r="A52" s="35" t="s">
        <v>57</v>
      </c>
      <c r="E52" s="40" t="s">
        <v>752</v>
      </c>
    </row>
    <row r="53" spans="1:5" ht="63.75">
      <c r="A53" t="s">
        <v>59</v>
      </c>
      <c r="E53" s="39" t="s">
        <v>742</v>
      </c>
    </row>
    <row r="54" spans="1:16" ht="25.5">
      <c r="A54" t="s">
        <v>50</v>
      </c>
      <c s="34" t="s">
        <v>115</v>
      </c>
      <c s="34" t="s">
        <v>753</v>
      </c>
      <c s="35" t="s">
        <v>754</v>
      </c>
      <c s="6" t="s">
        <v>755</v>
      </c>
      <c s="36" t="s">
        <v>54</v>
      </c>
      <c s="37">
        <v>43.826</v>
      </c>
      <c s="36">
        <v>0</v>
      </c>
      <c s="36">
        <f>ROUND(G54*H54,6)</f>
      </c>
      <c r="L54" s="38">
        <v>0</v>
      </c>
      <c s="32">
        <f>ROUND(ROUND(L54,2)*ROUND(G54,3),2)</f>
      </c>
      <c s="36" t="s">
        <v>55</v>
      </c>
      <c>
        <f>(M54*21)/100</f>
      </c>
      <c t="s">
        <v>28</v>
      </c>
    </row>
    <row r="55" spans="1:5" ht="25.5">
      <c r="A55" s="35" t="s">
        <v>56</v>
      </c>
      <c r="E55" s="39" t="s">
        <v>755</v>
      </c>
    </row>
    <row r="56" spans="1:5" ht="25.5">
      <c r="A56" s="35" t="s">
        <v>57</v>
      </c>
      <c r="E56" s="40" t="s">
        <v>756</v>
      </c>
    </row>
    <row r="57" spans="1:5" ht="63.75">
      <c r="A57" t="s">
        <v>59</v>
      </c>
      <c r="E57" s="39" t="s">
        <v>742</v>
      </c>
    </row>
    <row r="58" spans="1:16" ht="25.5">
      <c r="A58" t="s">
        <v>50</v>
      </c>
      <c s="34" t="s">
        <v>214</v>
      </c>
      <c s="34" t="s">
        <v>757</v>
      </c>
      <c s="35" t="s">
        <v>758</v>
      </c>
      <c s="6" t="s">
        <v>759</v>
      </c>
      <c s="36" t="s">
        <v>54</v>
      </c>
      <c s="37">
        <v>15.143</v>
      </c>
      <c s="36">
        <v>0</v>
      </c>
      <c s="36">
        <f>ROUND(G58*H58,6)</f>
      </c>
      <c r="L58" s="38">
        <v>0</v>
      </c>
      <c s="32">
        <f>ROUND(ROUND(L58,2)*ROUND(G58,3),2)</f>
      </c>
      <c s="36" t="s">
        <v>55</v>
      </c>
      <c>
        <f>(M58*21)/100</f>
      </c>
      <c t="s">
        <v>28</v>
      </c>
    </row>
    <row r="59" spans="1:5" ht="25.5">
      <c r="A59" s="35" t="s">
        <v>56</v>
      </c>
      <c r="E59" s="39" t="s">
        <v>759</v>
      </c>
    </row>
    <row r="60" spans="1:5" ht="25.5">
      <c r="A60" s="35" t="s">
        <v>57</v>
      </c>
      <c r="E60" s="40" t="s">
        <v>760</v>
      </c>
    </row>
    <row r="61" spans="1:5" ht="63.75">
      <c r="A61" t="s">
        <v>59</v>
      </c>
      <c r="E61" s="39" t="s">
        <v>742</v>
      </c>
    </row>
    <row r="62" spans="1:16" ht="25.5">
      <c r="A62" t="s">
        <v>50</v>
      </c>
      <c s="34" t="s">
        <v>120</v>
      </c>
      <c s="34" t="s">
        <v>761</v>
      </c>
      <c s="35" t="s">
        <v>762</v>
      </c>
      <c s="6" t="s">
        <v>763</v>
      </c>
      <c s="36" t="s">
        <v>54</v>
      </c>
      <c s="37">
        <v>207.792</v>
      </c>
      <c s="36">
        <v>0</v>
      </c>
      <c s="36">
        <f>ROUND(G62*H62,6)</f>
      </c>
      <c r="L62" s="38">
        <v>0</v>
      </c>
      <c s="32">
        <f>ROUND(ROUND(L62,2)*ROUND(G62,3),2)</f>
      </c>
      <c s="36" t="s">
        <v>55</v>
      </c>
      <c>
        <f>(M62*21)/100</f>
      </c>
      <c t="s">
        <v>28</v>
      </c>
    </row>
    <row r="63" spans="1:5" ht="25.5">
      <c r="A63" s="35" t="s">
        <v>56</v>
      </c>
      <c r="E63" s="39" t="s">
        <v>763</v>
      </c>
    </row>
    <row r="64" spans="1:5" ht="25.5">
      <c r="A64" s="35" t="s">
        <v>57</v>
      </c>
      <c r="E64" s="40" t="s">
        <v>764</v>
      </c>
    </row>
    <row r="65" spans="1:5" ht="63.75">
      <c r="A65" t="s">
        <v>59</v>
      </c>
      <c r="E65" s="39" t="s">
        <v>742</v>
      </c>
    </row>
    <row r="66" spans="1:16" ht="38.25">
      <c r="A66" t="s">
        <v>50</v>
      </c>
      <c s="34" t="s">
        <v>124</v>
      </c>
      <c s="34" t="s">
        <v>765</v>
      </c>
      <c s="35" t="s">
        <v>766</v>
      </c>
      <c s="6" t="s">
        <v>767</v>
      </c>
      <c s="36" t="s">
        <v>54</v>
      </c>
      <c s="37">
        <v>41.118</v>
      </c>
      <c s="36">
        <v>0</v>
      </c>
      <c s="36">
        <f>ROUND(G66*H66,6)</f>
      </c>
      <c r="L66" s="38">
        <v>0</v>
      </c>
      <c s="32">
        <f>ROUND(ROUND(L66,2)*ROUND(G66,3),2)</f>
      </c>
      <c s="36" t="s">
        <v>55</v>
      </c>
      <c>
        <f>(M66*21)/100</f>
      </c>
      <c t="s">
        <v>28</v>
      </c>
    </row>
    <row r="67" spans="1:5" ht="38.25">
      <c r="A67" s="35" t="s">
        <v>56</v>
      </c>
      <c r="E67" s="39" t="s">
        <v>767</v>
      </c>
    </row>
    <row r="68" spans="1:5" ht="38.25">
      <c r="A68" s="35" t="s">
        <v>57</v>
      </c>
      <c r="E68" s="40" t="s">
        <v>768</v>
      </c>
    </row>
    <row r="69" spans="1:5" ht="12.75">
      <c r="A69" t="s">
        <v>59</v>
      </c>
      <c r="E69" s="39" t="s">
        <v>5</v>
      </c>
    </row>
    <row r="70" spans="1:16" ht="25.5">
      <c r="A70" t="s">
        <v>50</v>
      </c>
      <c s="34" t="s">
        <v>129</v>
      </c>
      <c s="34" t="s">
        <v>769</v>
      </c>
      <c s="35" t="s">
        <v>770</v>
      </c>
      <c s="6" t="s">
        <v>771</v>
      </c>
      <c s="36" t="s">
        <v>54</v>
      </c>
      <c s="37">
        <v>209.682</v>
      </c>
      <c s="36">
        <v>0</v>
      </c>
      <c s="36">
        <f>ROUND(G70*H70,6)</f>
      </c>
      <c r="L70" s="38">
        <v>0</v>
      </c>
      <c s="32">
        <f>ROUND(ROUND(L70,2)*ROUND(G70,3),2)</f>
      </c>
      <c s="36" t="s">
        <v>55</v>
      </c>
      <c>
        <f>(M70*21)/100</f>
      </c>
      <c t="s">
        <v>28</v>
      </c>
    </row>
    <row r="71" spans="1:5" ht="38.25">
      <c r="A71" s="35" t="s">
        <v>56</v>
      </c>
      <c r="E71" s="39" t="s">
        <v>772</v>
      </c>
    </row>
    <row r="72" spans="1:5" ht="25.5">
      <c r="A72" s="35" t="s">
        <v>57</v>
      </c>
      <c r="E72" s="40" t="s">
        <v>773</v>
      </c>
    </row>
    <row r="73" spans="1:5" ht="51">
      <c r="A73" t="s">
        <v>59</v>
      </c>
      <c r="E73" s="39" t="s">
        <v>740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716</v>
      </c>
      <c s="41">
        <f>Rekapitulace!C16</f>
      </c>
      <c s="20" t="s">
        <v>0</v>
      </c>
      <c t="s">
        <v>23</v>
      </c>
      <c t="s">
        <v>28</v>
      </c>
    </row>
    <row r="4" spans="1:16" ht="32" customHeight="1">
      <c r="A4" s="24" t="s">
        <v>20</v>
      </c>
      <c s="25" t="s">
        <v>29</v>
      </c>
      <c s="27" t="s">
        <v>716</v>
      </c>
      <c r="E4" s="26" t="s">
        <v>717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COUNTIFS(L8:L79,"=0",A8:A79,"P")+COUNTIFS(L8:L79,"",A8:A79,"P")+SUM(Q8:Q79)</f>
      </c>
    </row>
    <row r="8" spans="1:13" ht="12.75">
      <c r="A8" t="s">
        <v>45</v>
      </c>
      <c r="C8" s="28" t="s">
        <v>776</v>
      </c>
      <c r="E8" s="30" t="s">
        <v>775</v>
      </c>
      <c r="J8" s="29">
        <f>0+J9+J34</f>
      </c>
      <c s="29">
        <f>0+K9+K34</f>
      </c>
      <c s="29">
        <f>0+L9+L34</f>
      </c>
      <c s="29">
        <f>0+M9+M34</f>
      </c>
    </row>
    <row r="9" spans="1:13" ht="12.75">
      <c r="A9" t="s">
        <v>47</v>
      </c>
      <c r="C9" s="31" t="s">
        <v>66</v>
      </c>
      <c r="E9" s="33" t="s">
        <v>777</v>
      </c>
      <c r="J9" s="32">
        <f>0</f>
      </c>
      <c s="32">
        <f>0</f>
      </c>
      <c s="32">
        <f>0+L10+L14+L18+L22+L26+L30</f>
      </c>
      <c s="32">
        <f>0+M10+M14+M18+M22+M26+M30</f>
      </c>
    </row>
    <row r="10" spans="1:16" ht="12.75">
      <c r="A10" t="s">
        <v>50</v>
      </c>
      <c s="34" t="s">
        <v>48</v>
      </c>
      <c s="34" t="s">
        <v>778</v>
      </c>
      <c s="35" t="s">
        <v>5</v>
      </c>
      <c s="6" t="s">
        <v>779</v>
      </c>
      <c s="36" t="s">
        <v>780</v>
      </c>
      <c s="37">
        <v>1</v>
      </c>
      <c s="36">
        <v>0</v>
      </c>
      <c s="36">
        <f>ROUND(G10*H10,6)</f>
      </c>
      <c r="L10" s="38">
        <v>0</v>
      </c>
      <c s="32">
        <f>ROUND(ROUND(L10,2)*ROUND(G10,3),2)</f>
      </c>
      <c s="36" t="s">
        <v>55</v>
      </c>
      <c>
        <f>(M10*21)/100</f>
      </c>
      <c t="s">
        <v>28</v>
      </c>
    </row>
    <row r="11" spans="1:5" ht="12.75">
      <c r="A11" s="35" t="s">
        <v>56</v>
      </c>
      <c r="E11" s="39" t="s">
        <v>779</v>
      </c>
    </row>
    <row r="12" spans="1:5" ht="12.75">
      <c r="A12" s="35" t="s">
        <v>57</v>
      </c>
      <c r="E12" s="40" t="s">
        <v>5</v>
      </c>
    </row>
    <row r="13" spans="1:5" ht="12.75">
      <c r="A13" t="s">
        <v>59</v>
      </c>
      <c r="E13" s="39" t="s">
        <v>5</v>
      </c>
    </row>
    <row r="14" spans="1:16" ht="12.75">
      <c r="A14" t="s">
        <v>50</v>
      </c>
      <c s="34" t="s">
        <v>28</v>
      </c>
      <c s="34" t="s">
        <v>781</v>
      </c>
      <c s="35" t="s">
        <v>5</v>
      </c>
      <c s="6" t="s">
        <v>782</v>
      </c>
      <c s="36" t="s">
        <v>780</v>
      </c>
      <c s="37">
        <v>1</v>
      </c>
      <c s="36">
        <v>0</v>
      </c>
      <c s="36">
        <f>ROUND(G14*H14,6)</f>
      </c>
      <c r="L14" s="38">
        <v>0</v>
      </c>
      <c s="32">
        <f>ROUND(ROUND(L14,2)*ROUND(G14,3),2)</f>
      </c>
      <c s="36" t="s">
        <v>55</v>
      </c>
      <c>
        <f>(M14*21)/100</f>
      </c>
      <c t="s">
        <v>28</v>
      </c>
    </row>
    <row r="15" spans="1:5" ht="12.75">
      <c r="A15" s="35" t="s">
        <v>56</v>
      </c>
      <c r="E15" s="39" t="s">
        <v>782</v>
      </c>
    </row>
    <row r="16" spans="1:5" ht="12.75">
      <c r="A16" s="35" t="s">
        <v>57</v>
      </c>
      <c r="E16" s="40" t="s">
        <v>5</v>
      </c>
    </row>
    <row r="17" spans="1:5" ht="12.75">
      <c r="A17" t="s">
        <v>59</v>
      </c>
      <c r="E17" s="39" t="s">
        <v>5</v>
      </c>
    </row>
    <row r="18" spans="1:16" ht="25.5">
      <c r="A18" t="s">
        <v>50</v>
      </c>
      <c s="34" t="s">
        <v>26</v>
      </c>
      <c s="34" t="s">
        <v>783</v>
      </c>
      <c s="35" t="s">
        <v>5</v>
      </c>
      <c s="6" t="s">
        <v>784</v>
      </c>
      <c s="36" t="s">
        <v>780</v>
      </c>
      <c s="37">
        <v>1</v>
      </c>
      <c s="36">
        <v>0</v>
      </c>
      <c s="36">
        <f>ROUND(G18*H18,6)</f>
      </c>
      <c r="L18" s="38">
        <v>0</v>
      </c>
      <c s="32">
        <f>ROUND(ROUND(L18,2)*ROUND(G18,3),2)</f>
      </c>
      <c s="36" t="s">
        <v>55</v>
      </c>
      <c>
        <f>(M18*21)/100</f>
      </c>
      <c t="s">
        <v>28</v>
      </c>
    </row>
    <row r="19" spans="1:5" ht="25.5">
      <c r="A19" s="35" t="s">
        <v>56</v>
      </c>
      <c r="E19" s="39" t="s">
        <v>784</v>
      </c>
    </row>
    <row r="20" spans="1:5" ht="12.75">
      <c r="A20" s="35" t="s">
        <v>57</v>
      </c>
      <c r="E20" s="40" t="s">
        <v>5</v>
      </c>
    </row>
    <row r="21" spans="1:5" ht="12.75">
      <c r="A21" t="s">
        <v>59</v>
      </c>
      <c r="E21" s="39" t="s">
        <v>5</v>
      </c>
    </row>
    <row r="22" spans="1:16" ht="12.75">
      <c r="A22" t="s">
        <v>50</v>
      </c>
      <c s="34" t="s">
        <v>75</v>
      </c>
      <c s="34" t="s">
        <v>785</v>
      </c>
      <c s="35" t="s">
        <v>5</v>
      </c>
      <c s="6" t="s">
        <v>786</v>
      </c>
      <c s="36" t="s">
        <v>780</v>
      </c>
      <c s="37">
        <v>1</v>
      </c>
      <c s="36">
        <v>0</v>
      </c>
      <c s="36">
        <f>ROUND(G22*H22,6)</f>
      </c>
      <c r="L22" s="38">
        <v>0</v>
      </c>
      <c s="32">
        <f>ROUND(ROUND(L22,2)*ROUND(G22,3),2)</f>
      </c>
      <c s="36" t="s">
        <v>55</v>
      </c>
      <c>
        <f>(M22*21)/100</f>
      </c>
      <c t="s">
        <v>28</v>
      </c>
    </row>
    <row r="23" spans="1:5" ht="12.75">
      <c r="A23" s="35" t="s">
        <v>56</v>
      </c>
      <c r="E23" s="39" t="s">
        <v>786</v>
      </c>
    </row>
    <row r="24" spans="1:5" ht="12.75">
      <c r="A24" s="35" t="s">
        <v>57</v>
      </c>
      <c r="E24" s="40" t="s">
        <v>5</v>
      </c>
    </row>
    <row r="25" spans="1:5" ht="12.75">
      <c r="A25" t="s">
        <v>59</v>
      </c>
      <c r="E25" s="39" t="s">
        <v>5</v>
      </c>
    </row>
    <row r="26" spans="1:16" ht="38.25">
      <c r="A26" t="s">
        <v>50</v>
      </c>
      <c s="34" t="s">
        <v>81</v>
      </c>
      <c s="34" t="s">
        <v>787</v>
      </c>
      <c s="35" t="s">
        <v>5</v>
      </c>
      <c s="6" t="s">
        <v>788</v>
      </c>
      <c s="36" t="s">
        <v>186</v>
      </c>
      <c s="37">
        <v>1.377</v>
      </c>
      <c s="36">
        <v>0</v>
      </c>
      <c s="36">
        <f>ROUND(G26*H26,6)</f>
      </c>
      <c r="L26" s="38">
        <v>0</v>
      </c>
      <c s="32">
        <f>ROUND(ROUND(L26,2)*ROUND(G26,3),2)</f>
      </c>
      <c s="36" t="s">
        <v>55</v>
      </c>
      <c>
        <f>(M26*21)/100</f>
      </c>
      <c t="s">
        <v>28</v>
      </c>
    </row>
    <row r="27" spans="1:5" ht="76.5">
      <c r="A27" s="35" t="s">
        <v>56</v>
      </c>
      <c r="E27" s="39" t="s">
        <v>789</v>
      </c>
    </row>
    <row r="28" spans="1:5" ht="25.5">
      <c r="A28" s="35" t="s">
        <v>57</v>
      </c>
      <c r="E28" s="40" t="s">
        <v>790</v>
      </c>
    </row>
    <row r="29" spans="1:5" ht="12.75">
      <c r="A29" t="s">
        <v>59</v>
      </c>
      <c r="E29" s="39" t="s">
        <v>791</v>
      </c>
    </row>
    <row r="30" spans="1:16" ht="25.5">
      <c r="A30" t="s">
        <v>50</v>
      </c>
      <c s="34" t="s">
        <v>27</v>
      </c>
      <c s="34" t="s">
        <v>792</v>
      </c>
      <c s="35" t="s">
        <v>5</v>
      </c>
      <c s="6" t="s">
        <v>793</v>
      </c>
      <c s="36" t="s">
        <v>90</v>
      </c>
      <c s="37">
        <v>1</v>
      </c>
      <c s="36">
        <v>0</v>
      </c>
      <c s="36">
        <f>ROUND(G30*H30,6)</f>
      </c>
      <c r="L30" s="38">
        <v>0</v>
      </c>
      <c s="32">
        <f>ROUND(ROUND(L30,2)*ROUND(G30,3),2)</f>
      </c>
      <c s="36" t="s">
        <v>55</v>
      </c>
      <c>
        <f>(M30*21)/100</f>
      </c>
      <c t="s">
        <v>28</v>
      </c>
    </row>
    <row r="31" spans="1:5" ht="51">
      <c r="A31" s="35" t="s">
        <v>56</v>
      </c>
      <c r="E31" s="39" t="s">
        <v>794</v>
      </c>
    </row>
    <row r="32" spans="1:5" ht="12.75">
      <c r="A32" s="35" t="s">
        <v>57</v>
      </c>
      <c r="E32" s="40" t="s">
        <v>5</v>
      </c>
    </row>
    <row r="33" spans="1:5" ht="12.75">
      <c r="A33" t="s">
        <v>59</v>
      </c>
      <c r="E33" s="39" t="s">
        <v>795</v>
      </c>
    </row>
    <row r="34" spans="1:13" ht="12.75">
      <c r="A34" t="s">
        <v>47</v>
      </c>
      <c r="C34" s="31" t="s">
        <v>73</v>
      </c>
      <c r="E34" s="33" t="s">
        <v>796</v>
      </c>
      <c r="J34" s="32">
        <f>0</f>
      </c>
      <c s="32">
        <f>0</f>
      </c>
      <c s="32">
        <f>0+L35+L39+L43+L47+L51+L55+L59+L63+L67+L71+L75+L79</f>
      </c>
      <c s="32">
        <f>0+M35+M39+M43+M47+M51+M55+M59+M63+M67+M71+M75+M79</f>
      </c>
    </row>
    <row r="35" spans="1:16" ht="12.75">
      <c r="A35" t="s">
        <v>50</v>
      </c>
      <c s="34" t="s">
        <v>87</v>
      </c>
      <c s="34" t="s">
        <v>797</v>
      </c>
      <c s="35" t="s">
        <v>5</v>
      </c>
      <c s="6" t="s">
        <v>798</v>
      </c>
      <c s="36" t="s">
        <v>90</v>
      </c>
      <c s="37">
        <v>1</v>
      </c>
      <c s="36">
        <v>0</v>
      </c>
      <c s="36">
        <f>ROUND(G35*H35,6)</f>
      </c>
      <c r="L35" s="38">
        <v>0</v>
      </c>
      <c s="32">
        <f>ROUND(ROUND(L35,2)*ROUND(G35,3),2)</f>
      </c>
      <c s="36" t="s">
        <v>55</v>
      </c>
      <c>
        <f>(M35*21)/100</f>
      </c>
      <c t="s">
        <v>28</v>
      </c>
    </row>
    <row r="36" spans="1:5" ht="12.75">
      <c r="A36" s="35" t="s">
        <v>56</v>
      </c>
      <c r="E36" s="39" t="s">
        <v>798</v>
      </c>
    </row>
    <row r="37" spans="1:5" ht="12.75">
      <c r="A37" s="35" t="s">
        <v>57</v>
      </c>
      <c r="E37" s="40" t="s">
        <v>5</v>
      </c>
    </row>
    <row r="38" spans="1:5" ht="89.25">
      <c r="A38" t="s">
        <v>59</v>
      </c>
      <c r="E38" s="43" t="s">
        <v>799</v>
      </c>
    </row>
    <row r="39" spans="1:16" ht="12.75">
      <c r="A39" t="s">
        <v>50</v>
      </c>
      <c s="34" t="s">
        <v>96</v>
      </c>
      <c s="34" t="s">
        <v>800</v>
      </c>
      <c s="35" t="s">
        <v>5</v>
      </c>
      <c s="6" t="s">
        <v>801</v>
      </c>
      <c s="36" t="s">
        <v>802</v>
      </c>
      <c s="37">
        <v>1</v>
      </c>
      <c s="36">
        <v>0</v>
      </c>
      <c s="36">
        <f>ROUND(G39*H39,6)</f>
      </c>
      <c r="L39" s="38">
        <v>0</v>
      </c>
      <c s="32">
        <f>ROUND(ROUND(L39,2)*ROUND(G39,3),2)</f>
      </c>
      <c s="36" t="s">
        <v>55</v>
      </c>
      <c>
        <f>(M39*21)/100</f>
      </c>
      <c t="s">
        <v>28</v>
      </c>
    </row>
    <row r="40" spans="1:5" ht="12.75">
      <c r="A40" s="35" t="s">
        <v>56</v>
      </c>
      <c r="E40" s="39" t="s">
        <v>801</v>
      </c>
    </row>
    <row r="41" spans="1:5" ht="12.75">
      <c r="A41" s="35" t="s">
        <v>57</v>
      </c>
      <c r="E41" s="40" t="s">
        <v>5</v>
      </c>
    </row>
    <row r="42" spans="1:5" ht="38.25">
      <c r="A42" t="s">
        <v>59</v>
      </c>
      <c r="E42" s="39" t="s">
        <v>803</v>
      </c>
    </row>
    <row r="43" spans="1:16" ht="12.75">
      <c r="A43" t="s">
        <v>50</v>
      </c>
      <c s="34" t="s">
        <v>101</v>
      </c>
      <c s="34" t="s">
        <v>804</v>
      </c>
      <c s="35" t="s">
        <v>5</v>
      </c>
      <c s="6" t="s">
        <v>805</v>
      </c>
      <c s="36" t="s">
        <v>802</v>
      </c>
      <c s="37">
        <v>1</v>
      </c>
      <c s="36">
        <v>0</v>
      </c>
      <c s="36">
        <f>ROUND(G43*H43,6)</f>
      </c>
      <c r="L43" s="38">
        <v>0</v>
      </c>
      <c s="32">
        <f>ROUND(ROUND(L43,2)*ROUND(G43,3),2)</f>
      </c>
      <c s="36" t="s">
        <v>55</v>
      </c>
      <c>
        <f>(M43*21)/100</f>
      </c>
      <c t="s">
        <v>28</v>
      </c>
    </row>
    <row r="44" spans="1:5" ht="12.75">
      <c r="A44" s="35" t="s">
        <v>56</v>
      </c>
      <c r="E44" s="39" t="s">
        <v>805</v>
      </c>
    </row>
    <row r="45" spans="1:5" ht="12.75">
      <c r="A45" s="35" t="s">
        <v>57</v>
      </c>
      <c r="E45" s="40" t="s">
        <v>5</v>
      </c>
    </row>
    <row r="46" spans="1:5" ht="12.75">
      <c r="A46" t="s">
        <v>59</v>
      </c>
      <c r="E46" s="39" t="s">
        <v>806</v>
      </c>
    </row>
    <row r="47" spans="1:16" ht="25.5">
      <c r="A47" t="s">
        <v>50</v>
      </c>
      <c s="34" t="s">
        <v>105</v>
      </c>
      <c s="34" t="s">
        <v>807</v>
      </c>
      <c s="35" t="s">
        <v>5</v>
      </c>
      <c s="6" t="s">
        <v>808</v>
      </c>
      <c s="36" t="s">
        <v>780</v>
      </c>
      <c s="37">
        <v>1</v>
      </c>
      <c s="36">
        <v>0</v>
      </c>
      <c s="36">
        <f>ROUND(G47*H47,6)</f>
      </c>
      <c r="L47" s="38">
        <v>0</v>
      </c>
      <c s="32">
        <f>ROUND(ROUND(L47,2)*ROUND(G47,3),2)</f>
      </c>
      <c s="36" t="s">
        <v>55</v>
      </c>
      <c>
        <f>(M47*21)/100</f>
      </c>
      <c t="s">
        <v>28</v>
      </c>
    </row>
    <row r="48" spans="1:5" ht="25.5">
      <c r="A48" s="35" t="s">
        <v>56</v>
      </c>
      <c r="E48" s="39" t="s">
        <v>808</v>
      </c>
    </row>
    <row r="49" spans="1:5" ht="12.75">
      <c r="A49" s="35" t="s">
        <v>57</v>
      </c>
      <c r="E49" s="40" t="s">
        <v>5</v>
      </c>
    </row>
    <row r="50" spans="1:5" ht="12.75">
      <c r="A50" t="s">
        <v>59</v>
      </c>
      <c r="E50" s="39" t="s">
        <v>806</v>
      </c>
    </row>
    <row r="51" spans="1:16" ht="25.5">
      <c r="A51" t="s">
        <v>50</v>
      </c>
      <c s="34" t="s">
        <v>109</v>
      </c>
      <c s="34" t="s">
        <v>809</v>
      </c>
      <c s="35" t="s">
        <v>5</v>
      </c>
      <c s="6" t="s">
        <v>810</v>
      </c>
      <c s="36" t="s">
        <v>780</v>
      </c>
      <c s="37">
        <v>2</v>
      </c>
      <c s="36">
        <v>0</v>
      </c>
      <c s="36">
        <f>ROUND(G51*H51,6)</f>
      </c>
      <c r="L51" s="38">
        <v>0</v>
      </c>
      <c s="32">
        <f>ROUND(ROUND(L51,2)*ROUND(G51,3),2)</f>
      </c>
      <c s="36" t="s">
        <v>55</v>
      </c>
      <c>
        <f>(M51*21)/100</f>
      </c>
      <c t="s">
        <v>28</v>
      </c>
    </row>
    <row r="52" spans="1:5" ht="51">
      <c r="A52" s="35" t="s">
        <v>56</v>
      </c>
      <c r="E52" s="39" t="s">
        <v>811</v>
      </c>
    </row>
    <row r="53" spans="1:5" ht="12.75">
      <c r="A53" s="35" t="s">
        <v>57</v>
      </c>
      <c r="E53" s="40" t="s">
        <v>5</v>
      </c>
    </row>
    <row r="54" spans="1:5" ht="12.75">
      <c r="A54" t="s">
        <v>59</v>
      </c>
      <c r="E54" s="39" t="s">
        <v>806</v>
      </c>
    </row>
    <row r="55" spans="1:16" ht="12.75">
      <c r="A55" t="s">
        <v>50</v>
      </c>
      <c s="34" t="s">
        <v>115</v>
      </c>
      <c s="34" t="s">
        <v>812</v>
      </c>
      <c s="35" t="s">
        <v>5</v>
      </c>
      <c s="6" t="s">
        <v>813</v>
      </c>
      <c s="36" t="s">
        <v>780</v>
      </c>
      <c s="37">
        <v>1</v>
      </c>
      <c s="36">
        <v>0</v>
      </c>
      <c s="36">
        <f>ROUND(G55*H55,6)</f>
      </c>
      <c r="L55" s="38">
        <v>0</v>
      </c>
      <c s="32">
        <f>ROUND(ROUND(L55,2)*ROUND(G55,3),2)</f>
      </c>
      <c s="36" t="s">
        <v>814</v>
      </c>
      <c>
        <f>(M55*21)/100</f>
      </c>
      <c t="s">
        <v>28</v>
      </c>
    </row>
    <row r="56" spans="1:5" ht="12.75">
      <c r="A56" s="35" t="s">
        <v>56</v>
      </c>
      <c r="E56" s="39" t="s">
        <v>813</v>
      </c>
    </row>
    <row r="57" spans="1:5" ht="12.75">
      <c r="A57" s="35" t="s">
        <v>57</v>
      </c>
      <c r="E57" s="40" t="s">
        <v>5</v>
      </c>
    </row>
    <row r="58" spans="1:5" ht="89.25">
      <c r="A58" t="s">
        <v>59</v>
      </c>
      <c r="E58" s="39" t="s">
        <v>815</v>
      </c>
    </row>
    <row r="59" spans="1:16" ht="12.75">
      <c r="A59" t="s">
        <v>50</v>
      </c>
      <c s="34" t="s">
        <v>214</v>
      </c>
      <c s="34" t="s">
        <v>816</v>
      </c>
      <c s="35" t="s">
        <v>5</v>
      </c>
      <c s="6" t="s">
        <v>817</v>
      </c>
      <c s="36" t="s">
        <v>780</v>
      </c>
      <c s="37">
        <v>1</v>
      </c>
      <c s="36">
        <v>0</v>
      </c>
      <c s="36">
        <f>ROUND(G59*H59,6)</f>
      </c>
      <c r="L59" s="38">
        <v>0</v>
      </c>
      <c s="32">
        <f>ROUND(ROUND(L59,2)*ROUND(G59,3),2)</f>
      </c>
      <c s="36" t="s">
        <v>818</v>
      </c>
      <c>
        <f>(M59*21)/100</f>
      </c>
      <c t="s">
        <v>28</v>
      </c>
    </row>
    <row r="60" spans="1:5" ht="12.75">
      <c r="A60" s="35" t="s">
        <v>56</v>
      </c>
      <c r="E60" s="39" t="s">
        <v>817</v>
      </c>
    </row>
    <row r="61" spans="1:5" ht="12.75">
      <c r="A61" s="35" t="s">
        <v>57</v>
      </c>
      <c r="E61" s="40" t="s">
        <v>5</v>
      </c>
    </row>
    <row r="62" spans="1:5" ht="153">
      <c r="A62" t="s">
        <v>59</v>
      </c>
      <c r="E62" s="39" t="s">
        <v>819</v>
      </c>
    </row>
    <row r="63" spans="1:16" ht="12.75">
      <c r="A63" t="s">
        <v>50</v>
      </c>
      <c s="34" t="s">
        <v>120</v>
      </c>
      <c s="34" t="s">
        <v>820</v>
      </c>
      <c s="35" t="s">
        <v>5</v>
      </c>
      <c s="6" t="s">
        <v>821</v>
      </c>
      <c s="36" t="s">
        <v>780</v>
      </c>
      <c s="37">
        <v>1</v>
      </c>
      <c s="36">
        <v>0</v>
      </c>
      <c s="36">
        <f>ROUND(G63*H63,6)</f>
      </c>
      <c r="L63" s="38">
        <v>0</v>
      </c>
      <c s="32">
        <f>ROUND(ROUND(L63,2)*ROUND(G63,3),2)</f>
      </c>
      <c s="36" t="s">
        <v>814</v>
      </c>
      <c>
        <f>(M63*21)/100</f>
      </c>
      <c t="s">
        <v>28</v>
      </c>
    </row>
    <row r="64" spans="1:5" ht="12.75">
      <c r="A64" s="35" t="s">
        <v>56</v>
      </c>
      <c r="E64" s="39" t="s">
        <v>821</v>
      </c>
    </row>
    <row r="65" spans="1:5" ht="12.75">
      <c r="A65" s="35" t="s">
        <v>57</v>
      </c>
      <c r="E65" s="40" t="s">
        <v>5</v>
      </c>
    </row>
    <row r="66" spans="1:5" ht="89.25">
      <c r="A66" t="s">
        <v>59</v>
      </c>
      <c r="E66" s="39" t="s">
        <v>822</v>
      </c>
    </row>
    <row r="67" spans="1:16" ht="12.75">
      <c r="A67" t="s">
        <v>50</v>
      </c>
      <c s="34" t="s">
        <v>124</v>
      </c>
      <c s="34" t="s">
        <v>823</v>
      </c>
      <c s="35" t="s">
        <v>5</v>
      </c>
      <c s="6" t="s">
        <v>824</v>
      </c>
      <c s="36" t="s">
        <v>780</v>
      </c>
      <c s="37">
        <v>1</v>
      </c>
      <c s="36">
        <v>0</v>
      </c>
      <c s="36">
        <f>ROUND(G67*H67,6)</f>
      </c>
      <c r="L67" s="38">
        <v>0</v>
      </c>
      <c s="32">
        <f>ROUND(ROUND(L67,2)*ROUND(G67,3),2)</f>
      </c>
      <c s="36" t="s">
        <v>818</v>
      </c>
      <c>
        <f>(M67*21)/100</f>
      </c>
      <c t="s">
        <v>28</v>
      </c>
    </row>
    <row r="68" spans="1:5" ht="12.75">
      <c r="A68" s="35" t="s">
        <v>56</v>
      </c>
      <c r="E68" s="39" t="s">
        <v>824</v>
      </c>
    </row>
    <row r="69" spans="1:5" ht="12.75">
      <c r="A69" s="35" t="s">
        <v>57</v>
      </c>
      <c r="E69" s="40" t="s">
        <v>5</v>
      </c>
    </row>
    <row r="70" spans="1:5" ht="12.75">
      <c r="A70" t="s">
        <v>59</v>
      </c>
      <c r="E70" s="39" t="s">
        <v>5</v>
      </c>
    </row>
    <row r="71" spans="1:16" ht="12.75">
      <c r="A71" t="s">
        <v>50</v>
      </c>
      <c s="34" t="s">
        <v>129</v>
      </c>
      <c s="34" t="s">
        <v>825</v>
      </c>
      <c s="35" t="s">
        <v>5</v>
      </c>
      <c s="6" t="s">
        <v>826</v>
      </c>
      <c s="36" t="s">
        <v>780</v>
      </c>
      <c s="37">
        <v>1</v>
      </c>
      <c s="36">
        <v>0</v>
      </c>
      <c s="36">
        <f>ROUND(G71*H71,6)</f>
      </c>
      <c r="L71" s="38">
        <v>0</v>
      </c>
      <c s="32">
        <f>ROUND(ROUND(L71,2)*ROUND(G71,3),2)</f>
      </c>
      <c s="36" t="s">
        <v>55</v>
      </c>
      <c>
        <f>(M71*21)/100</f>
      </c>
      <c t="s">
        <v>28</v>
      </c>
    </row>
    <row r="72" spans="1:5" ht="12.75">
      <c r="A72" s="35" t="s">
        <v>56</v>
      </c>
      <c r="E72" s="39" t="s">
        <v>826</v>
      </c>
    </row>
    <row r="73" spans="1:5" ht="12.75">
      <c r="A73" s="35" t="s">
        <v>57</v>
      </c>
      <c r="E73" s="40" t="s">
        <v>5</v>
      </c>
    </row>
    <row r="74" spans="1:5" ht="25.5">
      <c r="A74" t="s">
        <v>59</v>
      </c>
      <c r="E74" s="39" t="s">
        <v>827</v>
      </c>
    </row>
    <row r="75" spans="1:16" ht="12.75">
      <c r="A75" t="s">
        <v>50</v>
      </c>
      <c s="34" t="s">
        <v>133</v>
      </c>
      <c s="34" t="s">
        <v>828</v>
      </c>
      <c s="35" t="s">
        <v>5</v>
      </c>
      <c s="6" t="s">
        <v>829</v>
      </c>
      <c s="36" t="s">
        <v>780</v>
      </c>
      <c s="37">
        <v>1</v>
      </c>
      <c s="36">
        <v>0</v>
      </c>
      <c s="36">
        <f>ROUND(G75*H75,6)</f>
      </c>
      <c r="L75" s="38">
        <v>0</v>
      </c>
      <c s="32">
        <f>ROUND(ROUND(L75,2)*ROUND(G75,3),2)</f>
      </c>
      <c s="36" t="s">
        <v>55</v>
      </c>
      <c>
        <f>(M75*21)/100</f>
      </c>
      <c t="s">
        <v>28</v>
      </c>
    </row>
    <row r="76" spans="1:5" ht="12.75">
      <c r="A76" s="35" t="s">
        <v>56</v>
      </c>
      <c r="E76" s="39" t="s">
        <v>829</v>
      </c>
    </row>
    <row r="77" spans="1:5" ht="12.75">
      <c r="A77" s="35" t="s">
        <v>57</v>
      </c>
      <c r="E77" s="40" t="s">
        <v>5</v>
      </c>
    </row>
    <row r="78" spans="1:5" ht="12.75">
      <c r="A78" t="s">
        <v>59</v>
      </c>
      <c r="E78" s="39" t="s">
        <v>5</v>
      </c>
    </row>
    <row r="79" spans="1:16" ht="12.75">
      <c r="A79" t="s">
        <v>50</v>
      </c>
      <c s="34" t="s">
        <v>141</v>
      </c>
      <c s="34" t="s">
        <v>830</v>
      </c>
      <c s="35" t="s">
        <v>5</v>
      </c>
      <c s="6" t="s">
        <v>831</v>
      </c>
      <c s="36" t="s">
        <v>780</v>
      </c>
      <c s="37">
        <v>1</v>
      </c>
      <c s="36">
        <v>0</v>
      </c>
      <c s="36">
        <f>ROUND(G79*H79,6)</f>
      </c>
      <c r="L79" s="38">
        <v>0</v>
      </c>
      <c s="32">
        <f>ROUND(ROUND(L79,2)*ROUND(G79,3),2)</f>
      </c>
      <c s="36" t="s">
        <v>55</v>
      </c>
      <c>
        <f>(M79*21)/100</f>
      </c>
      <c t="s">
        <v>28</v>
      </c>
    </row>
    <row r="80" spans="1:5" ht="12.75">
      <c r="A80" s="35" t="s">
        <v>56</v>
      </c>
      <c r="E80" s="39" t="s">
        <v>831</v>
      </c>
    </row>
    <row r="81" spans="1:5" ht="12.75">
      <c r="A81" s="35" t="s">
        <v>57</v>
      </c>
      <c r="E81" s="40" t="s">
        <v>5</v>
      </c>
    </row>
    <row r="82" spans="1:5" ht="76.5">
      <c r="A82" t="s">
        <v>59</v>
      </c>
      <c r="E82" s="39" t="s">
        <v>832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833</v>
      </c>
      <c s="41">
        <f>Rekapitulace!C19</f>
      </c>
      <c s="20" t="s">
        <v>0</v>
      </c>
      <c t="s">
        <v>23</v>
      </c>
      <c t="s">
        <v>28</v>
      </c>
    </row>
    <row r="4" spans="1:16" ht="32" customHeight="1">
      <c r="A4" s="24" t="s">
        <v>20</v>
      </c>
      <c s="25" t="s">
        <v>29</v>
      </c>
      <c s="27" t="s">
        <v>833</v>
      </c>
      <c r="E4" s="26" t="s">
        <v>834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COUNTIFS(L8:L143,"=0",A8:A143,"P")+COUNTIFS(L8:L143,"",A8:A143,"P")+SUM(Q8:Q143)</f>
      </c>
    </row>
    <row r="8" spans="1:13" ht="12.75">
      <c r="A8" t="s">
        <v>45</v>
      </c>
      <c r="C8" s="28" t="s">
        <v>837</v>
      </c>
      <c r="E8" s="30" t="s">
        <v>836</v>
      </c>
      <c r="J8" s="29">
        <f>0+J9+J114</f>
      </c>
      <c s="29">
        <f>0+K9+K114</f>
      </c>
      <c s="29">
        <f>0+L9+L114</f>
      </c>
      <c s="29">
        <f>0+M9+M114</f>
      </c>
    </row>
    <row r="9" spans="1:13" ht="12.75">
      <c r="A9" t="s">
        <v>47</v>
      </c>
      <c r="C9" s="31" t="s">
        <v>81</v>
      </c>
      <c r="E9" s="33" t="s">
        <v>838</v>
      </c>
      <c r="J9" s="32">
        <f>0</f>
      </c>
      <c s="32">
        <f>0</f>
      </c>
      <c s="32">
        <f>0+L10+L14+L18+L22+L26+L30+L34+L38+L42+L46+L50+L54+L58+L62+L66+L70+L74+L78+L82+L86+L90+L94+L98+L102+L106+L110</f>
      </c>
      <c s="32">
        <f>0+M10+M14+M18+M22+M26+M30+M34+M38+M42+M46+M50+M54+M58+M62+M66+M70+M74+M78+M82+M86+M90+M94+M98+M102+M106+M110</f>
      </c>
    </row>
    <row r="10" spans="1:16" ht="12.75">
      <c r="A10" t="s">
        <v>50</v>
      </c>
      <c s="34" t="s">
        <v>48</v>
      </c>
      <c s="34" t="s">
        <v>839</v>
      </c>
      <c s="35" t="s">
        <v>5</v>
      </c>
      <c s="6" t="s">
        <v>840</v>
      </c>
      <c s="36" t="s">
        <v>90</v>
      </c>
      <c s="37">
        <v>10</v>
      </c>
      <c s="36">
        <v>3.70425</v>
      </c>
      <c s="36">
        <f>ROUND(G10*H10,6)</f>
      </c>
      <c r="L10" s="38">
        <v>0</v>
      </c>
      <c s="32">
        <f>ROUND(ROUND(L10,2)*ROUND(G10,3),2)</f>
      </c>
      <c s="36" t="s">
        <v>841</v>
      </c>
      <c>
        <f>(M10*21)/100</f>
      </c>
      <c t="s">
        <v>28</v>
      </c>
    </row>
    <row r="11" spans="1:5" ht="12.75">
      <c r="A11" s="35" t="s">
        <v>56</v>
      </c>
      <c r="E11" s="39" t="s">
        <v>840</v>
      </c>
    </row>
    <row r="12" spans="1:5" ht="12.75">
      <c r="A12" s="35" t="s">
        <v>57</v>
      </c>
      <c r="E12" s="40" t="s">
        <v>5</v>
      </c>
    </row>
    <row r="13" spans="1:5" ht="12.75">
      <c r="A13" t="s">
        <v>59</v>
      </c>
      <c r="E13" s="39" t="s">
        <v>5</v>
      </c>
    </row>
    <row r="14" spans="1:16" ht="12.75">
      <c r="A14" t="s">
        <v>50</v>
      </c>
      <c s="34" t="s">
        <v>28</v>
      </c>
      <c s="34" t="s">
        <v>842</v>
      </c>
      <c s="35" t="s">
        <v>5</v>
      </c>
      <c s="6" t="s">
        <v>843</v>
      </c>
      <c s="36" t="s">
        <v>90</v>
      </c>
      <c s="37">
        <v>635</v>
      </c>
      <c s="36">
        <v>0.327</v>
      </c>
      <c s="36">
        <f>ROUND(G14*H14,6)</f>
      </c>
      <c r="L14" s="38">
        <v>0</v>
      </c>
      <c s="32">
        <f>ROUND(ROUND(L14,2)*ROUND(G14,3),2)</f>
      </c>
      <c s="36" t="s">
        <v>841</v>
      </c>
      <c>
        <f>(M14*21)/100</f>
      </c>
      <c t="s">
        <v>28</v>
      </c>
    </row>
    <row r="15" spans="1:5" ht="12.75">
      <c r="A15" s="35" t="s">
        <v>56</v>
      </c>
      <c r="E15" s="39" t="s">
        <v>843</v>
      </c>
    </row>
    <row r="16" spans="1:5" ht="25.5">
      <c r="A16" s="35" t="s">
        <v>57</v>
      </c>
      <c r="E16" s="40" t="s">
        <v>844</v>
      </c>
    </row>
    <row r="17" spans="1:5" ht="12.75">
      <c r="A17" t="s">
        <v>59</v>
      </c>
      <c r="E17" s="39" t="s">
        <v>5</v>
      </c>
    </row>
    <row r="18" spans="1:16" ht="12.75">
      <c r="A18" t="s">
        <v>50</v>
      </c>
      <c s="34" t="s">
        <v>26</v>
      </c>
      <c s="34" t="s">
        <v>845</v>
      </c>
      <c s="35" t="s">
        <v>5</v>
      </c>
      <c s="6" t="s">
        <v>846</v>
      </c>
      <c s="36" t="s">
        <v>90</v>
      </c>
      <c s="37">
        <v>1270</v>
      </c>
      <c s="36">
        <v>0.00015</v>
      </c>
      <c s="36">
        <f>ROUND(G18*H18,6)</f>
      </c>
      <c r="L18" s="38">
        <v>0</v>
      </c>
      <c s="32">
        <f>ROUND(ROUND(L18,2)*ROUND(G18,3),2)</f>
      </c>
      <c s="36" t="s">
        <v>841</v>
      </c>
      <c>
        <f>(M18*21)/100</f>
      </c>
      <c t="s">
        <v>28</v>
      </c>
    </row>
    <row r="19" spans="1:5" ht="12.75">
      <c r="A19" s="35" t="s">
        <v>56</v>
      </c>
      <c r="E19" s="39" t="s">
        <v>846</v>
      </c>
    </row>
    <row r="20" spans="1:5" ht="25.5">
      <c r="A20" s="35" t="s">
        <v>57</v>
      </c>
      <c r="E20" s="40" t="s">
        <v>847</v>
      </c>
    </row>
    <row r="21" spans="1:5" ht="12.75">
      <c r="A21" t="s">
        <v>59</v>
      </c>
      <c r="E21" s="39" t="s">
        <v>5</v>
      </c>
    </row>
    <row r="22" spans="1:16" ht="12.75">
      <c r="A22" t="s">
        <v>50</v>
      </c>
      <c s="34" t="s">
        <v>75</v>
      </c>
      <c s="34" t="s">
        <v>848</v>
      </c>
      <c s="35" t="s">
        <v>5</v>
      </c>
      <c s="6" t="s">
        <v>849</v>
      </c>
      <c s="36" t="s">
        <v>90</v>
      </c>
      <c s="37">
        <v>2</v>
      </c>
      <c s="36">
        <v>0.21456</v>
      </c>
      <c s="36">
        <f>ROUND(G22*H22,6)</f>
      </c>
      <c r="L22" s="38">
        <v>0</v>
      </c>
      <c s="32">
        <f>ROUND(ROUND(L22,2)*ROUND(G22,3),2)</f>
      </c>
      <c s="36" t="s">
        <v>841</v>
      </c>
      <c>
        <f>(M22*21)/100</f>
      </c>
      <c t="s">
        <v>28</v>
      </c>
    </row>
    <row r="23" spans="1:5" ht="12.75">
      <c r="A23" s="35" t="s">
        <v>56</v>
      </c>
      <c r="E23" s="39" t="s">
        <v>849</v>
      </c>
    </row>
    <row r="24" spans="1:5" ht="12.75">
      <c r="A24" s="35" t="s">
        <v>57</v>
      </c>
      <c r="E24" s="40" t="s">
        <v>5</v>
      </c>
    </row>
    <row r="25" spans="1:5" ht="12.75">
      <c r="A25" t="s">
        <v>59</v>
      </c>
      <c r="E25" s="39" t="s">
        <v>5</v>
      </c>
    </row>
    <row r="26" spans="1:16" ht="12.75">
      <c r="A26" t="s">
        <v>50</v>
      </c>
      <c s="34" t="s">
        <v>81</v>
      </c>
      <c s="34" t="s">
        <v>850</v>
      </c>
      <c s="35" t="s">
        <v>5</v>
      </c>
      <c s="6" t="s">
        <v>851</v>
      </c>
      <c s="36" t="s">
        <v>54</v>
      </c>
      <c s="37">
        <v>63.835</v>
      </c>
      <c s="36">
        <v>1</v>
      </c>
      <c s="36">
        <f>ROUND(G26*H26,6)</f>
      </c>
      <c r="L26" s="38">
        <v>0</v>
      </c>
      <c s="32">
        <f>ROUND(ROUND(L26,2)*ROUND(G26,3),2)</f>
      </c>
      <c s="36" t="s">
        <v>841</v>
      </c>
      <c>
        <f>(M26*21)/100</f>
      </c>
      <c t="s">
        <v>28</v>
      </c>
    </row>
    <row r="27" spans="1:5" ht="12.75">
      <c r="A27" s="35" t="s">
        <v>56</v>
      </c>
      <c r="E27" s="39" t="s">
        <v>851</v>
      </c>
    </row>
    <row r="28" spans="1:5" ht="25.5">
      <c r="A28" s="35" t="s">
        <v>57</v>
      </c>
      <c r="E28" s="40" t="s">
        <v>852</v>
      </c>
    </row>
    <row r="29" spans="1:5" ht="12.75">
      <c r="A29" t="s">
        <v>59</v>
      </c>
      <c r="E29" s="39" t="s">
        <v>5</v>
      </c>
    </row>
    <row r="30" spans="1:16" ht="12.75">
      <c r="A30" t="s">
        <v>50</v>
      </c>
      <c s="34" t="s">
        <v>27</v>
      </c>
      <c s="34" t="s">
        <v>853</v>
      </c>
      <c s="35" t="s">
        <v>5</v>
      </c>
      <c s="6" t="s">
        <v>854</v>
      </c>
      <c s="36" t="s">
        <v>54</v>
      </c>
      <c s="37">
        <v>1416.27</v>
      </c>
      <c s="36">
        <v>1</v>
      </c>
      <c s="36">
        <f>ROUND(G30*H30,6)</f>
      </c>
      <c r="L30" s="38">
        <v>0</v>
      </c>
      <c s="32">
        <f>ROUND(ROUND(L30,2)*ROUND(G30,3),2)</f>
      </c>
      <c s="36" t="s">
        <v>841</v>
      </c>
      <c>
        <f>(M30*21)/100</f>
      </c>
      <c t="s">
        <v>28</v>
      </c>
    </row>
    <row r="31" spans="1:5" ht="12.75">
      <c r="A31" s="35" t="s">
        <v>56</v>
      </c>
      <c r="E31" s="39" t="s">
        <v>854</v>
      </c>
    </row>
    <row r="32" spans="1:5" ht="25.5">
      <c r="A32" s="35" t="s">
        <v>57</v>
      </c>
      <c r="E32" s="40" t="s">
        <v>855</v>
      </c>
    </row>
    <row r="33" spans="1:5" ht="12.75">
      <c r="A33" t="s">
        <v>59</v>
      </c>
      <c r="E33" s="39" t="s">
        <v>5</v>
      </c>
    </row>
    <row r="34" spans="1:16" ht="38.25">
      <c r="A34" t="s">
        <v>50</v>
      </c>
      <c s="34" t="s">
        <v>87</v>
      </c>
      <c s="34" t="s">
        <v>856</v>
      </c>
      <c s="35" t="s">
        <v>5</v>
      </c>
      <c s="6" t="s">
        <v>857</v>
      </c>
      <c s="36" t="s">
        <v>226</v>
      </c>
      <c s="37">
        <v>654</v>
      </c>
      <c s="36">
        <v>0</v>
      </c>
      <c s="36">
        <f>ROUND(G34*H34,6)</f>
      </c>
      <c r="L34" s="38">
        <v>0</v>
      </c>
      <c s="32">
        <f>ROUND(ROUND(L34,2)*ROUND(G34,3),2)</f>
      </c>
      <c s="36" t="s">
        <v>841</v>
      </c>
      <c>
        <f>(M34*21)/100</f>
      </c>
      <c t="s">
        <v>28</v>
      </c>
    </row>
    <row r="35" spans="1:5" ht="51">
      <c r="A35" s="35" t="s">
        <v>56</v>
      </c>
      <c r="E35" s="39" t="s">
        <v>858</v>
      </c>
    </row>
    <row r="36" spans="1:5" ht="38.25">
      <c r="A36" s="35" t="s">
        <v>57</v>
      </c>
      <c r="E36" s="42" t="s">
        <v>859</v>
      </c>
    </row>
    <row r="37" spans="1:5" ht="51">
      <c r="A37" t="s">
        <v>59</v>
      </c>
      <c r="E37" s="39" t="s">
        <v>860</v>
      </c>
    </row>
    <row r="38" spans="1:16" ht="25.5">
      <c r="A38" t="s">
        <v>50</v>
      </c>
      <c s="34" t="s">
        <v>92</v>
      </c>
      <c s="34" t="s">
        <v>861</v>
      </c>
      <c s="35" t="s">
        <v>5</v>
      </c>
      <c s="6" t="s">
        <v>862</v>
      </c>
      <c s="36" t="s">
        <v>226</v>
      </c>
      <c s="37">
        <v>751</v>
      </c>
      <c s="36">
        <v>0</v>
      </c>
      <c s="36">
        <f>ROUND(G38*H38,6)</f>
      </c>
      <c r="L38" s="38">
        <v>0</v>
      </c>
      <c s="32">
        <f>ROUND(ROUND(L38,2)*ROUND(G38,3),2)</f>
      </c>
      <c s="36" t="s">
        <v>841</v>
      </c>
      <c>
        <f>(M38*21)/100</f>
      </c>
      <c t="s">
        <v>28</v>
      </c>
    </row>
    <row r="39" spans="1:5" ht="51">
      <c r="A39" s="35" t="s">
        <v>56</v>
      </c>
      <c r="E39" s="39" t="s">
        <v>863</v>
      </c>
    </row>
    <row r="40" spans="1:5" ht="38.25">
      <c r="A40" s="35" t="s">
        <v>57</v>
      </c>
      <c r="E40" s="40" t="s">
        <v>864</v>
      </c>
    </row>
    <row r="41" spans="1:5" ht="38.25">
      <c r="A41" t="s">
        <v>59</v>
      </c>
      <c r="E41" s="39" t="s">
        <v>865</v>
      </c>
    </row>
    <row r="42" spans="1:16" ht="25.5">
      <c r="A42" t="s">
        <v>50</v>
      </c>
      <c s="34" t="s">
        <v>96</v>
      </c>
      <c s="34" t="s">
        <v>866</v>
      </c>
      <c s="35" t="s">
        <v>5</v>
      </c>
      <c s="6" t="s">
        <v>867</v>
      </c>
      <c s="36" t="s">
        <v>70</v>
      </c>
      <c s="37">
        <v>37.55</v>
      </c>
      <c s="36">
        <v>0</v>
      </c>
      <c s="36">
        <f>ROUND(G42*H42,6)</f>
      </c>
      <c r="L42" s="38">
        <v>0</v>
      </c>
      <c s="32">
        <f>ROUND(ROUND(L42,2)*ROUND(G42,3),2)</f>
      </c>
      <c s="36" t="s">
        <v>841</v>
      </c>
      <c>
        <f>(M42*21)/100</f>
      </c>
      <c t="s">
        <v>28</v>
      </c>
    </row>
    <row r="43" spans="1:5" ht="51">
      <c r="A43" s="35" t="s">
        <v>56</v>
      </c>
      <c r="E43" s="39" t="s">
        <v>868</v>
      </c>
    </row>
    <row r="44" spans="1:5" ht="25.5">
      <c r="A44" s="35" t="s">
        <v>57</v>
      </c>
      <c r="E44" s="40" t="s">
        <v>869</v>
      </c>
    </row>
    <row r="45" spans="1:5" ht="38.25">
      <c r="A45" t="s">
        <v>59</v>
      </c>
      <c r="E45" s="39" t="s">
        <v>870</v>
      </c>
    </row>
    <row r="46" spans="1:16" ht="38.25">
      <c r="A46" t="s">
        <v>50</v>
      </c>
      <c s="34" t="s">
        <v>101</v>
      </c>
      <c s="34" t="s">
        <v>871</v>
      </c>
      <c s="35" t="s">
        <v>5</v>
      </c>
      <c s="6" t="s">
        <v>872</v>
      </c>
      <c s="36" t="s">
        <v>186</v>
      </c>
      <c s="37">
        <v>0.381</v>
      </c>
      <c s="36">
        <v>0</v>
      </c>
      <c s="36">
        <f>ROUND(G46*H46,6)</f>
      </c>
      <c r="L46" s="38">
        <v>0</v>
      </c>
      <c s="32">
        <f>ROUND(ROUND(L46,2)*ROUND(G46,3),2)</f>
      </c>
      <c s="36" t="s">
        <v>841</v>
      </c>
      <c>
        <f>(M46*21)/100</f>
      </c>
      <c t="s">
        <v>28</v>
      </c>
    </row>
    <row r="47" spans="1:5" ht="114.75">
      <c r="A47" s="35" t="s">
        <v>56</v>
      </c>
      <c r="E47" s="39" t="s">
        <v>873</v>
      </c>
    </row>
    <row r="48" spans="1:5" ht="25.5">
      <c r="A48" s="35" t="s">
        <v>57</v>
      </c>
      <c r="E48" s="40" t="s">
        <v>874</v>
      </c>
    </row>
    <row r="49" spans="1:5" ht="102">
      <c r="A49" t="s">
        <v>59</v>
      </c>
      <c r="E49" s="39" t="s">
        <v>875</v>
      </c>
    </row>
    <row r="50" spans="1:16" ht="38.25">
      <c r="A50" t="s">
        <v>50</v>
      </c>
      <c s="34" t="s">
        <v>105</v>
      </c>
      <c s="34" t="s">
        <v>876</v>
      </c>
      <c s="35" t="s">
        <v>5</v>
      </c>
      <c s="6" t="s">
        <v>877</v>
      </c>
      <c s="36" t="s">
        <v>70</v>
      </c>
      <c s="37">
        <v>353.04</v>
      </c>
      <c s="36">
        <v>0</v>
      </c>
      <c s="36">
        <f>ROUND(G50*H50,6)</f>
      </c>
      <c r="L50" s="38">
        <v>0</v>
      </c>
      <c s="32">
        <f>ROUND(ROUND(L50,2)*ROUND(G50,3),2)</f>
      </c>
      <c s="36" t="s">
        <v>841</v>
      </c>
      <c>
        <f>(M50*21)/100</f>
      </c>
      <c t="s">
        <v>28</v>
      </c>
    </row>
    <row r="51" spans="1:5" ht="51">
      <c r="A51" s="35" t="s">
        <v>56</v>
      </c>
      <c r="E51" s="39" t="s">
        <v>878</v>
      </c>
    </row>
    <row r="52" spans="1:5" ht="63.75">
      <c r="A52" s="35" t="s">
        <v>57</v>
      </c>
      <c r="E52" s="42" t="s">
        <v>879</v>
      </c>
    </row>
    <row r="53" spans="1:5" ht="38.25">
      <c r="A53" t="s">
        <v>59</v>
      </c>
      <c r="E53" s="39" t="s">
        <v>880</v>
      </c>
    </row>
    <row r="54" spans="1:16" ht="25.5">
      <c r="A54" t="s">
        <v>50</v>
      </c>
      <c s="34" t="s">
        <v>109</v>
      </c>
      <c s="34" t="s">
        <v>881</v>
      </c>
      <c s="35" t="s">
        <v>5</v>
      </c>
      <c s="6" t="s">
        <v>882</v>
      </c>
      <c s="36" t="s">
        <v>186</v>
      </c>
      <c s="37">
        <v>0.409</v>
      </c>
      <c s="36">
        <v>0</v>
      </c>
      <c s="36">
        <f>ROUND(G54*H54,6)</f>
      </c>
      <c r="L54" s="38">
        <v>0</v>
      </c>
      <c s="32">
        <f>ROUND(ROUND(L54,2)*ROUND(G54,3),2)</f>
      </c>
      <c s="36" t="s">
        <v>841</v>
      </c>
      <c>
        <f>(M54*21)/100</f>
      </c>
      <c t="s">
        <v>28</v>
      </c>
    </row>
    <row r="55" spans="1:5" ht="38.25">
      <c r="A55" s="35" t="s">
        <v>56</v>
      </c>
      <c r="E55" s="39" t="s">
        <v>883</v>
      </c>
    </row>
    <row r="56" spans="1:5" ht="12.75">
      <c r="A56" s="35" t="s">
        <v>57</v>
      </c>
      <c r="E56" s="40" t="s">
        <v>5</v>
      </c>
    </row>
    <row r="57" spans="1:5" ht="38.25">
      <c r="A57" t="s">
        <v>59</v>
      </c>
      <c r="E57" s="39" t="s">
        <v>884</v>
      </c>
    </row>
    <row r="58" spans="1:16" ht="25.5">
      <c r="A58" t="s">
        <v>50</v>
      </c>
      <c s="34" t="s">
        <v>115</v>
      </c>
      <c s="34" t="s">
        <v>885</v>
      </c>
      <c s="35" t="s">
        <v>5</v>
      </c>
      <c s="6" t="s">
        <v>886</v>
      </c>
      <c s="36" t="s">
        <v>99</v>
      </c>
      <c s="37">
        <v>50</v>
      </c>
      <c s="36">
        <v>0</v>
      </c>
      <c s="36">
        <f>ROUND(G58*H58,6)</f>
      </c>
      <c r="L58" s="38">
        <v>0</v>
      </c>
      <c s="32">
        <f>ROUND(ROUND(L58,2)*ROUND(G58,3),2)</f>
      </c>
      <c s="36" t="s">
        <v>841</v>
      </c>
      <c>
        <f>(M58*21)/100</f>
      </c>
      <c t="s">
        <v>28</v>
      </c>
    </row>
    <row r="59" spans="1:5" ht="38.25">
      <c r="A59" s="35" t="s">
        <v>56</v>
      </c>
      <c r="E59" s="39" t="s">
        <v>887</v>
      </c>
    </row>
    <row r="60" spans="1:5" ht="38.25">
      <c r="A60" s="35" t="s">
        <v>57</v>
      </c>
      <c r="E60" s="42" t="s">
        <v>888</v>
      </c>
    </row>
    <row r="61" spans="1:5" ht="38.25">
      <c r="A61" t="s">
        <v>59</v>
      </c>
      <c r="E61" s="39" t="s">
        <v>889</v>
      </c>
    </row>
    <row r="62" spans="1:16" ht="25.5">
      <c r="A62" t="s">
        <v>50</v>
      </c>
      <c s="34" t="s">
        <v>214</v>
      </c>
      <c s="34" t="s">
        <v>890</v>
      </c>
      <c s="35" t="s">
        <v>5</v>
      </c>
      <c s="6" t="s">
        <v>891</v>
      </c>
      <c s="36" t="s">
        <v>99</v>
      </c>
      <c s="37">
        <v>6.8</v>
      </c>
      <c s="36">
        <v>0</v>
      </c>
      <c s="36">
        <f>ROUND(G62*H62,6)</f>
      </c>
      <c r="L62" s="38">
        <v>0</v>
      </c>
      <c s="32">
        <f>ROUND(ROUND(L62,2)*ROUND(G62,3),2)</f>
      </c>
      <c s="36" t="s">
        <v>841</v>
      </c>
      <c>
        <f>(M62*21)/100</f>
      </c>
      <c t="s">
        <v>28</v>
      </c>
    </row>
    <row r="63" spans="1:5" ht="63.75">
      <c r="A63" s="35" t="s">
        <v>56</v>
      </c>
      <c r="E63" s="39" t="s">
        <v>892</v>
      </c>
    </row>
    <row r="64" spans="1:5" ht="25.5">
      <c r="A64" s="35" t="s">
        <v>57</v>
      </c>
      <c r="E64" s="40" t="s">
        <v>893</v>
      </c>
    </row>
    <row r="65" spans="1:5" ht="63.75">
      <c r="A65" t="s">
        <v>59</v>
      </c>
      <c r="E65" s="39" t="s">
        <v>894</v>
      </c>
    </row>
    <row r="66" spans="1:16" ht="25.5">
      <c r="A66" t="s">
        <v>50</v>
      </c>
      <c s="34" t="s">
        <v>120</v>
      </c>
      <c s="34" t="s">
        <v>895</v>
      </c>
      <c s="35" t="s">
        <v>5</v>
      </c>
      <c s="6" t="s">
        <v>896</v>
      </c>
      <c s="36" t="s">
        <v>90</v>
      </c>
      <c s="37">
        <v>34</v>
      </c>
      <c s="36">
        <v>0</v>
      </c>
      <c s="36">
        <f>ROUND(G66*H66,6)</f>
      </c>
      <c r="L66" s="38">
        <v>0</v>
      </c>
      <c s="32">
        <f>ROUND(ROUND(L66,2)*ROUND(G66,3),2)</f>
      </c>
      <c s="36" t="s">
        <v>841</v>
      </c>
      <c>
        <f>(M66*21)/100</f>
      </c>
      <c t="s">
        <v>28</v>
      </c>
    </row>
    <row r="67" spans="1:5" ht="38.25">
      <c r="A67" s="35" t="s">
        <v>56</v>
      </c>
      <c r="E67" s="39" t="s">
        <v>897</v>
      </c>
    </row>
    <row r="68" spans="1:5" ht="12.75">
      <c r="A68" s="35" t="s">
        <v>57</v>
      </c>
      <c r="E68" s="40" t="s">
        <v>5</v>
      </c>
    </row>
    <row r="69" spans="1:5" ht="25.5">
      <c r="A69" t="s">
        <v>59</v>
      </c>
      <c r="E69" s="39" t="s">
        <v>898</v>
      </c>
    </row>
    <row r="70" spans="1:16" ht="38.25">
      <c r="A70" t="s">
        <v>50</v>
      </c>
      <c s="34" t="s">
        <v>124</v>
      </c>
      <c s="34" t="s">
        <v>899</v>
      </c>
      <c s="35" t="s">
        <v>5</v>
      </c>
      <c s="6" t="s">
        <v>900</v>
      </c>
      <c s="36" t="s">
        <v>186</v>
      </c>
      <c s="37">
        <v>0.409</v>
      </c>
      <c s="36">
        <v>0</v>
      </c>
      <c s="36">
        <f>ROUND(G70*H70,6)</f>
      </c>
      <c r="L70" s="38">
        <v>0</v>
      </c>
      <c s="32">
        <f>ROUND(ROUND(L70,2)*ROUND(G70,3),2)</f>
      </c>
      <c s="36" t="s">
        <v>841</v>
      </c>
      <c>
        <f>(M70*21)/100</f>
      </c>
      <c t="s">
        <v>28</v>
      </c>
    </row>
    <row r="71" spans="1:5" ht="89.25">
      <c r="A71" s="35" t="s">
        <v>56</v>
      </c>
      <c r="E71" s="39" t="s">
        <v>901</v>
      </c>
    </row>
    <row r="72" spans="1:5" ht="25.5">
      <c r="A72" s="35" t="s">
        <v>57</v>
      </c>
      <c r="E72" s="40" t="s">
        <v>902</v>
      </c>
    </row>
    <row r="73" spans="1:5" ht="76.5">
      <c r="A73" t="s">
        <v>59</v>
      </c>
      <c r="E73" s="39" t="s">
        <v>903</v>
      </c>
    </row>
    <row r="74" spans="1:16" ht="38.25">
      <c r="A74" t="s">
        <v>50</v>
      </c>
      <c s="34" t="s">
        <v>129</v>
      </c>
      <c s="34" t="s">
        <v>904</v>
      </c>
      <c s="35" t="s">
        <v>5</v>
      </c>
      <c s="6" t="s">
        <v>905</v>
      </c>
      <c s="36" t="s">
        <v>99</v>
      </c>
      <c s="37">
        <v>50</v>
      </c>
      <c s="36">
        <v>0</v>
      </c>
      <c s="36">
        <f>ROUND(G74*H74,6)</f>
      </c>
      <c r="L74" s="38">
        <v>0</v>
      </c>
      <c s="32">
        <f>ROUND(ROUND(L74,2)*ROUND(G74,3),2)</f>
      </c>
      <c s="36" t="s">
        <v>841</v>
      </c>
      <c>
        <f>(M74*21)/100</f>
      </c>
      <c t="s">
        <v>28</v>
      </c>
    </row>
    <row r="75" spans="1:5" ht="89.25">
      <c r="A75" s="35" t="s">
        <v>56</v>
      </c>
      <c r="E75" s="39" t="s">
        <v>906</v>
      </c>
    </row>
    <row r="76" spans="1:5" ht="12.75">
      <c r="A76" s="35" t="s">
        <v>57</v>
      </c>
      <c r="E76" s="40" t="s">
        <v>5</v>
      </c>
    </row>
    <row r="77" spans="1:5" ht="76.5">
      <c r="A77" t="s">
        <v>59</v>
      </c>
      <c r="E77" s="39" t="s">
        <v>907</v>
      </c>
    </row>
    <row r="78" spans="1:16" ht="25.5">
      <c r="A78" t="s">
        <v>50</v>
      </c>
      <c s="34" t="s">
        <v>133</v>
      </c>
      <c s="34" t="s">
        <v>908</v>
      </c>
      <c s="35" t="s">
        <v>5</v>
      </c>
      <c s="6" t="s">
        <v>909</v>
      </c>
      <c s="36" t="s">
        <v>910</v>
      </c>
      <c s="37">
        <v>16</v>
      </c>
      <c s="36">
        <v>0</v>
      </c>
      <c s="36">
        <f>ROUND(G78*H78,6)</f>
      </c>
      <c r="L78" s="38">
        <v>0</v>
      </c>
      <c s="32">
        <f>ROUND(ROUND(L78,2)*ROUND(G78,3),2)</f>
      </c>
      <c s="36" t="s">
        <v>841</v>
      </c>
      <c>
        <f>(M78*21)/100</f>
      </c>
      <c t="s">
        <v>28</v>
      </c>
    </row>
    <row r="79" spans="1:5" ht="76.5">
      <c r="A79" s="35" t="s">
        <v>56</v>
      </c>
      <c r="E79" s="39" t="s">
        <v>911</v>
      </c>
    </row>
    <row r="80" spans="1:5" ht="12.75">
      <c r="A80" s="35" t="s">
        <v>57</v>
      </c>
      <c r="E80" s="40" t="s">
        <v>5</v>
      </c>
    </row>
    <row r="81" spans="1:5" ht="63.75">
      <c r="A81" t="s">
        <v>59</v>
      </c>
      <c r="E81" s="39" t="s">
        <v>912</v>
      </c>
    </row>
    <row r="82" spans="1:16" ht="25.5">
      <c r="A82" t="s">
        <v>50</v>
      </c>
      <c s="34" t="s">
        <v>137</v>
      </c>
      <c s="34" t="s">
        <v>913</v>
      </c>
      <c s="35" t="s">
        <v>5</v>
      </c>
      <c s="6" t="s">
        <v>914</v>
      </c>
      <c s="36" t="s">
        <v>910</v>
      </c>
      <c s="37">
        <v>2</v>
      </c>
      <c s="36">
        <v>0</v>
      </c>
      <c s="36">
        <f>ROUND(G82*H82,6)</f>
      </c>
      <c r="L82" s="38">
        <v>0</v>
      </c>
      <c s="32">
        <f>ROUND(ROUND(L82,2)*ROUND(G82,3),2)</f>
      </c>
      <c s="36" t="s">
        <v>841</v>
      </c>
      <c>
        <f>(M82*21)/100</f>
      </c>
      <c t="s">
        <v>28</v>
      </c>
    </row>
    <row r="83" spans="1:5" ht="63.75">
      <c r="A83" s="35" t="s">
        <v>56</v>
      </c>
      <c r="E83" s="39" t="s">
        <v>915</v>
      </c>
    </row>
    <row r="84" spans="1:5" ht="12.75">
      <c r="A84" s="35" t="s">
        <v>57</v>
      </c>
      <c r="E84" s="40" t="s">
        <v>5</v>
      </c>
    </row>
    <row r="85" spans="1:5" ht="38.25">
      <c r="A85" t="s">
        <v>59</v>
      </c>
      <c r="E85" s="39" t="s">
        <v>916</v>
      </c>
    </row>
    <row r="86" spans="1:16" ht="38.25">
      <c r="A86" t="s">
        <v>50</v>
      </c>
      <c s="34" t="s">
        <v>141</v>
      </c>
      <c s="34" t="s">
        <v>917</v>
      </c>
      <c s="35" t="s">
        <v>5</v>
      </c>
      <c s="6" t="s">
        <v>918</v>
      </c>
      <c s="36" t="s">
        <v>99</v>
      </c>
      <c s="37">
        <v>966</v>
      </c>
      <c s="36">
        <v>0</v>
      </c>
      <c s="36">
        <f>ROUND(G86*H86,6)</f>
      </c>
      <c r="L86" s="38">
        <v>0</v>
      </c>
      <c s="32">
        <f>ROUND(ROUND(L86,2)*ROUND(G86,3),2)</f>
      </c>
      <c s="36" t="s">
        <v>841</v>
      </c>
      <c>
        <f>(M86*21)/100</f>
      </c>
      <c t="s">
        <v>28</v>
      </c>
    </row>
    <row r="87" spans="1:5" ht="63.75">
      <c r="A87" s="35" t="s">
        <v>56</v>
      </c>
      <c r="E87" s="39" t="s">
        <v>919</v>
      </c>
    </row>
    <row r="88" spans="1:5" ht="25.5">
      <c r="A88" s="35" t="s">
        <v>57</v>
      </c>
      <c r="E88" s="40" t="s">
        <v>920</v>
      </c>
    </row>
    <row r="89" spans="1:5" ht="51">
      <c r="A89" t="s">
        <v>59</v>
      </c>
      <c r="E89" s="39" t="s">
        <v>921</v>
      </c>
    </row>
    <row r="90" spans="1:16" ht="38.25">
      <c r="A90" t="s">
        <v>50</v>
      </c>
      <c s="34" t="s">
        <v>145</v>
      </c>
      <c s="34" t="s">
        <v>922</v>
      </c>
      <c s="35" t="s">
        <v>5</v>
      </c>
      <c s="6" t="s">
        <v>923</v>
      </c>
      <c s="36" t="s">
        <v>99</v>
      </c>
      <c s="37">
        <v>966</v>
      </c>
      <c s="36">
        <v>0</v>
      </c>
      <c s="36">
        <f>ROUND(G90*H90,6)</f>
      </c>
      <c r="L90" s="38">
        <v>0</v>
      </c>
      <c s="32">
        <f>ROUND(ROUND(L90,2)*ROUND(G90,3),2)</f>
      </c>
      <c s="36" t="s">
        <v>841</v>
      </c>
      <c>
        <f>(M90*21)/100</f>
      </c>
      <c t="s">
        <v>28</v>
      </c>
    </row>
    <row r="91" spans="1:5" ht="63.75">
      <c r="A91" s="35" t="s">
        <v>56</v>
      </c>
      <c r="E91" s="39" t="s">
        <v>924</v>
      </c>
    </row>
    <row r="92" spans="1:5" ht="12.75">
      <c r="A92" s="35" t="s">
        <v>57</v>
      </c>
      <c r="E92" s="40" t="s">
        <v>5</v>
      </c>
    </row>
    <row r="93" spans="1:5" ht="51">
      <c r="A93" t="s">
        <v>59</v>
      </c>
      <c r="E93" s="39" t="s">
        <v>921</v>
      </c>
    </row>
    <row r="94" spans="1:16" ht="38.25">
      <c r="A94" t="s">
        <v>50</v>
      </c>
      <c s="34" t="s">
        <v>149</v>
      </c>
      <c s="34" t="s">
        <v>925</v>
      </c>
      <c s="35" t="s">
        <v>5</v>
      </c>
      <c s="6" t="s">
        <v>926</v>
      </c>
      <c s="36" t="s">
        <v>54</v>
      </c>
      <c s="37">
        <v>2.95</v>
      </c>
      <c s="36">
        <v>0</v>
      </c>
      <c s="36">
        <f>ROUND(G94*H94,6)</f>
      </c>
      <c r="L94" s="38">
        <v>0</v>
      </c>
      <c s="32">
        <f>ROUND(ROUND(L94,2)*ROUND(G94,3),2)</f>
      </c>
      <c s="36" t="s">
        <v>841</v>
      </c>
      <c>
        <f>(M94*21)/100</f>
      </c>
      <c t="s">
        <v>28</v>
      </c>
    </row>
    <row r="95" spans="1:5" ht="38.25">
      <c r="A95" s="35" t="s">
        <v>56</v>
      </c>
      <c r="E95" s="39" t="s">
        <v>927</v>
      </c>
    </row>
    <row r="96" spans="1:5" ht="12.75">
      <c r="A96" s="35" t="s">
        <v>57</v>
      </c>
      <c r="E96" s="40" t="s">
        <v>5</v>
      </c>
    </row>
    <row r="97" spans="1:5" ht="25.5">
      <c r="A97" t="s">
        <v>59</v>
      </c>
      <c r="E97" s="39" t="s">
        <v>928</v>
      </c>
    </row>
    <row r="98" spans="1:16" ht="25.5">
      <c r="A98" t="s">
        <v>50</v>
      </c>
      <c s="34" t="s">
        <v>153</v>
      </c>
      <c s="34" t="s">
        <v>929</v>
      </c>
      <c s="35" t="s">
        <v>5</v>
      </c>
      <c s="6" t="s">
        <v>930</v>
      </c>
      <c s="36" t="s">
        <v>54</v>
      </c>
      <c s="37">
        <v>178.125</v>
      </c>
      <c s="36">
        <v>0</v>
      </c>
      <c s="36">
        <f>ROUND(G98*H98,6)</f>
      </c>
      <c r="L98" s="38">
        <v>0</v>
      </c>
      <c s="32">
        <f>ROUND(ROUND(L98,2)*ROUND(G98,3),2)</f>
      </c>
      <c s="36" t="s">
        <v>841</v>
      </c>
      <c>
        <f>(M98*21)/100</f>
      </c>
      <c t="s">
        <v>28</v>
      </c>
    </row>
    <row r="99" spans="1:5" ht="25.5">
      <c r="A99" s="35" t="s">
        <v>56</v>
      </c>
      <c r="E99" s="39" t="s">
        <v>930</v>
      </c>
    </row>
    <row r="100" spans="1:5" ht="25.5">
      <c r="A100" s="35" t="s">
        <v>57</v>
      </c>
      <c r="E100" s="40" t="s">
        <v>931</v>
      </c>
    </row>
    <row r="101" spans="1:5" ht="25.5">
      <c r="A101" t="s">
        <v>59</v>
      </c>
      <c r="E101" s="39" t="s">
        <v>928</v>
      </c>
    </row>
    <row r="102" spans="1:16" ht="25.5">
      <c r="A102" t="s">
        <v>50</v>
      </c>
      <c s="34" t="s">
        <v>241</v>
      </c>
      <c s="34" t="s">
        <v>932</v>
      </c>
      <c s="35" t="s">
        <v>5</v>
      </c>
      <c s="6" t="s">
        <v>933</v>
      </c>
      <c s="36" t="s">
        <v>54</v>
      </c>
      <c s="37">
        <v>37.349</v>
      </c>
      <c s="36">
        <v>0</v>
      </c>
      <c s="36">
        <f>ROUND(G102*H102,6)</f>
      </c>
      <c r="L102" s="38">
        <v>0</v>
      </c>
      <c s="32">
        <f>ROUND(ROUND(L102,2)*ROUND(G102,3),2)</f>
      </c>
      <c s="36" t="s">
        <v>841</v>
      </c>
      <c>
        <f>(M102*21)/100</f>
      </c>
      <c t="s">
        <v>28</v>
      </c>
    </row>
    <row r="103" spans="1:5" ht="25.5">
      <c r="A103" s="35" t="s">
        <v>56</v>
      </c>
      <c r="E103" s="39" t="s">
        <v>933</v>
      </c>
    </row>
    <row r="104" spans="1:5" ht="25.5">
      <c r="A104" s="35" t="s">
        <v>57</v>
      </c>
      <c r="E104" s="40" t="s">
        <v>934</v>
      </c>
    </row>
    <row r="105" spans="1:5" ht="25.5">
      <c r="A105" t="s">
        <v>59</v>
      </c>
      <c r="E105" s="39" t="s">
        <v>928</v>
      </c>
    </row>
    <row r="106" spans="1:16" ht="25.5">
      <c r="A106" t="s">
        <v>50</v>
      </c>
      <c s="34" t="s">
        <v>157</v>
      </c>
      <c s="34" t="s">
        <v>935</v>
      </c>
      <c s="35" t="s">
        <v>5</v>
      </c>
      <c s="6" t="s">
        <v>936</v>
      </c>
      <c s="36" t="s">
        <v>54</v>
      </c>
      <c s="37">
        <v>218.424</v>
      </c>
      <c s="36">
        <v>0</v>
      </c>
      <c s="36">
        <f>ROUND(G106*H106,6)</f>
      </c>
      <c r="L106" s="38">
        <v>0</v>
      </c>
      <c s="32">
        <f>ROUND(ROUND(L106,2)*ROUND(G106,3),2)</f>
      </c>
      <c s="36" t="s">
        <v>841</v>
      </c>
      <c>
        <f>(M106*21)/100</f>
      </c>
      <c t="s">
        <v>28</v>
      </c>
    </row>
    <row r="107" spans="1:5" ht="51">
      <c r="A107" s="35" t="s">
        <v>56</v>
      </c>
      <c r="E107" s="39" t="s">
        <v>937</v>
      </c>
    </row>
    <row r="108" spans="1:5" ht="38.25">
      <c r="A108" s="35" t="s">
        <v>57</v>
      </c>
      <c r="E108" s="42" t="s">
        <v>938</v>
      </c>
    </row>
    <row r="109" spans="1:5" ht="38.25">
      <c r="A109" t="s">
        <v>59</v>
      </c>
      <c r="E109" s="39" t="s">
        <v>939</v>
      </c>
    </row>
    <row r="110" spans="1:16" ht="38.25">
      <c r="A110" t="s">
        <v>50</v>
      </c>
      <c s="34" t="s">
        <v>161</v>
      </c>
      <c s="34" t="s">
        <v>940</v>
      </c>
      <c s="35" t="s">
        <v>5</v>
      </c>
      <c s="6" t="s">
        <v>941</v>
      </c>
      <c s="36" t="s">
        <v>54</v>
      </c>
      <c s="37">
        <v>235.639</v>
      </c>
      <c s="36">
        <v>0</v>
      </c>
      <c s="36">
        <f>ROUND(G110*H110,6)</f>
      </c>
      <c r="L110" s="38">
        <v>0</v>
      </c>
      <c s="32">
        <f>ROUND(ROUND(L110,2)*ROUND(G110,3),2)</f>
      </c>
      <c s="36" t="s">
        <v>841</v>
      </c>
      <c>
        <f>(M110*21)/100</f>
      </c>
      <c t="s">
        <v>28</v>
      </c>
    </row>
    <row r="111" spans="1:5" ht="51">
      <c r="A111" s="35" t="s">
        <v>56</v>
      </c>
      <c r="E111" s="39" t="s">
        <v>942</v>
      </c>
    </row>
    <row r="112" spans="1:5" ht="38.25">
      <c r="A112" s="35" t="s">
        <v>57</v>
      </c>
      <c r="E112" s="42" t="s">
        <v>943</v>
      </c>
    </row>
    <row r="113" spans="1:5" ht="38.25">
      <c r="A113" t="s">
        <v>59</v>
      </c>
      <c r="E113" s="39" t="s">
        <v>944</v>
      </c>
    </row>
    <row r="114" spans="1:13" ht="12.75">
      <c r="A114" t="s">
        <v>47</v>
      </c>
      <c r="C114" s="31" t="s">
        <v>945</v>
      </c>
      <c r="E114" s="33" t="s">
        <v>796</v>
      </c>
      <c r="J114" s="32">
        <f>0</f>
      </c>
      <c s="32">
        <f>0</f>
      </c>
      <c s="32">
        <f>0+L115+L119+L123+L127+L131+L135+L139+L143</f>
      </c>
      <c s="32">
        <f>0+M115+M119+M123+M127+M131+M135+M139+M143</f>
      </c>
    </row>
    <row r="115" spans="1:16" ht="25.5">
      <c r="A115" t="s">
        <v>50</v>
      </c>
      <c s="34" t="s">
        <v>165</v>
      </c>
      <c s="34" t="s">
        <v>946</v>
      </c>
      <c s="35" t="s">
        <v>5</v>
      </c>
      <c s="6" t="s">
        <v>947</v>
      </c>
      <c s="36" t="s">
        <v>54</v>
      </c>
      <c s="37">
        <v>244.688</v>
      </c>
      <c s="36">
        <v>0</v>
      </c>
      <c s="36">
        <f>ROUND(G115*H115,6)</f>
      </c>
      <c r="L115" s="38">
        <v>0</v>
      </c>
      <c s="32">
        <f>ROUND(ROUND(L115,2)*ROUND(G115,3),2)</f>
      </c>
      <c s="36" t="s">
        <v>841</v>
      </c>
      <c>
        <f>(M115*21)/100</f>
      </c>
      <c t="s">
        <v>28</v>
      </c>
    </row>
    <row r="116" spans="1:5" ht="51">
      <c r="A116" s="35" t="s">
        <v>56</v>
      </c>
      <c r="E116" s="39" t="s">
        <v>948</v>
      </c>
    </row>
    <row r="117" spans="1:5" ht="63.75">
      <c r="A117" s="35" t="s">
        <v>57</v>
      </c>
      <c r="E117" s="42" t="s">
        <v>949</v>
      </c>
    </row>
    <row r="118" spans="1:5" ht="51">
      <c r="A118" t="s">
        <v>59</v>
      </c>
      <c r="E118" s="39" t="s">
        <v>950</v>
      </c>
    </row>
    <row r="119" spans="1:16" ht="25.5">
      <c r="A119" t="s">
        <v>50</v>
      </c>
      <c s="34" t="s">
        <v>169</v>
      </c>
      <c s="34" t="s">
        <v>951</v>
      </c>
      <c s="35" t="s">
        <v>5</v>
      </c>
      <c s="6" t="s">
        <v>952</v>
      </c>
      <c s="36" t="s">
        <v>54</v>
      </c>
      <c s="37">
        <v>22865.071</v>
      </c>
      <c s="36">
        <v>0</v>
      </c>
      <c s="36">
        <f>ROUND(G119*H119,6)</f>
      </c>
      <c r="L119" s="38">
        <v>0</v>
      </c>
      <c s="32">
        <f>ROUND(ROUND(L119,2)*ROUND(G119,3),2)</f>
      </c>
      <c s="36" t="s">
        <v>841</v>
      </c>
      <c>
        <f>(M119*21)/100</f>
      </c>
      <c t="s">
        <v>28</v>
      </c>
    </row>
    <row r="120" spans="1:5" ht="51">
      <c r="A120" s="35" t="s">
        <v>56</v>
      </c>
      <c r="E120" s="39" t="s">
        <v>953</v>
      </c>
    </row>
    <row r="121" spans="1:5" ht="63.75">
      <c r="A121" s="35" t="s">
        <v>57</v>
      </c>
      <c r="E121" s="42" t="s">
        <v>954</v>
      </c>
    </row>
    <row r="122" spans="1:5" ht="89.25">
      <c r="A122" t="s">
        <v>59</v>
      </c>
      <c r="E122" s="39" t="s">
        <v>955</v>
      </c>
    </row>
    <row r="123" spans="1:16" ht="38.25">
      <c r="A123" t="s">
        <v>50</v>
      </c>
      <c s="34" t="s">
        <v>251</v>
      </c>
      <c s="34" t="s">
        <v>956</v>
      </c>
      <c s="35" t="s">
        <v>5</v>
      </c>
      <c s="6" t="s">
        <v>957</v>
      </c>
      <c s="36" t="s">
        <v>54</v>
      </c>
      <c s="37">
        <v>1360.17</v>
      </c>
      <c s="36">
        <v>0</v>
      </c>
      <c s="36">
        <f>ROUND(G123*H123,6)</f>
      </c>
      <c r="L123" s="38">
        <v>0</v>
      </c>
      <c s="32">
        <f>ROUND(ROUND(L123,2)*ROUND(G123,3),2)</f>
      </c>
      <c s="36" t="s">
        <v>841</v>
      </c>
      <c>
        <f>(M123*21)/100</f>
      </c>
      <c t="s">
        <v>28</v>
      </c>
    </row>
    <row r="124" spans="1:5" ht="51">
      <c r="A124" s="35" t="s">
        <v>56</v>
      </c>
      <c r="E124" s="39" t="s">
        <v>958</v>
      </c>
    </row>
    <row r="125" spans="1:5" ht="38.25">
      <c r="A125" s="35" t="s">
        <v>57</v>
      </c>
      <c r="E125" s="42" t="s">
        <v>959</v>
      </c>
    </row>
    <row r="126" spans="1:5" ht="38.25">
      <c r="A126" t="s">
        <v>59</v>
      </c>
      <c r="E126" s="39" t="s">
        <v>960</v>
      </c>
    </row>
    <row r="127" spans="1:16" ht="25.5">
      <c r="A127" t="s">
        <v>50</v>
      </c>
      <c s="34" t="s">
        <v>256</v>
      </c>
      <c s="34" t="s">
        <v>961</v>
      </c>
      <c s="35" t="s">
        <v>5</v>
      </c>
      <c s="6" t="s">
        <v>962</v>
      </c>
      <c s="36" t="s">
        <v>54</v>
      </c>
      <c s="37">
        <v>1480.105</v>
      </c>
      <c s="36">
        <v>0</v>
      </c>
      <c s="36">
        <f>ROUND(G127*H127,6)</f>
      </c>
      <c r="L127" s="38">
        <v>0</v>
      </c>
      <c s="32">
        <f>ROUND(ROUND(L127,2)*ROUND(G127,3),2)</f>
      </c>
      <c s="36" t="s">
        <v>841</v>
      </c>
      <c>
        <f>(M127*21)/100</f>
      </c>
      <c t="s">
        <v>28</v>
      </c>
    </row>
    <row r="128" spans="1:5" ht="76.5">
      <c r="A128" s="35" t="s">
        <v>56</v>
      </c>
      <c r="E128" s="39" t="s">
        <v>963</v>
      </c>
    </row>
    <row r="129" spans="1:5" ht="89.25">
      <c r="A129" s="35" t="s">
        <v>57</v>
      </c>
      <c r="E129" s="42" t="s">
        <v>964</v>
      </c>
    </row>
    <row r="130" spans="1:5" ht="51">
      <c r="A130" t="s">
        <v>59</v>
      </c>
      <c r="E130" s="39" t="s">
        <v>950</v>
      </c>
    </row>
    <row r="131" spans="1:16" ht="25.5">
      <c r="A131" t="s">
        <v>50</v>
      </c>
      <c s="34" t="s">
        <v>173</v>
      </c>
      <c s="34" t="s">
        <v>965</v>
      </c>
      <c s="35" t="s">
        <v>5</v>
      </c>
      <c s="6" t="s">
        <v>966</v>
      </c>
      <c s="36" t="s">
        <v>90</v>
      </c>
      <c s="37">
        <v>3</v>
      </c>
      <c s="36">
        <v>0</v>
      </c>
      <c s="36">
        <f>ROUND(G131*H131,6)</f>
      </c>
      <c r="L131" s="38">
        <v>0</v>
      </c>
      <c s="32">
        <f>ROUND(ROUND(L131,2)*ROUND(G131,3),2)</f>
      </c>
      <c s="36" t="s">
        <v>841</v>
      </c>
      <c>
        <f>(M131*21)/100</f>
      </c>
      <c t="s">
        <v>28</v>
      </c>
    </row>
    <row r="132" spans="1:5" ht="89.25">
      <c r="A132" s="35" t="s">
        <v>56</v>
      </c>
      <c r="E132" s="39" t="s">
        <v>967</v>
      </c>
    </row>
    <row r="133" spans="1:5" ht="63.75">
      <c r="A133" s="35" t="s">
        <v>57</v>
      </c>
      <c r="E133" s="42" t="s">
        <v>968</v>
      </c>
    </row>
    <row r="134" spans="1:5" ht="51">
      <c r="A134" t="s">
        <v>59</v>
      </c>
      <c r="E134" s="39" t="s">
        <v>969</v>
      </c>
    </row>
    <row r="135" spans="1:16" ht="38.25">
      <c r="A135" t="s">
        <v>50</v>
      </c>
      <c s="34" t="s">
        <v>175</v>
      </c>
      <c s="34" t="s">
        <v>970</v>
      </c>
      <c s="35" t="s">
        <v>5</v>
      </c>
      <c s="6" t="s">
        <v>971</v>
      </c>
      <c s="36" t="s">
        <v>90</v>
      </c>
      <c s="37">
        <v>3</v>
      </c>
      <c s="36">
        <v>0</v>
      </c>
      <c s="36">
        <f>ROUND(G135*H135,6)</f>
      </c>
      <c r="L135" s="38">
        <v>0</v>
      </c>
      <c s="32">
        <f>ROUND(ROUND(L135,2)*ROUND(G135,3),2)</f>
      </c>
      <c s="36" t="s">
        <v>841</v>
      </c>
      <c>
        <f>(M135*21)/100</f>
      </c>
      <c t="s">
        <v>28</v>
      </c>
    </row>
    <row r="136" spans="1:5" ht="63.75">
      <c r="A136" s="35" t="s">
        <v>56</v>
      </c>
      <c r="E136" s="39" t="s">
        <v>972</v>
      </c>
    </row>
    <row r="137" spans="1:5" ht="51">
      <c r="A137" s="35" t="s">
        <v>57</v>
      </c>
      <c r="E137" s="40" t="s">
        <v>973</v>
      </c>
    </row>
    <row r="138" spans="1:5" ht="38.25">
      <c r="A138" t="s">
        <v>59</v>
      </c>
      <c r="E138" s="39" t="s">
        <v>974</v>
      </c>
    </row>
    <row r="139" spans="1:16" ht="25.5">
      <c r="A139" t="s">
        <v>50</v>
      </c>
      <c s="34" t="s">
        <v>177</v>
      </c>
      <c s="34" t="s">
        <v>51</v>
      </c>
      <c s="35" t="s">
        <v>52</v>
      </c>
      <c s="6" t="s">
        <v>53</v>
      </c>
      <c s="36" t="s">
        <v>54</v>
      </c>
      <c s="37">
        <v>1156.145</v>
      </c>
      <c s="36">
        <v>0</v>
      </c>
      <c s="36">
        <f>ROUND(G139*H139,6)</f>
      </c>
      <c r="L139" s="38">
        <v>0</v>
      </c>
      <c s="32">
        <f>ROUND(ROUND(L139,2)*ROUND(G139,3),2)</f>
      </c>
      <c s="36" t="s">
        <v>534</v>
      </c>
      <c>
        <f>(M139*21)/100</f>
      </c>
      <c t="s">
        <v>28</v>
      </c>
    </row>
    <row r="140" spans="1:5" ht="25.5">
      <c r="A140" s="35" t="s">
        <v>56</v>
      </c>
      <c r="E140" s="39" t="s">
        <v>53</v>
      </c>
    </row>
    <row r="141" spans="1:5" ht="25.5">
      <c r="A141" s="35" t="s">
        <v>57</v>
      </c>
      <c r="E141" s="40" t="s">
        <v>975</v>
      </c>
    </row>
    <row r="142" spans="1:5" ht="63.75">
      <c r="A142" t="s">
        <v>59</v>
      </c>
      <c r="E142" s="39" t="s">
        <v>976</v>
      </c>
    </row>
    <row r="143" spans="1:16" ht="38.25">
      <c r="A143" t="s">
        <v>50</v>
      </c>
      <c s="34" t="s">
        <v>267</v>
      </c>
      <c s="34" t="s">
        <v>735</v>
      </c>
      <c s="35" t="s">
        <v>736</v>
      </c>
      <c s="6" t="s">
        <v>737</v>
      </c>
      <c s="36" t="s">
        <v>54</v>
      </c>
      <c s="37">
        <v>204.025</v>
      </c>
      <c s="36">
        <v>0</v>
      </c>
      <c s="36">
        <f>ROUND(G143*H143,6)</f>
      </c>
      <c r="L143" s="38">
        <v>0</v>
      </c>
      <c s="32">
        <f>ROUND(ROUND(L143,2)*ROUND(G143,3),2)</f>
      </c>
      <c s="36" t="s">
        <v>55</v>
      </c>
      <c>
        <f>(M143*21)/100</f>
      </c>
      <c t="s">
        <v>28</v>
      </c>
    </row>
    <row r="144" spans="1:5" ht="38.25">
      <c r="A144" s="35" t="s">
        <v>56</v>
      </c>
      <c r="E144" s="39" t="s">
        <v>738</v>
      </c>
    </row>
    <row r="145" spans="1:5" ht="25.5">
      <c r="A145" s="35" t="s">
        <v>57</v>
      </c>
      <c r="E145" s="40" t="s">
        <v>739</v>
      </c>
    </row>
    <row r="146" spans="1:5" ht="63.75">
      <c r="A146" t="s">
        <v>59</v>
      </c>
      <c r="E146" s="39" t="s">
        <v>976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