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2230" windowHeight="6960" activeTab="0"/>
  </bookViews>
  <sheets>
    <sheet name="Rekapitulace stavby" sheetId="1" r:id="rId1"/>
    <sheet name="PS 11-30-02 - Ochrana sdě..." sheetId="2" r:id="rId2"/>
    <sheet name="SO 01-10-01.02 - železnič..." sheetId="3" r:id="rId3"/>
    <sheet name="SO 01-13-01 - Žel.přejezd..." sheetId="4" r:id="rId4"/>
    <sheet name="SO 00-14-01.2 - Výstroj t..." sheetId="5" r:id="rId5"/>
    <sheet name="PS 11-30-01 - Ochrana sdě..." sheetId="6" r:id="rId6"/>
    <sheet name="SO 01-20-01 - Železniční ..." sheetId="7" r:id="rId7"/>
    <sheet name="SO 01-21-02 - Železniční ..." sheetId="8" r:id="rId8"/>
    <sheet name="SO 01-21-03 - Železniční ..." sheetId="9" r:id="rId9"/>
    <sheet name="SO 01-21-04 - Železniční ..." sheetId="10" r:id="rId10"/>
  </sheets>
  <definedNames>
    <definedName name="_xlnm._FilterDatabase" localSheetId="5" hidden="1">'PS 11-30-01 - Ochrana sdě...'!$C$123:$K$263</definedName>
    <definedName name="_xlnm._FilterDatabase" localSheetId="1" hidden="1">'PS 11-30-02 - Ochrana sdě...'!$C$123:$K$224</definedName>
    <definedName name="_xlnm._FilterDatabase" localSheetId="4" hidden="1">'SO 00-14-01.2 - Výstroj t...'!$C$121:$K$201</definedName>
    <definedName name="_xlnm._FilterDatabase" localSheetId="2" hidden="1">'SO 01-10-01.02 - železnič...'!$C$122:$K$247</definedName>
    <definedName name="_xlnm._FilterDatabase" localSheetId="3" hidden="1">'SO 01-13-01 - Žel.přejezd...'!$C$125:$K$228</definedName>
    <definedName name="_xlnm._FilterDatabase" localSheetId="6" hidden="1">'SO 01-20-01 - Železniční ...'!$C$126:$K$328</definedName>
    <definedName name="_xlnm._FilterDatabase" localSheetId="7" hidden="1">'SO 01-21-02 - Železniční ...'!$C$126:$K$265</definedName>
    <definedName name="_xlnm._FilterDatabase" localSheetId="8" hidden="1">'SO 01-21-03 - Železniční ...'!$C$125:$K$260</definedName>
    <definedName name="_xlnm._FilterDatabase" localSheetId="9" hidden="1">'SO 01-21-04 - Železniční ...'!$C$125:$K$260</definedName>
    <definedName name="_xlnm.Print_Area" localSheetId="5">'PS 11-30-01 - Ochrana sdě...'!$C$4:$J$76,'PS 11-30-01 - Ochrana sdě...'!$C$82:$J$105,'PS 11-30-01 - Ochrana sdě...'!$C$111:$J$263</definedName>
    <definedName name="_xlnm.Print_Area" localSheetId="1">'PS 11-30-02 - Ochrana sdě...'!$C$4:$J$76,'PS 11-30-02 - Ochrana sdě...'!$C$82:$J$105,'PS 11-30-02 - Ochrana sdě...'!$C$111:$J$224</definedName>
    <definedName name="_xlnm.Print_Area" localSheetId="0">'Rekapitulace stavby'!$D$4:$AO$76,'Rekapitulace stavby'!$C$82:$AQ$104</definedName>
    <definedName name="_xlnm.Print_Area" localSheetId="4">'SO 00-14-01.2 - Výstroj t...'!$C$4:$J$76,'SO 00-14-01.2 - Výstroj t...'!$C$82:$J$103,'SO 00-14-01.2 - Výstroj t...'!$C$109:$J$201</definedName>
    <definedName name="_xlnm.Print_Area" localSheetId="2">'SO 01-10-01.02 - železnič...'!$C$4:$J$76,'SO 01-10-01.02 - železnič...'!$C$82:$J$104,'SO 01-10-01.02 - železnič...'!$C$110:$J$247</definedName>
    <definedName name="_xlnm.Print_Area" localSheetId="3">'SO 01-13-01 - Žel.přejezd...'!$C$4:$J$76,'SO 01-13-01 - Žel.přejezd...'!$C$82:$J$107,'SO 01-13-01 - Žel.přejezd...'!$C$113:$J$228</definedName>
    <definedName name="_xlnm.Print_Area" localSheetId="6">'SO 01-20-01 - Železniční ...'!$C$4:$J$76,'SO 01-20-01 - Železniční ...'!$C$82:$J$108,'SO 01-20-01 - Železniční ...'!$C$114:$J$328</definedName>
    <definedName name="_xlnm.Print_Area" localSheetId="7">'SO 01-21-02 - Železniční ...'!$C$4:$J$76,'SO 01-21-02 - Železniční ...'!$C$82:$J$108,'SO 01-21-02 - Železniční ...'!$C$114:$J$265</definedName>
    <definedName name="_xlnm.Print_Area" localSheetId="8">'SO 01-21-03 - Železniční ...'!$C$4:$J$76,'SO 01-21-03 - Železniční ...'!$C$82:$J$107,'SO 01-21-03 - Železniční ...'!$C$113:$J$260</definedName>
    <definedName name="_xlnm.Print_Area" localSheetId="9">'SO 01-21-04 - Železniční ...'!$C$4:$J$76,'SO 01-21-04 - Železniční ...'!$C$82:$J$107,'SO 01-21-04 - Železniční ...'!$C$113:$J$260</definedName>
    <definedName name="_xlnm.Print_Titles" localSheetId="0">'Rekapitulace stavby'!$92:$92</definedName>
    <definedName name="_xlnm.Print_Titles" localSheetId="1">'PS 11-30-02 - Ochrana sdě...'!$123:$123</definedName>
    <definedName name="_xlnm.Print_Titles" localSheetId="2">'SO 01-10-01.02 - železnič...'!$122:$122</definedName>
    <definedName name="_xlnm.Print_Titles" localSheetId="3">'SO 01-13-01 - Žel.přejezd...'!$125:$125</definedName>
    <definedName name="_xlnm.Print_Titles" localSheetId="4">'SO 00-14-01.2 - Výstroj t...'!$121:$121</definedName>
    <definedName name="_xlnm.Print_Titles" localSheetId="5">'PS 11-30-01 - Ochrana sdě...'!$123:$123</definedName>
    <definedName name="_xlnm.Print_Titles" localSheetId="6">'SO 01-20-01 - Železniční ...'!$126:$126</definedName>
    <definedName name="_xlnm.Print_Titles" localSheetId="7">'SO 01-21-02 - Železniční ...'!$126:$126</definedName>
    <definedName name="_xlnm.Print_Titles" localSheetId="8">'SO 01-21-03 - Železniční ...'!$125:$125</definedName>
    <definedName name="_xlnm.Print_Titles" localSheetId="9">'SO 01-21-04 - Železniční ...'!$125:$125</definedName>
  </definedNames>
  <calcPr calcId="162913"/>
</workbook>
</file>

<file path=xl/sharedStrings.xml><?xml version="1.0" encoding="utf-8"?>
<sst xmlns="http://schemas.openxmlformats.org/spreadsheetml/2006/main" count="11398" uniqueCount="1317">
  <si>
    <t>Export Komplet</t>
  </si>
  <si>
    <t/>
  </si>
  <si>
    <t>2.0</t>
  </si>
  <si>
    <t>False</t>
  </si>
  <si>
    <t>{4043b382-0301-43d6-b894-b44020824f32}</t>
  </si>
  <si>
    <t>&gt;&gt;  skryté sloupce  &lt;&lt;</t>
  </si>
  <si>
    <t>0,01</t>
  </si>
  <si>
    <t>21</t>
  </si>
  <si>
    <t>15</t>
  </si>
  <si>
    <t>REKAPITULACE STAVBY</t>
  </si>
  <si>
    <t>v ---  níže se nacházejí doplnkové a pomocné údaje k sestavám  --- v</t>
  </si>
  <si>
    <t>Návod na vyplnění</t>
  </si>
  <si>
    <t>0,001</t>
  </si>
  <si>
    <t>Kód:</t>
  </si>
  <si>
    <t>5003110002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</si>
  <si>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</si>
  <si>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</si>
  <si>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trati v úseku Luka nad Jihlavou-Jihlava</t>
  </si>
  <si>
    <t>KSO:</t>
  </si>
  <si>
    <t>CC-CZ:</t>
  </si>
  <si>
    <t>Místo:</t>
  </si>
  <si>
    <t xml:space="preserve"> </t>
  </si>
  <si>
    <t>Datum:</t>
  </si>
  <si>
    <t>Zadavatel:</t>
  </si>
  <si>
    <t>IČ:</t>
  </si>
  <si>
    <t>SŽ s.o.</t>
  </si>
  <si>
    <t>DIČ:</t>
  </si>
  <si>
    <t>Uchazeč:</t>
  </si>
  <si>
    <t>Vyplň údaj</t>
  </si>
  <si>
    <t>Projektant:</t>
  </si>
  <si>
    <t>True</t>
  </si>
  <si>
    <t>Zpracovatel:</t>
  </si>
  <si>
    <t>Sagasta s.r.o.</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</si>
  <si>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</si>
  <si>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</si>
  <si>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</si>
  <si>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</si>
  <si>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</si>
  <si>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</si>
  <si>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</si>
  <si>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</si>
  <si>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</si>
  <si>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</si>
  <si>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</si>
  <si>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</si>
  <si>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</si>
  <si>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</si>
  <si>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</si>
  <si>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</si>
  <si>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</si>
  <si>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</si>
  <si>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</si>
  <si>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</si>
  <si>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</si>
  <si>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</si>
  <si>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</si>
  <si>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</si>
  <si>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</si>
  <si>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</si>
  <si>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</si>
  <si>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</si>
  <si>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</si>
  <si>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</si>
  <si>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</si>
  <si>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</si>
  <si>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</si>
  <si>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</si>
  <si>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</si>
  <si>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</si>
  <si>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</si>
  <si>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</si>
  <si>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</si>
  <si>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</si>
  <si>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</si>
  <si>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</si>
  <si>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</si>
  <si>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</si>
  <si>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</si>
  <si>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</si>
  <si>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PS 11-30-02</t>
  </si>
  <si>
    <t>Ochrana sdělovacích zařízení ČD Telematika</t>
  </si>
  <si>
    <t>STA</t>
  </si>
  <si>
    <t>1</t>
  </si>
  <si>
    <t>{6ced7ecb-7e99-4bd7-acb1-6d3484bfc03e}</t>
  </si>
  <si>
    <t>2</t>
  </si>
  <si>
    <t>SO 01-10-01.02</t>
  </si>
  <si>
    <t>železniční svršek a spodek</t>
  </si>
  <si>
    <t>{01d93ea5-d895-4890-a8dd-ee1b1831b2a3}</t>
  </si>
  <si>
    <t>SO 01-13-01</t>
  </si>
  <si>
    <t>Žel.přejezd P3670 v ev.km 188,445</t>
  </si>
  <si>
    <t>{9fa1e6d6-ff35-4c28-bd3d-1305e1869729}</t>
  </si>
  <si>
    <t>SO 00-14-01.2</t>
  </si>
  <si>
    <t>Výstroj trati</t>
  </si>
  <si>
    <t>{b1b3248d-f480-4b4a-979d-7c646fe2a461}</t>
  </si>
  <si>
    <t>PS 11-30-01</t>
  </si>
  <si>
    <t>Ochrana sdělovacích zařízení SSZT</t>
  </si>
  <si>
    <t>{e7a927ba-3d0d-4614-a35f-227220ec93ab}</t>
  </si>
  <si>
    <t>SO 01-20-01</t>
  </si>
  <si>
    <t>Železniční most v km 188,944</t>
  </si>
  <si>
    <t>{7a598eb9-55a0-442e-b64f-1e803afbde56}</t>
  </si>
  <si>
    <t>SO 01-21-02</t>
  </si>
  <si>
    <t>Železniční propustek v km188,999</t>
  </si>
  <si>
    <t>{acc1fa65-5ce7-4d71-9a4d-795aba52544f}</t>
  </si>
  <si>
    <t>SO 01-21-03</t>
  </si>
  <si>
    <t>Železniční propustek v km 189,198</t>
  </si>
  <si>
    <t>{d75de2bb-3d08-4855-8370-341093154d80}</t>
  </si>
  <si>
    <t>SO 01-21-04</t>
  </si>
  <si>
    <t>Železniční propustek v km 189,381</t>
  </si>
  <si>
    <t>{0d0d758b-6f76-4133-be58-9e80e299d15d}</t>
  </si>
  <si>
    <t>KRYCÍ LIST SOUPISU PRACÍ</t>
  </si>
  <si>
    <t>Objekt:</t>
  </si>
  <si>
    <t>PS 11-30-02 - Ochrana sdělovacích zařízení ČD Telematika</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</si>
  <si>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</si>
  <si>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</si>
  <si>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</si>
  <si>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</si>
  <si>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</si>
  <si>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</si>
  <si>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</si>
  <si>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</si>
  <si>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8 - Trubní vedení</t>
  </si>
  <si>
    <t>M - Práce a dodávky M</t>
  </si>
  <si>
    <t xml:space="preserve">    46-M - Zemní práce při extr.mont.pracích</t>
  </si>
  <si>
    <t>OST - Ostatní</t>
  </si>
  <si>
    <t>VRN - Vedlejší rozpočtové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</si>
  <si>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</si>
  <si>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</si>
  <si>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</si>
  <si>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</si>
  <si>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</si>
  <si>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</si>
  <si>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</si>
  <si>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</si>
  <si>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</si>
  <si>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</si>
  <si>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</si>
  <si>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</si>
  <si>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</si>
  <si>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</si>
  <si>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</si>
  <si>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</si>
  <si>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</si>
  <si>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61</t>
  </si>
  <si>
    <t>K</t>
  </si>
  <si>
    <t>141721215</t>
  </si>
  <si>
    <t>Řízený zemní protlak délky do 50 m hl do 6 m s protlačením potrubí vnějšího průměru vrtu přes 180 do 225 mm v hornině třídy těžitelnosti I a II skupiny 1 až 4</t>
  </si>
  <si>
    <t>m</t>
  </si>
  <si>
    <t>4</t>
  </si>
  <si>
    <t>-977811282</t>
  </si>
  <si>
    <t>PP</t>
  </si>
  <si>
    <t>Řízený zemní protlak délky protlaku do 50 m v hornině třídy těžitelnosti I a II, skupiny 1 až 4 včetně protlačení trub v hloubce do 6 m vnějšího průměru vrtu přes 180 do 225 mm</t>
  </si>
  <si>
    <t>5</t>
  </si>
  <si>
    <t>Komunikace pozemní</t>
  </si>
  <si>
    <t>65</t>
  </si>
  <si>
    <t>5912035020</t>
  </si>
  <si>
    <t>Montáž návěstidla označníku</t>
  </si>
  <si>
    <t>kus</t>
  </si>
  <si>
    <t>28824180</t>
  </si>
  <si>
    <t>Montáž návěstidla označníku. Poznámka: 1. V cenách jsou započteny náklady na montáž a upevnění návěstidla. 2. V cenách nejsou obsaženy náklady na dodávku materiálu.</t>
  </si>
  <si>
    <t>66</t>
  </si>
  <si>
    <t>M</t>
  </si>
  <si>
    <t>7592700625</t>
  </si>
  <si>
    <t>Upozorňovadla, značky Návěsti označující místo na trati Označník kabelový 4 hranný 15x15x53cm (HM0592111070000)</t>
  </si>
  <si>
    <t>8</t>
  </si>
  <si>
    <t>-1935670592</t>
  </si>
  <si>
    <t>Trubní vedení</t>
  </si>
  <si>
    <t>75</t>
  </si>
  <si>
    <t>892241111</t>
  </si>
  <si>
    <t>Tlaková zkouška vodou potrubí DN do 80</t>
  </si>
  <si>
    <t>565150333</t>
  </si>
  <si>
    <t>Tlakové zkoušky vodou na potrubí DN do 80</t>
  </si>
  <si>
    <t>Práce a dodávky M</t>
  </si>
  <si>
    <t>3</t>
  </si>
  <si>
    <t>46-M</t>
  </si>
  <si>
    <t>Zemní práce při extr.mont.pracích</t>
  </si>
  <si>
    <t>460010023</t>
  </si>
  <si>
    <t>Vytyčení trasy vedení kabelového podzemního v terénu volném</t>
  </si>
  <si>
    <t>km</t>
  </si>
  <si>
    <t>64</t>
  </si>
  <si>
    <t>714868532</t>
  </si>
  <si>
    <t>Vytyčení trasy vedení kabelového (podzemního) ve volném terénu</t>
  </si>
  <si>
    <t>7</t>
  </si>
  <si>
    <t>460242221</t>
  </si>
  <si>
    <t>Provizorní zajištění kabelů ve výkopech při jejich souběhu</t>
  </si>
  <si>
    <t>-1673305547</t>
  </si>
  <si>
    <t>Provizorní zajištění inženýrských sítí ve výkopech kabelů při souběhu</t>
  </si>
  <si>
    <t>62</t>
  </si>
  <si>
    <t>460743112</t>
  </si>
  <si>
    <t>Osazení kabelových prostupů z trub ocelových do protlačovaných otvorů průměru přes 15 do 20 cm</t>
  </si>
  <si>
    <t>751891641</t>
  </si>
  <si>
    <t>Osazení kabelových prostupů z trub ocelových do protlačovaných otvorů, vnitřního průměru přes 15 do 20 cm</t>
  </si>
  <si>
    <t>63</t>
  </si>
  <si>
    <t>14011104</t>
  </si>
  <si>
    <t>trubka ocelová bezešvá hladká jakost 11 353 194x6,3mm</t>
  </si>
  <si>
    <t>128</t>
  </si>
  <si>
    <t>135140574</t>
  </si>
  <si>
    <t>VV</t>
  </si>
  <si>
    <t>30*1,05 'Přepočtené koeficientem množství</t>
  </si>
  <si>
    <t>OST</t>
  </si>
  <si>
    <t>Ostatní</t>
  </si>
  <si>
    <t>39</t>
  </si>
  <si>
    <t>7498351010</t>
  </si>
  <si>
    <t>Vydání průkazu způsobilosti pro funkční celek, provizorní stav</t>
  </si>
  <si>
    <t>512</t>
  </si>
  <si>
    <t>-1926229556</t>
  </si>
  <si>
    <t>Vydání průkazu způsobilosti pro funkční celek, provizorní stav - vyhotovení dokladu o silnoproudých zařízeních a vydání průkazu způsobilosti</t>
  </si>
  <si>
    <t>41</t>
  </si>
  <si>
    <t>7499151050</t>
  </si>
  <si>
    <t>Dokončovací práce manipulace na zařízeních prováděné provozovatelem (dozor pracovníků)</t>
  </si>
  <si>
    <t>hod</t>
  </si>
  <si>
    <t>1527929196</t>
  </si>
  <si>
    <t>Dokončovací práce manipulace na zařízeních prováděné provozovatelem - manipulace nutné pro další práce zhotovitele na technologickém souboru</t>
  </si>
  <si>
    <t>31</t>
  </si>
  <si>
    <t>7590525136R</t>
  </si>
  <si>
    <t xml:space="preserve">Pokládka kabelu metalického /demontáž PK2 přes 1 do 2 kg/m </t>
  </si>
  <si>
    <t>219344097</t>
  </si>
  <si>
    <t>Pokládka kabelu metalického /demontáž PK2 přes 1 do 2 kg/m</t>
  </si>
  <si>
    <t>57</t>
  </si>
  <si>
    <t>7593501195</t>
  </si>
  <si>
    <t>Trasy kabelového vedení Spojky šroubovací pro chráničky optického kabelu HDPE 5050 průměr 40 mm</t>
  </si>
  <si>
    <t>-12402184</t>
  </si>
  <si>
    <t>67</t>
  </si>
  <si>
    <t>7590525171</t>
  </si>
  <si>
    <t>Montáž kabelu úložného volně uloženého s jádrem 0,8 mm TCKQYPY do 100 XN (55kmčtyřka)</t>
  </si>
  <si>
    <t>-2001037422</t>
  </si>
  <si>
    <t>Montáž kabelu úložného volně uloženého s jádrem 0,8 mm TCKQYPY do 100 XN - příprava kabelového bubnu a přistavení na místo pokládky, přeměření izolačního stavu kabelu, odvinutí a uložení kabelu do kabelového Iůžka nebo do žlabu a protažení překážkami, odřezání kabelu, uzavření konců kabelu a přemístění kabelového bubnu</t>
  </si>
  <si>
    <t>55*62,5</t>
  </si>
  <si>
    <t>30</t>
  </si>
  <si>
    <t>7590525178</t>
  </si>
  <si>
    <t>Montáž kabelu úložného volně uloženého s jádrem 0,8 mm TCEKE do 50 XN (17kmčtyřka)</t>
  </si>
  <si>
    <t>1911966327</t>
  </si>
  <si>
    <t>Montáž kabelu úložného volně uloženého s jádrem 0,8 mm TCEKE do 50 XN - příprava kabelového bubnu a přistavení na místo pokládky, přeměření izolačního stavu kabelu, odvinutí a uložení kabelu do kabelového Iůžka nebo do žlabu a protažení překážkami, odřezání kabelu, uzavření konců kabelu a přemístění kabelového bubnu</t>
  </si>
  <si>
    <t>68</t>
  </si>
  <si>
    <t>7590520649</t>
  </si>
  <si>
    <t>Venkovní vedení kabelová - metalické sítě Plněné 4x0,8 TCEPKPFLE 25 x 4 x 0,8 (55 kmčtyřka)</t>
  </si>
  <si>
    <t>1925707007</t>
  </si>
  <si>
    <t>Venkovní vedení kabelová - metalické sítě Plněné 4x0,8 TCEPKPFLE 25 x 4 x 0,8</t>
  </si>
  <si>
    <t>32</t>
  </si>
  <si>
    <t>7590520634</t>
  </si>
  <si>
    <t>Venkovní vedení kabelová - metalické sítě Plněné 4x0,8 TCEPKPFLEY 15 x 4 x 0,8 (17kmčtyřka)</t>
  </si>
  <si>
    <t>1145731679</t>
  </si>
  <si>
    <t>Venkovní vedení kabelová - metalické sítě Plněné 4x0,8 TCEPKPFLEY 15 x 4 x 0,8</t>
  </si>
  <si>
    <t>34</t>
  </si>
  <si>
    <t>7590541324</t>
  </si>
  <si>
    <t>Slaboproudé rozvody, kabely pro přívod a vnitřní instalaci Spojky metalických kabelů a příslušenství Teplem smrštitelná zesílená spojka s hliníkovou kostrou pro tlakované kabely XAGA 1000-62/15-500</t>
  </si>
  <si>
    <t>1313892603</t>
  </si>
  <si>
    <t>35</t>
  </si>
  <si>
    <t>7590525326</t>
  </si>
  <si>
    <t>Montáž spojování žil stlačnými konektory rovné TR s pancířem TR 120 pro 100 žil</t>
  </si>
  <si>
    <t>-1548625810</t>
  </si>
  <si>
    <t>Montáž spojování žil stlačnými konektory rovné TR s pancířem TR 120 pro 100 žil - úplná montáž rovné spojky, odpancéřování kabelu, přezkoušení izolačního stavu kabelových žil, příprava spojovacího přípravku, konektorování a spojování žil, kontrola správnosti spojování, vysušení spojky, připájení olověné spojky k plášti kabelu, namontování a utěsnění litinového krytu, na spojku, zalití zalévací hmotou, uložení spojky</t>
  </si>
  <si>
    <t>69</t>
  </si>
  <si>
    <t>7590545014</t>
  </si>
  <si>
    <t>Montáž vodiče sdělovacího izolovaného v trubce nebo liště</t>
  </si>
  <si>
    <t>-495881298</t>
  </si>
  <si>
    <t>Montáž vodiče sdělovacího izolovaného v trubce nebo liště - zatažení vodičů do trubek nebo lišt, úplná inslalace včetně manipulace s vodičem, prozvonění a označení, včetně pročištění trubky, otevření a zavření krabic. Bez zapojení</t>
  </si>
  <si>
    <t>70</t>
  </si>
  <si>
    <t>7590520214</t>
  </si>
  <si>
    <t>Venkovní vedení kabelová - metalické sítě Neplněné 4x0,8 TCEKFLE 3 x 4 x 0,8</t>
  </si>
  <si>
    <t>-2050421081</t>
  </si>
  <si>
    <t>18</t>
  </si>
  <si>
    <t>7593505102</t>
  </si>
  <si>
    <t>Zatažení ochranné trubky HDPE do chráničky 110 mm</t>
  </si>
  <si>
    <t>1734307166</t>
  </si>
  <si>
    <t>19</t>
  </si>
  <si>
    <t>7593501095</t>
  </si>
  <si>
    <t>Trasy kabelového vedení Ohebná dvouplášťová korugovaná chránička KF 09160 průměr 160/136 mm</t>
  </si>
  <si>
    <t>-1222323568</t>
  </si>
  <si>
    <t>55</t>
  </si>
  <si>
    <t>7593505110R</t>
  </si>
  <si>
    <t>Zatažení ochr. trubky HFX 20 uvnitř objektu (demontáž optotrubky)</t>
  </si>
  <si>
    <t>-402011738</t>
  </si>
  <si>
    <t>Zatažení ochr. trubky HFX 20 uvnitř objektu</t>
  </si>
  <si>
    <t>56</t>
  </si>
  <si>
    <t>7593501125</t>
  </si>
  <si>
    <t>Trasy kabelového vedení Chráničky optického kabelu HDPE 6040 průměr 40/33 mm</t>
  </si>
  <si>
    <t>-977490383</t>
  </si>
  <si>
    <t>9</t>
  </si>
  <si>
    <t>7593505134</t>
  </si>
  <si>
    <t>Zakrytí kabelu resp. trubek výstražnou folií (bez folie)</t>
  </si>
  <si>
    <t>-1794633261</t>
  </si>
  <si>
    <t>13</t>
  </si>
  <si>
    <t>7593500615</t>
  </si>
  <si>
    <t>Trasy kabelového vedení Kabelové krycí desky a pásy Fólie výstražná oranžová š. 34cm (HM0673909993034)</t>
  </si>
  <si>
    <t>225439458</t>
  </si>
  <si>
    <t>59</t>
  </si>
  <si>
    <t>7593505150</t>
  </si>
  <si>
    <t>Pokládka výstražné fólie do výkopu</t>
  </si>
  <si>
    <t>-2000626325</t>
  </si>
  <si>
    <t>60</t>
  </si>
  <si>
    <t>7593500609</t>
  </si>
  <si>
    <t>Trasy kabelového vedení Kabelové krycí desky a pásy Fólie výstražná červená š. 34cm (HM0673909992034)</t>
  </si>
  <si>
    <t>790826626</t>
  </si>
  <si>
    <t>52</t>
  </si>
  <si>
    <t>7593505202</t>
  </si>
  <si>
    <t>Uložení HDPE trubky pro optický kabel do výkopu bez zřízení lože a bez krytí</t>
  </si>
  <si>
    <t>1332117853</t>
  </si>
  <si>
    <t>58</t>
  </si>
  <si>
    <t>7593505224</t>
  </si>
  <si>
    <t>Montáž spojky opravné půlené spojky na HDPE - Plasson</t>
  </si>
  <si>
    <t>936122379</t>
  </si>
  <si>
    <t>16</t>
  </si>
  <si>
    <t>7593505270</t>
  </si>
  <si>
    <t>Montáž kabelového označníku Ball Marker</t>
  </si>
  <si>
    <t>-1417780414</t>
  </si>
  <si>
    <t>Montáž kabelového označníku Ball Marker - upevnění kabelového označníku na plášť kabelu upevňovacími prvky</t>
  </si>
  <si>
    <t>54</t>
  </si>
  <si>
    <t>7593505292</t>
  </si>
  <si>
    <t>Zafukování optického kabelu HDPE (kalibrace optotrubky)</t>
  </si>
  <si>
    <t>-1816257521</t>
  </si>
  <si>
    <t>Zafukování optického kabelu HDPE</t>
  </si>
  <si>
    <t>74</t>
  </si>
  <si>
    <t>7598015175</t>
  </si>
  <si>
    <t>Měření kapacitních nerovnováh do 8 km</t>
  </si>
  <si>
    <t>-741782209</t>
  </si>
  <si>
    <t>73</t>
  </si>
  <si>
    <t>7598015180</t>
  </si>
  <si>
    <t>Měření útlumu přeslechu na blízkém konci na místním sdělovacím kabelu za 1 čtyřku XN měřeného úseku</t>
  </si>
  <si>
    <t>1564680615</t>
  </si>
  <si>
    <t>36</t>
  </si>
  <si>
    <t>7598015185</t>
  </si>
  <si>
    <t>Jednosměrné měření kabelu místního (provizorní)</t>
  </si>
  <si>
    <t>pár</t>
  </si>
  <si>
    <t>-307989494</t>
  </si>
  <si>
    <t>Jednosměrné měření kabelu místního</t>
  </si>
  <si>
    <t>72</t>
  </si>
  <si>
    <t>7598015185R</t>
  </si>
  <si>
    <t>Jednosměrné měření kabelu místního (definitivní)</t>
  </si>
  <si>
    <t>1592062243</t>
  </si>
  <si>
    <t>76</t>
  </si>
  <si>
    <t>7598095539</t>
  </si>
  <si>
    <t>Vyhotovení protokolu UTZ pro UNZ</t>
  </si>
  <si>
    <t>-282444511</t>
  </si>
  <si>
    <t>Vyhotovení protokolu UTZ pro UNZ - vykonání prohlídky a zkoušky včetně vyhotovení protokolu podle vyhl. 100/1995 Sb.</t>
  </si>
  <si>
    <t>77</t>
  </si>
  <si>
    <t>7598095640R</t>
  </si>
  <si>
    <t>Vyhotovení revizní zprávy (kabelová kniha)</t>
  </si>
  <si>
    <t>1892259922</t>
  </si>
  <si>
    <t>Vyhotovení revizní zprávy centralizovaného TZZ - vykonání prohlídky a zkoušky pro napájení elektrického zařízení včetně vyhotovení revizní zprávy podle vyhl. 100/1995 Sb. a norem ČSN, "koncové zařízení" vztahuje se na napájecí soustavu pro napájení oddílových návěstidel, napájení kolejových obvodů, napájení EONů</t>
  </si>
  <si>
    <t>43</t>
  </si>
  <si>
    <t>9902400400</t>
  </si>
  <si>
    <t>Doprava jednosměrná (např. nakupovaného materiálu) mechanizací o nosnosti přes 3,5 t objemnějšího kusového materiálu (prefabrikátů, stožárů, výhybek, rozvaděčů, vybouraných hmot atd.) do 40 km</t>
  </si>
  <si>
    <t>t</t>
  </si>
  <si>
    <t>-1057787022</t>
  </si>
  <si>
    <t>Doprava jednosměrná (např. nakupovaného materiálu) mechanizací o nosnosti přes 3,5 t objemnějšího kusového materiálu (prefabrikátů, stožárů, výhybek, rozvaděčů, vybouraných hmot atd.) do 40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</si>
  <si>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44</t>
  </si>
  <si>
    <t>9902409100</t>
  </si>
  <si>
    <t>Doprava jednosměrná (např. nakupovaného materiálu) mechanizací o nosnosti přes 3,5 t objemnějšího kusového materiálu (prefabrikátů, stožárů, výhybek, rozvaděčů, vybouraných hmot atd.) příplatek za každý další 1 km</t>
  </si>
  <si>
    <t>399855029</t>
  </si>
  <si>
    <t>Doprava jednosměrná (např. nakupovaného materiálu) mechanizací o nosnosti přes 3,5 t objemnějšího kusového materiálu (prefabrikátů, stožárů, výhybek, rozvaděčů, vybouraných hmot atd.) příplatek za každý další 1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</si>
  <si>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71</t>
  </si>
  <si>
    <t>9903100200</t>
  </si>
  <si>
    <t>Přeprava mechanizace na místo prováděných prací o hmotnosti do 12 t do 200 km</t>
  </si>
  <si>
    <t>762017320</t>
  </si>
  <si>
    <t>Přeprava mechanizace na místo prováděných prací o hmotnosti do 12 t do 200 km  Poznámka: 1. Ceny jsou určeny pro dopravu mechanizmů na místo prováděných prací po silnici i po kolejích.2. V ceně jsou započteny i náklady na zpáteční cestu dopravního prostředku. Měrnou jednotkou je kus přepravovaného stroje.</t>
  </si>
  <si>
    <t>VRN</t>
  </si>
  <si>
    <t>Vedlejší rozpočtové náklady</t>
  </si>
  <si>
    <t>022121001</t>
  </si>
  <si>
    <t>Geodetické práce Diagnostika technické infrastruktury Vytýčení trasy inženýrských sítí</t>
  </si>
  <si>
    <t>852998066</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</si>
  <si>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</si>
  <si>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45</t>
  </si>
  <si>
    <t>023101021</t>
  </si>
  <si>
    <t>Projektové práce Projektové práce v rozsahu ZRN (vyjma dále jmenované práce) přes 3 do 5 mil. Kč</t>
  </si>
  <si>
    <t>kpl</t>
  </si>
  <si>
    <t>-987107131</t>
  </si>
  <si>
    <t>46</t>
  </si>
  <si>
    <t>031101021</t>
  </si>
  <si>
    <t>Zařízení a vybavení staveniště vyjma dále jmenované práce včetně opatření na ochranu sousedních pozemků, včetně opatření na ochranu sousedních pozemků, informační tabule, dopravního značení na staveništi aj. při velikosti nákladů přes 3 do 5 mil. Kč</t>
  </si>
  <si>
    <t>820919439</t>
  </si>
  <si>
    <t>47</t>
  </si>
  <si>
    <t>032104001</t>
  </si>
  <si>
    <t>Územní vlivy práce na těžce přístupných místech</t>
  </si>
  <si>
    <t>-1406236630</t>
  </si>
  <si>
    <t>SO 01-10-01.02 - železniční svršek a spodek</t>
  </si>
  <si>
    <t xml:space="preserve">    9 - Ostatní konstrukce a práce, bourání</t>
  </si>
  <si>
    <t xml:space="preserve">    997 - Přesun sutě</t>
  </si>
  <si>
    <t>111211101</t>
  </si>
  <si>
    <t>Odstranění křovin a stromů průměru kmene do 100 mm i s kořeny sklonu terénu do 1:5 ručně</t>
  </si>
  <si>
    <t>m2</t>
  </si>
  <si>
    <t>-169199817</t>
  </si>
  <si>
    <t>Odstranění křovin a stromů s odstraněním kořenů ručně průměru kmene do 100 mm jakékoliv plochy v rovině nebo ve svahu o sklonu do 1:5</t>
  </si>
  <si>
    <t>26</t>
  </si>
  <si>
    <t>122352503</t>
  </si>
  <si>
    <t>Odkopávky a prokopávky nezapažené pro spodní stavbu železnic v hornině třídy těžitelnosti II skupiny 4 objem do 5000 m3 strojně (Zřízení stupňů v podloží)</t>
  </si>
  <si>
    <t>m3</t>
  </si>
  <si>
    <t>1043044647</t>
  </si>
  <si>
    <t>Odkopávky a prokopávky nezapažené pro spodní stavbu železnic strojně v hornině třídy těžitelnosti II skupiny 4 přes 1 000 do 5 000 m3</t>
  </si>
  <si>
    <t>25</t>
  </si>
  <si>
    <t>122352504</t>
  </si>
  <si>
    <t>Odkopávky a prokopávky nezapažené pro spodní stavbu železnic v hornině třídy těžitelnosti II skupiny 4 objem přes 5000 m3 strojně</t>
  </si>
  <si>
    <t>-1190897264</t>
  </si>
  <si>
    <t>Odkopávky a prokopávky nezapažené pro spodní stavbu železnic strojně v hornině třídy těžitelnosti II skupiny 4 přes 5 000 m3</t>
  </si>
  <si>
    <t>20</t>
  </si>
  <si>
    <t>162351104</t>
  </si>
  <si>
    <t>Vodorovné přemístění přes 500 do 1000 m výkopku/sypaniny z horniny třídy těžitelnosti I skupiny 1 až 3</t>
  </si>
  <si>
    <t>372031214</t>
  </si>
  <si>
    <t>Vodorovné přemístění výkopku nebo sypaniny po suchu na obvyklém dopravním prostředku, bez naložení výkopku, avšak se složením bez rozhrnutí z horniny třídy těžitelnosti I skupiny 1 až 3 na vzdálenost přes 500 do 1 000 m</t>
  </si>
  <si>
    <t>27</t>
  </si>
  <si>
    <t>162751119</t>
  </si>
  <si>
    <t>Příplatek k vodorovnému přemístění výkopku/sypaniny z horniny třídy těžitelnosti I skupiny 1 až 3 ZKD 1000 m přes 10000 m</t>
  </si>
  <si>
    <t>756121914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</si>
  <si>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</si>
  <si>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7158,305*14</t>
  </si>
  <si>
    <t>29</t>
  </si>
  <si>
    <t>171151103</t>
  </si>
  <si>
    <t>Uložení sypaniny z hornin soudržných do násypů zhutněných strojně</t>
  </si>
  <si>
    <t>-893814111</t>
  </si>
  <si>
    <t>Uložení sypanin do násypů strojně s rozprostřením sypaniny ve vrstvách a s hrubým urovnáním zhutněných z hornin soudržných jakékoliv třídy těžitelnosti</t>
  </si>
  <si>
    <t>28</t>
  </si>
  <si>
    <t>181252305</t>
  </si>
  <si>
    <t>Úprava pláně pro silnice a dálnice na násypech se zhutněním</t>
  </si>
  <si>
    <t>1333712376</t>
  </si>
  <si>
    <t>Úprava pláně na stavbách silnic a dálnic strojně na násypech se zhutněním</t>
  </si>
  <si>
    <t>525341113</t>
  </si>
  <si>
    <t>Demontáž koleje na pražcích betonových soustavy S49 rozdělení u</t>
  </si>
  <si>
    <t>2098730822</t>
  </si>
  <si>
    <t>564231111</t>
  </si>
  <si>
    <t>Podklad nebo podsyp ze štěrkopísku ŠP tl 100 mm</t>
  </si>
  <si>
    <t>1634441887</t>
  </si>
  <si>
    <t>Podklad nebo podsyp ze štěrkopísku ŠP  s rozprostřením, vlhčením a zhutněním, po zhutnění tl. 100 mm</t>
  </si>
  <si>
    <t>5901005010</t>
  </si>
  <si>
    <t>Měření geometrických parametrů měřícím vozíkem v koleji</t>
  </si>
  <si>
    <t>-951145948</t>
  </si>
  <si>
    <t>Měření geometrických parametrů měřícím vozíkem v koleji. Poznámka: 1. V cenách jsou započteny náklady na měření provozních odchylek dle ČSN, zpracování a předání tištěných výstupů objednateli.</t>
  </si>
  <si>
    <t>49</t>
  </si>
  <si>
    <t>5905023020</t>
  </si>
  <si>
    <t>Úprava povrchu stezky rozprostřením štěrkodrtě přes 3 do 5 cm</t>
  </si>
  <si>
    <t>150595412</t>
  </si>
  <si>
    <t>Úprava povrchu stezky rozprostřením štěrkodrtě přes 3 do 5 cm. Poznámka: 1. V cenách jsou započteny náklady na rozprostření a urovnání kameniva včetně zhutnění povrchu stezky. Platí pro nový i stávající stav. 2. V cenách nejsou obsaženy náklady na dodávku drtě.</t>
  </si>
  <si>
    <t>50</t>
  </si>
  <si>
    <t>58933331</t>
  </si>
  <si>
    <t>beton C 30/37 XF3 kamenivo frakce 0/8 (opěrná zed´)</t>
  </si>
  <si>
    <t>-735749</t>
  </si>
  <si>
    <t>beton C 30/37 XF3 kamenivo frakce 0/8</t>
  </si>
  <si>
    <t>33</t>
  </si>
  <si>
    <t>5905025010</t>
  </si>
  <si>
    <t>Doplnění stezky štěrkodrtí ojediněle ručně (výplň za opěrnou zdí)</t>
  </si>
  <si>
    <t>-1289850057</t>
  </si>
  <si>
    <t>Doplnění stezky štěrkodrtí ojediněle ručně. Poznámka: 1. V cenách jsou započteny náklady na doplnění kameniva včetně rozprostření ojediněle ručně z vozíku nebo souvisle mechanizací z vozíků nebo železničních vozů. 2. V cenách nejsou obsaženy náklady na dodávku kameniva.</t>
  </si>
  <si>
    <t>5905055010</t>
  </si>
  <si>
    <t>Odstranění stávajícího kolejového lože odtěžením v koleji</t>
  </si>
  <si>
    <t>-336853993</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</si>
  <si>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</si>
  <si>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5905060010</t>
  </si>
  <si>
    <t>Zřízení nového kolejového lože v koleji</t>
  </si>
  <si>
    <t>-1729928402</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</si>
  <si>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</si>
  <si>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5905060010R</t>
  </si>
  <si>
    <t>Zřízení nového kolejového lože v koleji (z recyklátu)</t>
  </si>
  <si>
    <t>-1108617166</t>
  </si>
  <si>
    <t>595R</t>
  </si>
  <si>
    <t>Kamenivo drcené štěrk frakce 16/32 (výplň za opěrnou zdí)</t>
  </si>
  <si>
    <t>452207146</t>
  </si>
  <si>
    <t>Kamenivo drcené štěrk frakce 16/32</t>
  </si>
  <si>
    <t>5955101000</t>
  </si>
  <si>
    <t>Kamenivo drcené štěrk frakce 31,5/63 třídy BI (kolejové lože 2772,511m3)</t>
  </si>
  <si>
    <t>-712687571</t>
  </si>
  <si>
    <t>5957104035</t>
  </si>
  <si>
    <t>Kolejnicové pásy třídy R260 tv. 49 E1 délky 120 metrů (5600m)</t>
  </si>
  <si>
    <t>-1802551288</t>
  </si>
  <si>
    <t>Kolejnicové pásy třídy R260 tv. 49 E1 délky 120 metrů</t>
  </si>
  <si>
    <t>5906130400</t>
  </si>
  <si>
    <t>Montáž kolejového roštu v ose koleje pražce betonové vystrojené tv. S49 rozdělení "u"</t>
  </si>
  <si>
    <t>-1943905391</t>
  </si>
  <si>
    <t>Montáž kolejového roštu v ose koleje pražce betonové vystrojené tv. S49 rozdělení "u". Poznámka: 1. V cenách jsou započteny náklady na manipulaci a montáž KR, u pražců dřevěných nevystrojených i na vrtání pražců. 2. V cenách nejsou obsaženy náklady na dodávku materiálu.</t>
  </si>
  <si>
    <t>5956140025R</t>
  </si>
  <si>
    <t xml:space="preserve">Pražec betonový příčný vystrojený včetně kompletů tv.B70 49E1 s W14CZ  </t>
  </si>
  <si>
    <t>-1958326056</t>
  </si>
  <si>
    <t>Pražec betonový příčný vystrojený včetně kompletů tv. B 91S/1 (UIC)</t>
  </si>
  <si>
    <t>5955101010R</t>
  </si>
  <si>
    <t>Kamenivo drcené štěrk frakce 31,5/63 třídy min. C (recyklát 3095,4m3)</t>
  </si>
  <si>
    <t>348161887</t>
  </si>
  <si>
    <t>Kamenivo drcené štěrk frakce 31,5/63 třídy min. C</t>
  </si>
  <si>
    <t>3095,4*2</t>
  </si>
  <si>
    <t>5908070225</t>
  </si>
  <si>
    <t>Souvislé dotahování upevňovadel v koleji bez protáčení závitů šrouby svěrkové a vrtule rozdělení "u"</t>
  </si>
  <si>
    <t>-1549735341</t>
  </si>
  <si>
    <t>Souvislé dotahování upevňovadel v koleji bez protáčení závitů šrouby svěrkové a vrtule rozdělení "u". Poznámka: 1. V cenách jsou započteny náklady na dotažení součástí doporučeným utahovacím momentem a ošetření součástí mazivem.</t>
  </si>
  <si>
    <t>5909032020</t>
  </si>
  <si>
    <t>Přesná úprava GPK koleje směrové a výškové uspořádání pražce betonové</t>
  </si>
  <si>
    <t>910349244</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</si>
  <si>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</si>
  <si>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5955101012</t>
  </si>
  <si>
    <t>Kamenivo drcené štěrk frakce 16/32 (kolejové lože 2772,511 m3)</t>
  </si>
  <si>
    <t>-1538186240</t>
  </si>
  <si>
    <t>161,530*2</t>
  </si>
  <si>
    <t>58932310</t>
  </si>
  <si>
    <t>beton C 12/15 kamenivo frakce 0/8 (podkladní vrstva)</t>
  </si>
  <si>
    <t>-1315709416</t>
  </si>
  <si>
    <t>beton C 12/15 kamenivo frakce 0/8</t>
  </si>
  <si>
    <t>58932931</t>
  </si>
  <si>
    <t>beton C 25/30 X0 kamenivo frakce 0/8 (podkladní vrstva)</t>
  </si>
  <si>
    <t>-1900193153</t>
  </si>
  <si>
    <t>beton C 25/30 X0 kamenivo frakce 0/8</t>
  </si>
  <si>
    <t>5909050010</t>
  </si>
  <si>
    <t>Stabilizace kolejového lože koleje nově zřízeného nebo čistého (podbití)</t>
  </si>
  <si>
    <t>-1792225686</t>
  </si>
  <si>
    <t>Stabilizace kolejového lože koleje nově zřízeného nebo čistého. Poznámka: 1. V cenách jsou započteny náklady na stabilizaci v režimu s řízeným (konstantním) poklesem včetně měření a předání tištěných výstupů.</t>
  </si>
  <si>
    <t>5910021020</t>
  </si>
  <si>
    <t>Svařování kolejnic termitem zkrácený předehřev standardní spára svar sériový tv. S49</t>
  </si>
  <si>
    <t>svar</t>
  </si>
  <si>
    <t>-1833358805</t>
  </si>
  <si>
    <t>Svařování kolejnic termitem zkrácený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</si>
  <si>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5910030310</t>
  </si>
  <si>
    <t>Příplatek za směrové vyrovnání kolejnic v obloucích o poloměru 300 m a menším</t>
  </si>
  <si>
    <t>800792472</t>
  </si>
  <si>
    <t>Příplatek za směrové vyrovnání kolejnic v obloucích o poloměru 300 m a menším. Poznámka: 1. V cenách jsou započteny náklady na použití přípravku pro směrové vyrovnání kolejnic.</t>
  </si>
  <si>
    <t>5914080110</t>
  </si>
  <si>
    <t>Zřízení ochrany skalních svahů kamenné zdi (zřízení opěrné zdi)</t>
  </si>
  <si>
    <t>603643024</t>
  </si>
  <si>
    <t>Zřízení ochrany skalních svahů kamenné zdi. Poznámka: 1. V cenách jsou započteny náklady na naložení výzisku na dopravní prostředek. 2. V cenách nejsou obsaženy náklady na dodávku materiálu a zemní práce.</t>
  </si>
  <si>
    <t>Ostatní konstrukce a práce, bourání</t>
  </si>
  <si>
    <t>935111311</t>
  </si>
  <si>
    <t>Osazení příkopového žlabu do štěrkopísku tl 100 mm z betonových tvárnic š 1200 mm</t>
  </si>
  <si>
    <t>2132411896</t>
  </si>
  <si>
    <t>Osazení betonového příkopového žlabu s vyplněním a zatřením spár cementovou maltou s ložem tl. 100 mm z kameniva těženého nebo štěrkopísku z betonových příkopových tvárnic šířky přes 800 do 1200 mm</t>
  </si>
  <si>
    <t>59227037</t>
  </si>
  <si>
    <t>žlab příkopový betonový tvar J 100x650x900mm</t>
  </si>
  <si>
    <t>208271841</t>
  </si>
  <si>
    <t>997</t>
  </si>
  <si>
    <t>Přesun sutě</t>
  </si>
  <si>
    <t>997002511</t>
  </si>
  <si>
    <t>Vodorovné přemístění suti a vybouraných hmot bez naložení ale se složením a urovnáním do 1 km</t>
  </si>
  <si>
    <t>214042670</t>
  </si>
  <si>
    <t>Vodorovné přemístění suti a vybouraných hmot  bez naložení, se složením a hrubým urovnáním na vzdálenost do 1 km</t>
  </si>
  <si>
    <t>997002519</t>
  </si>
  <si>
    <t>Příplatek ZKD 1 km přemístění suti a vybouraných hmot</t>
  </si>
  <si>
    <t>1381882825</t>
  </si>
  <si>
    <t>Vodorovné přemístění suti a vybouraných hmot  bez naložení, se složením a hrubým urovnáním Příplatek k ceně za každý další i započatý 1 km přes 1 km</t>
  </si>
  <si>
    <t>16813,185*15</t>
  </si>
  <si>
    <t>997002611</t>
  </si>
  <si>
    <t>Nakládání suti a vybouraných hmot</t>
  </si>
  <si>
    <t>2008307063</t>
  </si>
  <si>
    <t>Nakládání suti a vybouraných hmot na dopravní prostředek  pro vodorovné přemístění</t>
  </si>
  <si>
    <t>42</t>
  </si>
  <si>
    <t>997013501</t>
  </si>
  <si>
    <t>Odvoz suti a vybouraných hmot na skládku nebo meziskládku do 1 km se složením (vybourané kolje s pražci)</t>
  </si>
  <si>
    <t>2122511750</t>
  </si>
  <si>
    <t>Odvoz suti a vybouraných hmot na skládku nebo meziskládku  se složením, na vzdálenost do 1 km</t>
  </si>
  <si>
    <t>2800*0,553</t>
  </si>
  <si>
    <t>997013509</t>
  </si>
  <si>
    <t>Příplatek k odvozu suti a vybouraných hmot na skládku ZKD 1 km přes 1 km</t>
  </si>
  <si>
    <t>-1535964387</t>
  </si>
  <si>
    <t>Odvoz suti a vybouraných hmot na skládku nebo meziskládku  se složením, na vzdálenost Příplatek k ceně za každý další i započatý 1 km přes 1 km</t>
  </si>
  <si>
    <t>1548,4*14</t>
  </si>
  <si>
    <t>997013511</t>
  </si>
  <si>
    <t>Odvoz suti a vybouraných hmot z meziskládky na skládku do 1 km s naložením a se složením (betonové pražce)</t>
  </si>
  <si>
    <t>1639906438</t>
  </si>
  <si>
    <t>Odvoz suti a vybouraných hmot z meziskládky na skládku  s naložením a se složením, na vzdálenost do 1 km</t>
  </si>
  <si>
    <t>997013655</t>
  </si>
  <si>
    <t>Poplatek za uložení na skládce (skládkovné) zeminy a kamení kód odpadu 17 05 04</t>
  </si>
  <si>
    <t>-1106104845</t>
  </si>
  <si>
    <t>Poplatek za uložení stavebního odpadu na skládce (skládkovné) zeminy a kamení zatříděného do Katalogu odpadů pod kódem 17 05 04</t>
  </si>
  <si>
    <t>6</t>
  </si>
  <si>
    <t>997013862</t>
  </si>
  <si>
    <t>Poplatek za uložení stavebního odpadu na recyklační skládce (skládkovné) z armovaného betonu kód odpadu  17 01 01</t>
  </si>
  <si>
    <t>-2081934517</t>
  </si>
  <si>
    <t>Poplatek za uložení stavebního odpadu na recyklační skládce (skládkovné) z armovaného betonu zatříděného do Katalogu odpadů pod kódem 17 01 01</t>
  </si>
  <si>
    <t>38</t>
  </si>
  <si>
    <t>9902300200</t>
  </si>
  <si>
    <t>Doprava jednosměrná (např. nakupovaného materiálu) mechanizací o nosnosti přes 3,5 t sypanin (kameniva, písku, suti, dlažebních kostek, atd.) do 20 km na recyklaci</t>
  </si>
  <si>
    <t>-1776146351</t>
  </si>
  <si>
    <t>Doprava jednosměrná (např. nakupovaného materiálu) mechanizací o nosnosti přes 3,5 t sypanin (kameniva, písku, suti, dlažebních kostek, atd.) do 20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</si>
  <si>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0,5*12381,600</t>
  </si>
  <si>
    <t>9902300200R</t>
  </si>
  <si>
    <t>Doprava jednosměrná (např. nakupovaného materiálu) mechanizací o nosnosti přes 3,5 t sypanin (kameniva, písku, suti, dlažebních kostek, atd.) do 20 km na skládku</t>
  </si>
  <si>
    <t>-1803664486</t>
  </si>
  <si>
    <t>0,5*6190,800</t>
  </si>
  <si>
    <t>3095,4*2 'Přepočtené koeficientem množství</t>
  </si>
  <si>
    <t>9902309100</t>
  </si>
  <si>
    <t>Doprava jednosměrná (např. nakupovaného materiálu) mechanizací o nosnosti přes 3,5 t sypanin (kameniva, písku, suti, dlažebních kostek, atd.) příplatek za každý další 1 km</t>
  </si>
  <si>
    <t>-863140665</t>
  </si>
  <si>
    <t>Doprava jednosměrná (např. nakupovaného materiálu) mechanizací o nosnosti přes 3,5 t sypanin (kameniva, písku, suti, dlažebních kostek, atd.) příplatek za každý další 1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</si>
  <si>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9902400600</t>
  </si>
  <si>
    <t>Doprava jednosměrná (např. nakupovaného materiálu) mechanizací o nosnosti přes 3,5 t objemnějšího kusového materiálu (prefabrikátů, stožárů, výhybek, rozvaděčů, vybouraných hmot atd.) do 80 km</t>
  </si>
  <si>
    <t>1093071126</t>
  </si>
  <si>
    <t>Doprava jednosměrná (např. nakupovaného materiálu) mechanizací o nosnosti přes 3,5 t objemnějšího kusového materiálu (prefabrikátů, stožárů, výhybek, rozvaděčů, vybouraných hmot atd.) do 80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</si>
  <si>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53</t>
  </si>
  <si>
    <t>9902900400</t>
  </si>
  <si>
    <t>Složení objemnějšího kusového materiálu, vybouraných hmot</t>
  </si>
  <si>
    <t>1654419973</t>
  </si>
  <si>
    <t>Složení objemnějšího kusového materiálu, vybouraných hmot    Poznámka: 1. Ceny jsou určeny pro skládání materiálu z vlastních zásob objednatele.</t>
  </si>
  <si>
    <t>9903200200</t>
  </si>
  <si>
    <t>Přeprava mechanizace na místo prováděných prací o hmotnosti přes 12 t do 200 km</t>
  </si>
  <si>
    <t>-1367300636</t>
  </si>
  <si>
    <t>Přeprava mechanizace na místo prováděných prací o hmotnosti přes 12 t do 200 km  Poznámka: 1. Ceny jsou určeny pro dopravu mechanizmů na místo prováděných prací po silnici i po kolejích.2. V ceně jsou započteny i náklady na zpáteční cestu dopravního prostředku. Měrnou jednotkou je kus přepravovaného stroje.</t>
  </si>
  <si>
    <t>9909000110</t>
  </si>
  <si>
    <t>Poplatek za uložení výzisku ze štěrkového lože nekontaminovaného</t>
  </si>
  <si>
    <t>-298080594</t>
  </si>
  <si>
    <t>Poplatek za uložení výzisku ze štěrkového lože nekontaminovaného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</si>
  <si>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021301001</t>
  </si>
  <si>
    <t>Průzkumné práce pro opravy Měření žel. spodku georadarovou metodou v kolejích a výhybkách</t>
  </si>
  <si>
    <t>135083995</t>
  </si>
  <si>
    <t>Průzkumné práce pro opravy Měření žel. spodku georadarovou metodou v kolejích a výhybkách - V ceně jsou započteny náklady na měření, vyhodnocení a předání výstupů.</t>
  </si>
  <si>
    <t>022101021</t>
  </si>
  <si>
    <t>Geodetické práce Geodetické práce po ukončení opravy</t>
  </si>
  <si>
    <t>-1446076561</t>
  </si>
  <si>
    <t>51</t>
  </si>
  <si>
    <t>023101041</t>
  </si>
  <si>
    <t>Projektové práce Projektové práce v rozsahu ZRN (vyjma dále jmenované práce) přes 20 mil. Kč</t>
  </si>
  <si>
    <t>1575185904</t>
  </si>
  <si>
    <t>023111011</t>
  </si>
  <si>
    <t>Projektové práce Technický projekt zajištění PPK bez optimalizace nivelety/osy koleje trať jednokolejná zajištění PPK</t>
  </si>
  <si>
    <t>1398333425</t>
  </si>
  <si>
    <t>Projektové práce Technický projekt zajištění PPK bez optimalizace nivelety/osy koleje trať jednokolejná zajištění PPK - V cenách jsou obsaženy náklady na polohové zaměření, nivelaci, ověření párových zajišťovacích značek, zpracování projektu zajištění PPK, zpracování projektu zajištění dle předpisu SŽDC S3, díl III a štítky. PPK=prostorová poloha koleje</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</si>
  <si>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</si>
  <si>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</si>
  <si>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764279745</t>
  </si>
  <si>
    <t>032103001</t>
  </si>
  <si>
    <t>Územní vlivy ztížené dopravní podmínky</t>
  </si>
  <si>
    <t>-1615408</t>
  </si>
  <si>
    <t>SO 01-13-01 - Žel.přejezd P3670 v ev.km 188,445</t>
  </si>
  <si>
    <t xml:space="preserve">    2 - Zakládání</t>
  </si>
  <si>
    <t xml:space="preserve">    998 - Přesun hmot</t>
  </si>
  <si>
    <t>113107186</t>
  </si>
  <si>
    <t>Odstranění podkladu živičného tl přes 250 do 300 mm strojně pl přes 50 do 200 m2</t>
  </si>
  <si>
    <t>379639321</t>
  </si>
  <si>
    <t>Odstranění podkladů nebo krytů strojně plochy jednotlivě přes 50 m2 do 200 m2 s přemístěním hmot na skládku na vzdálenost do 20 m nebo s naložením na dopravní prostředek živičných, o tl. vrstvy přes 250 do 300 mm</t>
  </si>
  <si>
    <t>11</t>
  </si>
  <si>
    <t>113154114</t>
  </si>
  <si>
    <t>Frézování živičného krytu tl 100 mm pruh š 0,5 m pl do 500 m2 bez překážek v trase</t>
  </si>
  <si>
    <t>220978595</t>
  </si>
  <si>
    <t>Frézování živičného podkladu nebo krytu  s naložením na dopravní prostředek plochy do 500 m2 bez překážek v trase pruhu šířky do 0,5 m, tloušťky vrstvy 100 mm</t>
  </si>
  <si>
    <t>12</t>
  </si>
  <si>
    <t>131251102</t>
  </si>
  <si>
    <t>Hloubení jam nezapažených v hornině třídy těžitelnosti I skupiny 3 objem do 50 m3 strojně</t>
  </si>
  <si>
    <t>2050097997</t>
  </si>
  <si>
    <t>Hloubení nezapažených jam a zářezů strojně s urovnáním dna do předepsaného profilu a spádu v hornině třídy těžitelnosti I skupiny 3 přes 20 do 50 m3</t>
  </si>
  <si>
    <t>14</t>
  </si>
  <si>
    <t>132112212</t>
  </si>
  <si>
    <t>Hloubení rýh š do 2000 mm v nesoudržných horninách třídy těžitelnosti I skupiny 1 a 2 ručně</t>
  </si>
  <si>
    <t>765503970</t>
  </si>
  <si>
    <t>Hloubení rýh šířky přes 800 do 2 000 mm ručně zapažených i nezapažených, s urovnáním dna do předepsaného profilu a spádu v hornině třídy těžitelnosti I skupiny 1 a 2 nesoudržných</t>
  </si>
  <si>
    <t>174111101</t>
  </si>
  <si>
    <t>Zásyp jam, šachet rýh nebo kolem objektů sypaninou se zhutněním ručně</t>
  </si>
  <si>
    <t>1434809052</t>
  </si>
  <si>
    <t>Zásyp sypaninou z jakékoliv horniny ručně s uložením výkopku ve vrstvách se zhutněním jam, šachet, rýh nebo kolem objektů v těchto vykopávkách</t>
  </si>
  <si>
    <t>181951112</t>
  </si>
  <si>
    <t>Úprava pláně v hornině třídy těžitelnosti I skupiny 1 až 3 se zhutněním strojně</t>
  </si>
  <si>
    <t>97424641</t>
  </si>
  <si>
    <t>Úprava pláně vyrovnáním výškových rozdílů strojně v hornině třídy těžitelnosti I, skupiny 1 až 3 se zhutněním</t>
  </si>
  <si>
    <t>17</t>
  </si>
  <si>
    <t>58932935</t>
  </si>
  <si>
    <t>beton C 25/30 XF1 XA1 kamenivo frakce 0/8</t>
  </si>
  <si>
    <t>-1175791283</t>
  </si>
  <si>
    <t>Zakládání</t>
  </si>
  <si>
    <t>273361411</t>
  </si>
  <si>
    <t>Výztuž základových desek ze svařovaných sítí do 3,5 kg/m2</t>
  </si>
  <si>
    <t>-209572617</t>
  </si>
  <si>
    <t>Výztuž základových konstrukcí desek ze svařovaných sítí, hmotnosti do 3,5 kg/m2</t>
  </si>
  <si>
    <t>5963113005R</t>
  </si>
  <si>
    <t>Přejezd plastbetonový</t>
  </si>
  <si>
    <t>2058946596</t>
  </si>
  <si>
    <t>Přejezd Brens super sestava</t>
  </si>
  <si>
    <t>23</t>
  </si>
  <si>
    <t>564871111</t>
  </si>
  <si>
    <t>Podklad ze štěrkodrtě ŠD tl 250 mm</t>
  </si>
  <si>
    <t>-1985180852</t>
  </si>
  <si>
    <t>Podklad ze štěrkodrti ŠD  s rozprostřením a zhutněním, po zhutnění tl. 250 mm</t>
  </si>
  <si>
    <t>24</t>
  </si>
  <si>
    <t>564921411</t>
  </si>
  <si>
    <t>Podklad z asfaltového recyklátu tl 60 mm</t>
  </si>
  <si>
    <t>232411517</t>
  </si>
  <si>
    <t>Podklad nebo podsyp z asfaltového recyklátu  s rozprostřením a zhutněním, po zhutnění tl. 60 mm</t>
  </si>
  <si>
    <t>573111112</t>
  </si>
  <si>
    <t>Postřik živičný infiltrační s posypem z asfaltu množství 1 kg/m2</t>
  </si>
  <si>
    <t>723861249</t>
  </si>
  <si>
    <t>Postřik infiltrační PI z asfaltu silničního s posypem kamenivem, v množství 1,00 kg/m2</t>
  </si>
  <si>
    <t>573211112</t>
  </si>
  <si>
    <t>Postřik živičný spojovací z asfaltu v množství 0,70 kg/m2</t>
  </si>
  <si>
    <t>1290538817</t>
  </si>
  <si>
    <t>Postřik spojovací PS bez posypu kamenivem z asfaltu silničního, v množství 0,70 kg/m2</t>
  </si>
  <si>
    <t>577154111</t>
  </si>
  <si>
    <t>Asfaltový beton vrstva obrusná ACO 11 (ABS) tř. I tl 60 mm š do 3 m z nemodifikovaného asfaltu</t>
  </si>
  <si>
    <t>445653240</t>
  </si>
  <si>
    <t>Asfaltový beton vrstva obrusná ACO 11 (ABS)  s rozprostřením a se zhutněním z nemodifikovaného asfaltu v pruhu šířky do 3 m tř. I, po zhutnění tl. 60 mm</t>
  </si>
  <si>
    <t>37</t>
  </si>
  <si>
    <t>5913040230</t>
  </si>
  <si>
    <t>Montáž celopryžové přejezdové konstrukce silně zatížené v koleji část vnější a vnitřní včetně závěrných zídek (Montáž plastbetonové konstrukce přejezdu)</t>
  </si>
  <si>
    <t>972526073</t>
  </si>
  <si>
    <t xml:space="preserve">Montáž celopryžové přejezdové konstrukce silně zatížené v koleji část vnější a vnitřní včetně závěrných zídek. Poznámka: 1. V cenách jsou započteny náklady na montáž konstrukce. 2. V cenách nejsou obsaženy náklady na dodávku materiálu. (přejezd konstrukce plastbeton)
</t>
  </si>
  <si>
    <t>5913140010</t>
  </si>
  <si>
    <t>Demontáž přejezdové konstrukce se silničními panely vnější i vnitřní část</t>
  </si>
  <si>
    <t>-1842969563</t>
  </si>
  <si>
    <t>Demontáž přejezdové konstrukce se silničními panely vnější i vnitřní část. Poznámka: 1. V cenách jsou započteny náklady na demontáž a naložení na dopravní prostředek.</t>
  </si>
  <si>
    <t>821441111</t>
  </si>
  <si>
    <t>Montáž potrubí z trub ŽB s polodrážkou (přímých) a integrovaným pryžovým těsněním otevřený výkop sklon do 20 % DN 600</t>
  </si>
  <si>
    <t>486291354</t>
  </si>
  <si>
    <t>Montáž potrubí z trub železobetonových (přímých) s polodrážkou v otevřeném výkopu ve sklonu do 20 % s integrovaným pryžovým těsněním DN 600</t>
  </si>
  <si>
    <t>59222026</t>
  </si>
  <si>
    <t>trouba ŽB hrdlová propojovací DN 600</t>
  </si>
  <si>
    <t>-506671175</t>
  </si>
  <si>
    <t>9,85*1,01 'Přepočtené koeficientem množství</t>
  </si>
  <si>
    <t>919111114</t>
  </si>
  <si>
    <t>Řezání dilatačních spár š 4 mm hl přes 90 do 100 mm příčných nebo podélných v čerstvém CB krytu</t>
  </si>
  <si>
    <t>-569580973</t>
  </si>
  <si>
    <t>Řezání dilatačních spár v čerstvém cementobetonovém krytu  příčných nebo podélných, šířky 4 mm, hloubky přes 90 do 100 mm</t>
  </si>
  <si>
    <t>919122132</t>
  </si>
  <si>
    <t>Těsnění spár zálivkou za tepla pro komůrky š 20 mm hl 40 mm s těsnicím profilem</t>
  </si>
  <si>
    <t>303563297</t>
  </si>
  <si>
    <t>Utěsnění dilatačních spár zálivkou za tepla  v cementobetonovém nebo živičném krytu včetně adhezního nátěru s těsnicím profilem pod zálivkou, pro komůrky šířky 20 mm, hloubky 40 mm</t>
  </si>
  <si>
    <t>919441221</t>
  </si>
  <si>
    <t>Čelo propustku z lomového kamene pro propustek z trub DN 600 až 800</t>
  </si>
  <si>
    <t>1577416143</t>
  </si>
  <si>
    <t>Čelo propustku  včetně římsy ze zdiva z lomového kamene, pro propustek z trub DN 600 až 800 mm</t>
  </si>
  <si>
    <t>919535556</t>
  </si>
  <si>
    <t>Obetonování trubního propustku betonem se zvýšenými nároky na prostředí tř. C 25/30</t>
  </si>
  <si>
    <t>-1859933351</t>
  </si>
  <si>
    <t>Obetonování trubního propustku  betonem prostým se zvýšenými nároky na prostředí tř. C 25/30</t>
  </si>
  <si>
    <t>58932563</t>
  </si>
  <si>
    <t>beton C 16/20 X0,XC1 kamenivo frakce 0/8_podkladní</t>
  </si>
  <si>
    <t>-159764612</t>
  </si>
  <si>
    <t>beton C 16/20 X0,XC1 kamenivo frakce 0/8</t>
  </si>
  <si>
    <t>58933728</t>
  </si>
  <si>
    <t>beton C 35/45 XF1 kamenivo frakce 0/8_podkladní</t>
  </si>
  <si>
    <t>-1251700249</t>
  </si>
  <si>
    <t>beton C 35/45 XF1 kamenivo frakce 0/8</t>
  </si>
  <si>
    <t>22</t>
  </si>
  <si>
    <t>beton C 12/15 kamenivo frakce 0/8_podkladní</t>
  </si>
  <si>
    <t>2030289361</t>
  </si>
  <si>
    <t>935113212</t>
  </si>
  <si>
    <t>Osazení odvodňovacího betonového žlabu s krycím roštem šířky přes 200 mm (prahová vpust´)</t>
  </si>
  <si>
    <t>1463966017</t>
  </si>
  <si>
    <t>Osazení odvodňovacího žlabu s krycím roštem  betonového šířky přes 200 mm</t>
  </si>
  <si>
    <t>59228434</t>
  </si>
  <si>
    <t>žlab štěrbinový betonový s roštem 400x500x2000mm (prahová vpust´)</t>
  </si>
  <si>
    <t>-1896416058</t>
  </si>
  <si>
    <t>žlab štěrbinový betonový s roštem 400x500x2000mm  (prahová vpust 6m,  3ks x2000 mm)</t>
  </si>
  <si>
    <t>966008222</t>
  </si>
  <si>
    <t>Bourání betonového nebo polymerbetonového odvodňovacího žlabu š přes 200 mm</t>
  </si>
  <si>
    <t>-753120189</t>
  </si>
  <si>
    <t>Bourání odvodňovacího žlabu s odklizením a uložením vybouraného materiálu na skládku na vzdálenost do 10 m nebo s naložením na dopravní prostředek betonového nebo polymerbetonového s krycím roštem šířky přes 200 mm</t>
  </si>
  <si>
    <t>-1147969051</t>
  </si>
  <si>
    <t>1134488318</t>
  </si>
  <si>
    <t>83656923</t>
  </si>
  <si>
    <t>997013602</t>
  </si>
  <si>
    <t>Poplatek za uložení na skládce (skládkovné) stavebního odpadu železobetonového kód odpadu 17 01 01</t>
  </si>
  <si>
    <t>1474393265</t>
  </si>
  <si>
    <t>Poplatek za uložení stavebního odpadu na skládce (skládkovné) z armovaného betonu zatříděného do Katalogu odpadů pod kódem 17 01 01</t>
  </si>
  <si>
    <t>997013645</t>
  </si>
  <si>
    <t>Poplatek za uložení na skládce (skládkovné) odpadu asfaltového bez dehtu kód odpadu 17 03 02</t>
  </si>
  <si>
    <t>1663662289</t>
  </si>
  <si>
    <t>Poplatek za uložení stavebního odpadu na skládce (skládkovné) asfaltového bez obsahu dehtu zatříděného do Katalogu odpadů pod kódem 17 03 02</t>
  </si>
  <si>
    <t>-1657363612</t>
  </si>
  <si>
    <t>997013873</t>
  </si>
  <si>
    <t>Poplatek za uložení stavebního odpadu na recyklační skládce (skládkovné) zeminy a kamení zatříděného do Katalogu odpadů pod kódem 17 05 04 kamenná sut´</t>
  </si>
  <si>
    <t>-1794694842</t>
  </si>
  <si>
    <t>Poplatek za uložení stavebního odpadu na recyklační skládce (skládkovné) zeminy a kamení zatříděného do Katalogu odpadů pod kódem 17 05 04</t>
  </si>
  <si>
    <t>998</t>
  </si>
  <si>
    <t>Přesun hmot</t>
  </si>
  <si>
    <t>40</t>
  </si>
  <si>
    <t>998225111</t>
  </si>
  <si>
    <t>Přesun hmot pro pozemní komunikace s krytem z kamene, monolitickým betonovým nebo živičným</t>
  </si>
  <si>
    <t>-38838669</t>
  </si>
  <si>
    <t>Přesun hmot pro komunikace s krytem z kameniva, monolitickým betonovým nebo živičným  dopravní vzdálenost do 200 m jakékoliv délky objektu</t>
  </si>
  <si>
    <t>Doprava jednosměrná (např. nakupovaného materiálu) mechanizací o nosnosti přes 3,5 t sypanin (kameniva, písku, suti, dlažebních kostek, atd.) do 20 km</t>
  </si>
  <si>
    <t>534985236</t>
  </si>
  <si>
    <t>1980287231</t>
  </si>
  <si>
    <t>250*2 'Přepočtené koeficientem množství</t>
  </si>
  <si>
    <t>1938644283</t>
  </si>
  <si>
    <t>354845642</t>
  </si>
  <si>
    <t>-186277773</t>
  </si>
  <si>
    <t>023101011</t>
  </si>
  <si>
    <t>Projektové práce Projektové práce v rozsahu ZRN (vyjma dále jmenované práce) přes 1 do 3 mil. Kč</t>
  </si>
  <si>
    <t>-1292973202</t>
  </si>
  <si>
    <t>48</t>
  </si>
  <si>
    <t>-1707134753</t>
  </si>
  <si>
    <t>1199369716</t>
  </si>
  <si>
    <t>033111001</t>
  </si>
  <si>
    <t>Provozní vlivy Výluka silničního provozu se zajištěním objížďky</t>
  </si>
  <si>
    <t>Kč</t>
  </si>
  <si>
    <t>-15185805</t>
  </si>
  <si>
    <t>SO 00-14-01.2 - Výstroj trati</t>
  </si>
  <si>
    <t>5912023010</t>
  </si>
  <si>
    <t>Demontáž návěstidla uloženého ve stezce námezníku (hektometrovníku)</t>
  </si>
  <si>
    <t>-776945825</t>
  </si>
  <si>
    <t>Demontáž návěstidla uloženého ve stezce námezníku. Poznámka: 1. V cenách jsou započteny náklady na demontáž návěstidla, zához, úpravu terénu a naložení na dopravní prostředek.</t>
  </si>
  <si>
    <t>5912030020</t>
  </si>
  <si>
    <t>Demontáž návěstidla včetně sloupku a patky označníku</t>
  </si>
  <si>
    <t>-37992183</t>
  </si>
  <si>
    <t>Demontáž návěstidla včetně sloupku a patky označníku. Poznámka: 1. V cenách jsou započteny náklady na demontáž návěstidla, sloupku a patky, zához, úpravu terénu a naložení na dopravní prostředek.</t>
  </si>
  <si>
    <t>5912035020R</t>
  </si>
  <si>
    <t>Montáž návěstidla označníku (ev.číslo přejezdu)</t>
  </si>
  <si>
    <t>-883818581</t>
  </si>
  <si>
    <t>5962101055</t>
  </si>
  <si>
    <t>Návěstidlo výstražný kříž jednokolejný-značka 32a (evidenční číslo přejezdu)</t>
  </si>
  <si>
    <t>-1933816692</t>
  </si>
  <si>
    <t>Návěstidlo výstražný kříž jednokolejný-značka 32a</t>
  </si>
  <si>
    <t>5912035050R</t>
  </si>
  <si>
    <t>Montáž návěstidla sklonovníku (vzdálenostní upozorňovadlo)</t>
  </si>
  <si>
    <t>-498627605</t>
  </si>
  <si>
    <t>Montáž návěstidla sklonovníku. Poznámka: 1. V cenách jsou započteny náklady na montáž a upevnění návěstidla. 2. V cenách nejsou obsaženy náklady na dodávku materiálu.</t>
  </si>
  <si>
    <t>5962101000R</t>
  </si>
  <si>
    <t>Návěstidlo rychlostník NS dvouciferný (vzdálenostní upozorňovadlo)</t>
  </si>
  <si>
    <t>1736591725</t>
  </si>
  <si>
    <t>Návěstidlo rychlostník NS dvouciferný</t>
  </si>
  <si>
    <t>5912045050</t>
  </si>
  <si>
    <t>Montáž návěstidla včetně sloupku a patky sklonovníku</t>
  </si>
  <si>
    <t>-1229330342</t>
  </si>
  <si>
    <t>Montáž návěstidla včetně sloupku a patky sklonovníku. Poznámka: 1. V cenách jsou započteny náklady na zemní práce, montáž patky, sloupku a návěstidla, úpravu a rozprostření zeminy na terén. 2. V cenách nejsou obsaženy náklady na dodávku materiálu.</t>
  </si>
  <si>
    <t>10</t>
  </si>
  <si>
    <t>5962101110</t>
  </si>
  <si>
    <t>Návěstidlo sklonovník reflexní</t>
  </si>
  <si>
    <t>-683793979</t>
  </si>
  <si>
    <t>5962113005</t>
  </si>
  <si>
    <t>Sloupek ocelový pozinkovaný 60 mm</t>
  </si>
  <si>
    <t>-1899167193</t>
  </si>
  <si>
    <t>5962114020</t>
  </si>
  <si>
    <t>Výstroj sloupku víčko plast 60 mm</t>
  </si>
  <si>
    <t>1469579407</t>
  </si>
  <si>
    <t>5962114025</t>
  </si>
  <si>
    <t>Výstroj sloupku patka hliníková kompletní (4 otvory)</t>
  </si>
  <si>
    <t>-1651457679</t>
  </si>
  <si>
    <t>5962114000</t>
  </si>
  <si>
    <t>Výstroj sloupku objímka 50 až 100 mm kompletní</t>
  </si>
  <si>
    <t>-437521662</t>
  </si>
  <si>
    <t>5912045090</t>
  </si>
  <si>
    <t>Montáž návěstidla včetně sloupku a patky staničníku</t>
  </si>
  <si>
    <t>-2105340260</t>
  </si>
  <si>
    <t>Montáž návěstidla včetně sloupku a patky staničníku. Poznámka: 1. V cenách jsou započteny náklady na zemní práce, montáž patky, sloupku a návěstidla, úpravu a rozprostření zeminy na terén. 2. V cenách nejsou obsaženy náklady na dodávku materiálu.</t>
  </si>
  <si>
    <t>5962101100</t>
  </si>
  <si>
    <t>Návěstidlo staničník 320x610 pozink jednomístný</t>
  </si>
  <si>
    <t>-532985858</t>
  </si>
  <si>
    <t>5912050220</t>
  </si>
  <si>
    <t>Staničení montáž hektometrovníku</t>
  </si>
  <si>
    <t>-618424321</t>
  </si>
  <si>
    <t>Staničení montáž hektometrovníku. Poznámka: 1. V cenách jsou započteny náklady na zemní práce a výměnu, demontáž nebo montáž staničení. 2. V cenách nejsou obsaženy náklady na dodávku materiálu.</t>
  </si>
  <si>
    <t>5962101120</t>
  </si>
  <si>
    <t>Návěstidlo hektometrovník železobetonový se znaky</t>
  </si>
  <si>
    <t>1185062910</t>
  </si>
  <si>
    <t>5912065010</t>
  </si>
  <si>
    <t>Montáž zajišťovací značky samostatné konzolové (zaměření)</t>
  </si>
  <si>
    <t>509659560</t>
  </si>
  <si>
    <t>Montáž zajišťovací značky samostatné konzolové. Poznámka: 1. V cenách jsou započteny náklady na montáž součástí značky včetně zemních prací a úpravy terénu. 2. V cenách nejsou obsaženy náklady na dodávku materiálu.</t>
  </si>
  <si>
    <t>5912065020</t>
  </si>
  <si>
    <t>Montáž zajišťovací značky samostatné hřeb</t>
  </si>
  <si>
    <t>1668599600</t>
  </si>
  <si>
    <t>Montáž zajišťovací značky samostatné hřeb. Poznámka: 1. V cenách jsou započteny náklady na montáž součástí značky včetně zemních prací a úpravy terénu. 2. V cenách nejsou obsaženy náklady na dodávku materiálu.</t>
  </si>
  <si>
    <t>5962119030</t>
  </si>
  <si>
    <t>Zajištění PPK betonový sloupek pro zajištění směru a výšky koleje (měřící bod)</t>
  </si>
  <si>
    <t>-14804453</t>
  </si>
  <si>
    <t>Zajištění PPK betonový sloupek pro zajištění směru a výšky koleje</t>
  </si>
  <si>
    <t>5912065210</t>
  </si>
  <si>
    <t>Montáž zajišťovací značky včetně sloupku a základu konzolové</t>
  </si>
  <si>
    <t>-397682728</t>
  </si>
  <si>
    <t>Montáž zajišťovací značky včetně sloupku a základu konzolové. Poznámka: 1. V cenách jsou započteny náklady na montáž součástí značky včetně zemních prací a úpravy terénu. 2. V cenách nejsou obsaženy náklady na dodávku materiálu.</t>
  </si>
  <si>
    <t>5918001010</t>
  </si>
  <si>
    <t xml:space="preserve">Ostatní práce při údržbě výkony prováděné pomocí mechanizace </t>
  </si>
  <si>
    <t>895134147</t>
  </si>
  <si>
    <t>Ostatní práce při údržbě výkony prováděné pomocí mechanizace - rypadlem. Poznámka: 1. Cena je určena pro provedení prací, které nejsou součástí tohoto sborníku.</t>
  </si>
  <si>
    <t>914111121</t>
  </si>
  <si>
    <t>Montáž svislé dopravní značky do velikosti 2 m2 objímkami na sloupek nebo konzolu</t>
  </si>
  <si>
    <t>-1739526742</t>
  </si>
  <si>
    <t>Montáž svislé dopravní značky základní  velikosti do 2 m2 objímkami na sloupky nebo konzoly</t>
  </si>
  <si>
    <t>40445627</t>
  </si>
  <si>
    <t>informativní značky provozní IP14-IP29, IP31 1000x1500mm</t>
  </si>
  <si>
    <t>-400167872</t>
  </si>
  <si>
    <t xml:space="preserve">informativní značky provozní IP14-IP29, IP31 1000x1500mm ((návěst ,,Vlak se blíží k samostatné předvěsti,,)
</t>
  </si>
  <si>
    <t>914511112</t>
  </si>
  <si>
    <t>Montáž sloupku dopravních značek délky do 3,5 m s betonovým základem a patkou</t>
  </si>
  <si>
    <t>377684672</t>
  </si>
  <si>
    <t>Montáž sloupku dopravních značek  délky do 3,5 m do hliníkové patky</t>
  </si>
  <si>
    <t>40445225</t>
  </si>
  <si>
    <t>sloupek pro dopravní značku Zn D 60mm v 3,5m</t>
  </si>
  <si>
    <t>1850066504</t>
  </si>
  <si>
    <t>40445240</t>
  </si>
  <si>
    <t>patka pro sloupek Al D 60mm</t>
  </si>
  <si>
    <t>1964703988</t>
  </si>
  <si>
    <t>40445253</t>
  </si>
  <si>
    <t>víčko plastové na sloupek D 60mm</t>
  </si>
  <si>
    <t>-437492589</t>
  </si>
  <si>
    <t>966006211</t>
  </si>
  <si>
    <t>Odstranění svislých dopravních značek ze sloupů, sloupků nebo konzol</t>
  </si>
  <si>
    <t>380442993</t>
  </si>
  <si>
    <t>Odstranění (demontáž) svislých dopravních značek  s odklizením materiálu na skládku na vzdálenost do 20 m nebo s naložením na dopravní prostředek ze sloupů, sloupků nebo konzol</t>
  </si>
  <si>
    <t>9902200400</t>
  </si>
  <si>
    <t>Doprava obousměrná (např. dodávek z vlastních zásob zhotovitele nebo objednatele nebo výzisku) mechanizací o nosnosti přes 3,5 t objemnějšího kusového materiálu (ODVOZ) do 40 km</t>
  </si>
  <si>
    <t>-290567105</t>
  </si>
  <si>
    <t>Doprava obousměrná (např. dodávek z vlastních zásob zhotovitele nebo objednatele nebo výzisku) mechanizací o nosnosti přes 3,5 t objemnějšího kusového materiálu (prefabrikátů, stožárů, výhybek, rozvaděčů, vybouraných hmot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</si>
  <si>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9902209100</t>
  </si>
  <si>
    <t>Doprava obousměrná (ODVOZ) mechanizací o nosnosti přes 3,5 t objemnějšího kusového materiálu (prefabrikátů, stožárů, výhybek, rozvaděčů, vybouraných hmot atd.) příplatek za každý další 1</t>
  </si>
  <si>
    <t>-520657372</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</si>
  <si>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</si>
  <si>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451,8*2 'Přepočtené koeficientem množství</t>
  </si>
  <si>
    <t>2118775463</t>
  </si>
  <si>
    <t>1363811484</t>
  </si>
  <si>
    <t>9902900200</t>
  </si>
  <si>
    <t>Naložení objemnějšího kusového materiálu, vybouraných hmot</t>
  </si>
  <si>
    <t>-1527866380</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</si>
  <si>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</si>
  <si>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023101001</t>
  </si>
  <si>
    <t>Projektové práce Projektové práce v rozsahu ZRN (vyjma dále jmenované práce) do 1 mil. Kč</t>
  </si>
  <si>
    <t>1617804989</t>
  </si>
  <si>
    <t>031101001</t>
  </si>
  <si>
    <t>Zařízení a vybavení staveniště vyjma dále jmenované práce včetně opatření na ochranu sousedních pozemků, včetně opatření na ochranu sousedních pozemků, informační tabule, dopravního značení na staveništi aj. při velikosti nákladů do 1 mil. Kč</t>
  </si>
  <si>
    <t>321253502</t>
  </si>
  <si>
    <t>1577454952</t>
  </si>
  <si>
    <t>PS 11-30-01 - Ochrana sdělovacích zařízení SSZT</t>
  </si>
  <si>
    <t xml:space="preserve">    22-M - Montáže technologických zařízení pro dopravní stavby</t>
  </si>
  <si>
    <t>-368063887</t>
  </si>
  <si>
    <t>5905030010</t>
  </si>
  <si>
    <t>Ojedinělá výměna KL mimo lavičku lože otevřené</t>
  </si>
  <si>
    <t>-1423496177</t>
  </si>
  <si>
    <t>Ojedinělá výměna KL mimo lavičku lože otevřené. Poznámka: 1. V cenách jsou započteny náklady na ruční rozkopání, odstranění materiálu KL a uložení výzisku na terén nebo naložení na dopravní prostředek, přehození nového kameniva, úprava KL do profilu a případné snížení pod patou kolejnice. U výměny KL včetně lavičky jsou v ceně započteny náklady na případné uvolnění, posun a dotažení pražce. 2. V cenách nejsou obsaženy náklady na podbití pražce, dodávku a doplnění kameniva.</t>
  </si>
  <si>
    <t>-931347286</t>
  </si>
  <si>
    <t>60*2,15</t>
  </si>
  <si>
    <t>Montáž návěstidla označníku (betonový označník)</t>
  </si>
  <si>
    <t>1199613333</t>
  </si>
  <si>
    <t>-742586383</t>
  </si>
  <si>
    <t>85</t>
  </si>
  <si>
    <t>2072696251</t>
  </si>
  <si>
    <t>10*1,05 'Přepočtené koeficientem množství</t>
  </si>
  <si>
    <t>5915007020</t>
  </si>
  <si>
    <t>Zásyp jam nebo rýh sypaninou na železničním spodku se zhutněním</t>
  </si>
  <si>
    <t>1925170892</t>
  </si>
  <si>
    <t>Zásyp jam nebo rýh sypaninou na železničním spodku se zhutněním. Poznámka: 1. Ceny zásypu jam a rýh se zhutněním jsou určeny pro jakoukoliv míru zhutnění.</t>
  </si>
  <si>
    <t>5915010020</t>
  </si>
  <si>
    <t>Těžení zeminy nebo horniny železničního spodku v hornině třídy těžitelnosti I skupiny 2</t>
  </si>
  <si>
    <t>1910992741</t>
  </si>
  <si>
    <t>Těžení zeminy nebo horniny železničního spodku v hornině třídy těžitelnosti I skupiny 2. Poznámka: 1. V cenách jsou započteny náklady na těžení a uložení výzisku na terén nebo naložení na dopravní prostředek a uložení na úložišti.</t>
  </si>
  <si>
    <t>22-M</t>
  </si>
  <si>
    <t>Montáže technologických zařízení pro dopravní stavby</t>
  </si>
  <si>
    <t>220182022</t>
  </si>
  <si>
    <t>254228470</t>
  </si>
  <si>
    <t>Uložení trubky HDPE do výkopu pro optický kabel bez zřízení lože a bez krytí</t>
  </si>
  <si>
    <t>7593500600</t>
  </si>
  <si>
    <t>Trasy kabelového vedení Kabelové krycí desky a pásy Fólie výstražná modrá š. 34cm (HM0673909991034)</t>
  </si>
  <si>
    <t>256</t>
  </si>
  <si>
    <t>1280684596</t>
  </si>
  <si>
    <t>5964161020</t>
  </si>
  <si>
    <t>Beton lehce zhutnitelný C 25/30;X0 F5 2 395 2 898 (obetonování potrubí)</t>
  </si>
  <si>
    <t>1366616920</t>
  </si>
  <si>
    <t>Beton lehce zhutnitelný C 25/30;X0 F5 2 395 2 898</t>
  </si>
  <si>
    <t>7*1,05 'Přepočtené koeficientem množství</t>
  </si>
  <si>
    <t>83</t>
  </si>
  <si>
    <t>2004797848</t>
  </si>
  <si>
    <t>84</t>
  </si>
  <si>
    <t>-1123783006</t>
  </si>
  <si>
    <t>460751112</t>
  </si>
  <si>
    <t>Osazení kabelových kanálů do rýhy z prefabrikovaných betonových žlabů vnější šířky do 25 cm</t>
  </si>
  <si>
    <t>-1752044886</t>
  </si>
  <si>
    <t>Osazení kabelových kanálů včetně utěsnění, vyspárování a zakrytí víkem z prefabrikovaných betonových žlabů do rýhy, bez výkopových prací vnější šířky přes 20 do 25 cm</t>
  </si>
  <si>
    <t>460751113</t>
  </si>
  <si>
    <t>Osazení kabelových kanálů do rýhy z prefabrikovaných betonových žlabů vnější šířky do 35 cm</t>
  </si>
  <si>
    <t>537398462</t>
  </si>
  <si>
    <t>Osazení kabelových kanálů včetně utěsnění, vyspárování a zakrytí víkem z prefabrikovaných betonových žlabů do rýhy, bez výkopových prací vnější šířky přes 25 do 35 cm</t>
  </si>
  <si>
    <t>460841123</t>
  </si>
  <si>
    <t>Osazení kabelové komory z dílu HDPE plochy od 1,0 do 1,5 m2 hl od 1,0 do 1,3 m pro běžné zatížení</t>
  </si>
  <si>
    <t>452960389</t>
  </si>
  <si>
    <t>Osazení kabelové komory z plastů pro běžné zatížení komorového dílu z polyetylénu HDPE půdorysné plochy od 1,0 m2 do 1,5 m2, světlé hloubky od 1,0 do 1,3 m</t>
  </si>
  <si>
    <t>7593501210</t>
  </si>
  <si>
    <t>Trasy kabelového vedení Kabelové komory 420 x 800 mm</t>
  </si>
  <si>
    <t>530073587</t>
  </si>
  <si>
    <t>7593501250</t>
  </si>
  <si>
    <t>Trasy kabelového vedení Kabelové komory Poklop 420 mm, třída A</t>
  </si>
  <si>
    <t>530799248</t>
  </si>
  <si>
    <t>7492471010</t>
  </si>
  <si>
    <t>Demontáže kabelových vedení nn</t>
  </si>
  <si>
    <t>-1310024088</t>
  </si>
  <si>
    <t>Demontáže kabelových vedení nn - demontáž ze zemní kynety, roštu, rozvaděče, trubky, chráničky apod.</t>
  </si>
  <si>
    <t>7492552012</t>
  </si>
  <si>
    <t>Montáž kabelů jednožílových Cu do 70 mm2</t>
  </si>
  <si>
    <t>-919220507</t>
  </si>
  <si>
    <t>Montáž kabelů jednožílových Cu do 70 mm2 - uložení do země, chráničky, na rošty, pod omítku apod.</t>
  </si>
  <si>
    <t>78</t>
  </si>
  <si>
    <t>7492600220</t>
  </si>
  <si>
    <t>Kabely, vodiče, šňůry Al - nn Kabel silový 4 a 5-žílový, plastová izolace 1-AYKY 4x50</t>
  </si>
  <si>
    <t>-1656333683</t>
  </si>
  <si>
    <t>79</t>
  </si>
  <si>
    <t>7492700460</t>
  </si>
  <si>
    <t>Ukončení vodičů a kabelů VN Kabelové spojky pro plastové a pryžové kabely do 6kV Třížílové kabely s plastovou izolací pro 6kV, do 50 mm2</t>
  </si>
  <si>
    <t>-1094272707</t>
  </si>
  <si>
    <t>80</t>
  </si>
  <si>
    <t>7492752014</t>
  </si>
  <si>
    <t>Montáž ukončení kabelů nn kabelovou spojkou 3/4/5 - žílové kabely s plastovou izolací do 70 mm2</t>
  </si>
  <si>
    <t>-374816355</t>
  </si>
  <si>
    <t>Montáž ukončení kabelů nn kabelovou spojkou 3/4/5 - žílové kabely s plastovou izolací do 70 mm2 - včetně odizolování pláště a izolace žil kabelu, včetně ukončení žil a stínění - oko</t>
  </si>
  <si>
    <t>7499151010</t>
  </si>
  <si>
    <t>Dokončovací práce na elektrickém zařízení (revize)</t>
  </si>
  <si>
    <t>-72352297</t>
  </si>
  <si>
    <t>Dokončovací práce na elektrickém zařízení - uvádění zařízení do provozu, drobné montážní práce v rozvaděčích, koordinaci se zhotoviteli souvisejících zařízení apod.</t>
  </si>
  <si>
    <t>7499151030</t>
  </si>
  <si>
    <t>Dokončovací práce zkušební provoz (regulace a zkoušení)</t>
  </si>
  <si>
    <t>-1841854392</t>
  </si>
  <si>
    <t>Dokončovací práce zkušební provoz - včetně prokázání technických a kvalitativních parametrů zařízení</t>
  </si>
  <si>
    <t>7590525116</t>
  </si>
  <si>
    <t>Montáž kabelu závlačného ruční zatahování do rour kabelovodů TCE/KE, KFE, KEZE s jádrem 1 mm 12 až 16 P (6kmpár)</t>
  </si>
  <si>
    <t>-107374882</t>
  </si>
  <si>
    <t>Montáž kabelu závlačného ruční zatahování do rour kabelovodů TCE/KE, KFE, KEZE s jádrem 1 mm 12 až 16 P - příprava kabelového bubnu a přistavení ke kabelovodu, pročištění otvoru, přeměření izolačního stavu a kontinuity žil kabelu, odvinutí kabelu z bubnu, vazelinování a zatažení kabelu do kabelovodu, odřezání kabelu, uzavření konců kabelu a přemístění kabelového bubnu</t>
  </si>
  <si>
    <t>7590525117</t>
  </si>
  <si>
    <t>Montáž kabelu závlačného ruční zatahování do rour kabelovodů TCE/KE, KFE, KEZE s jádrem 1 mm 24 až 30 P (60 kmpár)</t>
  </si>
  <si>
    <t>-1968640871</t>
  </si>
  <si>
    <t>Montáž kabelu závlačného ruční zatahování do rour kabelovodů TCE/KE, KFE, KEZE s jádrem 1 mm 24 až 30 P - příprava kabelového bubnu a přistavení ke kabelovodu, pročištění otvoru, přeměření izolačního stavu a kontinuity žil kabelu, odvinutí kabelu z bubnu, vazelinování a zatažení kabelu do kabelovodu, odřezání kabelu, uzavření konců kabelu a přemístění kabelového bubnu</t>
  </si>
  <si>
    <t>7590525125</t>
  </si>
  <si>
    <t>Montáž kabelu metalického zatažení do chráničky do 2 kg/m</t>
  </si>
  <si>
    <t>-1190560300</t>
  </si>
  <si>
    <t>7590525135</t>
  </si>
  <si>
    <t>Pokládka kabelu metalického /demontáž PK2 do 1 kg/m  (6 kmpár)</t>
  </si>
  <si>
    <t>1175920318</t>
  </si>
  <si>
    <t>Pokládka kabelu metalického /demontáž PK2 do 1 kg/m</t>
  </si>
  <si>
    <t>7590525136</t>
  </si>
  <si>
    <t>Pokládka kabelu metalického /demontáž PK2 přes 1 do 2 kg/m (60kmpár)</t>
  </si>
  <si>
    <t>-603340525</t>
  </si>
  <si>
    <t xml:space="preserve">Montáž kabelu úložného volně uloženého s jádrem 0,8 mm TCEKE do 50 XN </t>
  </si>
  <si>
    <t>Venkovní vedení kabelová - metalické sítě Plněné 4x0,8 TCEPKPFLEY 15 x 4 x 0,8 (15kmčtyřka)</t>
  </si>
  <si>
    <t>7590521609</t>
  </si>
  <si>
    <t>Venkovní vedení kabelová - metalické sítě Plněné, párované s ochr. vodičem, armované Al dráty TCEKPFLEZE 12 P 1,0 D (6 kmpár)</t>
  </si>
  <si>
    <t>-545004815</t>
  </si>
  <si>
    <t>Venkovní vedení kabelová - metalické sítě Plněné, párované s ochr. vodičem, armované Al dráty TCEKPFLEZE 12 P 1,0 D</t>
  </si>
  <si>
    <t>7590521624</t>
  </si>
  <si>
    <t>Venkovní vedení kabelová - metalické sítě Plněné, párované s ochr. vodičem, armované Al dráty TCEKPFLEZE 30 P 1,0 D (60kmpár)</t>
  </si>
  <si>
    <t>-495423921</t>
  </si>
  <si>
    <t>Venkovní vedení kabelová - metalické sítě Plněné, párované s ochr. vodičem, armované Al dráty TCEKPFLEZE 30 P 1,0 D</t>
  </si>
  <si>
    <t>7593500015</t>
  </si>
  <si>
    <t>Trasy kabelového vedení Kabelové žlaby Žlab kabelový TK 1 14x17x100cm (HM0592120210000)</t>
  </si>
  <si>
    <t>-68437923</t>
  </si>
  <si>
    <t>7593500035</t>
  </si>
  <si>
    <t>Trasy kabelového vedení Kabelové žlaby Poklop kabel.žlabu TK 1 4x16x50cm (HM0592120810000)</t>
  </si>
  <si>
    <t>1352627978</t>
  </si>
  <si>
    <t>7593500040</t>
  </si>
  <si>
    <t>Trasy kabelového vedení Kabelové žlaby Poklop kabel.žlabu TK 2 3x23x50cm (HM0592120820000)</t>
  </si>
  <si>
    <t>-695727044</t>
  </si>
  <si>
    <t>2600*2</t>
  </si>
  <si>
    <t>7593500965</t>
  </si>
  <si>
    <t>Trasy kabelového vedení Ohebná dvouplášťová korugovaná chránička 160/138smotek</t>
  </si>
  <si>
    <t>-803177352</t>
  </si>
  <si>
    <t>7593500020</t>
  </si>
  <si>
    <t>Trasy kabelového vedení Kabelové žlaby Žlab kabelový TK 2 19x23x100cm (HM0592120220000)</t>
  </si>
  <si>
    <t>78182965</t>
  </si>
  <si>
    <t>-865640761</t>
  </si>
  <si>
    <t>7598015035</t>
  </si>
  <si>
    <t>Přeměření izolačního stavu kabelu závlačného 100 žil</t>
  </si>
  <si>
    <t>1042082048</t>
  </si>
  <si>
    <t>7598095055</t>
  </si>
  <si>
    <t>Zapojení zkušebního kolejového reliéfu pro přejezd, obvody souhlasu, pomocné stavědlo</t>
  </si>
  <si>
    <t>-1482527874</t>
  </si>
  <si>
    <t>Zapojení zkušebního kolejového reliéfu pro přejezd, obvody souhlasu, pomocné stavědlo - položení a zapojení provizorních kabelů na svorky zkušebního reliéfu a reléových stojanů a vyzkoušení, odpojení kabelů po vyzkoušení zařízení</t>
  </si>
  <si>
    <t>81</t>
  </si>
  <si>
    <t>7598095125</t>
  </si>
  <si>
    <t>Přezkoušení a regulace diagnostiky</t>
  </si>
  <si>
    <t>-1369503637</t>
  </si>
  <si>
    <t>Přezkoušení a regulace diagnostiky - kontrola zapojení včetně příslušného zkoušení hodnot zařízení</t>
  </si>
  <si>
    <t>7598095150</t>
  </si>
  <si>
    <t>Regulovaní a aktivování automatického přejezdového zařízení se závorami</t>
  </si>
  <si>
    <t>-1986532582</t>
  </si>
  <si>
    <t>Regulovaní a aktivování automatického přejezdového zařízení se závorami - regulování proudokruhů výstražníku, závorových břeven, regulování chodu břeven, směrovaní výstražníku, kontrola napájecích zdrojů a relé, přezkoušení činnosti zařízení a kontrolní skříňky (indikací a ovládání)</t>
  </si>
  <si>
    <t>86</t>
  </si>
  <si>
    <t>101199086</t>
  </si>
  <si>
    <t>82</t>
  </si>
  <si>
    <t>1841911295</t>
  </si>
  <si>
    <t>SO 01-20-01 - Železniční most v km 188,944</t>
  </si>
  <si>
    <t xml:space="preserve">    3 - Svislé a kompletní konstrukce</t>
  </si>
  <si>
    <t xml:space="preserve">    4 - Vodorovné konstrukce</t>
  </si>
  <si>
    <t>PSV - Práce a dodávky PSV</t>
  </si>
  <si>
    <t xml:space="preserve">    711 - Izolace proti vodě, vlhkosti a plynům</t>
  </si>
  <si>
    <t>122152502</t>
  </si>
  <si>
    <t>Odkopávky a prokopávky nezapažené pro spodní stavbu železnic strojně v hornině třídy těžitelnosti I skupiny 1 a 2 přes 100 do 1 000 m3</t>
  </si>
  <si>
    <t>21,7*5,6+2*11,3*1,5</t>
  </si>
  <si>
    <t>Součet</t>
  </si>
  <si>
    <t>122152508</t>
  </si>
  <si>
    <t>Odkopávky a prokopávky nezapažené pro spodní stavbu železnic strojně v hornině třídy těžitelnosti I skupiny 1 a 2 Příplatek k cenám za ztížení při rekonstrukcích</t>
  </si>
  <si>
    <t>162751117</t>
  </si>
  <si>
    <t>Vodorovné přemístění výkopku nebo sypaniny po suchu na obvyklém dopravním prostředku, bez naložení výkopku, avšak se složením bez rozhrnutí z horniny třídy těžitelnosti I skupiny 1 až 3 na vzdálenost přes 9 000 do 10 000 m</t>
  </si>
  <si>
    <t xml:space="preserve">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t>
  </si>
  <si>
    <t>(21,7*5,6+2*11,3*1,5)*5</t>
  </si>
  <si>
    <t>171201221</t>
  </si>
  <si>
    <t>155,42*1,9</t>
  </si>
  <si>
    <t>171251201</t>
  </si>
  <si>
    <t>Uložení sypaniny na skládky nebo meziskládky bez hutnění s upravením uložené sypaniny do předepsaného tvaru</t>
  </si>
  <si>
    <t>155,42</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</si>
  <si>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</si>
  <si>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</si>
  <si>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"okolo drenáže" 2*0,3*5,6</t>
  </si>
  <si>
    <t>"nad deskou" 8,2*5,0</t>
  </si>
  <si>
    <t>58343930</t>
  </si>
  <si>
    <t>kamenivo drcené hrubé frakce 16/32</t>
  </si>
  <si>
    <t>182351023R</t>
  </si>
  <si>
    <t>Rozprostření a urovnání ornice ve svahu sklonu přes 1:5 strojně při souvislé ploše do 100 m2, tl. vrstvy do 200 mm - vč. materiálu</t>
  </si>
  <si>
    <t>4*2,8*4,1</t>
  </si>
  <si>
    <t>183405211</t>
  </si>
  <si>
    <t>Výsev trávníku hydroosevem na ornici</t>
  </si>
  <si>
    <t>00572470</t>
  </si>
  <si>
    <t>osivo směs travní univerzál</t>
  </si>
  <si>
    <t>kg</t>
  </si>
  <si>
    <t>45,92*0,025 "Přepočtené koeficientem množství</t>
  </si>
  <si>
    <t>185803111</t>
  </si>
  <si>
    <t>Ošetření trávníku jednorázové v rovině nebo na svahu do 1:5</t>
  </si>
  <si>
    <t>185804311</t>
  </si>
  <si>
    <t>Zalití rostlin vodou plochy záhonů jednotlivě do 20 m2</t>
  </si>
  <si>
    <t>45,920*0,1</t>
  </si>
  <si>
    <t>212311111</t>
  </si>
  <si>
    <t>Obetonování vyústění příčného odvodnění včetně žlabovky</t>
  </si>
  <si>
    <t>212752501</t>
  </si>
  <si>
    <t>Trativody z drenážních trubek pro liniové stavby a komunikace se zřízením štěrkového lože pod trubky a s jejich obsypem v otevřeném výkopu trubka korugovaná PP SN 8 celoperforovaná 360° DN 150</t>
  </si>
  <si>
    <t>2*7,0</t>
  </si>
  <si>
    <t>Svislé a kompletní konstrukce</t>
  </si>
  <si>
    <t>317321118</t>
  </si>
  <si>
    <t>Římsy ze železového betonu C 30/37</t>
  </si>
  <si>
    <t>2*0,2"m2"*5,0"m"+4*(0,2+0,15)/2"m2"*4,05"m"</t>
  </si>
  <si>
    <t>317321191</t>
  </si>
  <si>
    <t>Římsy ze železového betonu Příplatek k cenám za betonáž malého rozsahu do 25 m3</t>
  </si>
  <si>
    <t>317353121</t>
  </si>
  <si>
    <t>Bednění mostní římsy zřízení všech tvarů</t>
  </si>
  <si>
    <t>4*0,15"m2"+2*2*6,3"m2"</t>
  </si>
  <si>
    <t>317353221</t>
  </si>
  <si>
    <t>Bednění mostní římsy odstranění všech tvarů</t>
  </si>
  <si>
    <t>317361116</t>
  </si>
  <si>
    <t>Výztuž mostních železobetonových říms z betonářské oceli 10 505 (R) nebo BSt 500</t>
  </si>
  <si>
    <t>"rozděleno v poměru betonu NK a římsy"</t>
  </si>
  <si>
    <t>539,9/1000</t>
  </si>
  <si>
    <t>317661132</t>
  </si>
  <si>
    <t>Výplň spár monolitické římsy tmelem silikonovým, spára šířky přes 15 do 40 mm</t>
  </si>
  <si>
    <t>4*2,7+2*2,3</t>
  </si>
  <si>
    <t>Vodorovné konstrukce</t>
  </si>
  <si>
    <t>421321128</t>
  </si>
  <si>
    <t>Mostní železobetonové nosné konstrukce deskové nebo klenbové deskové, z betonu C 30/37</t>
  </si>
  <si>
    <t>5,3"m2"*5,6"m"</t>
  </si>
  <si>
    <t>421351131</t>
  </si>
  <si>
    <t>Bednění deskových konstrukcí mostů z betonu železového nebo předpjatého zřízení boční stěny výšky do 350 mm</t>
  </si>
  <si>
    <t>2*5,3"m2"+2*0,3*5,6"m"</t>
  </si>
  <si>
    <t>421351231</t>
  </si>
  <si>
    <t>Bednění deskových konstrukcí mostů z betonu železového nebo předpjatého odstranění boční stěny výšky do 350 mm</t>
  </si>
  <si>
    <t>421361226</t>
  </si>
  <si>
    <t>Výztuž deskových konstrukcí z betonářské oceli 10 505 (R) nebo BSt 500 deskového mostu</t>
  </si>
  <si>
    <t>3561,07/1000</t>
  </si>
  <si>
    <t>451577121</t>
  </si>
  <si>
    <t>Podkladní a výplňová vrstva z kameniva tloušťky do 200 mm z kameniva drceného</t>
  </si>
  <si>
    <t>2*3,2*5,6</t>
  </si>
  <si>
    <t>458311131</t>
  </si>
  <si>
    <t>Výplňové klíny a filtrační vrstvy za opěrou z betonu hutněného po vrstvách filtračního drenážního</t>
  </si>
  <si>
    <t>6,5"m2"*4,7"m"</t>
  </si>
  <si>
    <t>465513157</t>
  </si>
  <si>
    <t>Dlažba svahu u mostních opěr z upraveného lomového žulového kamene s vyspárováním maltou MC 25, šíře spáry 15 mm do betonového lože C 25/30 tloušťky 200 mm, plochy přes 10 m2</t>
  </si>
  <si>
    <t>4*0,5+2*1,9+2*3,2</t>
  </si>
  <si>
    <t>938111111</t>
  </si>
  <si>
    <t>Čištění zdiva opěr, pilířů, křídel od mechu a jiné vegetace</t>
  </si>
  <si>
    <t>6,3*17,4</t>
  </si>
  <si>
    <t>985223211</t>
  </si>
  <si>
    <t>Přezdívání zdiva do aktivované malty kamenného, objemu přes 1 do 3 m3</t>
  </si>
  <si>
    <t>6,3*17,4*0,2*0,1 "10% z objemu"</t>
  </si>
  <si>
    <t>58380650</t>
  </si>
  <si>
    <t>kámen lomový neupravený žula, třída I netříděný</t>
  </si>
  <si>
    <t>2,192*2,1"Přepočtené koeficientem množství</t>
  </si>
  <si>
    <t>R91345</t>
  </si>
  <si>
    <t>Nivelační značky kovové</t>
  </si>
  <si>
    <t>936942211</t>
  </si>
  <si>
    <t>Zhotovení tabulky s letopočtem opravy nebo větší údržby vložením šablony do bednění</t>
  </si>
  <si>
    <t>962051111</t>
  </si>
  <si>
    <t>Bourání mostních konstrukcí zdiva a pilířů ze železového betonu</t>
  </si>
  <si>
    <t>římsa</t>
  </si>
  <si>
    <t>0,15*5,9</t>
  </si>
  <si>
    <t>0,15*6,3</t>
  </si>
  <si>
    <t>"na křídlech" 0,3*(2*0,6+2*0,8)*0,2</t>
  </si>
  <si>
    <t>"odbourání křídel" 0,3*(2*0,6+2*0,8)*0,3</t>
  </si>
  <si>
    <t>"parapetní zdi" 0,25*(5,9+6,3)</t>
  </si>
  <si>
    <t>966075141</t>
  </si>
  <si>
    <t>Odstranění různých konstrukcí na mostech kovového zábradlí vcelku</t>
  </si>
  <si>
    <t>2*12,6</t>
  </si>
  <si>
    <t>997013871</t>
  </si>
  <si>
    <t>Poplatek za uložení stavebního odpadu na recyklační skládce (skládkovné) směsného stavebního a demoličního zatříděného do Katalogu odpadů pod kódem 17 09 04</t>
  </si>
  <si>
    <t>997211511</t>
  </si>
  <si>
    <t>Vodorovná doprava suti nebo vybouraných hmot suti se složením a hrubým urovnáním, na vzdálenost do 1 km</t>
  </si>
  <si>
    <t>997211519</t>
  </si>
  <si>
    <t>Vodorovná doprava suti nebo vybouraných hmot suti se složením a hrubým urovnáním, na vzdálenost Příplatek k ceně za každý další i započatý 1 km přes 1 km</t>
  </si>
  <si>
    <t>18,686*19 "Přepočtené koeficientem množství</t>
  </si>
  <si>
    <t>998212111</t>
  </si>
  <si>
    <t>Přesun hmot pro mosty zděné, betonové monolitické, spřažené ocelobetonové nebo kovové vodorovná dopravní vzdálenost do 100 m výška mostu do 20 m</t>
  </si>
  <si>
    <t>PSV</t>
  </si>
  <si>
    <t>Práce a dodávky PSV</t>
  </si>
  <si>
    <t>711</t>
  </si>
  <si>
    <t>Izolace proti vodě, vlhkosti a plynům</t>
  </si>
  <si>
    <t>711141559</t>
  </si>
  <si>
    <t>Provedení izolace proti zemní vlhkosti pásy přitavením NAIP na ploše vodorovné V</t>
  </si>
  <si>
    <t>5,6*16,0</t>
  </si>
  <si>
    <t>62853004</t>
  </si>
  <si>
    <t>pás asfaltový natavitelný modifikovaný SBS tl 4,0mm s vložkou ze skleněné tkaniny a spalitelnou PE fólií nebo jemnozrnným minerálním posypem na horním povrchu</t>
  </si>
  <si>
    <t>711132111</t>
  </si>
  <si>
    <t>Provedení izolace proti zemní vlhkosti pásy na sucho samolepícího asfaltového pásu na ploše svislé S</t>
  </si>
  <si>
    <t>2*3,5</t>
  </si>
  <si>
    <t>711491177</t>
  </si>
  <si>
    <t>Provedení doplňků izolace proti vodě textilií připevnění izolace nerezovou lištou</t>
  </si>
  <si>
    <t>2*16,0</t>
  </si>
  <si>
    <t>28323018</t>
  </si>
  <si>
    <t>lišta ukončovací pro drenážní fólie profilované tl 20mm</t>
  </si>
  <si>
    <t>88</t>
  </si>
  <si>
    <t>28323070</t>
  </si>
  <si>
    <t>hřeb drážkový 50mm s plastovou podložkou pro uchycení profilované fólie</t>
  </si>
  <si>
    <t>90</t>
  </si>
  <si>
    <t>59051450</t>
  </si>
  <si>
    <t>podložka distanční pod zakládací lištu 2mm</t>
  </si>
  <si>
    <t>92</t>
  </si>
  <si>
    <t>28323131</t>
  </si>
  <si>
    <t>páska oboustranně lepící butylkaučuková</t>
  </si>
  <si>
    <t>94</t>
  </si>
  <si>
    <t>711691172</t>
  </si>
  <si>
    <t>Provedení izolace podchodů a objektů v podzemí, tunelů a štol ostatní opěr nebo kleneb rubové z textilií vrstvy ochranné</t>
  </si>
  <si>
    <t>96</t>
  </si>
  <si>
    <t>(2*16,0+2*3,5)*2</t>
  </si>
  <si>
    <t>69311185</t>
  </si>
  <si>
    <t>geotextilie PP s ÚV stabilizací 1200g/m2</t>
  </si>
  <si>
    <t>98</t>
  </si>
  <si>
    <t>228,82*1,1</t>
  </si>
  <si>
    <t>998711101</t>
  </si>
  <si>
    <t>Přesun hmot pro izolace proti vodě, vlhkosti a plynům stanovený z hmotnosti přesunovaného materiálu vodorovná dopravní vzdálenost do 50 m v objektech výšky do 6 m</t>
  </si>
  <si>
    <t>100</t>
  </si>
  <si>
    <t>998711199</t>
  </si>
  <si>
    <t>Přesun hmot pro izolace proti vodě, vlhkosti a plynům stanovený z hmotnosti přesunovaného materiálu Příplatek k cenám za zvětšený přesun přes vymezenou největší dopravní vzdálenost za každých dalších i započatých 1000 m</t>
  </si>
  <si>
    <t>102</t>
  </si>
  <si>
    <t>0,958*19 "Přepočtené koeficientem množství</t>
  </si>
  <si>
    <t>022101011</t>
  </si>
  <si>
    <t>Geodetické práce Geodetické práce v průběhu opravy</t>
  </si>
  <si>
    <t>1168967065</t>
  </si>
  <si>
    <t>-665648707</t>
  </si>
  <si>
    <t>SO 01-21-02 - Železniční propustek v km188,999</t>
  </si>
  <si>
    <t xml:space="preserve">      4 - Vodorovné konstrukce</t>
  </si>
  <si>
    <t>"dle výkresu č. 03:" 7,8"m2"*10,1"m"</t>
  </si>
  <si>
    <t>78,78*5</t>
  </si>
  <si>
    <t>78,78*1,9</t>
  </si>
  <si>
    <t>78,78</t>
  </si>
  <si>
    <t>"dle výkresu č. 03:" 5,7"m2"*10,7"m"</t>
  </si>
  <si>
    <t>273321118</t>
  </si>
  <si>
    <t>Základové konstrukce z betonu železového desky ve výkopu nebo na hlavách pilot C 30/37</t>
  </si>
  <si>
    <t>1,5*0,2*4,9+2,4*1,9*0,7+0,4*0,6*2,0</t>
  </si>
  <si>
    <t>273321191</t>
  </si>
  <si>
    <t>Základové konstrukce z betonu železového Příplatek k cenám za betonáž malého rozsahu do 25 m3</t>
  </si>
  <si>
    <t>273354111</t>
  </si>
  <si>
    <t>Bednění základových konstrukcí desek zřízení</t>
  </si>
  <si>
    <t>17,5*0,2+4,6*0,8</t>
  </si>
  <si>
    <t>273354211</t>
  </si>
  <si>
    <t>Bednění základových konstrukcí desek odstranění bednění</t>
  </si>
  <si>
    <t>273361412</t>
  </si>
  <si>
    <t>Výztuž základových konstrukcí desek ze svařovaných sítí, hmotnosti přes 3,5 do 6 kg/m2</t>
  </si>
  <si>
    <t>"dle výkreu č.6:" 320,0/1000</t>
  </si>
  <si>
    <t>274311128</t>
  </si>
  <si>
    <t>Základové konstrukce z betonu prostého pasy, prahy, věnce a ostruhy ve výkopu nebo na hlavách pilot C 30/37</t>
  </si>
  <si>
    <t>0,6*0,3*2,0</t>
  </si>
  <si>
    <t>274311191</t>
  </si>
  <si>
    <t>Základové konstrukce z betonu prostého Příplatek k cenám za betonáž malého rozsahu do 25 m3</t>
  </si>
  <si>
    <t>274354111</t>
  </si>
  <si>
    <t>Bednění základových konstrukcí pasů, prahů, věnců a ostruh zřízení</t>
  </si>
  <si>
    <t>4,6*0,6</t>
  </si>
  <si>
    <t>274354211</t>
  </si>
  <si>
    <t>Bednění základových konstrukcí pasů, prahů, věnců a ostruh odstranění bednění</t>
  </si>
  <si>
    <t>451315114</t>
  </si>
  <si>
    <t>Podkladní a výplňové vrstvy z betonu prostého tloušťky do 100 mm, z betonu C 12/15</t>
  </si>
  <si>
    <t>"Podkladní beton pod žb. základovou desku: "1,7*4,9+2,0*2,0</t>
  </si>
  <si>
    <t>"Podkladní beton pod vtokovou jímku:" 1,9*2,3</t>
  </si>
  <si>
    <t>451315116</t>
  </si>
  <si>
    <t>Podkladní a výplňové vrstvy z betonu prostého tloušťky do 100 mm, z betonu C 20/25</t>
  </si>
  <si>
    <t>6,5+12,0</t>
  </si>
  <si>
    <t>464541111</t>
  </si>
  <si>
    <t>Pohoz dna nebo svahů jakékoliv tloušťky ze štěrkodrtí, z terénu, frakce do 63 mm</t>
  </si>
  <si>
    <t>4,0"m2"*0,2"m"</t>
  </si>
  <si>
    <t>465513256</t>
  </si>
  <si>
    <t>Dlažba svahu u mostních opěr z upraveného lomového žulového kamene s vyspárováním maltou MC 25, šíře spáry 15 mm do betonového lože C 25/30 tloušťky 250 mm, plochy do 10 m2</t>
  </si>
  <si>
    <t>R895270239</t>
  </si>
  <si>
    <t>Mříže z kompozitu samostatné</t>
  </si>
  <si>
    <t>919413221</t>
  </si>
  <si>
    <t>Vtoková jímka propustku z betonu prostého se zvýšenými nároky na prostředí tř. C 25/30, propustku z trub DN 900 až 1500 mm</t>
  </si>
  <si>
    <t>927111133</t>
  </si>
  <si>
    <t>Železniční propustek železobetonové trouby DN 1000 mm</t>
  </si>
  <si>
    <t>"římsy:" 0,25*0,5*(3,7+3,4)</t>
  </si>
  <si>
    <t>"čela:" 1,4"m2"*3,4"m"+1,6"m2"*3,7"m"</t>
  </si>
  <si>
    <t>"trouba:" 0,5"m2"*6,9"m"</t>
  </si>
  <si>
    <t>36,043*19 "Přepočtené koeficientem množství</t>
  </si>
  <si>
    <t>998214111</t>
  </si>
  <si>
    <t>Přesun hmot pro mosty montované z dílců železobetonových nebo předpjatých vodorovná dopravní vzdálenost do 100 m výška mostu do 20 m</t>
  </si>
  <si>
    <t>711521131</t>
  </si>
  <si>
    <t>Provedení izolace potrubí, nádrží, stok a kanalizačních šachet natěradly a tmely za horka nátěrem asfaltovým</t>
  </si>
  <si>
    <t>2*3,8*7,7</t>
  </si>
  <si>
    <t>11161332</t>
  </si>
  <si>
    <t>asfalt pro izolaci trub</t>
  </si>
  <si>
    <t>58,52*0,0019 "Přepočtené koeficientem množství</t>
  </si>
  <si>
    <t>24551012</t>
  </si>
  <si>
    <t>hmota nátěrová metakrylátová 2-složková penetrační na betonový a asfaltový podklad</t>
  </si>
  <si>
    <t>0,113*19 "Přepočtené koeficientem množství</t>
  </si>
  <si>
    <t>913137223</t>
  </si>
  <si>
    <t>-484005842</t>
  </si>
  <si>
    <t>SO 01-21-03 - Železniční propustek v km 189,198</t>
  </si>
  <si>
    <t>"dle výkresu č. 03:" 11,0"m2"*12,4"m"</t>
  </si>
  <si>
    <t>136,4*5</t>
  </si>
  <si>
    <t>136,4*1,9</t>
  </si>
  <si>
    <t>"dle výkresu č. 03:" 8,0"m2"*9,9"m"</t>
  </si>
  <si>
    <t>1,61*0,2*6,0+2*0,8*2,4+2*0,4*0,6*2,01</t>
  </si>
  <si>
    <t>24,8*0,2+2*4,6*0,8</t>
  </si>
  <si>
    <t>273361116</t>
  </si>
  <si>
    <t>Výztuž základových konstrukcí desek z betonářské oceli 10 505 (R) nebo BSt 500</t>
  </si>
  <si>
    <t>"dle výkreu č.6:"  (64+56,8+2,2+2,0+1,9)/1000</t>
  </si>
  <si>
    <t>"dle výkreu č.6:" 497,7/1000</t>
  </si>
  <si>
    <t>0,6*0,3*(2,0+2,3)</t>
  </si>
  <si>
    <t>2*4,6*0,6</t>
  </si>
  <si>
    <t>"Podkladní beton pod žb. základovou desku: " 1,81*0,1*6,0+2*2,0*2,21*0,1</t>
  </si>
  <si>
    <t>18,7+13,5</t>
  </si>
  <si>
    <t>3,7"m2"*0,2"m"</t>
  </si>
  <si>
    <t>927111137</t>
  </si>
  <si>
    <t>Železniční propustek železobetonové trouby DN 1250 mm</t>
  </si>
  <si>
    <t>962021112</t>
  </si>
  <si>
    <t>Bourání mostních konstrukcí zdiva a pilířů z kamene nebo cihel</t>
  </si>
  <si>
    <t>"římsy:" 2*0,35*0,5*2,5</t>
  </si>
  <si>
    <t>"čela:" (1,3+1,5)"m2"*2,5"m"</t>
  </si>
  <si>
    <t>"deka a opěry:" 2,5"m2"*7,9"m"</t>
  </si>
  <si>
    <t>68,786*19 "Přepočtené koeficientem množství</t>
  </si>
  <si>
    <t>2*4,4*10,8</t>
  </si>
  <si>
    <t>95,04*0,0019 "Přepočtené koeficientem množství</t>
  </si>
  <si>
    <t>0,184*19 "Přepočtené koeficientem množství</t>
  </si>
  <si>
    <t>-812292171</t>
  </si>
  <si>
    <t>-443369964</t>
  </si>
  <si>
    <t>SO 01-21-04 - Železniční propustek v km 189,381</t>
  </si>
  <si>
    <t>"dle výkresu č. 03:" 8,3"m2"*9,7"m"</t>
  </si>
  <si>
    <t>"dle výkreu č.6:" 533,3/1000</t>
  </si>
  <si>
    <t>18,7+15,4</t>
  </si>
  <si>
    <t>"deka a opěry:" 1,8"m2"*10,7"m"</t>
  </si>
  <si>
    <t>67,566*19 "Přepočtené koeficientem množství</t>
  </si>
  <si>
    <t>950678029</t>
  </si>
  <si>
    <t>-420908055</t>
  </si>
  <si>
    <t>Správa železnic 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</si>
</sst>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4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31"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2"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0" xfId="0" applyFont="1" applyFill="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3" fillId="0" borderId="10" xfId="0" applyNumberFormat="1" applyFont="1" applyBorder="1" applyAlignment="1">
      <alignment/>
    </xf>
    <xf numFmtId="166" fontId="33" fillId="0" borderId="11" xfId="0" applyNumberFormat="1" applyFont="1" applyBorder="1" applyAlignment="1">
      <alignment/>
    </xf>
    <xf numFmtId="4" fontId="34"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37" fillId="0" borderId="22" xfId="0" applyFont="1" applyBorder="1" applyAlignment="1" applyProtection="1">
      <alignment horizontal="center" vertical="center"/>
      <protection locked="0"/>
    </xf>
    <xf numFmtId="49" fontId="37" fillId="0" borderId="22" xfId="0" applyNumberFormat="1"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22" xfId="0" applyFont="1" applyBorder="1" applyAlignment="1" applyProtection="1">
      <alignment horizontal="center" vertical="center" wrapText="1"/>
      <protection locked="0"/>
    </xf>
    <xf numFmtId="167" fontId="37" fillId="0" borderId="22" xfId="0" applyNumberFormat="1" applyFont="1" applyBorder="1" applyAlignment="1" applyProtection="1">
      <alignment vertical="center"/>
      <protection locked="0"/>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locked="0"/>
    </xf>
    <xf numFmtId="0" fontId="38" fillId="0" borderId="22" xfId="0" applyFont="1" applyBorder="1" applyAlignment="1" applyProtection="1">
      <alignment vertical="center"/>
      <protection locked="0"/>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0" fillId="0" borderId="3" xfId="0" applyFont="1" applyBorder="1" applyAlignment="1">
      <alignmen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0" xfId="0" applyFont="1" applyAlignment="1">
      <alignment horizontal="left" vertical="center"/>
    </xf>
    <xf numFmtId="0" fontId="0" fillId="0" borderId="18" xfId="0" applyFont="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4" fillId="5" borderId="0" xfId="0" applyFont="1" applyFill="1" applyAlignment="1">
      <alignment horizontal="center" vertical="center"/>
    </xf>
    <xf numFmtId="0" fontId="0" fillId="0" borderId="0" xfId="0"/>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7" xfId="0" applyFont="1" applyFill="1" applyBorder="1" applyAlignment="1">
      <alignment horizontal="right" vertical="center"/>
    </xf>
    <xf numFmtId="0" fontId="23" fillId="4" borderId="7" xfId="0" applyFont="1" applyFill="1" applyBorder="1" applyAlignment="1">
      <alignment horizontal="center" vertical="center"/>
    </xf>
    <xf numFmtId="0" fontId="23" fillId="4" borderId="21" xfId="0" applyFont="1" applyFill="1" applyBorder="1" applyAlignment="1">
      <alignment horizontal="lef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5" customHeight="1">
      <c r="AR2" s="202" t="s">
        <v>5</v>
      </c>
      <c r="AS2" s="203"/>
      <c r="AT2" s="203"/>
      <c r="AU2" s="203"/>
      <c r="AV2" s="203"/>
      <c r="AW2" s="203"/>
      <c r="AX2" s="203"/>
      <c r="AY2" s="203"/>
      <c r="AZ2" s="203"/>
      <c r="BA2" s="203"/>
      <c r="BB2" s="203"/>
      <c r="BC2" s="203"/>
      <c r="BD2" s="203"/>
      <c r="BE2" s="203"/>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E4" s="23" t="s">
        <v>11</v>
      </c>
      <c r="BS4" s="17" t="s">
        <v>12</v>
      </c>
    </row>
    <row r="5" spans="2:71" s="1" customFormat="1" ht="12" customHeight="1">
      <c r="B5" s="20"/>
      <c r="D5" s="24" t="s">
        <v>13</v>
      </c>
      <c r="K5" s="214" t="s">
        <v>14</v>
      </c>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R5" s="20"/>
      <c r="BE5" s="211" t="s">
        <v>15</v>
      </c>
      <c r="BS5" s="17" t="s">
        <v>6</v>
      </c>
    </row>
    <row r="6" spans="2:71" s="1" customFormat="1" ht="36.95" customHeight="1">
      <c r="B6" s="20"/>
      <c r="D6" s="26" t="s">
        <v>16</v>
      </c>
      <c r="K6" s="215" t="s">
        <v>17</v>
      </c>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R6" s="20"/>
      <c r="BE6" s="212"/>
      <c r="BS6" s="17" t="s">
        <v>6</v>
      </c>
    </row>
    <row r="7" spans="2:71" s="1" customFormat="1" ht="12" customHeight="1">
      <c r="B7" s="20"/>
      <c r="D7" s="27" t="s">
        <v>18</v>
      </c>
      <c r="K7" s="25" t="s">
        <v>1</v>
      </c>
      <c r="AK7" s="27" t="s">
        <v>19</v>
      </c>
      <c r="AN7" s="25" t="s">
        <v>1</v>
      </c>
      <c r="AR7" s="20"/>
      <c r="BE7" s="212"/>
      <c r="BS7" s="17" t="s">
        <v>6</v>
      </c>
    </row>
    <row r="8" spans="2:71" s="1" customFormat="1" ht="12" customHeight="1">
      <c r="B8" s="20"/>
      <c r="D8" s="27" t="s">
        <v>20</v>
      </c>
      <c r="K8" s="25" t="s">
        <v>21</v>
      </c>
      <c r="AK8" s="27" t="s">
        <v>22</v>
      </c>
      <c r="AN8" s="28" t="s">
        <v>28</v>
      </c>
      <c r="AR8" s="20"/>
      <c r="BE8" s="212"/>
      <c r="BS8" s="17" t="s">
        <v>6</v>
      </c>
    </row>
    <row r="9" spans="2:71" s="1" customFormat="1" ht="14.45" customHeight="1">
      <c r="B9" s="20"/>
      <c r="AR9" s="20"/>
      <c r="BE9" s="212"/>
      <c r="BS9" s="17" t="s">
        <v>6</v>
      </c>
    </row>
    <row r="10" spans="2:71" s="1" customFormat="1" ht="12" customHeight="1">
      <c r="B10" s="20"/>
      <c r="D10" s="27" t="s">
        <v>23</v>
      </c>
      <c r="AK10" s="27" t="s">
        <v>24</v>
      </c>
      <c r="AN10" s="25" t="s">
        <v>1</v>
      </c>
      <c r="AR10" s="20"/>
      <c r="BE10" s="212"/>
      <c r="BS10" s="17" t="s">
        <v>6</v>
      </c>
    </row>
    <row r="11" spans="2:71" s="1" customFormat="1" ht="18.4" customHeight="1">
      <c r="B11" s="20"/>
      <c r="E11" s="25" t="s">
        <v>1316</v>
      </c>
      <c r="AK11" s="27" t="s">
        <v>26</v>
      </c>
      <c r="AN11" s="25" t="s">
        <v>1</v>
      </c>
      <c r="AR11" s="20"/>
      <c r="BE11" s="212"/>
      <c r="BS11" s="17" t="s">
        <v>6</v>
      </c>
    </row>
    <row r="12" spans="2:71" s="1" customFormat="1" ht="6.95" customHeight="1">
      <c r="B12" s="20"/>
      <c r="AR12" s="20"/>
      <c r="BE12" s="212"/>
      <c r="BS12" s="17" t="s">
        <v>6</v>
      </c>
    </row>
    <row r="13" spans="2:71" s="1" customFormat="1" ht="12" customHeight="1">
      <c r="B13" s="20"/>
      <c r="D13" s="27" t="s">
        <v>27</v>
      </c>
      <c r="AK13" s="27" t="s">
        <v>24</v>
      </c>
      <c r="AN13" s="29" t="s">
        <v>28</v>
      </c>
      <c r="AR13" s="20"/>
      <c r="BE13" s="212"/>
      <c r="BS13" s="17" t="s">
        <v>6</v>
      </c>
    </row>
    <row r="14" spans="2:71" ht="12.75">
      <c r="B14" s="20"/>
      <c r="E14" s="216" t="s">
        <v>28</v>
      </c>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7" t="s">
        <v>26</v>
      </c>
      <c r="AN14" s="29" t="s">
        <v>28</v>
      </c>
      <c r="AR14" s="20"/>
      <c r="BE14" s="212"/>
      <c r="BS14" s="17" t="s">
        <v>6</v>
      </c>
    </row>
    <row r="15" spans="2:71" s="1" customFormat="1" ht="6.95" customHeight="1">
      <c r="B15" s="20"/>
      <c r="AR15" s="20"/>
      <c r="BE15" s="212"/>
      <c r="BS15" s="17" t="s">
        <v>3</v>
      </c>
    </row>
    <row r="16" spans="2:71" s="1" customFormat="1" ht="12" customHeight="1">
      <c r="B16" s="20"/>
      <c r="D16" s="27" t="s">
        <v>29</v>
      </c>
      <c r="AK16" s="27" t="s">
        <v>24</v>
      </c>
      <c r="AN16" s="25" t="s">
        <v>1</v>
      </c>
      <c r="AR16" s="20"/>
      <c r="BE16" s="212"/>
      <c r="BS16" s="17" t="s">
        <v>3</v>
      </c>
    </row>
    <row r="17" spans="2:71" s="1" customFormat="1" ht="18.4" customHeight="1">
      <c r="B17" s="20"/>
      <c r="E17" s="25" t="s">
        <v>21</v>
      </c>
      <c r="AK17" s="27" t="s">
        <v>26</v>
      </c>
      <c r="AN17" s="25" t="s">
        <v>1</v>
      </c>
      <c r="AR17" s="20"/>
      <c r="BE17" s="212"/>
      <c r="BS17" s="17" t="s">
        <v>30</v>
      </c>
    </row>
    <row r="18" spans="2:71" s="1" customFormat="1" ht="6.95" customHeight="1">
      <c r="B18" s="20"/>
      <c r="AR18" s="20"/>
      <c r="BE18" s="212"/>
      <c r="BS18" s="17" t="s">
        <v>6</v>
      </c>
    </row>
    <row r="19" spans="2:71" s="1" customFormat="1" ht="12" customHeight="1">
      <c r="B19" s="20"/>
      <c r="D19" s="27" t="s">
        <v>31</v>
      </c>
      <c r="AK19" s="27" t="s">
        <v>24</v>
      </c>
      <c r="AN19" s="25" t="s">
        <v>1</v>
      </c>
      <c r="AR19" s="20"/>
      <c r="BE19" s="212"/>
      <c r="BS19" s="17" t="s">
        <v>6</v>
      </c>
    </row>
    <row r="20" spans="2:71" s="1" customFormat="1" ht="18.4" customHeight="1">
      <c r="B20" s="20"/>
      <c r="E20" s="25" t="s">
        <v>32</v>
      </c>
      <c r="AK20" s="27" t="s">
        <v>26</v>
      </c>
      <c r="AN20" s="25" t="s">
        <v>1</v>
      </c>
      <c r="AR20" s="20"/>
      <c r="BE20" s="212"/>
      <c r="BS20" s="17" t="s">
        <v>30</v>
      </c>
    </row>
    <row r="21" spans="2:57" s="1" customFormat="1" ht="6.95" customHeight="1">
      <c r="B21" s="20"/>
      <c r="AR21" s="20"/>
      <c r="BE21" s="212"/>
    </row>
    <row r="22" spans="2:57" s="1" customFormat="1" ht="12" customHeight="1">
      <c r="B22" s="20"/>
      <c r="D22" s="27" t="s">
        <v>33</v>
      </c>
      <c r="AR22" s="20"/>
      <c r="BE22" s="212"/>
    </row>
    <row r="23" spans="2:57" s="1" customFormat="1" ht="16.5" customHeight="1">
      <c r="B23" s="20"/>
      <c r="E23" s="218" t="s">
        <v>1</v>
      </c>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R23" s="20"/>
      <c r="BE23" s="212"/>
    </row>
    <row r="24" spans="2:57" s="1" customFormat="1" ht="6.95" customHeight="1">
      <c r="B24" s="20"/>
      <c r="AR24" s="20"/>
      <c r="BE24" s="212"/>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12"/>
    </row>
    <row r="26" spans="1:57" s="2" customFormat="1" ht="25.9" customHeight="1">
      <c r="A26" s="32"/>
      <c r="B26" s="33"/>
      <c r="C26" s="32"/>
      <c r="D26" s="34" t="s">
        <v>34</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19">
        <f>ROUND(AG94,2)</f>
        <v>0</v>
      </c>
      <c r="AL26" s="220"/>
      <c r="AM26" s="220"/>
      <c r="AN26" s="220"/>
      <c r="AO26" s="220"/>
      <c r="AP26" s="32"/>
      <c r="AQ26" s="32"/>
      <c r="AR26" s="33"/>
      <c r="BE26" s="212"/>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12"/>
    </row>
    <row r="28" spans="1:57" s="2" customFormat="1" ht="12.75">
      <c r="A28" s="32"/>
      <c r="B28" s="33"/>
      <c r="C28" s="32"/>
      <c r="D28" s="32"/>
      <c r="E28" s="32"/>
      <c r="F28" s="32"/>
      <c r="G28" s="32"/>
      <c r="H28" s="32"/>
      <c r="I28" s="32"/>
      <c r="J28" s="32"/>
      <c r="K28" s="32"/>
      <c r="L28" s="221" t="s">
        <v>35</v>
      </c>
      <c r="M28" s="221"/>
      <c r="N28" s="221"/>
      <c r="O28" s="221"/>
      <c r="P28" s="221"/>
      <c r="Q28" s="32"/>
      <c r="R28" s="32"/>
      <c r="S28" s="32"/>
      <c r="T28" s="32"/>
      <c r="U28" s="32"/>
      <c r="V28" s="32"/>
      <c r="W28" s="221" t="s">
        <v>36</v>
      </c>
      <c r="X28" s="221"/>
      <c r="Y28" s="221"/>
      <c r="Z28" s="221"/>
      <c r="AA28" s="221"/>
      <c r="AB28" s="221"/>
      <c r="AC28" s="221"/>
      <c r="AD28" s="221"/>
      <c r="AE28" s="221"/>
      <c r="AF28" s="32"/>
      <c r="AG28" s="32"/>
      <c r="AH28" s="32"/>
      <c r="AI28" s="32"/>
      <c r="AJ28" s="32"/>
      <c r="AK28" s="221" t="s">
        <v>37</v>
      </c>
      <c r="AL28" s="221"/>
      <c r="AM28" s="221"/>
      <c r="AN28" s="221"/>
      <c r="AO28" s="221"/>
      <c r="AP28" s="32"/>
      <c r="AQ28" s="32"/>
      <c r="AR28" s="33"/>
      <c r="BE28" s="212"/>
    </row>
    <row r="29" spans="2:57" s="3" customFormat="1" ht="14.45" customHeight="1">
      <c r="B29" s="37"/>
      <c r="D29" s="27" t="s">
        <v>38</v>
      </c>
      <c r="F29" s="27" t="s">
        <v>39</v>
      </c>
      <c r="L29" s="206">
        <v>0.21</v>
      </c>
      <c r="M29" s="205"/>
      <c r="N29" s="205"/>
      <c r="O29" s="205"/>
      <c r="P29" s="205"/>
      <c r="W29" s="204">
        <f>ROUND(AZ94,2)</f>
        <v>0</v>
      </c>
      <c r="X29" s="205"/>
      <c r="Y29" s="205"/>
      <c r="Z29" s="205"/>
      <c r="AA29" s="205"/>
      <c r="AB29" s="205"/>
      <c r="AC29" s="205"/>
      <c r="AD29" s="205"/>
      <c r="AE29" s="205"/>
      <c r="AK29" s="204">
        <f>ROUND(AV94,2)</f>
        <v>0</v>
      </c>
      <c r="AL29" s="205"/>
      <c r="AM29" s="205"/>
      <c r="AN29" s="205"/>
      <c r="AO29" s="205"/>
      <c r="AR29" s="37"/>
      <c r="BE29" s="213"/>
    </row>
    <row r="30" spans="2:57" s="3" customFormat="1" ht="14.45" customHeight="1">
      <c r="B30" s="37"/>
      <c r="F30" s="27" t="s">
        <v>40</v>
      </c>
      <c r="L30" s="206">
        <v>0.15</v>
      </c>
      <c r="M30" s="205"/>
      <c r="N30" s="205"/>
      <c r="O30" s="205"/>
      <c r="P30" s="205"/>
      <c r="W30" s="204">
        <f>ROUND(BA94,2)</f>
        <v>0</v>
      </c>
      <c r="X30" s="205"/>
      <c r="Y30" s="205"/>
      <c r="Z30" s="205"/>
      <c r="AA30" s="205"/>
      <c r="AB30" s="205"/>
      <c r="AC30" s="205"/>
      <c r="AD30" s="205"/>
      <c r="AE30" s="205"/>
      <c r="AK30" s="204">
        <f>ROUND(AW94,2)</f>
        <v>0</v>
      </c>
      <c r="AL30" s="205"/>
      <c r="AM30" s="205"/>
      <c r="AN30" s="205"/>
      <c r="AO30" s="205"/>
      <c r="AR30" s="37"/>
      <c r="BE30" s="213"/>
    </row>
    <row r="31" spans="2:57" s="3" customFormat="1" ht="14.45" customHeight="1" hidden="1">
      <c r="B31" s="37"/>
      <c r="F31" s="27" t="s">
        <v>41</v>
      </c>
      <c r="L31" s="206">
        <v>0.21</v>
      </c>
      <c r="M31" s="205"/>
      <c r="N31" s="205"/>
      <c r="O31" s="205"/>
      <c r="P31" s="205"/>
      <c r="W31" s="204">
        <f>ROUND(BB94,2)</f>
        <v>0</v>
      </c>
      <c r="X31" s="205"/>
      <c r="Y31" s="205"/>
      <c r="Z31" s="205"/>
      <c r="AA31" s="205"/>
      <c r="AB31" s="205"/>
      <c r="AC31" s="205"/>
      <c r="AD31" s="205"/>
      <c r="AE31" s="205"/>
      <c r="AK31" s="204">
        <v>0</v>
      </c>
      <c r="AL31" s="205"/>
      <c r="AM31" s="205"/>
      <c r="AN31" s="205"/>
      <c r="AO31" s="205"/>
      <c r="AR31" s="37"/>
      <c r="BE31" s="213"/>
    </row>
    <row r="32" spans="2:57" s="3" customFormat="1" ht="14.45" customHeight="1" hidden="1">
      <c r="B32" s="37"/>
      <c r="F32" s="27" t="s">
        <v>42</v>
      </c>
      <c r="L32" s="206">
        <v>0.15</v>
      </c>
      <c r="M32" s="205"/>
      <c r="N32" s="205"/>
      <c r="O32" s="205"/>
      <c r="P32" s="205"/>
      <c r="W32" s="204">
        <f>ROUND(BC94,2)</f>
        <v>0</v>
      </c>
      <c r="X32" s="205"/>
      <c r="Y32" s="205"/>
      <c r="Z32" s="205"/>
      <c r="AA32" s="205"/>
      <c r="AB32" s="205"/>
      <c r="AC32" s="205"/>
      <c r="AD32" s="205"/>
      <c r="AE32" s="205"/>
      <c r="AK32" s="204">
        <v>0</v>
      </c>
      <c r="AL32" s="205"/>
      <c r="AM32" s="205"/>
      <c r="AN32" s="205"/>
      <c r="AO32" s="205"/>
      <c r="AR32" s="37"/>
      <c r="BE32" s="213"/>
    </row>
    <row r="33" spans="2:57" s="3" customFormat="1" ht="14.45" customHeight="1" hidden="1">
      <c r="B33" s="37"/>
      <c r="F33" s="27" t="s">
        <v>43</v>
      </c>
      <c r="L33" s="206">
        <v>0</v>
      </c>
      <c r="M33" s="205"/>
      <c r="N33" s="205"/>
      <c r="O33" s="205"/>
      <c r="P33" s="205"/>
      <c r="W33" s="204">
        <f>ROUND(BD94,2)</f>
        <v>0</v>
      </c>
      <c r="X33" s="205"/>
      <c r="Y33" s="205"/>
      <c r="Z33" s="205"/>
      <c r="AA33" s="205"/>
      <c r="AB33" s="205"/>
      <c r="AC33" s="205"/>
      <c r="AD33" s="205"/>
      <c r="AE33" s="205"/>
      <c r="AK33" s="204">
        <v>0</v>
      </c>
      <c r="AL33" s="205"/>
      <c r="AM33" s="205"/>
      <c r="AN33" s="205"/>
      <c r="AO33" s="205"/>
      <c r="AR33" s="37"/>
      <c r="BE33" s="213"/>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12"/>
    </row>
    <row r="35" spans="1:57" s="2" customFormat="1" ht="25.9" customHeight="1">
      <c r="A35" s="32"/>
      <c r="B35" s="33"/>
      <c r="C35" s="38"/>
      <c r="D35" s="39" t="s">
        <v>44</v>
      </c>
      <c r="E35" s="40"/>
      <c r="F35" s="40"/>
      <c r="G35" s="40"/>
      <c r="H35" s="40"/>
      <c r="I35" s="40"/>
      <c r="J35" s="40"/>
      <c r="K35" s="40"/>
      <c r="L35" s="40"/>
      <c r="M35" s="40"/>
      <c r="N35" s="40"/>
      <c r="O35" s="40"/>
      <c r="P35" s="40"/>
      <c r="Q35" s="40"/>
      <c r="R35" s="40"/>
      <c r="S35" s="40"/>
      <c r="T35" s="41" t="s">
        <v>45</v>
      </c>
      <c r="U35" s="40"/>
      <c r="V35" s="40"/>
      <c r="W35" s="40"/>
      <c r="X35" s="210" t="s">
        <v>46</v>
      </c>
      <c r="Y35" s="208"/>
      <c r="Z35" s="208"/>
      <c r="AA35" s="208"/>
      <c r="AB35" s="208"/>
      <c r="AC35" s="40"/>
      <c r="AD35" s="40"/>
      <c r="AE35" s="40"/>
      <c r="AF35" s="40"/>
      <c r="AG35" s="40"/>
      <c r="AH35" s="40"/>
      <c r="AI35" s="40"/>
      <c r="AJ35" s="40"/>
      <c r="AK35" s="207">
        <f>SUM(AK26:AK33)</f>
        <v>0</v>
      </c>
      <c r="AL35" s="208"/>
      <c r="AM35" s="208"/>
      <c r="AN35" s="208"/>
      <c r="AO35" s="209"/>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5"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AR48" s="20"/>
    </row>
    <row r="49" spans="2:44" s="2" customFormat="1" ht="14.45" customHeight="1">
      <c r="B49" s="42"/>
      <c r="D49" s="43" t="s">
        <v>47</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48</v>
      </c>
      <c r="AI49" s="44"/>
      <c r="AJ49" s="44"/>
      <c r="AK49" s="44"/>
      <c r="AL49" s="44"/>
      <c r="AM49" s="44"/>
      <c r="AN49" s="44"/>
      <c r="AO49" s="44"/>
      <c r="AR49" s="42"/>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1:57" s="2" customFormat="1" ht="12.75">
      <c r="A60" s="32"/>
      <c r="B60" s="33"/>
      <c r="C60" s="32"/>
      <c r="D60" s="45" t="s">
        <v>49</v>
      </c>
      <c r="E60" s="35"/>
      <c r="F60" s="35"/>
      <c r="G60" s="35"/>
      <c r="H60" s="35"/>
      <c r="I60" s="35"/>
      <c r="J60" s="35"/>
      <c r="K60" s="35"/>
      <c r="L60" s="35"/>
      <c r="M60" s="35"/>
      <c r="N60" s="35"/>
      <c r="O60" s="35"/>
      <c r="P60" s="35"/>
      <c r="Q60" s="35"/>
      <c r="R60" s="35"/>
      <c r="S60" s="35"/>
      <c r="T60" s="35"/>
      <c r="U60" s="35"/>
      <c r="V60" s="45" t="s">
        <v>50</v>
      </c>
      <c r="W60" s="35"/>
      <c r="X60" s="35"/>
      <c r="Y60" s="35"/>
      <c r="Z60" s="35"/>
      <c r="AA60" s="35"/>
      <c r="AB60" s="35"/>
      <c r="AC60" s="35"/>
      <c r="AD60" s="35"/>
      <c r="AE60" s="35"/>
      <c r="AF60" s="35"/>
      <c r="AG60" s="35"/>
      <c r="AH60" s="45" t="s">
        <v>49</v>
      </c>
      <c r="AI60" s="35"/>
      <c r="AJ60" s="35"/>
      <c r="AK60" s="35"/>
      <c r="AL60" s="35"/>
      <c r="AM60" s="45" t="s">
        <v>50</v>
      </c>
      <c r="AN60" s="35"/>
      <c r="AO60" s="35"/>
      <c r="AP60" s="32"/>
      <c r="AQ60" s="32"/>
      <c r="AR60" s="33"/>
      <c r="BE60" s="32"/>
    </row>
    <row r="61" spans="2:44" ht="12">
      <c r="B61" s="20"/>
      <c r="AR61" s="20"/>
    </row>
    <row r="62" spans="2:44" ht="12">
      <c r="B62" s="20"/>
      <c r="AR62" s="20"/>
    </row>
    <row r="63" spans="2:44" ht="12">
      <c r="B63" s="20"/>
      <c r="AR63" s="20"/>
    </row>
    <row r="64" spans="1:57" s="2" customFormat="1" ht="12.75">
      <c r="A64" s="32"/>
      <c r="B64" s="33"/>
      <c r="C64" s="32"/>
      <c r="D64" s="43" t="s">
        <v>51</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52</v>
      </c>
      <c r="AI64" s="46"/>
      <c r="AJ64" s="46"/>
      <c r="AK64" s="46"/>
      <c r="AL64" s="46"/>
      <c r="AM64" s="46"/>
      <c r="AN64" s="46"/>
      <c r="AO64" s="46"/>
      <c r="AP64" s="32"/>
      <c r="AQ64" s="32"/>
      <c r="AR64" s="33"/>
      <c r="BE64" s="32"/>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1:57" s="2" customFormat="1" ht="12.75">
      <c r="A75" s="32"/>
      <c r="B75" s="33"/>
      <c r="C75" s="32"/>
      <c r="D75" s="45" t="s">
        <v>49</v>
      </c>
      <c r="E75" s="35"/>
      <c r="F75" s="35"/>
      <c r="G75" s="35"/>
      <c r="H75" s="35"/>
      <c r="I75" s="35"/>
      <c r="J75" s="35"/>
      <c r="K75" s="35"/>
      <c r="L75" s="35"/>
      <c r="M75" s="35"/>
      <c r="N75" s="35"/>
      <c r="O75" s="35"/>
      <c r="P75" s="35"/>
      <c r="Q75" s="35"/>
      <c r="R75" s="35"/>
      <c r="S75" s="35"/>
      <c r="T75" s="35"/>
      <c r="U75" s="35"/>
      <c r="V75" s="45" t="s">
        <v>50</v>
      </c>
      <c r="W75" s="35"/>
      <c r="X75" s="35"/>
      <c r="Y75" s="35"/>
      <c r="Z75" s="35"/>
      <c r="AA75" s="35"/>
      <c r="AB75" s="35"/>
      <c r="AC75" s="35"/>
      <c r="AD75" s="35"/>
      <c r="AE75" s="35"/>
      <c r="AF75" s="35"/>
      <c r="AG75" s="35"/>
      <c r="AH75" s="45" t="s">
        <v>49</v>
      </c>
      <c r="AI75" s="35"/>
      <c r="AJ75" s="35"/>
      <c r="AK75" s="35"/>
      <c r="AL75" s="35"/>
      <c r="AM75" s="45" t="s">
        <v>50</v>
      </c>
      <c r="AN75" s="35"/>
      <c r="AO75" s="35"/>
      <c r="AP75" s="32"/>
      <c r="AQ75" s="32"/>
      <c r="AR75" s="33"/>
      <c r="BE75" s="32"/>
    </row>
    <row r="76" spans="1:57" s="2" customFormat="1" ht="12">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5"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6.95"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4.95" customHeight="1">
      <c r="A82" s="32"/>
      <c r="B82" s="33"/>
      <c r="C82" s="21" t="s">
        <v>53</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6.95"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5003110002</v>
      </c>
      <c r="AR84" s="51"/>
    </row>
    <row r="85" spans="2:44" s="5" customFormat="1" ht="36.95" customHeight="1">
      <c r="B85" s="52"/>
      <c r="C85" s="53" t="s">
        <v>16</v>
      </c>
      <c r="L85" s="232" t="str">
        <f>K6</f>
        <v>Oprava trati v úseku Luka nad Jihlavou-Jihlava</v>
      </c>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233"/>
      <c r="AR85" s="52"/>
    </row>
    <row r="86" spans="1:57" s="2" customFormat="1" ht="6.95"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20</v>
      </c>
      <c r="D87" s="32"/>
      <c r="E87" s="32"/>
      <c r="F87" s="32"/>
      <c r="G87" s="32"/>
      <c r="H87" s="32"/>
      <c r="I87" s="32"/>
      <c r="J87" s="32"/>
      <c r="K87" s="32"/>
      <c r="L87" s="54" t="str">
        <f>IF(K8="","",K8)</f>
        <v xml:space="preserve"> </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34" t="str">
        <f>IF(AN8="","",AN8)</f>
        <v>Vyplň údaj</v>
      </c>
      <c r="AN87" s="234"/>
      <c r="AO87" s="32"/>
      <c r="AP87" s="32"/>
      <c r="AQ87" s="32"/>
      <c r="AR87" s="33"/>
      <c r="BE87" s="32"/>
    </row>
    <row r="88" spans="1:57" s="2" customFormat="1" ht="6.95"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15.2" customHeight="1">
      <c r="A89" s="32"/>
      <c r="B89" s="33"/>
      <c r="C89" s="27" t="s">
        <v>23</v>
      </c>
      <c r="D89" s="32"/>
      <c r="E89" s="32"/>
      <c r="F89" s="32"/>
      <c r="G89" s="32"/>
      <c r="H89" s="32"/>
      <c r="I89" s="32"/>
      <c r="J89" s="32"/>
      <c r="K89" s="32"/>
      <c r="L89" s="4" t="str">
        <f>IF(E11="","",E11)</f>
        <v>Správa železnic s.o.</v>
      </c>
      <c r="M89" s="32"/>
      <c r="N89" s="32"/>
      <c r="O89" s="32"/>
      <c r="P89" s="32"/>
      <c r="Q89" s="32"/>
      <c r="R89" s="32"/>
      <c r="S89" s="32"/>
      <c r="T89" s="32"/>
      <c r="U89" s="32"/>
      <c r="V89" s="32"/>
      <c r="W89" s="32"/>
      <c r="X89" s="32"/>
      <c r="Y89" s="32"/>
      <c r="Z89" s="32"/>
      <c r="AA89" s="32"/>
      <c r="AB89" s="32"/>
      <c r="AC89" s="32"/>
      <c r="AD89" s="32"/>
      <c r="AE89" s="32"/>
      <c r="AF89" s="32"/>
      <c r="AG89" s="32"/>
      <c r="AH89" s="32"/>
      <c r="AI89" s="27" t="s">
        <v>29</v>
      </c>
      <c r="AJ89" s="32"/>
      <c r="AK89" s="32"/>
      <c r="AL89" s="32"/>
      <c r="AM89" s="235" t="str">
        <f>IF(E17="","",E17)</f>
        <v xml:space="preserve"> </v>
      </c>
      <c r="AN89" s="236"/>
      <c r="AO89" s="236"/>
      <c r="AP89" s="236"/>
      <c r="AQ89" s="32"/>
      <c r="AR89" s="33"/>
      <c r="AS89" s="237" t="s">
        <v>54</v>
      </c>
      <c r="AT89" s="238"/>
      <c r="AU89" s="56"/>
      <c r="AV89" s="56"/>
      <c r="AW89" s="56"/>
      <c r="AX89" s="56"/>
      <c r="AY89" s="56"/>
      <c r="AZ89" s="56"/>
      <c r="BA89" s="56"/>
      <c r="BB89" s="56"/>
      <c r="BC89" s="56"/>
      <c r="BD89" s="57"/>
      <c r="BE89" s="32"/>
    </row>
    <row r="90" spans="1:57" s="2" customFormat="1" ht="15.2" customHeight="1">
      <c r="A90" s="32"/>
      <c r="B90" s="33"/>
      <c r="C90" s="27" t="s">
        <v>27</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31</v>
      </c>
      <c r="AJ90" s="32"/>
      <c r="AK90" s="32"/>
      <c r="AL90" s="32"/>
      <c r="AM90" s="235" t="str">
        <f>IF(E20="","",E20)</f>
        <v>Sagasta s.r.o.</v>
      </c>
      <c r="AN90" s="236"/>
      <c r="AO90" s="236"/>
      <c r="AP90" s="236"/>
      <c r="AQ90" s="32"/>
      <c r="AR90" s="33"/>
      <c r="AS90" s="239"/>
      <c r="AT90" s="240"/>
      <c r="AU90" s="58"/>
      <c r="AV90" s="58"/>
      <c r="AW90" s="58"/>
      <c r="AX90" s="58"/>
      <c r="AY90" s="58"/>
      <c r="AZ90" s="58"/>
      <c r="BA90" s="58"/>
      <c r="BB90" s="58"/>
      <c r="BC90" s="58"/>
      <c r="BD90" s="59"/>
      <c r="BE90" s="32"/>
    </row>
    <row r="91" spans="1:57" s="2" customFormat="1" ht="10.9"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39"/>
      <c r="AT91" s="240"/>
      <c r="AU91" s="58"/>
      <c r="AV91" s="58"/>
      <c r="AW91" s="58"/>
      <c r="AX91" s="58"/>
      <c r="AY91" s="58"/>
      <c r="AZ91" s="58"/>
      <c r="BA91" s="58"/>
      <c r="BB91" s="58"/>
      <c r="BC91" s="58"/>
      <c r="BD91" s="59"/>
      <c r="BE91" s="32"/>
    </row>
    <row r="92" spans="1:57" s="2" customFormat="1" ht="29.25" customHeight="1">
      <c r="A92" s="32"/>
      <c r="B92" s="33"/>
      <c r="C92" s="225" t="s">
        <v>55</v>
      </c>
      <c r="D92" s="226"/>
      <c r="E92" s="226"/>
      <c r="F92" s="226"/>
      <c r="G92" s="226"/>
      <c r="H92" s="60"/>
      <c r="I92" s="228" t="s">
        <v>56</v>
      </c>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7" t="s">
        <v>57</v>
      </c>
      <c r="AH92" s="226"/>
      <c r="AI92" s="226"/>
      <c r="AJ92" s="226"/>
      <c r="AK92" s="226"/>
      <c r="AL92" s="226"/>
      <c r="AM92" s="226"/>
      <c r="AN92" s="228" t="s">
        <v>58</v>
      </c>
      <c r="AO92" s="226"/>
      <c r="AP92" s="229"/>
      <c r="AQ92" s="61" t="s">
        <v>59</v>
      </c>
      <c r="AR92" s="33"/>
      <c r="AS92" s="62" t="s">
        <v>60</v>
      </c>
      <c r="AT92" s="63" t="s">
        <v>61</v>
      </c>
      <c r="AU92" s="63" t="s">
        <v>62</v>
      </c>
      <c r="AV92" s="63" t="s">
        <v>63</v>
      </c>
      <c r="AW92" s="63" t="s">
        <v>64</v>
      </c>
      <c r="AX92" s="63" t="s">
        <v>65</v>
      </c>
      <c r="AY92" s="63" t="s">
        <v>66</v>
      </c>
      <c r="AZ92" s="63" t="s">
        <v>67</v>
      </c>
      <c r="BA92" s="63" t="s">
        <v>68</v>
      </c>
      <c r="BB92" s="63" t="s">
        <v>69</v>
      </c>
      <c r="BC92" s="63" t="s">
        <v>70</v>
      </c>
      <c r="BD92" s="64" t="s">
        <v>71</v>
      </c>
      <c r="BE92" s="32"/>
    </row>
    <row r="93" spans="1:57" s="2" customFormat="1" ht="10.9"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5" customHeight="1">
      <c r="B94" s="68"/>
      <c r="C94" s="69" t="s">
        <v>72</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30">
        <f>ROUND(SUM(AG95:AG103),2)</f>
        <v>0</v>
      </c>
      <c r="AH94" s="230"/>
      <c r="AI94" s="230"/>
      <c r="AJ94" s="230"/>
      <c r="AK94" s="230"/>
      <c r="AL94" s="230"/>
      <c r="AM94" s="230"/>
      <c r="AN94" s="231">
        <f aca="true" t="shared" si="0" ref="AN94:AN103">SUM(AG94,AT94)</f>
        <v>0</v>
      </c>
      <c r="AO94" s="231"/>
      <c r="AP94" s="231"/>
      <c r="AQ94" s="72" t="s">
        <v>1</v>
      </c>
      <c r="AR94" s="68"/>
      <c r="AS94" s="73">
        <f>ROUND(SUM(AS95:AS103),2)</f>
        <v>0</v>
      </c>
      <c r="AT94" s="74">
        <f aca="true" t="shared" si="1" ref="AT94:AT103">ROUND(SUM(AV94:AW94),2)</f>
        <v>0</v>
      </c>
      <c r="AU94" s="75">
        <f>ROUND(SUM(AU95:AU103),5)</f>
        <v>0</v>
      </c>
      <c r="AV94" s="74">
        <f>ROUND(AZ94*L29,2)</f>
        <v>0</v>
      </c>
      <c r="AW94" s="74">
        <f>ROUND(BA94*L30,2)</f>
        <v>0</v>
      </c>
      <c r="AX94" s="74">
        <f>ROUND(BB94*L29,2)</f>
        <v>0</v>
      </c>
      <c r="AY94" s="74">
        <f>ROUND(BC94*L30,2)</f>
        <v>0</v>
      </c>
      <c r="AZ94" s="74">
        <f>ROUND(SUM(AZ95:AZ103),2)</f>
        <v>0</v>
      </c>
      <c r="BA94" s="74">
        <f>ROUND(SUM(BA95:BA103),2)</f>
        <v>0</v>
      </c>
      <c r="BB94" s="74">
        <f>ROUND(SUM(BB95:BB103),2)</f>
        <v>0</v>
      </c>
      <c r="BC94" s="74">
        <f>ROUND(SUM(BC95:BC103),2)</f>
        <v>0</v>
      </c>
      <c r="BD94" s="76">
        <f>ROUND(SUM(BD95:BD103),2)</f>
        <v>0</v>
      </c>
      <c r="BS94" s="77" t="s">
        <v>73</v>
      </c>
      <c r="BT94" s="77" t="s">
        <v>74</v>
      </c>
      <c r="BU94" s="78" t="s">
        <v>75</v>
      </c>
      <c r="BV94" s="77" t="s">
        <v>76</v>
      </c>
      <c r="BW94" s="77" t="s">
        <v>4</v>
      </c>
      <c r="BX94" s="77" t="s">
        <v>77</v>
      </c>
      <c r="CL94" s="77" t="s">
        <v>1</v>
      </c>
    </row>
    <row r="95" spans="1:91" s="7" customFormat="1" ht="24.75" customHeight="1">
      <c r="A95" s="79" t="s">
        <v>78</v>
      </c>
      <c r="B95" s="80"/>
      <c r="C95" s="81"/>
      <c r="D95" s="224" t="s">
        <v>79</v>
      </c>
      <c r="E95" s="224"/>
      <c r="F95" s="224"/>
      <c r="G95" s="224"/>
      <c r="H95" s="224"/>
      <c r="I95" s="82"/>
      <c r="J95" s="224" t="s">
        <v>80</v>
      </c>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2">
        <f>'PS 11-30-02 - Ochrana sdě...'!J30</f>
        <v>0</v>
      </c>
      <c r="AH95" s="223"/>
      <c r="AI95" s="223"/>
      <c r="AJ95" s="223"/>
      <c r="AK95" s="223"/>
      <c r="AL95" s="223"/>
      <c r="AM95" s="223"/>
      <c r="AN95" s="222">
        <f t="shared" si="0"/>
        <v>0</v>
      </c>
      <c r="AO95" s="223"/>
      <c r="AP95" s="223"/>
      <c r="AQ95" s="83" t="s">
        <v>81</v>
      </c>
      <c r="AR95" s="80"/>
      <c r="AS95" s="84">
        <v>0</v>
      </c>
      <c r="AT95" s="85">
        <f t="shared" si="1"/>
        <v>0</v>
      </c>
      <c r="AU95" s="86">
        <f>'PS 11-30-02 - Ochrana sdě...'!P124</f>
        <v>0</v>
      </c>
      <c r="AV95" s="85">
        <f>'PS 11-30-02 - Ochrana sdě...'!J33</f>
        <v>0</v>
      </c>
      <c r="AW95" s="85">
        <f>'PS 11-30-02 - Ochrana sdě...'!J34</f>
        <v>0</v>
      </c>
      <c r="AX95" s="85">
        <f>'PS 11-30-02 - Ochrana sdě...'!J35</f>
        <v>0</v>
      </c>
      <c r="AY95" s="85">
        <f>'PS 11-30-02 - Ochrana sdě...'!J36</f>
        <v>0</v>
      </c>
      <c r="AZ95" s="85">
        <f>'PS 11-30-02 - Ochrana sdě...'!F33</f>
        <v>0</v>
      </c>
      <c r="BA95" s="85">
        <f>'PS 11-30-02 - Ochrana sdě...'!F34</f>
        <v>0</v>
      </c>
      <c r="BB95" s="85">
        <f>'PS 11-30-02 - Ochrana sdě...'!F35</f>
        <v>0</v>
      </c>
      <c r="BC95" s="85">
        <f>'PS 11-30-02 - Ochrana sdě...'!F36</f>
        <v>0</v>
      </c>
      <c r="BD95" s="87">
        <f>'PS 11-30-02 - Ochrana sdě...'!F37</f>
        <v>0</v>
      </c>
      <c r="BT95" s="88" t="s">
        <v>82</v>
      </c>
      <c r="BV95" s="88" t="s">
        <v>76</v>
      </c>
      <c r="BW95" s="88" t="s">
        <v>83</v>
      </c>
      <c r="BX95" s="88" t="s">
        <v>4</v>
      </c>
      <c r="CL95" s="88" t="s">
        <v>1</v>
      </c>
      <c r="CM95" s="88" t="s">
        <v>84</v>
      </c>
    </row>
    <row r="96" spans="1:91" s="7" customFormat="1" ht="24.75" customHeight="1">
      <c r="A96" s="79" t="s">
        <v>78</v>
      </c>
      <c r="B96" s="80"/>
      <c r="C96" s="81"/>
      <c r="D96" s="224" t="s">
        <v>85</v>
      </c>
      <c r="E96" s="224"/>
      <c r="F96" s="224"/>
      <c r="G96" s="224"/>
      <c r="H96" s="224"/>
      <c r="I96" s="82"/>
      <c r="J96" s="224" t="s">
        <v>86</v>
      </c>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2">
        <f>'SO 01-10-01.02 - železnič...'!J30</f>
        <v>0</v>
      </c>
      <c r="AH96" s="223"/>
      <c r="AI96" s="223"/>
      <c r="AJ96" s="223"/>
      <c r="AK96" s="223"/>
      <c r="AL96" s="223"/>
      <c r="AM96" s="223"/>
      <c r="AN96" s="222">
        <f t="shared" si="0"/>
        <v>0</v>
      </c>
      <c r="AO96" s="223"/>
      <c r="AP96" s="223"/>
      <c r="AQ96" s="83" t="s">
        <v>81</v>
      </c>
      <c r="AR96" s="80"/>
      <c r="AS96" s="84">
        <v>0</v>
      </c>
      <c r="AT96" s="85">
        <f t="shared" si="1"/>
        <v>0</v>
      </c>
      <c r="AU96" s="86">
        <f>'SO 01-10-01.02 - železnič...'!P123</f>
        <v>0</v>
      </c>
      <c r="AV96" s="85">
        <f>'SO 01-10-01.02 - železnič...'!J33</f>
        <v>0</v>
      </c>
      <c r="AW96" s="85">
        <f>'SO 01-10-01.02 - železnič...'!J34</f>
        <v>0</v>
      </c>
      <c r="AX96" s="85">
        <f>'SO 01-10-01.02 - železnič...'!J35</f>
        <v>0</v>
      </c>
      <c r="AY96" s="85">
        <f>'SO 01-10-01.02 - železnič...'!J36</f>
        <v>0</v>
      </c>
      <c r="AZ96" s="85">
        <f>'SO 01-10-01.02 - železnič...'!F33</f>
        <v>0</v>
      </c>
      <c r="BA96" s="85">
        <f>'SO 01-10-01.02 - železnič...'!F34</f>
        <v>0</v>
      </c>
      <c r="BB96" s="85">
        <f>'SO 01-10-01.02 - železnič...'!F35</f>
        <v>0</v>
      </c>
      <c r="BC96" s="85">
        <f>'SO 01-10-01.02 - železnič...'!F36</f>
        <v>0</v>
      </c>
      <c r="BD96" s="87">
        <f>'SO 01-10-01.02 - železnič...'!F37</f>
        <v>0</v>
      </c>
      <c r="BT96" s="88" t="s">
        <v>82</v>
      </c>
      <c r="BV96" s="88" t="s">
        <v>76</v>
      </c>
      <c r="BW96" s="88" t="s">
        <v>87</v>
      </c>
      <c r="BX96" s="88" t="s">
        <v>4</v>
      </c>
      <c r="CL96" s="88" t="s">
        <v>1</v>
      </c>
      <c r="CM96" s="88" t="s">
        <v>84</v>
      </c>
    </row>
    <row r="97" spans="1:91" s="7" customFormat="1" ht="24.75" customHeight="1">
      <c r="A97" s="79" t="s">
        <v>78</v>
      </c>
      <c r="B97" s="80"/>
      <c r="C97" s="81"/>
      <c r="D97" s="224" t="s">
        <v>88</v>
      </c>
      <c r="E97" s="224"/>
      <c r="F97" s="224"/>
      <c r="G97" s="224"/>
      <c r="H97" s="224"/>
      <c r="I97" s="82"/>
      <c r="J97" s="224" t="s">
        <v>89</v>
      </c>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2">
        <f>'SO 01-13-01 - Žel.přejezd...'!J30</f>
        <v>0</v>
      </c>
      <c r="AH97" s="223"/>
      <c r="AI97" s="223"/>
      <c r="AJ97" s="223"/>
      <c r="AK97" s="223"/>
      <c r="AL97" s="223"/>
      <c r="AM97" s="223"/>
      <c r="AN97" s="222">
        <f t="shared" si="0"/>
        <v>0</v>
      </c>
      <c r="AO97" s="223"/>
      <c r="AP97" s="223"/>
      <c r="AQ97" s="83" t="s">
        <v>81</v>
      </c>
      <c r="AR97" s="80"/>
      <c r="AS97" s="84">
        <v>0</v>
      </c>
      <c r="AT97" s="85">
        <f t="shared" si="1"/>
        <v>0</v>
      </c>
      <c r="AU97" s="86">
        <f>'SO 01-13-01 - Žel.přejezd...'!P126</f>
        <v>0</v>
      </c>
      <c r="AV97" s="85">
        <f>'SO 01-13-01 - Žel.přejezd...'!J33</f>
        <v>0</v>
      </c>
      <c r="AW97" s="85">
        <f>'SO 01-13-01 - Žel.přejezd...'!J34</f>
        <v>0</v>
      </c>
      <c r="AX97" s="85">
        <f>'SO 01-13-01 - Žel.přejezd...'!J35</f>
        <v>0</v>
      </c>
      <c r="AY97" s="85">
        <f>'SO 01-13-01 - Žel.přejezd...'!J36</f>
        <v>0</v>
      </c>
      <c r="AZ97" s="85">
        <f>'SO 01-13-01 - Žel.přejezd...'!F33</f>
        <v>0</v>
      </c>
      <c r="BA97" s="85">
        <f>'SO 01-13-01 - Žel.přejezd...'!F34</f>
        <v>0</v>
      </c>
      <c r="BB97" s="85">
        <f>'SO 01-13-01 - Žel.přejezd...'!F35</f>
        <v>0</v>
      </c>
      <c r="BC97" s="85">
        <f>'SO 01-13-01 - Žel.přejezd...'!F36</f>
        <v>0</v>
      </c>
      <c r="BD97" s="87">
        <f>'SO 01-13-01 - Žel.přejezd...'!F37</f>
        <v>0</v>
      </c>
      <c r="BT97" s="88" t="s">
        <v>82</v>
      </c>
      <c r="BV97" s="88" t="s">
        <v>76</v>
      </c>
      <c r="BW97" s="88" t="s">
        <v>90</v>
      </c>
      <c r="BX97" s="88" t="s">
        <v>4</v>
      </c>
      <c r="CL97" s="88" t="s">
        <v>1</v>
      </c>
      <c r="CM97" s="88" t="s">
        <v>84</v>
      </c>
    </row>
    <row r="98" spans="1:91" s="7" customFormat="1" ht="24.75" customHeight="1">
      <c r="A98" s="79" t="s">
        <v>78</v>
      </c>
      <c r="B98" s="80"/>
      <c r="C98" s="81"/>
      <c r="D98" s="224" t="s">
        <v>91</v>
      </c>
      <c r="E98" s="224"/>
      <c r="F98" s="224"/>
      <c r="G98" s="224"/>
      <c r="H98" s="224"/>
      <c r="I98" s="82"/>
      <c r="J98" s="224" t="s">
        <v>92</v>
      </c>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2">
        <f>'SO 00-14-01.2 - Výstroj t...'!J30</f>
        <v>0</v>
      </c>
      <c r="AH98" s="223"/>
      <c r="AI98" s="223"/>
      <c r="AJ98" s="223"/>
      <c r="AK98" s="223"/>
      <c r="AL98" s="223"/>
      <c r="AM98" s="223"/>
      <c r="AN98" s="222">
        <f t="shared" si="0"/>
        <v>0</v>
      </c>
      <c r="AO98" s="223"/>
      <c r="AP98" s="223"/>
      <c r="AQ98" s="83" t="s">
        <v>81</v>
      </c>
      <c r="AR98" s="80"/>
      <c r="AS98" s="84">
        <v>0</v>
      </c>
      <c r="AT98" s="85">
        <f t="shared" si="1"/>
        <v>0</v>
      </c>
      <c r="AU98" s="86">
        <f>'SO 00-14-01.2 - Výstroj t...'!P122</f>
        <v>0</v>
      </c>
      <c r="AV98" s="85">
        <f>'SO 00-14-01.2 - Výstroj t...'!J33</f>
        <v>0</v>
      </c>
      <c r="AW98" s="85">
        <f>'SO 00-14-01.2 - Výstroj t...'!J34</f>
        <v>0</v>
      </c>
      <c r="AX98" s="85">
        <f>'SO 00-14-01.2 - Výstroj t...'!J35</f>
        <v>0</v>
      </c>
      <c r="AY98" s="85">
        <f>'SO 00-14-01.2 - Výstroj t...'!J36</f>
        <v>0</v>
      </c>
      <c r="AZ98" s="85">
        <f>'SO 00-14-01.2 - Výstroj t...'!F33</f>
        <v>0</v>
      </c>
      <c r="BA98" s="85">
        <f>'SO 00-14-01.2 - Výstroj t...'!F34</f>
        <v>0</v>
      </c>
      <c r="BB98" s="85">
        <f>'SO 00-14-01.2 - Výstroj t...'!F35</f>
        <v>0</v>
      </c>
      <c r="BC98" s="85">
        <f>'SO 00-14-01.2 - Výstroj t...'!F36</f>
        <v>0</v>
      </c>
      <c r="BD98" s="87">
        <f>'SO 00-14-01.2 - Výstroj t...'!F37</f>
        <v>0</v>
      </c>
      <c r="BT98" s="88" t="s">
        <v>82</v>
      </c>
      <c r="BV98" s="88" t="s">
        <v>76</v>
      </c>
      <c r="BW98" s="88" t="s">
        <v>93</v>
      </c>
      <c r="BX98" s="88" t="s">
        <v>4</v>
      </c>
      <c r="CL98" s="88" t="s">
        <v>1</v>
      </c>
      <c r="CM98" s="88" t="s">
        <v>84</v>
      </c>
    </row>
    <row r="99" spans="1:91" s="7" customFormat="1" ht="24.75" customHeight="1">
      <c r="A99" s="79" t="s">
        <v>78</v>
      </c>
      <c r="B99" s="80"/>
      <c r="C99" s="81"/>
      <c r="D99" s="224" t="s">
        <v>94</v>
      </c>
      <c r="E99" s="224"/>
      <c r="F99" s="224"/>
      <c r="G99" s="224"/>
      <c r="H99" s="224"/>
      <c r="I99" s="82"/>
      <c r="J99" s="224" t="s">
        <v>95</v>
      </c>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2">
        <f>'PS 11-30-01 - Ochrana sdě...'!J30</f>
        <v>0</v>
      </c>
      <c r="AH99" s="223"/>
      <c r="AI99" s="223"/>
      <c r="AJ99" s="223"/>
      <c r="AK99" s="223"/>
      <c r="AL99" s="223"/>
      <c r="AM99" s="223"/>
      <c r="AN99" s="222">
        <f t="shared" si="0"/>
        <v>0</v>
      </c>
      <c r="AO99" s="223"/>
      <c r="AP99" s="223"/>
      <c r="AQ99" s="83" t="s">
        <v>81</v>
      </c>
      <c r="AR99" s="80"/>
      <c r="AS99" s="84">
        <v>0</v>
      </c>
      <c r="AT99" s="85">
        <f t="shared" si="1"/>
        <v>0</v>
      </c>
      <c r="AU99" s="86">
        <f>'PS 11-30-01 - Ochrana sdě...'!P124</f>
        <v>0</v>
      </c>
      <c r="AV99" s="85">
        <f>'PS 11-30-01 - Ochrana sdě...'!J33</f>
        <v>0</v>
      </c>
      <c r="AW99" s="85">
        <f>'PS 11-30-01 - Ochrana sdě...'!J34</f>
        <v>0</v>
      </c>
      <c r="AX99" s="85">
        <f>'PS 11-30-01 - Ochrana sdě...'!J35</f>
        <v>0</v>
      </c>
      <c r="AY99" s="85">
        <f>'PS 11-30-01 - Ochrana sdě...'!J36</f>
        <v>0</v>
      </c>
      <c r="AZ99" s="85">
        <f>'PS 11-30-01 - Ochrana sdě...'!F33</f>
        <v>0</v>
      </c>
      <c r="BA99" s="85">
        <f>'PS 11-30-01 - Ochrana sdě...'!F34</f>
        <v>0</v>
      </c>
      <c r="BB99" s="85">
        <f>'PS 11-30-01 - Ochrana sdě...'!F35</f>
        <v>0</v>
      </c>
      <c r="BC99" s="85">
        <f>'PS 11-30-01 - Ochrana sdě...'!F36</f>
        <v>0</v>
      </c>
      <c r="BD99" s="87">
        <f>'PS 11-30-01 - Ochrana sdě...'!F37</f>
        <v>0</v>
      </c>
      <c r="BT99" s="88" t="s">
        <v>82</v>
      </c>
      <c r="BV99" s="88" t="s">
        <v>76</v>
      </c>
      <c r="BW99" s="88" t="s">
        <v>96</v>
      </c>
      <c r="BX99" s="88" t="s">
        <v>4</v>
      </c>
      <c r="CL99" s="88" t="s">
        <v>1</v>
      </c>
      <c r="CM99" s="88" t="s">
        <v>84</v>
      </c>
    </row>
    <row r="100" spans="1:91" s="7" customFormat="1" ht="24.75" customHeight="1">
      <c r="A100" s="79" t="s">
        <v>78</v>
      </c>
      <c r="B100" s="80"/>
      <c r="C100" s="81"/>
      <c r="D100" s="224" t="s">
        <v>97</v>
      </c>
      <c r="E100" s="224"/>
      <c r="F100" s="224"/>
      <c r="G100" s="224"/>
      <c r="H100" s="224"/>
      <c r="I100" s="82"/>
      <c r="J100" s="224" t="s">
        <v>98</v>
      </c>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2">
        <f>'SO 01-20-01 - Železniční ...'!J30</f>
        <v>0</v>
      </c>
      <c r="AH100" s="223"/>
      <c r="AI100" s="223"/>
      <c r="AJ100" s="223"/>
      <c r="AK100" s="223"/>
      <c r="AL100" s="223"/>
      <c r="AM100" s="223"/>
      <c r="AN100" s="222">
        <f t="shared" si="0"/>
        <v>0</v>
      </c>
      <c r="AO100" s="223"/>
      <c r="AP100" s="223"/>
      <c r="AQ100" s="83" t="s">
        <v>81</v>
      </c>
      <c r="AR100" s="80"/>
      <c r="AS100" s="84">
        <v>0</v>
      </c>
      <c r="AT100" s="85">
        <f t="shared" si="1"/>
        <v>0</v>
      </c>
      <c r="AU100" s="86">
        <f>'SO 01-20-01 - Železniční ...'!P127</f>
        <v>0</v>
      </c>
      <c r="AV100" s="85">
        <f>'SO 01-20-01 - Železniční ...'!J33</f>
        <v>0</v>
      </c>
      <c r="AW100" s="85">
        <f>'SO 01-20-01 - Železniční ...'!J34</f>
        <v>0</v>
      </c>
      <c r="AX100" s="85">
        <f>'SO 01-20-01 - Železniční ...'!J35</f>
        <v>0</v>
      </c>
      <c r="AY100" s="85">
        <f>'SO 01-20-01 - Železniční ...'!J36</f>
        <v>0</v>
      </c>
      <c r="AZ100" s="85">
        <f>'SO 01-20-01 - Železniční ...'!F33</f>
        <v>0</v>
      </c>
      <c r="BA100" s="85">
        <f>'SO 01-20-01 - Železniční ...'!F34</f>
        <v>0</v>
      </c>
      <c r="BB100" s="85">
        <f>'SO 01-20-01 - Železniční ...'!F35</f>
        <v>0</v>
      </c>
      <c r="BC100" s="85">
        <f>'SO 01-20-01 - Železniční ...'!F36</f>
        <v>0</v>
      </c>
      <c r="BD100" s="87">
        <f>'SO 01-20-01 - Železniční ...'!F37</f>
        <v>0</v>
      </c>
      <c r="BT100" s="88" t="s">
        <v>82</v>
      </c>
      <c r="BV100" s="88" t="s">
        <v>76</v>
      </c>
      <c r="BW100" s="88" t="s">
        <v>99</v>
      </c>
      <c r="BX100" s="88" t="s">
        <v>4</v>
      </c>
      <c r="CL100" s="88" t="s">
        <v>1</v>
      </c>
      <c r="CM100" s="88" t="s">
        <v>84</v>
      </c>
    </row>
    <row r="101" spans="1:91" s="7" customFormat="1" ht="24.75" customHeight="1">
      <c r="A101" s="79" t="s">
        <v>78</v>
      </c>
      <c r="B101" s="80"/>
      <c r="C101" s="81"/>
      <c r="D101" s="224" t="s">
        <v>100</v>
      </c>
      <c r="E101" s="224"/>
      <c r="F101" s="224"/>
      <c r="G101" s="224"/>
      <c r="H101" s="224"/>
      <c r="I101" s="82"/>
      <c r="J101" s="224" t="s">
        <v>101</v>
      </c>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2">
        <f>'SO 01-21-02 - Železniční ...'!J30</f>
        <v>0</v>
      </c>
      <c r="AH101" s="223"/>
      <c r="AI101" s="223"/>
      <c r="AJ101" s="223"/>
      <c r="AK101" s="223"/>
      <c r="AL101" s="223"/>
      <c r="AM101" s="223"/>
      <c r="AN101" s="222">
        <f t="shared" si="0"/>
        <v>0</v>
      </c>
      <c r="AO101" s="223"/>
      <c r="AP101" s="223"/>
      <c r="AQ101" s="83" t="s">
        <v>81</v>
      </c>
      <c r="AR101" s="80"/>
      <c r="AS101" s="84">
        <v>0</v>
      </c>
      <c r="AT101" s="85">
        <f t="shared" si="1"/>
        <v>0</v>
      </c>
      <c r="AU101" s="86">
        <f>'SO 01-21-02 - Železniční ...'!P127</f>
        <v>0</v>
      </c>
      <c r="AV101" s="85">
        <f>'SO 01-21-02 - Železniční ...'!J33</f>
        <v>0</v>
      </c>
      <c r="AW101" s="85">
        <f>'SO 01-21-02 - Železniční ...'!J34</f>
        <v>0</v>
      </c>
      <c r="AX101" s="85">
        <f>'SO 01-21-02 - Železniční ...'!J35</f>
        <v>0</v>
      </c>
      <c r="AY101" s="85">
        <f>'SO 01-21-02 - Železniční ...'!J36</f>
        <v>0</v>
      </c>
      <c r="AZ101" s="85">
        <f>'SO 01-21-02 - Železniční ...'!F33</f>
        <v>0</v>
      </c>
      <c r="BA101" s="85">
        <f>'SO 01-21-02 - Železniční ...'!F34</f>
        <v>0</v>
      </c>
      <c r="BB101" s="85">
        <f>'SO 01-21-02 - Železniční ...'!F35</f>
        <v>0</v>
      </c>
      <c r="BC101" s="85">
        <f>'SO 01-21-02 - Železniční ...'!F36</f>
        <v>0</v>
      </c>
      <c r="BD101" s="87">
        <f>'SO 01-21-02 - Železniční ...'!F37</f>
        <v>0</v>
      </c>
      <c r="BT101" s="88" t="s">
        <v>82</v>
      </c>
      <c r="BV101" s="88" t="s">
        <v>76</v>
      </c>
      <c r="BW101" s="88" t="s">
        <v>102</v>
      </c>
      <c r="BX101" s="88" t="s">
        <v>4</v>
      </c>
      <c r="CL101" s="88" t="s">
        <v>1</v>
      </c>
      <c r="CM101" s="88" t="s">
        <v>84</v>
      </c>
    </row>
    <row r="102" spans="1:91" s="7" customFormat="1" ht="24.75" customHeight="1">
      <c r="A102" s="79" t="s">
        <v>78</v>
      </c>
      <c r="B102" s="80"/>
      <c r="C102" s="81"/>
      <c r="D102" s="224" t="s">
        <v>103</v>
      </c>
      <c r="E102" s="224"/>
      <c r="F102" s="224"/>
      <c r="G102" s="224"/>
      <c r="H102" s="224"/>
      <c r="I102" s="82"/>
      <c r="J102" s="224" t="s">
        <v>104</v>
      </c>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2">
        <f>'SO 01-21-03 - Železniční ...'!J30</f>
        <v>0</v>
      </c>
      <c r="AH102" s="223"/>
      <c r="AI102" s="223"/>
      <c r="AJ102" s="223"/>
      <c r="AK102" s="223"/>
      <c r="AL102" s="223"/>
      <c r="AM102" s="223"/>
      <c r="AN102" s="222">
        <f t="shared" si="0"/>
        <v>0</v>
      </c>
      <c r="AO102" s="223"/>
      <c r="AP102" s="223"/>
      <c r="AQ102" s="83" t="s">
        <v>81</v>
      </c>
      <c r="AR102" s="80"/>
      <c r="AS102" s="84">
        <v>0</v>
      </c>
      <c r="AT102" s="85">
        <f t="shared" si="1"/>
        <v>0</v>
      </c>
      <c r="AU102" s="86">
        <f>'SO 01-21-03 - Železniční ...'!P126</f>
        <v>0</v>
      </c>
      <c r="AV102" s="85">
        <f>'SO 01-21-03 - Železniční ...'!J33</f>
        <v>0</v>
      </c>
      <c r="AW102" s="85">
        <f>'SO 01-21-03 - Železniční ...'!J34</f>
        <v>0</v>
      </c>
      <c r="AX102" s="85">
        <f>'SO 01-21-03 - Železniční ...'!J35</f>
        <v>0</v>
      </c>
      <c r="AY102" s="85">
        <f>'SO 01-21-03 - Železniční ...'!J36</f>
        <v>0</v>
      </c>
      <c r="AZ102" s="85">
        <f>'SO 01-21-03 - Železniční ...'!F33</f>
        <v>0</v>
      </c>
      <c r="BA102" s="85">
        <f>'SO 01-21-03 - Železniční ...'!F34</f>
        <v>0</v>
      </c>
      <c r="BB102" s="85">
        <f>'SO 01-21-03 - Železniční ...'!F35</f>
        <v>0</v>
      </c>
      <c r="BC102" s="85">
        <f>'SO 01-21-03 - Železniční ...'!F36</f>
        <v>0</v>
      </c>
      <c r="BD102" s="87">
        <f>'SO 01-21-03 - Železniční ...'!F37</f>
        <v>0</v>
      </c>
      <c r="BT102" s="88" t="s">
        <v>82</v>
      </c>
      <c r="BV102" s="88" t="s">
        <v>76</v>
      </c>
      <c r="BW102" s="88" t="s">
        <v>105</v>
      </c>
      <c r="BX102" s="88" t="s">
        <v>4</v>
      </c>
      <c r="CL102" s="88" t="s">
        <v>1</v>
      </c>
      <c r="CM102" s="88" t="s">
        <v>84</v>
      </c>
    </row>
    <row r="103" spans="1:91" s="7" customFormat="1" ht="24.75" customHeight="1">
      <c r="A103" s="79" t="s">
        <v>78</v>
      </c>
      <c r="B103" s="80"/>
      <c r="C103" s="81"/>
      <c r="D103" s="224" t="s">
        <v>106</v>
      </c>
      <c r="E103" s="224"/>
      <c r="F103" s="224"/>
      <c r="G103" s="224"/>
      <c r="H103" s="224"/>
      <c r="I103" s="82"/>
      <c r="J103" s="224" t="s">
        <v>107</v>
      </c>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2">
        <f>'SO 01-21-04 - Železniční ...'!J30</f>
        <v>0</v>
      </c>
      <c r="AH103" s="223"/>
      <c r="AI103" s="223"/>
      <c r="AJ103" s="223"/>
      <c r="AK103" s="223"/>
      <c r="AL103" s="223"/>
      <c r="AM103" s="223"/>
      <c r="AN103" s="222">
        <f t="shared" si="0"/>
        <v>0</v>
      </c>
      <c r="AO103" s="223"/>
      <c r="AP103" s="223"/>
      <c r="AQ103" s="83" t="s">
        <v>81</v>
      </c>
      <c r="AR103" s="80"/>
      <c r="AS103" s="89">
        <v>0</v>
      </c>
      <c r="AT103" s="90">
        <f t="shared" si="1"/>
        <v>0</v>
      </c>
      <c r="AU103" s="91">
        <f>'SO 01-21-04 - Železniční ...'!P126</f>
        <v>0</v>
      </c>
      <c r="AV103" s="90">
        <f>'SO 01-21-04 - Železniční ...'!J33</f>
        <v>0</v>
      </c>
      <c r="AW103" s="90">
        <f>'SO 01-21-04 - Železniční ...'!J34</f>
        <v>0</v>
      </c>
      <c r="AX103" s="90">
        <f>'SO 01-21-04 - Železniční ...'!J35</f>
        <v>0</v>
      </c>
      <c r="AY103" s="90">
        <f>'SO 01-21-04 - Železniční ...'!J36</f>
        <v>0</v>
      </c>
      <c r="AZ103" s="90">
        <f>'SO 01-21-04 - Železniční ...'!F33</f>
        <v>0</v>
      </c>
      <c r="BA103" s="90">
        <f>'SO 01-21-04 - Železniční ...'!F34</f>
        <v>0</v>
      </c>
      <c r="BB103" s="90">
        <f>'SO 01-21-04 - Železniční ...'!F35</f>
        <v>0</v>
      </c>
      <c r="BC103" s="90">
        <f>'SO 01-21-04 - Železniční ...'!F36</f>
        <v>0</v>
      </c>
      <c r="BD103" s="92">
        <f>'SO 01-21-04 - Železniční ...'!F37</f>
        <v>0</v>
      </c>
      <c r="BT103" s="88" t="s">
        <v>82</v>
      </c>
      <c r="BV103" s="88" t="s">
        <v>76</v>
      </c>
      <c r="BW103" s="88" t="s">
        <v>108</v>
      </c>
      <c r="BX103" s="88" t="s">
        <v>4</v>
      </c>
      <c r="CL103" s="88" t="s">
        <v>1</v>
      </c>
      <c r="CM103" s="88" t="s">
        <v>84</v>
      </c>
    </row>
    <row r="104" spans="1:57" s="2" customFormat="1" ht="30" customHeight="1">
      <c r="A104" s="32"/>
      <c r="B104" s="33"/>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3"/>
      <c r="AS104" s="32"/>
      <c r="AT104" s="32"/>
      <c r="AU104" s="32"/>
      <c r="AV104" s="32"/>
      <c r="AW104" s="32"/>
      <c r="AX104" s="32"/>
      <c r="AY104" s="32"/>
      <c r="AZ104" s="32"/>
      <c r="BA104" s="32"/>
      <c r="BB104" s="32"/>
      <c r="BC104" s="32"/>
      <c r="BD104" s="32"/>
      <c r="BE104" s="32"/>
    </row>
    <row r="105" spans="1:57" s="2" customFormat="1" ht="6.95" customHeight="1">
      <c r="A105" s="32"/>
      <c r="B105" s="47"/>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33"/>
      <c r="AS105" s="32"/>
      <c r="AT105" s="32"/>
      <c r="AU105" s="32"/>
      <c r="AV105" s="32"/>
      <c r="AW105" s="32"/>
      <c r="AX105" s="32"/>
      <c r="AY105" s="32"/>
      <c r="AZ105" s="32"/>
      <c r="BA105" s="32"/>
      <c r="BB105" s="32"/>
      <c r="BC105" s="32"/>
      <c r="BD105" s="32"/>
      <c r="BE105" s="32"/>
    </row>
  </sheetData>
  <mergeCells count="74">
    <mergeCell ref="AS89:AT91"/>
    <mergeCell ref="AM90:AP90"/>
    <mergeCell ref="C92:G92"/>
    <mergeCell ref="AG92:AM92"/>
    <mergeCell ref="I92:AF92"/>
    <mergeCell ref="AN92:AP92"/>
    <mergeCell ref="D95:H95"/>
    <mergeCell ref="AG95:AM95"/>
    <mergeCell ref="J95:AF95"/>
    <mergeCell ref="AN95:AP95"/>
    <mergeCell ref="AG94:AM94"/>
    <mergeCell ref="AN94:AP94"/>
    <mergeCell ref="D96:H96"/>
    <mergeCell ref="AG96:AM96"/>
    <mergeCell ref="AN96:AP96"/>
    <mergeCell ref="AN97:AP97"/>
    <mergeCell ref="D97:H97"/>
    <mergeCell ref="J97:AF97"/>
    <mergeCell ref="AG97:AM97"/>
    <mergeCell ref="D98:H98"/>
    <mergeCell ref="J98:AF98"/>
    <mergeCell ref="AN99:AP99"/>
    <mergeCell ref="AG99:AM99"/>
    <mergeCell ref="D99:H99"/>
    <mergeCell ref="J99:AF99"/>
    <mergeCell ref="D100:H100"/>
    <mergeCell ref="J100:AF100"/>
    <mergeCell ref="AN101:AP101"/>
    <mergeCell ref="AG101:AM101"/>
    <mergeCell ref="D101:H101"/>
    <mergeCell ref="J101:AF101"/>
    <mergeCell ref="D102:H102"/>
    <mergeCell ref="J102:AF102"/>
    <mergeCell ref="AN103:AP103"/>
    <mergeCell ref="AG103:AM103"/>
    <mergeCell ref="D103:H103"/>
    <mergeCell ref="J103:AF103"/>
    <mergeCell ref="AK30:AO30"/>
    <mergeCell ref="L30:P30"/>
    <mergeCell ref="W30:AE30"/>
    <mergeCell ref="L31:P31"/>
    <mergeCell ref="AN102:AP102"/>
    <mergeCell ref="AG102:AM102"/>
    <mergeCell ref="AN100:AP100"/>
    <mergeCell ref="AG100:AM100"/>
    <mergeCell ref="AN98:AP98"/>
    <mergeCell ref="AG98:AM98"/>
    <mergeCell ref="J96:AF96"/>
    <mergeCell ref="L85:AO85"/>
    <mergeCell ref="AM87:AN87"/>
    <mergeCell ref="AM89:AP8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s>
  <hyperlinks>
    <hyperlink ref="A95" location="'PS 11-30-02 - Ochrana sdě...'!C2" display="/"/>
    <hyperlink ref="A96" location="'SO 01-10-01.02 - železnič...'!C2" display="/"/>
    <hyperlink ref="A97" location="'SO 01-13-01 - Žel.přejezd...'!C2" display="/"/>
    <hyperlink ref="A98" location="'SO 00-14-01.2 - Výstroj t...'!C2" display="/"/>
    <hyperlink ref="A99" location="'PS 11-30-01 - Ochrana sdě...'!C2" display="/"/>
    <hyperlink ref="A100" location="'SO 01-20-01 - Železniční ...'!C2" display="/"/>
    <hyperlink ref="A101" location="'SO 01-21-02 - Železniční ...'!C2" display="/"/>
    <hyperlink ref="A102" location="'SO 01-21-03 - Železniční ...'!C2" display="/"/>
    <hyperlink ref="A103" location="'SO 01-21-04 - Železnič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2" t="s">
        <v>5</v>
      </c>
      <c r="M2" s="203"/>
      <c r="N2" s="203"/>
      <c r="O2" s="203"/>
      <c r="P2" s="203"/>
      <c r="Q2" s="203"/>
      <c r="R2" s="203"/>
      <c r="S2" s="203"/>
      <c r="T2" s="203"/>
      <c r="U2" s="203"/>
      <c r="V2" s="203"/>
      <c r="AT2" s="17" t="s">
        <v>108</v>
      </c>
    </row>
    <row r="3" spans="2:46" s="1" customFormat="1" ht="6.95" customHeight="1">
      <c r="B3" s="18"/>
      <c r="C3" s="19"/>
      <c r="D3" s="19"/>
      <c r="E3" s="19"/>
      <c r="F3" s="19"/>
      <c r="G3" s="19"/>
      <c r="H3" s="19"/>
      <c r="I3" s="19"/>
      <c r="J3" s="19"/>
      <c r="K3" s="19"/>
      <c r="L3" s="20"/>
      <c r="AT3" s="17" t="s">
        <v>84</v>
      </c>
    </row>
    <row r="4" spans="2:46" s="1" customFormat="1" ht="24.95" customHeight="1">
      <c r="B4" s="20"/>
      <c r="D4" s="21" t="s">
        <v>109</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2" t="str">
        <f>'Rekapitulace stavby'!K6</f>
        <v>Oprava trati v úseku Luka nad Jihlavou-Jihlava</v>
      </c>
      <c r="F7" s="243"/>
      <c r="G7" s="243"/>
      <c r="H7" s="243"/>
      <c r="L7" s="20"/>
    </row>
    <row r="8" spans="1:31" s="2" customFormat="1" ht="12" customHeight="1">
      <c r="A8" s="32"/>
      <c r="B8" s="33"/>
      <c r="C8" s="32"/>
      <c r="D8" s="27" t="s">
        <v>110</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32" t="s">
        <v>1308</v>
      </c>
      <c r="F9" s="241"/>
      <c r="G9" s="241"/>
      <c r="H9" s="241"/>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Správa železnic s.o.</v>
      </c>
      <c r="F15" s="32"/>
      <c r="G15" s="32"/>
      <c r="H15" s="32"/>
      <c r="I15" s="27"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14"/>
      <c r="G18" s="214"/>
      <c r="H18" s="21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24</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Sagasta s.r.o.</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18" t="s">
        <v>1</v>
      </c>
      <c r="F27" s="218"/>
      <c r="G27" s="218"/>
      <c r="H27" s="218"/>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34</v>
      </c>
      <c r="E30" s="32"/>
      <c r="F30" s="32"/>
      <c r="G30" s="32"/>
      <c r="H30" s="32"/>
      <c r="I30" s="32"/>
      <c r="J30" s="71">
        <f>ROUND(J126,2)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36</v>
      </c>
      <c r="G32" s="32"/>
      <c r="H32" s="32"/>
      <c r="I32" s="36" t="s">
        <v>35</v>
      </c>
      <c r="J32" s="36" t="s">
        <v>37</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38</v>
      </c>
      <c r="E33" s="27" t="s">
        <v>39</v>
      </c>
      <c r="F33" s="99">
        <f>ROUND((SUM(BE126:BE260)),2)</f>
        <v>0</v>
      </c>
      <c r="G33" s="32"/>
      <c r="H33" s="32"/>
      <c r="I33" s="100">
        <v>0.21</v>
      </c>
      <c r="J33" s="99">
        <f>ROUND(((SUM(BE126:BE260))*I33),2)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40</v>
      </c>
      <c r="F34" s="99">
        <f>ROUND((SUM(BF126:BF260)),2)</f>
        <v>0</v>
      </c>
      <c r="G34" s="32"/>
      <c r="H34" s="32"/>
      <c r="I34" s="100">
        <v>0.15</v>
      </c>
      <c r="J34" s="99">
        <f>ROUND(((SUM(BF126:BF260))*I34),2)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41</v>
      </c>
      <c r="F35" s="99">
        <f>ROUND((SUM(BG126:BG260)),2)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42</v>
      </c>
      <c r="F36" s="99">
        <f>ROUND((SUM(BH126:BH260)),2)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43</v>
      </c>
      <c r="F37" s="99">
        <f>ROUND((SUM(BI126:BI260)),2)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44</v>
      </c>
      <c r="E39" s="60"/>
      <c r="F39" s="60"/>
      <c r="G39" s="103" t="s">
        <v>45</v>
      </c>
      <c r="H39" s="104" t="s">
        <v>46</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49</v>
      </c>
      <c r="E61" s="35"/>
      <c r="F61" s="107" t="s">
        <v>50</v>
      </c>
      <c r="G61" s="45" t="s">
        <v>49</v>
      </c>
      <c r="H61" s="35"/>
      <c r="I61" s="35"/>
      <c r="J61" s="108" t="s">
        <v>50</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49</v>
      </c>
      <c r="E76" s="35"/>
      <c r="F76" s="107" t="s">
        <v>50</v>
      </c>
      <c r="G76" s="45" t="s">
        <v>49</v>
      </c>
      <c r="H76" s="35"/>
      <c r="I76" s="35"/>
      <c r="J76" s="108"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112</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Oprava trati v úseku Luka nad Jihlavou-Jihlava</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110</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32" t="str">
        <f>E9</f>
        <v>SO 01-21-04 - Železniční propustek v km 189,381</v>
      </c>
      <c r="F87" s="241"/>
      <c r="G87" s="241"/>
      <c r="H87" s="241"/>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Správa železnic s.o.</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Sagasta s.r.o.</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113</v>
      </c>
      <c r="D94" s="101"/>
      <c r="E94" s="101"/>
      <c r="F94" s="101"/>
      <c r="G94" s="101"/>
      <c r="H94" s="101"/>
      <c r="I94" s="101"/>
      <c r="J94" s="110" t="s">
        <v>114</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115</v>
      </c>
      <c r="D96" s="32"/>
      <c r="E96" s="32"/>
      <c r="F96" s="32"/>
      <c r="G96" s="32"/>
      <c r="H96" s="32"/>
      <c r="I96" s="32"/>
      <c r="J96" s="71">
        <f>J126</f>
        <v>0</v>
      </c>
      <c r="K96" s="32"/>
      <c r="L96" s="42"/>
      <c r="S96" s="32"/>
      <c r="T96" s="32"/>
      <c r="U96" s="32"/>
      <c r="V96" s="32"/>
      <c r="W96" s="32"/>
      <c r="X96" s="32"/>
      <c r="Y96" s="32"/>
      <c r="Z96" s="32"/>
      <c r="AA96" s="32"/>
      <c r="AB96" s="32"/>
      <c r="AC96" s="32"/>
      <c r="AD96" s="32"/>
      <c r="AE96" s="32"/>
      <c r="AU96" s="17" t="s">
        <v>116</v>
      </c>
    </row>
    <row r="97" spans="2:12" s="9" customFormat="1" ht="24.95" customHeight="1">
      <c r="B97" s="112"/>
      <c r="D97" s="113" t="s">
        <v>117</v>
      </c>
      <c r="E97" s="114"/>
      <c r="F97" s="114"/>
      <c r="G97" s="114"/>
      <c r="H97" s="114"/>
      <c r="I97" s="114"/>
      <c r="J97" s="115">
        <f>J127</f>
        <v>0</v>
      </c>
      <c r="L97" s="112"/>
    </row>
    <row r="98" spans="2:12" s="10" customFormat="1" ht="19.9" customHeight="1">
      <c r="B98" s="116"/>
      <c r="D98" s="117" t="s">
        <v>118</v>
      </c>
      <c r="E98" s="118"/>
      <c r="F98" s="118"/>
      <c r="G98" s="118"/>
      <c r="H98" s="118"/>
      <c r="I98" s="118"/>
      <c r="J98" s="119">
        <f>J128</f>
        <v>0</v>
      </c>
      <c r="L98" s="116"/>
    </row>
    <row r="99" spans="2:12" s="10" customFormat="1" ht="19.9" customHeight="1">
      <c r="B99" s="116"/>
      <c r="D99" s="117" t="s">
        <v>613</v>
      </c>
      <c r="E99" s="118"/>
      <c r="F99" s="118"/>
      <c r="G99" s="118"/>
      <c r="H99" s="118"/>
      <c r="I99" s="118"/>
      <c r="J99" s="119">
        <f>J157</f>
        <v>0</v>
      </c>
      <c r="L99" s="116"/>
    </row>
    <row r="100" spans="2:12" s="10" customFormat="1" ht="14.85" customHeight="1">
      <c r="B100" s="116"/>
      <c r="D100" s="117" t="s">
        <v>1215</v>
      </c>
      <c r="E100" s="118"/>
      <c r="F100" s="118"/>
      <c r="G100" s="118"/>
      <c r="H100" s="118"/>
      <c r="I100" s="118"/>
      <c r="J100" s="119">
        <f>J194</f>
        <v>0</v>
      </c>
      <c r="L100" s="116"/>
    </row>
    <row r="101" spans="2:12" s="10" customFormat="1" ht="19.9" customHeight="1">
      <c r="B101" s="116"/>
      <c r="D101" s="117" t="s">
        <v>375</v>
      </c>
      <c r="E101" s="118"/>
      <c r="F101" s="118"/>
      <c r="G101" s="118"/>
      <c r="H101" s="118"/>
      <c r="I101" s="118"/>
      <c r="J101" s="119">
        <f>J211</f>
        <v>0</v>
      </c>
      <c r="L101" s="116"/>
    </row>
    <row r="102" spans="2:12" s="10" customFormat="1" ht="19.9" customHeight="1">
      <c r="B102" s="116"/>
      <c r="D102" s="117" t="s">
        <v>376</v>
      </c>
      <c r="E102" s="118"/>
      <c r="F102" s="118"/>
      <c r="G102" s="118"/>
      <c r="H102" s="118"/>
      <c r="I102" s="118"/>
      <c r="J102" s="119">
        <f>J224</f>
        <v>0</v>
      </c>
      <c r="L102" s="116"/>
    </row>
    <row r="103" spans="2:12" s="10" customFormat="1" ht="19.9" customHeight="1">
      <c r="B103" s="116"/>
      <c r="D103" s="117" t="s">
        <v>614</v>
      </c>
      <c r="E103" s="118"/>
      <c r="F103" s="118"/>
      <c r="G103" s="118"/>
      <c r="H103" s="118"/>
      <c r="I103" s="118"/>
      <c r="J103" s="119">
        <f>J233</f>
        <v>0</v>
      </c>
      <c r="L103" s="116"/>
    </row>
    <row r="104" spans="2:12" s="9" customFormat="1" ht="24.95" customHeight="1">
      <c r="B104" s="112"/>
      <c r="D104" s="113" t="s">
        <v>1054</v>
      </c>
      <c r="E104" s="114"/>
      <c r="F104" s="114"/>
      <c r="G104" s="114"/>
      <c r="H104" s="114"/>
      <c r="I104" s="114"/>
      <c r="J104" s="115">
        <f>J236</f>
        <v>0</v>
      </c>
      <c r="L104" s="112"/>
    </row>
    <row r="105" spans="2:12" s="10" customFormat="1" ht="19.9" customHeight="1">
      <c r="B105" s="116"/>
      <c r="D105" s="117" t="s">
        <v>1055</v>
      </c>
      <c r="E105" s="118"/>
      <c r="F105" s="118"/>
      <c r="G105" s="118"/>
      <c r="H105" s="118"/>
      <c r="I105" s="118"/>
      <c r="J105" s="119">
        <f>J237</f>
        <v>0</v>
      </c>
      <c r="L105" s="116"/>
    </row>
    <row r="106" spans="2:12" s="9" customFormat="1" ht="24.95" customHeight="1">
      <c r="B106" s="112"/>
      <c r="D106" s="113" t="s">
        <v>124</v>
      </c>
      <c r="E106" s="114"/>
      <c r="F106" s="114"/>
      <c r="G106" s="114"/>
      <c r="H106" s="114"/>
      <c r="I106" s="114"/>
      <c r="J106" s="115">
        <f>J256</f>
        <v>0</v>
      </c>
      <c r="L106" s="112"/>
    </row>
    <row r="107" spans="1:31" s="2" customFormat="1" ht="21.7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47"/>
      <c r="C108" s="48"/>
      <c r="D108" s="48"/>
      <c r="E108" s="48"/>
      <c r="F108" s="48"/>
      <c r="G108" s="48"/>
      <c r="H108" s="48"/>
      <c r="I108" s="48"/>
      <c r="J108" s="48"/>
      <c r="K108" s="48"/>
      <c r="L108" s="42"/>
      <c r="S108" s="32"/>
      <c r="T108" s="32"/>
      <c r="U108" s="32"/>
      <c r="V108" s="32"/>
      <c r="W108" s="32"/>
      <c r="X108" s="32"/>
      <c r="Y108" s="32"/>
      <c r="Z108" s="32"/>
      <c r="AA108" s="32"/>
      <c r="AB108" s="32"/>
      <c r="AC108" s="32"/>
      <c r="AD108" s="32"/>
      <c r="AE108" s="32"/>
    </row>
    <row r="112" spans="1:31" s="2" customFormat="1" ht="6.95" customHeight="1">
      <c r="A112" s="32"/>
      <c r="B112" s="49"/>
      <c r="C112" s="50"/>
      <c r="D112" s="50"/>
      <c r="E112" s="50"/>
      <c r="F112" s="50"/>
      <c r="G112" s="50"/>
      <c r="H112" s="50"/>
      <c r="I112" s="50"/>
      <c r="J112" s="50"/>
      <c r="K112" s="50"/>
      <c r="L112" s="42"/>
      <c r="S112" s="32"/>
      <c r="T112" s="32"/>
      <c r="U112" s="32"/>
      <c r="V112" s="32"/>
      <c r="W112" s="32"/>
      <c r="X112" s="32"/>
      <c r="Y112" s="32"/>
      <c r="Z112" s="32"/>
      <c r="AA112" s="32"/>
      <c r="AB112" s="32"/>
      <c r="AC112" s="32"/>
      <c r="AD112" s="32"/>
      <c r="AE112" s="32"/>
    </row>
    <row r="113" spans="1:31" s="2" customFormat="1" ht="24.95" customHeight="1">
      <c r="A113" s="32"/>
      <c r="B113" s="33"/>
      <c r="C113" s="21" t="s">
        <v>125</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16</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6.5" customHeight="1">
      <c r="A116" s="32"/>
      <c r="B116" s="33"/>
      <c r="C116" s="32"/>
      <c r="D116" s="32"/>
      <c r="E116" s="242" t="str">
        <f>E7</f>
        <v>Oprava trati v úseku Luka nad Jihlavou-Jihlava</v>
      </c>
      <c r="F116" s="243"/>
      <c r="G116" s="243"/>
      <c r="H116" s="243"/>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110</v>
      </c>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6.5" customHeight="1">
      <c r="A118" s="32"/>
      <c r="B118" s="33"/>
      <c r="C118" s="32"/>
      <c r="D118" s="32"/>
      <c r="E118" s="232" t="str">
        <f>E9</f>
        <v>SO 01-21-04 - Železniční propustek v km 189,381</v>
      </c>
      <c r="F118" s="241"/>
      <c r="G118" s="241"/>
      <c r="H118" s="241"/>
      <c r="I118" s="32"/>
      <c r="J118" s="32"/>
      <c r="K118" s="32"/>
      <c r="L118" s="42"/>
      <c r="S118" s="32"/>
      <c r="T118" s="32"/>
      <c r="U118" s="32"/>
      <c r="V118" s="32"/>
      <c r="W118" s="32"/>
      <c r="X118" s="32"/>
      <c r="Y118" s="32"/>
      <c r="Z118" s="32"/>
      <c r="AA118" s="32"/>
      <c r="AB118" s="32"/>
      <c r="AC118" s="32"/>
      <c r="AD118" s="32"/>
      <c r="AE118" s="32"/>
    </row>
    <row r="119" spans="1:31" s="2" customFormat="1" ht="6.9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2" customHeight="1">
      <c r="A120" s="32"/>
      <c r="B120" s="33"/>
      <c r="C120" s="27" t="s">
        <v>20</v>
      </c>
      <c r="D120" s="32"/>
      <c r="E120" s="32"/>
      <c r="F120" s="25" t="str">
        <f>F12</f>
        <v xml:space="preserve"> </v>
      </c>
      <c r="G120" s="32"/>
      <c r="H120" s="32"/>
      <c r="I120" s="27" t="s">
        <v>22</v>
      </c>
      <c r="J120" s="55" t="str">
        <f>IF(J12="","",J12)</f>
        <v>Vyplň údaj</v>
      </c>
      <c r="K120" s="32"/>
      <c r="L120" s="42"/>
      <c r="S120" s="32"/>
      <c r="T120" s="32"/>
      <c r="U120" s="32"/>
      <c r="V120" s="32"/>
      <c r="W120" s="32"/>
      <c r="X120" s="32"/>
      <c r="Y120" s="32"/>
      <c r="Z120" s="32"/>
      <c r="AA120" s="32"/>
      <c r="AB120" s="32"/>
      <c r="AC120" s="32"/>
      <c r="AD120" s="32"/>
      <c r="AE120" s="32"/>
    </row>
    <row r="121" spans="1:31" s="2" customFormat="1" ht="6.9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5.2" customHeight="1">
      <c r="A122" s="32"/>
      <c r="B122" s="33"/>
      <c r="C122" s="27" t="s">
        <v>23</v>
      </c>
      <c r="D122" s="32"/>
      <c r="E122" s="32"/>
      <c r="F122" s="25" t="str">
        <f>E15</f>
        <v>Správa železnic s.o.</v>
      </c>
      <c r="G122" s="32"/>
      <c r="H122" s="32"/>
      <c r="I122" s="27" t="s">
        <v>29</v>
      </c>
      <c r="J122" s="30" t="str">
        <f>E21</f>
        <v xml:space="preserve"> </v>
      </c>
      <c r="K122" s="32"/>
      <c r="L122" s="42"/>
      <c r="S122" s="32"/>
      <c r="T122" s="32"/>
      <c r="U122" s="32"/>
      <c r="V122" s="32"/>
      <c r="W122" s="32"/>
      <c r="X122" s="32"/>
      <c r="Y122" s="32"/>
      <c r="Z122" s="32"/>
      <c r="AA122" s="32"/>
      <c r="AB122" s="32"/>
      <c r="AC122" s="32"/>
      <c r="AD122" s="32"/>
      <c r="AE122" s="32"/>
    </row>
    <row r="123" spans="1:31" s="2" customFormat="1" ht="15.2" customHeight="1">
      <c r="A123" s="32"/>
      <c r="B123" s="33"/>
      <c r="C123" s="27" t="s">
        <v>27</v>
      </c>
      <c r="D123" s="32"/>
      <c r="E123" s="32"/>
      <c r="F123" s="25" t="str">
        <f>IF(E18="","",E18)</f>
        <v>Vyplň údaj</v>
      </c>
      <c r="G123" s="32"/>
      <c r="H123" s="32"/>
      <c r="I123" s="27" t="s">
        <v>31</v>
      </c>
      <c r="J123" s="30" t="str">
        <f>E24</f>
        <v>Sagasta s.r.o.</v>
      </c>
      <c r="K123" s="32"/>
      <c r="L123" s="42"/>
      <c r="S123" s="32"/>
      <c r="T123" s="32"/>
      <c r="U123" s="32"/>
      <c r="V123" s="32"/>
      <c r="W123" s="32"/>
      <c r="X123" s="32"/>
      <c r="Y123" s="32"/>
      <c r="Z123" s="32"/>
      <c r="AA123" s="32"/>
      <c r="AB123" s="32"/>
      <c r="AC123" s="32"/>
      <c r="AD123" s="32"/>
      <c r="AE123" s="32"/>
    </row>
    <row r="124" spans="1:31" s="2" customFormat="1" ht="10.35" customHeight="1">
      <c r="A124" s="32"/>
      <c r="B124" s="33"/>
      <c r="C124" s="32"/>
      <c r="D124" s="32"/>
      <c r="E124" s="32"/>
      <c r="F124" s="32"/>
      <c r="G124" s="32"/>
      <c r="H124" s="32"/>
      <c r="I124" s="32"/>
      <c r="J124" s="32"/>
      <c r="K124" s="32"/>
      <c r="L124" s="42"/>
      <c r="S124" s="32"/>
      <c r="T124" s="32"/>
      <c r="U124" s="32"/>
      <c r="V124" s="32"/>
      <c r="W124" s="32"/>
      <c r="X124" s="32"/>
      <c r="Y124" s="32"/>
      <c r="Z124" s="32"/>
      <c r="AA124" s="32"/>
      <c r="AB124" s="32"/>
      <c r="AC124" s="32"/>
      <c r="AD124" s="32"/>
      <c r="AE124" s="32"/>
    </row>
    <row r="125" spans="1:31" s="11" customFormat="1" ht="29.25" customHeight="1">
      <c r="A125" s="120"/>
      <c r="B125" s="121"/>
      <c r="C125" s="122" t="s">
        <v>126</v>
      </c>
      <c r="D125" s="123" t="s">
        <v>59</v>
      </c>
      <c r="E125" s="123" t="s">
        <v>55</v>
      </c>
      <c r="F125" s="123" t="s">
        <v>56</v>
      </c>
      <c r="G125" s="123" t="s">
        <v>127</v>
      </c>
      <c r="H125" s="123" t="s">
        <v>128</v>
      </c>
      <c r="I125" s="123" t="s">
        <v>129</v>
      </c>
      <c r="J125" s="124" t="s">
        <v>114</v>
      </c>
      <c r="K125" s="125" t="s">
        <v>130</v>
      </c>
      <c r="L125" s="126"/>
      <c r="M125" s="62" t="s">
        <v>1</v>
      </c>
      <c r="N125" s="63" t="s">
        <v>38</v>
      </c>
      <c r="O125" s="63" t="s">
        <v>131</v>
      </c>
      <c r="P125" s="63" t="s">
        <v>132</v>
      </c>
      <c r="Q125" s="63" t="s">
        <v>133</v>
      </c>
      <c r="R125" s="63" t="s">
        <v>134</v>
      </c>
      <c r="S125" s="63" t="s">
        <v>135</v>
      </c>
      <c r="T125" s="64" t="s">
        <v>136</v>
      </c>
      <c r="U125" s="120"/>
      <c r="V125" s="120"/>
      <c r="W125" s="120"/>
      <c r="X125" s="120"/>
      <c r="Y125" s="120"/>
      <c r="Z125" s="120"/>
      <c r="AA125" s="120"/>
      <c r="AB125" s="120"/>
      <c r="AC125" s="120"/>
      <c r="AD125" s="120"/>
      <c r="AE125" s="120"/>
    </row>
    <row r="126" spans="1:63" s="2" customFormat="1" ht="22.9" customHeight="1">
      <c r="A126" s="32"/>
      <c r="B126" s="33"/>
      <c r="C126" s="69" t="s">
        <v>137</v>
      </c>
      <c r="D126" s="32"/>
      <c r="E126" s="32"/>
      <c r="F126" s="32"/>
      <c r="G126" s="32"/>
      <c r="H126" s="32"/>
      <c r="I126" s="32"/>
      <c r="J126" s="127">
        <f>BK126</f>
        <v>0</v>
      </c>
      <c r="K126" s="32"/>
      <c r="L126" s="33"/>
      <c r="M126" s="65"/>
      <c r="N126" s="56"/>
      <c r="O126" s="66"/>
      <c r="P126" s="128">
        <f>P127+P236+P256</f>
        <v>0</v>
      </c>
      <c r="Q126" s="66"/>
      <c r="R126" s="128">
        <f>R127+R236+R256</f>
        <v>0</v>
      </c>
      <c r="S126" s="66"/>
      <c r="T126" s="129">
        <f>T127+T236+T256</f>
        <v>0</v>
      </c>
      <c r="U126" s="32"/>
      <c r="V126" s="32"/>
      <c r="W126" s="32"/>
      <c r="X126" s="32"/>
      <c r="Y126" s="32"/>
      <c r="Z126" s="32"/>
      <c r="AA126" s="32"/>
      <c r="AB126" s="32"/>
      <c r="AC126" s="32"/>
      <c r="AD126" s="32"/>
      <c r="AE126" s="32"/>
      <c r="AT126" s="17" t="s">
        <v>73</v>
      </c>
      <c r="AU126" s="17" t="s">
        <v>116</v>
      </c>
      <c r="BK126" s="130">
        <f>BK127+BK236+BK256</f>
        <v>0</v>
      </c>
    </row>
    <row r="127" spans="2:63" s="12" customFormat="1" ht="25.9" customHeight="1">
      <c r="B127" s="131"/>
      <c r="D127" s="132" t="s">
        <v>73</v>
      </c>
      <c r="E127" s="133" t="s">
        <v>138</v>
      </c>
      <c r="F127" s="133" t="s">
        <v>139</v>
      </c>
      <c r="I127" s="134"/>
      <c r="J127" s="135">
        <f>BK127</f>
        <v>0</v>
      </c>
      <c r="L127" s="131"/>
      <c r="M127" s="136"/>
      <c r="N127" s="137"/>
      <c r="O127" s="137"/>
      <c r="P127" s="138">
        <f>P128+P157+P211+P224+P233</f>
        <v>0</v>
      </c>
      <c r="Q127" s="137"/>
      <c r="R127" s="138">
        <f>R128+R157+R211+R224+R233</f>
        <v>0</v>
      </c>
      <c r="S127" s="137"/>
      <c r="T127" s="139">
        <f>T128+T157+T211+T224+T233</f>
        <v>0</v>
      </c>
      <c r="AR127" s="132" t="s">
        <v>82</v>
      </c>
      <c r="AT127" s="140" t="s">
        <v>73</v>
      </c>
      <c r="AU127" s="140" t="s">
        <v>74</v>
      </c>
      <c r="AY127" s="132" t="s">
        <v>140</v>
      </c>
      <c r="BK127" s="141">
        <f>BK128+BK157+BK211+BK224+BK233</f>
        <v>0</v>
      </c>
    </row>
    <row r="128" spans="2:63" s="12" customFormat="1" ht="22.9" customHeight="1">
      <c r="B128" s="131"/>
      <c r="D128" s="132" t="s">
        <v>73</v>
      </c>
      <c r="E128" s="142" t="s">
        <v>82</v>
      </c>
      <c r="F128" s="142" t="s">
        <v>141</v>
      </c>
      <c r="I128" s="134"/>
      <c r="J128" s="143">
        <f>BK128</f>
        <v>0</v>
      </c>
      <c r="L128" s="131"/>
      <c r="M128" s="136"/>
      <c r="N128" s="137"/>
      <c r="O128" s="137"/>
      <c r="P128" s="138">
        <f>SUM(P129:P156)</f>
        <v>0</v>
      </c>
      <c r="Q128" s="137"/>
      <c r="R128" s="138">
        <f>SUM(R129:R156)</f>
        <v>0</v>
      </c>
      <c r="S128" s="137"/>
      <c r="T128" s="139">
        <f>SUM(T129:T156)</f>
        <v>0</v>
      </c>
      <c r="AR128" s="132" t="s">
        <v>82</v>
      </c>
      <c r="AT128" s="140" t="s">
        <v>73</v>
      </c>
      <c r="AU128" s="140" t="s">
        <v>82</v>
      </c>
      <c r="AY128" s="132" t="s">
        <v>140</v>
      </c>
      <c r="BK128" s="141">
        <f>SUM(BK129:BK156)</f>
        <v>0</v>
      </c>
    </row>
    <row r="129" spans="1:65" s="2" customFormat="1" ht="37.9" customHeight="1">
      <c r="A129" s="32"/>
      <c r="B129" s="144"/>
      <c r="C129" s="145" t="s">
        <v>82</v>
      </c>
      <c r="D129" s="145" t="s">
        <v>143</v>
      </c>
      <c r="E129" s="146" t="s">
        <v>1056</v>
      </c>
      <c r="F129" s="147" t="s">
        <v>1057</v>
      </c>
      <c r="G129" s="148" t="s">
        <v>385</v>
      </c>
      <c r="H129" s="149">
        <v>136.4</v>
      </c>
      <c r="I129" s="150"/>
      <c r="J129" s="151">
        <f>ROUND(I129*H129,2)</f>
        <v>0</v>
      </c>
      <c r="K129" s="152"/>
      <c r="L129" s="33"/>
      <c r="M129" s="153" t="s">
        <v>1</v>
      </c>
      <c r="N129" s="154" t="s">
        <v>39</v>
      </c>
      <c r="O129" s="58"/>
      <c r="P129" s="155">
        <f>O129*H129</f>
        <v>0</v>
      </c>
      <c r="Q129" s="155">
        <v>0</v>
      </c>
      <c r="R129" s="155">
        <f>Q129*H129</f>
        <v>0</v>
      </c>
      <c r="S129" s="155">
        <v>0</v>
      </c>
      <c r="T129" s="156">
        <f>S129*H129</f>
        <v>0</v>
      </c>
      <c r="U129" s="32"/>
      <c r="V129" s="32"/>
      <c r="W129" s="32"/>
      <c r="X129" s="32"/>
      <c r="Y129" s="32"/>
      <c r="Z129" s="32"/>
      <c r="AA129" s="32"/>
      <c r="AB129" s="32"/>
      <c r="AC129" s="32"/>
      <c r="AD129" s="32"/>
      <c r="AE129" s="32"/>
      <c r="AR129" s="157" t="s">
        <v>147</v>
      </c>
      <c r="AT129" s="157" t="s">
        <v>143</v>
      </c>
      <c r="AU129" s="157" t="s">
        <v>84</v>
      </c>
      <c r="AY129" s="17" t="s">
        <v>140</v>
      </c>
      <c r="BE129" s="158">
        <f>IF(N129="základní",J129,0)</f>
        <v>0</v>
      </c>
      <c r="BF129" s="158">
        <f>IF(N129="snížená",J129,0)</f>
        <v>0</v>
      </c>
      <c r="BG129" s="158">
        <f>IF(N129="zákl. přenesená",J129,0)</f>
        <v>0</v>
      </c>
      <c r="BH129" s="158">
        <f>IF(N129="sníž. přenesená",J129,0)</f>
        <v>0</v>
      </c>
      <c r="BI129" s="158">
        <f>IF(N129="nulová",J129,0)</f>
        <v>0</v>
      </c>
      <c r="BJ129" s="17" t="s">
        <v>82</v>
      </c>
      <c r="BK129" s="158">
        <f>ROUND(I129*H129,2)</f>
        <v>0</v>
      </c>
      <c r="BL129" s="17" t="s">
        <v>147</v>
      </c>
      <c r="BM129" s="157" t="s">
        <v>84</v>
      </c>
    </row>
    <row r="130" spans="1:47" s="2" customFormat="1" ht="29.25">
      <c r="A130" s="32"/>
      <c r="B130" s="33"/>
      <c r="C130" s="32"/>
      <c r="D130" s="159" t="s">
        <v>149</v>
      </c>
      <c r="E130" s="32"/>
      <c r="F130" s="160" t="s">
        <v>1057</v>
      </c>
      <c r="G130" s="32"/>
      <c r="H130" s="32"/>
      <c r="I130" s="161"/>
      <c r="J130" s="32"/>
      <c r="K130" s="32"/>
      <c r="L130" s="33"/>
      <c r="M130" s="162"/>
      <c r="N130" s="163"/>
      <c r="O130" s="58"/>
      <c r="P130" s="58"/>
      <c r="Q130" s="58"/>
      <c r="R130" s="58"/>
      <c r="S130" s="58"/>
      <c r="T130" s="59"/>
      <c r="U130" s="32"/>
      <c r="V130" s="32"/>
      <c r="W130" s="32"/>
      <c r="X130" s="32"/>
      <c r="Y130" s="32"/>
      <c r="Z130" s="32"/>
      <c r="AA130" s="32"/>
      <c r="AB130" s="32"/>
      <c r="AC130" s="32"/>
      <c r="AD130" s="32"/>
      <c r="AE130" s="32"/>
      <c r="AT130" s="17" t="s">
        <v>149</v>
      </c>
      <c r="AU130" s="17" t="s">
        <v>84</v>
      </c>
    </row>
    <row r="131" spans="2:51" s="13" customFormat="1" ht="12">
      <c r="B131" s="175"/>
      <c r="D131" s="159" t="s">
        <v>196</v>
      </c>
      <c r="E131" s="182" t="s">
        <v>1</v>
      </c>
      <c r="F131" s="176" t="s">
        <v>1280</v>
      </c>
      <c r="H131" s="177">
        <v>136.4</v>
      </c>
      <c r="I131" s="178"/>
      <c r="L131" s="175"/>
      <c r="M131" s="179"/>
      <c r="N131" s="180"/>
      <c r="O131" s="180"/>
      <c r="P131" s="180"/>
      <c r="Q131" s="180"/>
      <c r="R131" s="180"/>
      <c r="S131" s="180"/>
      <c r="T131" s="181"/>
      <c r="AT131" s="182" t="s">
        <v>196</v>
      </c>
      <c r="AU131" s="182" t="s">
        <v>84</v>
      </c>
      <c r="AV131" s="13" t="s">
        <v>84</v>
      </c>
      <c r="AW131" s="13" t="s">
        <v>30</v>
      </c>
      <c r="AX131" s="13" t="s">
        <v>74</v>
      </c>
      <c r="AY131" s="182" t="s">
        <v>140</v>
      </c>
    </row>
    <row r="132" spans="2:51" s="14" customFormat="1" ht="12">
      <c r="B132" s="187"/>
      <c r="D132" s="159" t="s">
        <v>196</v>
      </c>
      <c r="E132" s="188" t="s">
        <v>1</v>
      </c>
      <c r="F132" s="189" t="s">
        <v>1059</v>
      </c>
      <c r="H132" s="190">
        <v>136.4</v>
      </c>
      <c r="I132" s="191"/>
      <c r="L132" s="187"/>
      <c r="M132" s="192"/>
      <c r="N132" s="193"/>
      <c r="O132" s="193"/>
      <c r="P132" s="193"/>
      <c r="Q132" s="193"/>
      <c r="R132" s="193"/>
      <c r="S132" s="193"/>
      <c r="T132" s="194"/>
      <c r="AT132" s="188" t="s">
        <v>196</v>
      </c>
      <c r="AU132" s="188" t="s">
        <v>84</v>
      </c>
      <c r="AV132" s="14" t="s">
        <v>147</v>
      </c>
      <c r="AW132" s="14" t="s">
        <v>30</v>
      </c>
      <c r="AX132" s="14" t="s">
        <v>82</v>
      </c>
      <c r="AY132" s="188" t="s">
        <v>140</v>
      </c>
    </row>
    <row r="133" spans="1:65" s="2" customFormat="1" ht="49.15" customHeight="1">
      <c r="A133" s="32"/>
      <c r="B133" s="144"/>
      <c r="C133" s="145" t="s">
        <v>84</v>
      </c>
      <c r="D133" s="145" t="s">
        <v>143</v>
      </c>
      <c r="E133" s="146" t="s">
        <v>1060</v>
      </c>
      <c r="F133" s="147" t="s">
        <v>1061</v>
      </c>
      <c r="G133" s="148" t="s">
        <v>385</v>
      </c>
      <c r="H133" s="149">
        <v>136.4</v>
      </c>
      <c r="I133" s="150"/>
      <c r="J133" s="151">
        <f>ROUND(I133*H133,2)</f>
        <v>0</v>
      </c>
      <c r="K133" s="152"/>
      <c r="L133" s="33"/>
      <c r="M133" s="153" t="s">
        <v>1</v>
      </c>
      <c r="N133" s="154" t="s">
        <v>39</v>
      </c>
      <c r="O133" s="58"/>
      <c r="P133" s="155">
        <f>O133*H133</f>
        <v>0</v>
      </c>
      <c r="Q133" s="155">
        <v>0</v>
      </c>
      <c r="R133" s="155">
        <f>Q133*H133</f>
        <v>0</v>
      </c>
      <c r="S133" s="155">
        <v>0</v>
      </c>
      <c r="T133" s="156">
        <f>S133*H133</f>
        <v>0</v>
      </c>
      <c r="U133" s="32"/>
      <c r="V133" s="32"/>
      <c r="W133" s="32"/>
      <c r="X133" s="32"/>
      <c r="Y133" s="32"/>
      <c r="Z133" s="32"/>
      <c r="AA133" s="32"/>
      <c r="AB133" s="32"/>
      <c r="AC133" s="32"/>
      <c r="AD133" s="32"/>
      <c r="AE133" s="32"/>
      <c r="AR133" s="157" t="s">
        <v>147</v>
      </c>
      <c r="AT133" s="157" t="s">
        <v>143</v>
      </c>
      <c r="AU133" s="157" t="s">
        <v>84</v>
      </c>
      <c r="AY133" s="17" t="s">
        <v>140</v>
      </c>
      <c r="BE133" s="158">
        <f>IF(N133="základní",J133,0)</f>
        <v>0</v>
      </c>
      <c r="BF133" s="158">
        <f>IF(N133="snížená",J133,0)</f>
        <v>0</v>
      </c>
      <c r="BG133" s="158">
        <f>IF(N133="zákl. přenesená",J133,0)</f>
        <v>0</v>
      </c>
      <c r="BH133" s="158">
        <f>IF(N133="sníž. přenesená",J133,0)</f>
        <v>0</v>
      </c>
      <c r="BI133" s="158">
        <f>IF(N133="nulová",J133,0)</f>
        <v>0</v>
      </c>
      <c r="BJ133" s="17" t="s">
        <v>82</v>
      </c>
      <c r="BK133" s="158">
        <f>ROUND(I133*H133,2)</f>
        <v>0</v>
      </c>
      <c r="BL133" s="17" t="s">
        <v>147</v>
      </c>
      <c r="BM133" s="157" t="s">
        <v>147</v>
      </c>
    </row>
    <row r="134" spans="1:47" s="2" customFormat="1" ht="29.25">
      <c r="A134" s="32"/>
      <c r="B134" s="33"/>
      <c r="C134" s="32"/>
      <c r="D134" s="159" t="s">
        <v>149</v>
      </c>
      <c r="E134" s="32"/>
      <c r="F134" s="160" t="s">
        <v>1061</v>
      </c>
      <c r="G134" s="32"/>
      <c r="H134" s="32"/>
      <c r="I134" s="161"/>
      <c r="J134" s="32"/>
      <c r="K134" s="32"/>
      <c r="L134" s="33"/>
      <c r="M134" s="162"/>
      <c r="N134" s="163"/>
      <c r="O134" s="58"/>
      <c r="P134" s="58"/>
      <c r="Q134" s="58"/>
      <c r="R134" s="58"/>
      <c r="S134" s="58"/>
      <c r="T134" s="59"/>
      <c r="U134" s="32"/>
      <c r="V134" s="32"/>
      <c r="W134" s="32"/>
      <c r="X134" s="32"/>
      <c r="Y134" s="32"/>
      <c r="Z134" s="32"/>
      <c r="AA134" s="32"/>
      <c r="AB134" s="32"/>
      <c r="AC134" s="32"/>
      <c r="AD134" s="32"/>
      <c r="AE134" s="32"/>
      <c r="AT134" s="17" t="s">
        <v>149</v>
      </c>
      <c r="AU134" s="17" t="s">
        <v>84</v>
      </c>
    </row>
    <row r="135" spans="2:51" s="13" customFormat="1" ht="12">
      <c r="B135" s="175"/>
      <c r="D135" s="159" t="s">
        <v>196</v>
      </c>
      <c r="E135" s="182" t="s">
        <v>1</v>
      </c>
      <c r="F135" s="176" t="s">
        <v>1280</v>
      </c>
      <c r="H135" s="177">
        <v>136.4</v>
      </c>
      <c r="I135" s="178"/>
      <c r="L135" s="175"/>
      <c r="M135" s="179"/>
      <c r="N135" s="180"/>
      <c r="O135" s="180"/>
      <c r="P135" s="180"/>
      <c r="Q135" s="180"/>
      <c r="R135" s="180"/>
      <c r="S135" s="180"/>
      <c r="T135" s="181"/>
      <c r="AT135" s="182" t="s">
        <v>196</v>
      </c>
      <c r="AU135" s="182" t="s">
        <v>84</v>
      </c>
      <c r="AV135" s="13" t="s">
        <v>84</v>
      </c>
      <c r="AW135" s="13" t="s">
        <v>30</v>
      </c>
      <c r="AX135" s="13" t="s">
        <v>74</v>
      </c>
      <c r="AY135" s="182" t="s">
        <v>140</v>
      </c>
    </row>
    <row r="136" spans="2:51" s="14" customFormat="1" ht="12">
      <c r="B136" s="187"/>
      <c r="D136" s="159" t="s">
        <v>196</v>
      </c>
      <c r="E136" s="188" t="s">
        <v>1</v>
      </c>
      <c r="F136" s="189" t="s">
        <v>1059</v>
      </c>
      <c r="H136" s="190">
        <v>136.4</v>
      </c>
      <c r="I136" s="191"/>
      <c r="L136" s="187"/>
      <c r="M136" s="192"/>
      <c r="N136" s="193"/>
      <c r="O136" s="193"/>
      <c r="P136" s="193"/>
      <c r="Q136" s="193"/>
      <c r="R136" s="193"/>
      <c r="S136" s="193"/>
      <c r="T136" s="194"/>
      <c r="AT136" s="188" t="s">
        <v>196</v>
      </c>
      <c r="AU136" s="188" t="s">
        <v>84</v>
      </c>
      <c r="AV136" s="14" t="s">
        <v>147</v>
      </c>
      <c r="AW136" s="14" t="s">
        <v>30</v>
      </c>
      <c r="AX136" s="14" t="s">
        <v>82</v>
      </c>
      <c r="AY136" s="188" t="s">
        <v>140</v>
      </c>
    </row>
    <row r="137" spans="1:65" s="2" customFormat="1" ht="62.65" customHeight="1">
      <c r="A137" s="32"/>
      <c r="B137" s="144"/>
      <c r="C137" s="145" t="s">
        <v>172</v>
      </c>
      <c r="D137" s="145" t="s">
        <v>143</v>
      </c>
      <c r="E137" s="146" t="s">
        <v>1062</v>
      </c>
      <c r="F137" s="147" t="s">
        <v>1063</v>
      </c>
      <c r="G137" s="148" t="s">
        <v>385</v>
      </c>
      <c r="H137" s="149">
        <v>136.4</v>
      </c>
      <c r="I137" s="150"/>
      <c r="J137" s="151">
        <f>ROUND(I137*H137,2)</f>
        <v>0</v>
      </c>
      <c r="K137" s="152"/>
      <c r="L137" s="33"/>
      <c r="M137" s="153" t="s">
        <v>1</v>
      </c>
      <c r="N137" s="154" t="s">
        <v>39</v>
      </c>
      <c r="O137" s="58"/>
      <c r="P137" s="155">
        <f>O137*H137</f>
        <v>0</v>
      </c>
      <c r="Q137" s="155">
        <v>0</v>
      </c>
      <c r="R137" s="155">
        <f>Q137*H137</f>
        <v>0</v>
      </c>
      <c r="S137" s="155">
        <v>0</v>
      </c>
      <c r="T137" s="156">
        <f>S137*H137</f>
        <v>0</v>
      </c>
      <c r="U137" s="32"/>
      <c r="V137" s="32"/>
      <c r="W137" s="32"/>
      <c r="X137" s="32"/>
      <c r="Y137" s="32"/>
      <c r="Z137" s="32"/>
      <c r="AA137" s="32"/>
      <c r="AB137" s="32"/>
      <c r="AC137" s="32"/>
      <c r="AD137" s="32"/>
      <c r="AE137" s="32"/>
      <c r="AR137" s="157" t="s">
        <v>147</v>
      </c>
      <c r="AT137" s="157" t="s">
        <v>143</v>
      </c>
      <c r="AU137" s="157" t="s">
        <v>84</v>
      </c>
      <c r="AY137" s="17" t="s">
        <v>140</v>
      </c>
      <c r="BE137" s="158">
        <f>IF(N137="základní",J137,0)</f>
        <v>0</v>
      </c>
      <c r="BF137" s="158">
        <f>IF(N137="snížená",J137,0)</f>
        <v>0</v>
      </c>
      <c r="BG137" s="158">
        <f>IF(N137="zákl. přenesená",J137,0)</f>
        <v>0</v>
      </c>
      <c r="BH137" s="158">
        <f>IF(N137="sníž. přenesená",J137,0)</f>
        <v>0</v>
      </c>
      <c r="BI137" s="158">
        <f>IF(N137="nulová",J137,0)</f>
        <v>0</v>
      </c>
      <c r="BJ137" s="17" t="s">
        <v>82</v>
      </c>
      <c r="BK137" s="158">
        <f>ROUND(I137*H137,2)</f>
        <v>0</v>
      </c>
      <c r="BL137" s="17" t="s">
        <v>147</v>
      </c>
      <c r="BM137" s="157" t="s">
        <v>554</v>
      </c>
    </row>
    <row r="138" spans="1:47" s="2" customFormat="1" ht="39">
      <c r="A138" s="32"/>
      <c r="B138" s="33"/>
      <c r="C138" s="32"/>
      <c r="D138" s="159" t="s">
        <v>149</v>
      </c>
      <c r="E138" s="32"/>
      <c r="F138" s="160" t="s">
        <v>1063</v>
      </c>
      <c r="G138" s="32"/>
      <c r="H138" s="32"/>
      <c r="I138" s="161"/>
      <c r="J138" s="32"/>
      <c r="K138" s="32"/>
      <c r="L138" s="33"/>
      <c r="M138" s="162"/>
      <c r="N138" s="163"/>
      <c r="O138" s="58"/>
      <c r="P138" s="58"/>
      <c r="Q138" s="58"/>
      <c r="R138" s="58"/>
      <c r="S138" s="58"/>
      <c r="T138" s="59"/>
      <c r="U138" s="32"/>
      <c r="V138" s="32"/>
      <c r="W138" s="32"/>
      <c r="X138" s="32"/>
      <c r="Y138" s="32"/>
      <c r="Z138" s="32"/>
      <c r="AA138" s="32"/>
      <c r="AB138" s="32"/>
      <c r="AC138" s="32"/>
      <c r="AD138" s="32"/>
      <c r="AE138" s="32"/>
      <c r="AT138" s="17" t="s">
        <v>149</v>
      </c>
      <c r="AU138" s="17" t="s">
        <v>84</v>
      </c>
    </row>
    <row r="139" spans="2:51" s="13" customFormat="1" ht="12">
      <c r="B139" s="175"/>
      <c r="D139" s="159" t="s">
        <v>196</v>
      </c>
      <c r="E139" s="182" t="s">
        <v>1</v>
      </c>
      <c r="F139" s="176" t="s">
        <v>1280</v>
      </c>
      <c r="H139" s="177">
        <v>136.4</v>
      </c>
      <c r="I139" s="178"/>
      <c r="L139" s="175"/>
      <c r="M139" s="179"/>
      <c r="N139" s="180"/>
      <c r="O139" s="180"/>
      <c r="P139" s="180"/>
      <c r="Q139" s="180"/>
      <c r="R139" s="180"/>
      <c r="S139" s="180"/>
      <c r="T139" s="181"/>
      <c r="AT139" s="182" t="s">
        <v>196</v>
      </c>
      <c r="AU139" s="182" t="s">
        <v>84</v>
      </c>
      <c r="AV139" s="13" t="s">
        <v>84</v>
      </c>
      <c r="AW139" s="13" t="s">
        <v>30</v>
      </c>
      <c r="AX139" s="13" t="s">
        <v>74</v>
      </c>
      <c r="AY139" s="182" t="s">
        <v>140</v>
      </c>
    </row>
    <row r="140" spans="2:51" s="14" customFormat="1" ht="12">
      <c r="B140" s="187"/>
      <c r="D140" s="159" t="s">
        <v>196</v>
      </c>
      <c r="E140" s="188" t="s">
        <v>1</v>
      </c>
      <c r="F140" s="189" t="s">
        <v>1059</v>
      </c>
      <c r="H140" s="190">
        <v>136.4</v>
      </c>
      <c r="I140" s="191"/>
      <c r="L140" s="187"/>
      <c r="M140" s="192"/>
      <c r="N140" s="193"/>
      <c r="O140" s="193"/>
      <c r="P140" s="193"/>
      <c r="Q140" s="193"/>
      <c r="R140" s="193"/>
      <c r="S140" s="193"/>
      <c r="T140" s="194"/>
      <c r="AT140" s="188" t="s">
        <v>196</v>
      </c>
      <c r="AU140" s="188" t="s">
        <v>84</v>
      </c>
      <c r="AV140" s="14" t="s">
        <v>147</v>
      </c>
      <c r="AW140" s="14" t="s">
        <v>30</v>
      </c>
      <c r="AX140" s="14" t="s">
        <v>82</v>
      </c>
      <c r="AY140" s="188" t="s">
        <v>140</v>
      </c>
    </row>
    <row r="141" spans="1:65" s="2" customFormat="1" ht="66.75" customHeight="1">
      <c r="A141" s="32"/>
      <c r="B141" s="144"/>
      <c r="C141" s="145" t="s">
        <v>147</v>
      </c>
      <c r="D141" s="145" t="s">
        <v>143</v>
      </c>
      <c r="E141" s="146" t="s">
        <v>399</v>
      </c>
      <c r="F141" s="147" t="s">
        <v>1064</v>
      </c>
      <c r="G141" s="148" t="s">
        <v>385</v>
      </c>
      <c r="H141" s="149">
        <v>682</v>
      </c>
      <c r="I141" s="150"/>
      <c r="J141" s="151">
        <f>ROUND(I141*H141,2)</f>
        <v>0</v>
      </c>
      <c r="K141" s="152"/>
      <c r="L141" s="33"/>
      <c r="M141" s="153" t="s">
        <v>1</v>
      </c>
      <c r="N141" s="154" t="s">
        <v>39</v>
      </c>
      <c r="O141" s="58"/>
      <c r="P141" s="155">
        <f>O141*H141</f>
        <v>0</v>
      </c>
      <c r="Q141" s="155">
        <v>0</v>
      </c>
      <c r="R141" s="155">
        <f>Q141*H141</f>
        <v>0</v>
      </c>
      <c r="S141" s="155">
        <v>0</v>
      </c>
      <c r="T141" s="156">
        <f>S141*H141</f>
        <v>0</v>
      </c>
      <c r="U141" s="32"/>
      <c r="V141" s="32"/>
      <c r="W141" s="32"/>
      <c r="X141" s="32"/>
      <c r="Y141" s="32"/>
      <c r="Z141" s="32"/>
      <c r="AA141" s="32"/>
      <c r="AB141" s="32"/>
      <c r="AC141" s="32"/>
      <c r="AD141" s="32"/>
      <c r="AE141" s="32"/>
      <c r="AR141" s="157" t="s">
        <v>147</v>
      </c>
      <c r="AT141" s="157" t="s">
        <v>143</v>
      </c>
      <c r="AU141" s="157" t="s">
        <v>84</v>
      </c>
      <c r="AY141" s="17" t="s">
        <v>140</v>
      </c>
      <c r="BE141" s="158">
        <f>IF(N141="základní",J141,0)</f>
        <v>0</v>
      </c>
      <c r="BF141" s="158">
        <f>IF(N141="snížená",J141,0)</f>
        <v>0</v>
      </c>
      <c r="BG141" s="158">
        <f>IF(N141="zákl. přenesená",J141,0)</f>
        <v>0</v>
      </c>
      <c r="BH141" s="158">
        <f>IF(N141="sníž. přenesená",J141,0)</f>
        <v>0</v>
      </c>
      <c r="BI141" s="158">
        <f>IF(N141="nulová",J141,0)</f>
        <v>0</v>
      </c>
      <c r="BJ141" s="17" t="s">
        <v>82</v>
      </c>
      <c r="BK141" s="158">
        <f>ROUND(I141*H141,2)</f>
        <v>0</v>
      </c>
      <c r="BL141" s="17" t="s">
        <v>147</v>
      </c>
      <c r="BM141" s="157" t="s">
        <v>163</v>
      </c>
    </row>
    <row r="142" spans="1:47" s="2" customFormat="1" ht="48.75">
      <c r="A142" s="32"/>
      <c r="B142" s="33"/>
      <c r="C142" s="32"/>
      <c r="D142" s="159" t="s">
        <v>149</v>
      </c>
      <c r="E142" s="32"/>
      <c r="F142" s="160" t="s">
        <v>402</v>
      </c>
      <c r="G142" s="32"/>
      <c r="H142" s="32"/>
      <c r="I142" s="161"/>
      <c r="J142" s="32"/>
      <c r="K142" s="32"/>
      <c r="L142" s="33"/>
      <c r="M142" s="162"/>
      <c r="N142" s="163"/>
      <c r="O142" s="58"/>
      <c r="P142" s="58"/>
      <c r="Q142" s="58"/>
      <c r="R142" s="58"/>
      <c r="S142" s="58"/>
      <c r="T142" s="59"/>
      <c r="U142" s="32"/>
      <c r="V142" s="32"/>
      <c r="W142" s="32"/>
      <c r="X142" s="32"/>
      <c r="Y142" s="32"/>
      <c r="Z142" s="32"/>
      <c r="AA142" s="32"/>
      <c r="AB142" s="32"/>
      <c r="AC142" s="32"/>
      <c r="AD142" s="32"/>
      <c r="AE142" s="32"/>
      <c r="AT142" s="17" t="s">
        <v>149</v>
      </c>
      <c r="AU142" s="17" t="s">
        <v>84</v>
      </c>
    </row>
    <row r="143" spans="2:51" s="13" customFormat="1" ht="12">
      <c r="B143" s="175"/>
      <c r="D143" s="159" t="s">
        <v>196</v>
      </c>
      <c r="E143" s="182" t="s">
        <v>1</v>
      </c>
      <c r="F143" s="176" t="s">
        <v>1281</v>
      </c>
      <c r="H143" s="177">
        <v>682</v>
      </c>
      <c r="I143" s="178"/>
      <c r="L143" s="175"/>
      <c r="M143" s="179"/>
      <c r="N143" s="180"/>
      <c r="O143" s="180"/>
      <c r="P143" s="180"/>
      <c r="Q143" s="180"/>
      <c r="R143" s="180"/>
      <c r="S143" s="180"/>
      <c r="T143" s="181"/>
      <c r="AT143" s="182" t="s">
        <v>196</v>
      </c>
      <c r="AU143" s="182" t="s">
        <v>84</v>
      </c>
      <c r="AV143" s="13" t="s">
        <v>84</v>
      </c>
      <c r="AW143" s="13" t="s">
        <v>30</v>
      </c>
      <c r="AX143" s="13" t="s">
        <v>74</v>
      </c>
      <c r="AY143" s="182" t="s">
        <v>140</v>
      </c>
    </row>
    <row r="144" spans="2:51" s="14" customFormat="1" ht="12">
      <c r="B144" s="187"/>
      <c r="D144" s="159" t="s">
        <v>196</v>
      </c>
      <c r="E144" s="188" t="s">
        <v>1</v>
      </c>
      <c r="F144" s="189" t="s">
        <v>1059</v>
      </c>
      <c r="H144" s="190">
        <v>682</v>
      </c>
      <c r="I144" s="191"/>
      <c r="L144" s="187"/>
      <c r="M144" s="192"/>
      <c r="N144" s="193"/>
      <c r="O144" s="193"/>
      <c r="P144" s="193"/>
      <c r="Q144" s="193"/>
      <c r="R144" s="193"/>
      <c r="S144" s="193"/>
      <c r="T144" s="194"/>
      <c r="AT144" s="188" t="s">
        <v>196</v>
      </c>
      <c r="AU144" s="188" t="s">
        <v>84</v>
      </c>
      <c r="AV144" s="14" t="s">
        <v>147</v>
      </c>
      <c r="AW144" s="14" t="s">
        <v>30</v>
      </c>
      <c r="AX144" s="14" t="s">
        <v>82</v>
      </c>
      <c r="AY144" s="188" t="s">
        <v>140</v>
      </c>
    </row>
    <row r="145" spans="1:65" s="2" customFormat="1" ht="44.25" customHeight="1">
      <c r="A145" s="32"/>
      <c r="B145" s="144"/>
      <c r="C145" s="145" t="s">
        <v>151</v>
      </c>
      <c r="D145" s="145" t="s">
        <v>143</v>
      </c>
      <c r="E145" s="146" t="s">
        <v>1066</v>
      </c>
      <c r="F145" s="147" t="s">
        <v>553</v>
      </c>
      <c r="G145" s="148" t="s">
        <v>342</v>
      </c>
      <c r="H145" s="149">
        <v>259.16</v>
      </c>
      <c r="I145" s="150"/>
      <c r="J145" s="151">
        <f>ROUND(I145*H145,2)</f>
        <v>0</v>
      </c>
      <c r="K145" s="152"/>
      <c r="L145" s="33"/>
      <c r="M145" s="153" t="s">
        <v>1</v>
      </c>
      <c r="N145" s="154" t="s">
        <v>39</v>
      </c>
      <c r="O145" s="58"/>
      <c r="P145" s="155">
        <f>O145*H145</f>
        <v>0</v>
      </c>
      <c r="Q145" s="155">
        <v>0</v>
      </c>
      <c r="R145" s="155">
        <f>Q145*H145</f>
        <v>0</v>
      </c>
      <c r="S145" s="155">
        <v>0</v>
      </c>
      <c r="T145" s="156">
        <f>S145*H145</f>
        <v>0</v>
      </c>
      <c r="U145" s="32"/>
      <c r="V145" s="32"/>
      <c r="W145" s="32"/>
      <c r="X145" s="32"/>
      <c r="Y145" s="32"/>
      <c r="Z145" s="32"/>
      <c r="AA145" s="32"/>
      <c r="AB145" s="32"/>
      <c r="AC145" s="32"/>
      <c r="AD145" s="32"/>
      <c r="AE145" s="32"/>
      <c r="AR145" s="157" t="s">
        <v>147</v>
      </c>
      <c r="AT145" s="157" t="s">
        <v>143</v>
      </c>
      <c r="AU145" s="157" t="s">
        <v>84</v>
      </c>
      <c r="AY145" s="17" t="s">
        <v>140</v>
      </c>
      <c r="BE145" s="158">
        <f>IF(N145="základní",J145,0)</f>
        <v>0</v>
      </c>
      <c r="BF145" s="158">
        <f>IF(N145="snížená",J145,0)</f>
        <v>0</v>
      </c>
      <c r="BG145" s="158">
        <f>IF(N145="zákl. přenesená",J145,0)</f>
        <v>0</v>
      </c>
      <c r="BH145" s="158">
        <f>IF(N145="sníž. přenesená",J145,0)</f>
        <v>0</v>
      </c>
      <c r="BI145" s="158">
        <f>IF(N145="nulová",J145,0)</f>
        <v>0</v>
      </c>
      <c r="BJ145" s="17" t="s">
        <v>82</v>
      </c>
      <c r="BK145" s="158">
        <f>ROUND(I145*H145,2)</f>
        <v>0</v>
      </c>
      <c r="BL145" s="17" t="s">
        <v>147</v>
      </c>
      <c r="BM145" s="157" t="s">
        <v>801</v>
      </c>
    </row>
    <row r="146" spans="1:47" s="2" customFormat="1" ht="29.25">
      <c r="A146" s="32"/>
      <c r="B146" s="33"/>
      <c r="C146" s="32"/>
      <c r="D146" s="159" t="s">
        <v>149</v>
      </c>
      <c r="E146" s="32"/>
      <c r="F146" s="160" t="s">
        <v>553</v>
      </c>
      <c r="G146" s="32"/>
      <c r="H146" s="32"/>
      <c r="I146" s="161"/>
      <c r="J146" s="32"/>
      <c r="K146" s="32"/>
      <c r="L146" s="33"/>
      <c r="M146" s="162"/>
      <c r="N146" s="163"/>
      <c r="O146" s="58"/>
      <c r="P146" s="58"/>
      <c r="Q146" s="58"/>
      <c r="R146" s="58"/>
      <c r="S146" s="58"/>
      <c r="T146" s="59"/>
      <c r="U146" s="32"/>
      <c r="V146" s="32"/>
      <c r="W146" s="32"/>
      <c r="X146" s="32"/>
      <c r="Y146" s="32"/>
      <c r="Z146" s="32"/>
      <c r="AA146" s="32"/>
      <c r="AB146" s="32"/>
      <c r="AC146" s="32"/>
      <c r="AD146" s="32"/>
      <c r="AE146" s="32"/>
      <c r="AT146" s="17" t="s">
        <v>149</v>
      </c>
      <c r="AU146" s="17" t="s">
        <v>84</v>
      </c>
    </row>
    <row r="147" spans="2:51" s="13" customFormat="1" ht="12">
      <c r="B147" s="175"/>
      <c r="D147" s="159" t="s">
        <v>196</v>
      </c>
      <c r="E147" s="182" t="s">
        <v>1</v>
      </c>
      <c r="F147" s="176" t="s">
        <v>1282</v>
      </c>
      <c r="H147" s="177">
        <v>259.16</v>
      </c>
      <c r="I147" s="178"/>
      <c r="L147" s="175"/>
      <c r="M147" s="179"/>
      <c r="N147" s="180"/>
      <c r="O147" s="180"/>
      <c r="P147" s="180"/>
      <c r="Q147" s="180"/>
      <c r="R147" s="180"/>
      <c r="S147" s="180"/>
      <c r="T147" s="181"/>
      <c r="AT147" s="182" t="s">
        <v>196</v>
      </c>
      <c r="AU147" s="182" t="s">
        <v>84</v>
      </c>
      <c r="AV147" s="13" t="s">
        <v>84</v>
      </c>
      <c r="AW147" s="13" t="s">
        <v>30</v>
      </c>
      <c r="AX147" s="13" t="s">
        <v>74</v>
      </c>
      <c r="AY147" s="182" t="s">
        <v>140</v>
      </c>
    </row>
    <row r="148" spans="2:51" s="14" customFormat="1" ht="12">
      <c r="B148" s="187"/>
      <c r="D148" s="159" t="s">
        <v>196</v>
      </c>
      <c r="E148" s="188" t="s">
        <v>1</v>
      </c>
      <c r="F148" s="189" t="s">
        <v>1059</v>
      </c>
      <c r="H148" s="190">
        <v>259.16</v>
      </c>
      <c r="I148" s="191"/>
      <c r="L148" s="187"/>
      <c r="M148" s="192"/>
      <c r="N148" s="193"/>
      <c r="O148" s="193"/>
      <c r="P148" s="193"/>
      <c r="Q148" s="193"/>
      <c r="R148" s="193"/>
      <c r="S148" s="193"/>
      <c r="T148" s="194"/>
      <c r="AT148" s="188" t="s">
        <v>196</v>
      </c>
      <c r="AU148" s="188" t="s">
        <v>84</v>
      </c>
      <c r="AV148" s="14" t="s">
        <v>147</v>
      </c>
      <c r="AW148" s="14" t="s">
        <v>30</v>
      </c>
      <c r="AX148" s="14" t="s">
        <v>82</v>
      </c>
      <c r="AY148" s="188" t="s">
        <v>140</v>
      </c>
    </row>
    <row r="149" spans="1:65" s="2" customFormat="1" ht="37.9" customHeight="1">
      <c r="A149" s="32"/>
      <c r="B149" s="144"/>
      <c r="C149" s="145" t="s">
        <v>554</v>
      </c>
      <c r="D149" s="145" t="s">
        <v>143</v>
      </c>
      <c r="E149" s="146" t="s">
        <v>1068</v>
      </c>
      <c r="F149" s="147" t="s">
        <v>1069</v>
      </c>
      <c r="G149" s="148" t="s">
        <v>385</v>
      </c>
      <c r="H149" s="149">
        <v>136.4</v>
      </c>
      <c r="I149" s="150"/>
      <c r="J149" s="151">
        <f>ROUND(I149*H149,2)</f>
        <v>0</v>
      </c>
      <c r="K149" s="152"/>
      <c r="L149" s="33"/>
      <c r="M149" s="153" t="s">
        <v>1</v>
      </c>
      <c r="N149" s="154" t="s">
        <v>39</v>
      </c>
      <c r="O149" s="58"/>
      <c r="P149" s="155">
        <f>O149*H149</f>
        <v>0</v>
      </c>
      <c r="Q149" s="155">
        <v>0</v>
      </c>
      <c r="R149" s="155">
        <f>Q149*H149</f>
        <v>0</v>
      </c>
      <c r="S149" s="155">
        <v>0</v>
      </c>
      <c r="T149" s="156">
        <f>S149*H149</f>
        <v>0</v>
      </c>
      <c r="U149" s="32"/>
      <c r="V149" s="32"/>
      <c r="W149" s="32"/>
      <c r="X149" s="32"/>
      <c r="Y149" s="32"/>
      <c r="Z149" s="32"/>
      <c r="AA149" s="32"/>
      <c r="AB149" s="32"/>
      <c r="AC149" s="32"/>
      <c r="AD149" s="32"/>
      <c r="AE149" s="32"/>
      <c r="AR149" s="157" t="s">
        <v>147</v>
      </c>
      <c r="AT149" s="157" t="s">
        <v>143</v>
      </c>
      <c r="AU149" s="157" t="s">
        <v>84</v>
      </c>
      <c r="AY149" s="17" t="s">
        <v>140</v>
      </c>
      <c r="BE149" s="158">
        <f>IF(N149="základní",J149,0)</f>
        <v>0</v>
      </c>
      <c r="BF149" s="158">
        <f>IF(N149="snížená",J149,0)</f>
        <v>0</v>
      </c>
      <c r="BG149" s="158">
        <f>IF(N149="zákl. přenesená",J149,0)</f>
        <v>0</v>
      </c>
      <c r="BH149" s="158">
        <f>IF(N149="sníž. přenesená",J149,0)</f>
        <v>0</v>
      </c>
      <c r="BI149" s="158">
        <f>IF(N149="nulová",J149,0)</f>
        <v>0</v>
      </c>
      <c r="BJ149" s="17" t="s">
        <v>82</v>
      </c>
      <c r="BK149" s="158">
        <f>ROUND(I149*H149,2)</f>
        <v>0</v>
      </c>
      <c r="BL149" s="17" t="s">
        <v>147</v>
      </c>
      <c r="BM149" s="157" t="s">
        <v>624</v>
      </c>
    </row>
    <row r="150" spans="1:47" s="2" customFormat="1" ht="19.5">
      <c r="A150" s="32"/>
      <c r="B150" s="33"/>
      <c r="C150" s="32"/>
      <c r="D150" s="159" t="s">
        <v>149</v>
      </c>
      <c r="E150" s="32"/>
      <c r="F150" s="160" t="s">
        <v>1069</v>
      </c>
      <c r="G150" s="32"/>
      <c r="H150" s="32"/>
      <c r="I150" s="161"/>
      <c r="J150" s="32"/>
      <c r="K150" s="32"/>
      <c r="L150" s="33"/>
      <c r="M150" s="162"/>
      <c r="N150" s="163"/>
      <c r="O150" s="58"/>
      <c r="P150" s="58"/>
      <c r="Q150" s="58"/>
      <c r="R150" s="58"/>
      <c r="S150" s="58"/>
      <c r="T150" s="59"/>
      <c r="U150" s="32"/>
      <c r="V150" s="32"/>
      <c r="W150" s="32"/>
      <c r="X150" s="32"/>
      <c r="Y150" s="32"/>
      <c r="Z150" s="32"/>
      <c r="AA150" s="32"/>
      <c r="AB150" s="32"/>
      <c r="AC150" s="32"/>
      <c r="AD150" s="32"/>
      <c r="AE150" s="32"/>
      <c r="AT150" s="17" t="s">
        <v>149</v>
      </c>
      <c r="AU150" s="17" t="s">
        <v>84</v>
      </c>
    </row>
    <row r="151" spans="1:65" s="2" customFormat="1" ht="66.75" customHeight="1">
      <c r="A151" s="32"/>
      <c r="B151" s="144"/>
      <c r="C151" s="145" t="s">
        <v>181</v>
      </c>
      <c r="D151" s="145" t="s">
        <v>143</v>
      </c>
      <c r="E151" s="146" t="s">
        <v>1071</v>
      </c>
      <c r="F151" s="147" t="s">
        <v>1072</v>
      </c>
      <c r="G151" s="148" t="s">
        <v>385</v>
      </c>
      <c r="H151" s="149">
        <v>80.51</v>
      </c>
      <c r="I151" s="150"/>
      <c r="J151" s="151">
        <f>ROUND(I151*H151,2)</f>
        <v>0</v>
      </c>
      <c r="K151" s="152"/>
      <c r="L151" s="33"/>
      <c r="M151" s="153" t="s">
        <v>1</v>
      </c>
      <c r="N151" s="154" t="s">
        <v>39</v>
      </c>
      <c r="O151" s="58"/>
      <c r="P151" s="155">
        <f>O151*H151</f>
        <v>0</v>
      </c>
      <c r="Q151" s="155">
        <v>0</v>
      </c>
      <c r="R151" s="155">
        <f>Q151*H151</f>
        <v>0</v>
      </c>
      <c r="S151" s="155">
        <v>0</v>
      </c>
      <c r="T151" s="156">
        <f>S151*H151</f>
        <v>0</v>
      </c>
      <c r="U151" s="32"/>
      <c r="V151" s="32"/>
      <c r="W151" s="32"/>
      <c r="X151" s="32"/>
      <c r="Y151" s="32"/>
      <c r="Z151" s="32"/>
      <c r="AA151" s="32"/>
      <c r="AB151" s="32"/>
      <c r="AC151" s="32"/>
      <c r="AD151" s="32"/>
      <c r="AE151" s="32"/>
      <c r="AR151" s="157" t="s">
        <v>147</v>
      </c>
      <c r="AT151" s="157" t="s">
        <v>143</v>
      </c>
      <c r="AU151" s="157" t="s">
        <v>84</v>
      </c>
      <c r="AY151" s="17" t="s">
        <v>140</v>
      </c>
      <c r="BE151" s="158">
        <f>IF(N151="základní",J151,0)</f>
        <v>0</v>
      </c>
      <c r="BF151" s="158">
        <f>IF(N151="snížená",J151,0)</f>
        <v>0</v>
      </c>
      <c r="BG151" s="158">
        <f>IF(N151="zákl. přenesená",J151,0)</f>
        <v>0</v>
      </c>
      <c r="BH151" s="158">
        <f>IF(N151="sníž. přenesená",J151,0)</f>
        <v>0</v>
      </c>
      <c r="BI151" s="158">
        <f>IF(N151="nulová",J151,0)</f>
        <v>0</v>
      </c>
      <c r="BJ151" s="17" t="s">
        <v>82</v>
      </c>
      <c r="BK151" s="158">
        <f>ROUND(I151*H151,2)</f>
        <v>0</v>
      </c>
      <c r="BL151" s="17" t="s">
        <v>147</v>
      </c>
      <c r="BM151" s="157" t="s">
        <v>629</v>
      </c>
    </row>
    <row r="152" spans="1:47" s="2" customFormat="1" ht="39">
      <c r="A152" s="32"/>
      <c r="B152" s="33"/>
      <c r="C152" s="32"/>
      <c r="D152" s="159" t="s">
        <v>149</v>
      </c>
      <c r="E152" s="32"/>
      <c r="F152" s="160" t="s">
        <v>1072</v>
      </c>
      <c r="G152" s="32"/>
      <c r="H152" s="32"/>
      <c r="I152" s="161"/>
      <c r="J152" s="32"/>
      <c r="K152" s="32"/>
      <c r="L152" s="33"/>
      <c r="M152" s="162"/>
      <c r="N152" s="163"/>
      <c r="O152" s="58"/>
      <c r="P152" s="58"/>
      <c r="Q152" s="58"/>
      <c r="R152" s="58"/>
      <c r="S152" s="58"/>
      <c r="T152" s="59"/>
      <c r="U152" s="32"/>
      <c r="V152" s="32"/>
      <c r="W152" s="32"/>
      <c r="X152" s="32"/>
      <c r="Y152" s="32"/>
      <c r="Z152" s="32"/>
      <c r="AA152" s="32"/>
      <c r="AB152" s="32"/>
      <c r="AC152" s="32"/>
      <c r="AD152" s="32"/>
      <c r="AE152" s="32"/>
      <c r="AT152" s="17" t="s">
        <v>149</v>
      </c>
      <c r="AU152" s="17" t="s">
        <v>84</v>
      </c>
    </row>
    <row r="153" spans="2:51" s="13" customFormat="1" ht="12">
      <c r="B153" s="175"/>
      <c r="D153" s="159" t="s">
        <v>196</v>
      </c>
      <c r="E153" s="182" t="s">
        <v>1</v>
      </c>
      <c r="F153" s="176" t="s">
        <v>1309</v>
      </c>
      <c r="H153" s="177">
        <v>80.51</v>
      </c>
      <c r="I153" s="178"/>
      <c r="L153" s="175"/>
      <c r="M153" s="179"/>
      <c r="N153" s="180"/>
      <c r="O153" s="180"/>
      <c r="P153" s="180"/>
      <c r="Q153" s="180"/>
      <c r="R153" s="180"/>
      <c r="S153" s="180"/>
      <c r="T153" s="181"/>
      <c r="AT153" s="182" t="s">
        <v>196</v>
      </c>
      <c r="AU153" s="182" t="s">
        <v>84</v>
      </c>
      <c r="AV153" s="13" t="s">
        <v>84</v>
      </c>
      <c r="AW153" s="13" t="s">
        <v>30</v>
      </c>
      <c r="AX153" s="13" t="s">
        <v>74</v>
      </c>
      <c r="AY153" s="182" t="s">
        <v>140</v>
      </c>
    </row>
    <row r="154" spans="2:51" s="14" customFormat="1" ht="12">
      <c r="B154" s="187"/>
      <c r="D154" s="159" t="s">
        <v>196</v>
      </c>
      <c r="E154" s="188" t="s">
        <v>1</v>
      </c>
      <c r="F154" s="189" t="s">
        <v>1059</v>
      </c>
      <c r="H154" s="190">
        <v>80.51</v>
      </c>
      <c r="I154" s="191"/>
      <c r="L154" s="187"/>
      <c r="M154" s="192"/>
      <c r="N154" s="193"/>
      <c r="O154" s="193"/>
      <c r="P154" s="193"/>
      <c r="Q154" s="193"/>
      <c r="R154" s="193"/>
      <c r="S154" s="193"/>
      <c r="T154" s="194"/>
      <c r="AT154" s="188" t="s">
        <v>196</v>
      </c>
      <c r="AU154" s="188" t="s">
        <v>84</v>
      </c>
      <c r="AV154" s="14" t="s">
        <v>147</v>
      </c>
      <c r="AW154" s="14" t="s">
        <v>30</v>
      </c>
      <c r="AX154" s="14" t="s">
        <v>82</v>
      </c>
      <c r="AY154" s="188" t="s">
        <v>140</v>
      </c>
    </row>
    <row r="155" spans="1:65" s="2" customFormat="1" ht="16.5" customHeight="1">
      <c r="A155" s="32"/>
      <c r="B155" s="144"/>
      <c r="C155" s="164" t="s">
        <v>163</v>
      </c>
      <c r="D155" s="164" t="s">
        <v>160</v>
      </c>
      <c r="E155" s="165" t="s">
        <v>1075</v>
      </c>
      <c r="F155" s="166" t="s">
        <v>1076</v>
      </c>
      <c r="G155" s="167" t="s">
        <v>342</v>
      </c>
      <c r="H155" s="168">
        <v>169.071</v>
      </c>
      <c r="I155" s="169"/>
      <c r="J155" s="170">
        <f>ROUND(I155*H155,2)</f>
        <v>0</v>
      </c>
      <c r="K155" s="171"/>
      <c r="L155" s="172"/>
      <c r="M155" s="173" t="s">
        <v>1</v>
      </c>
      <c r="N155" s="174" t="s">
        <v>39</v>
      </c>
      <c r="O155" s="58"/>
      <c r="P155" s="155">
        <f>O155*H155</f>
        <v>0</v>
      </c>
      <c r="Q155" s="155">
        <v>0</v>
      </c>
      <c r="R155" s="155">
        <f>Q155*H155</f>
        <v>0</v>
      </c>
      <c r="S155" s="155">
        <v>0</v>
      </c>
      <c r="T155" s="156">
        <f>S155*H155</f>
        <v>0</v>
      </c>
      <c r="U155" s="32"/>
      <c r="V155" s="32"/>
      <c r="W155" s="32"/>
      <c r="X155" s="32"/>
      <c r="Y155" s="32"/>
      <c r="Z155" s="32"/>
      <c r="AA155" s="32"/>
      <c r="AB155" s="32"/>
      <c r="AC155" s="32"/>
      <c r="AD155" s="32"/>
      <c r="AE155" s="32"/>
      <c r="AR155" s="157" t="s">
        <v>163</v>
      </c>
      <c r="AT155" s="157" t="s">
        <v>160</v>
      </c>
      <c r="AU155" s="157" t="s">
        <v>84</v>
      </c>
      <c r="AY155" s="17" t="s">
        <v>140</v>
      </c>
      <c r="BE155" s="158">
        <f>IF(N155="základní",J155,0)</f>
        <v>0</v>
      </c>
      <c r="BF155" s="158">
        <f>IF(N155="snížená",J155,0)</f>
        <v>0</v>
      </c>
      <c r="BG155" s="158">
        <f>IF(N155="zákl. přenesená",J155,0)</f>
        <v>0</v>
      </c>
      <c r="BH155" s="158">
        <f>IF(N155="sníž. přenesená",J155,0)</f>
        <v>0</v>
      </c>
      <c r="BI155" s="158">
        <f>IF(N155="nulová",J155,0)</f>
        <v>0</v>
      </c>
      <c r="BJ155" s="17" t="s">
        <v>82</v>
      </c>
      <c r="BK155" s="158">
        <f>ROUND(I155*H155,2)</f>
        <v>0</v>
      </c>
      <c r="BL155" s="17" t="s">
        <v>147</v>
      </c>
      <c r="BM155" s="157" t="s">
        <v>301</v>
      </c>
    </row>
    <row r="156" spans="1:47" s="2" customFormat="1" ht="12">
      <c r="A156" s="32"/>
      <c r="B156" s="33"/>
      <c r="C156" s="32"/>
      <c r="D156" s="159" t="s">
        <v>149</v>
      </c>
      <c r="E156" s="32"/>
      <c r="F156" s="160" t="s">
        <v>1076</v>
      </c>
      <c r="G156" s="32"/>
      <c r="H156" s="32"/>
      <c r="I156" s="161"/>
      <c r="J156" s="32"/>
      <c r="K156" s="32"/>
      <c r="L156" s="33"/>
      <c r="M156" s="162"/>
      <c r="N156" s="163"/>
      <c r="O156" s="58"/>
      <c r="P156" s="58"/>
      <c r="Q156" s="58"/>
      <c r="R156" s="58"/>
      <c r="S156" s="58"/>
      <c r="T156" s="59"/>
      <c r="U156" s="32"/>
      <c r="V156" s="32"/>
      <c r="W156" s="32"/>
      <c r="X156" s="32"/>
      <c r="Y156" s="32"/>
      <c r="Z156" s="32"/>
      <c r="AA156" s="32"/>
      <c r="AB156" s="32"/>
      <c r="AC156" s="32"/>
      <c r="AD156" s="32"/>
      <c r="AE156" s="32"/>
      <c r="AT156" s="17" t="s">
        <v>149</v>
      </c>
      <c r="AU156" s="17" t="s">
        <v>84</v>
      </c>
    </row>
    <row r="157" spans="2:63" s="12" customFormat="1" ht="22.9" customHeight="1">
      <c r="B157" s="131"/>
      <c r="D157" s="132" t="s">
        <v>73</v>
      </c>
      <c r="E157" s="142" t="s">
        <v>84</v>
      </c>
      <c r="F157" s="142" t="s">
        <v>646</v>
      </c>
      <c r="I157" s="134"/>
      <c r="J157" s="143">
        <f>BK157</f>
        <v>0</v>
      </c>
      <c r="L157" s="131"/>
      <c r="M157" s="136"/>
      <c r="N157" s="137"/>
      <c r="O157" s="137"/>
      <c r="P157" s="138">
        <f>P158+SUM(P159:P194)</f>
        <v>0</v>
      </c>
      <c r="Q157" s="137"/>
      <c r="R157" s="138">
        <f>R158+SUM(R159:R194)</f>
        <v>0</v>
      </c>
      <c r="S157" s="137"/>
      <c r="T157" s="139">
        <f>T158+SUM(T159:T194)</f>
        <v>0</v>
      </c>
      <c r="AR157" s="132" t="s">
        <v>82</v>
      </c>
      <c r="AT157" s="140" t="s">
        <v>73</v>
      </c>
      <c r="AU157" s="140" t="s">
        <v>82</v>
      </c>
      <c r="AY157" s="132" t="s">
        <v>140</v>
      </c>
      <c r="BK157" s="141">
        <f>BK158+SUM(BK159:BK194)</f>
        <v>0</v>
      </c>
    </row>
    <row r="158" spans="1:65" s="2" customFormat="1" ht="24.2" customHeight="1">
      <c r="A158" s="32"/>
      <c r="B158" s="144"/>
      <c r="C158" s="145" t="s">
        <v>277</v>
      </c>
      <c r="D158" s="145" t="s">
        <v>143</v>
      </c>
      <c r="E158" s="146" t="s">
        <v>1221</v>
      </c>
      <c r="F158" s="147" t="s">
        <v>1222</v>
      </c>
      <c r="G158" s="148" t="s">
        <v>385</v>
      </c>
      <c r="H158" s="149">
        <v>6.737</v>
      </c>
      <c r="I158" s="150"/>
      <c r="J158" s="151">
        <f>ROUND(I158*H158,2)</f>
        <v>0</v>
      </c>
      <c r="K158" s="152"/>
      <c r="L158" s="33"/>
      <c r="M158" s="153" t="s">
        <v>1</v>
      </c>
      <c r="N158" s="154" t="s">
        <v>39</v>
      </c>
      <c r="O158" s="58"/>
      <c r="P158" s="155">
        <f>O158*H158</f>
        <v>0</v>
      </c>
      <c r="Q158" s="155">
        <v>0</v>
      </c>
      <c r="R158" s="155">
        <f>Q158*H158</f>
        <v>0</v>
      </c>
      <c r="S158" s="155">
        <v>0</v>
      </c>
      <c r="T158" s="156">
        <f>S158*H158</f>
        <v>0</v>
      </c>
      <c r="U158" s="32"/>
      <c r="V158" s="32"/>
      <c r="W158" s="32"/>
      <c r="X158" s="32"/>
      <c r="Y158" s="32"/>
      <c r="Z158" s="32"/>
      <c r="AA158" s="32"/>
      <c r="AB158" s="32"/>
      <c r="AC158" s="32"/>
      <c r="AD158" s="32"/>
      <c r="AE158" s="32"/>
      <c r="AR158" s="157" t="s">
        <v>147</v>
      </c>
      <c r="AT158" s="157" t="s">
        <v>143</v>
      </c>
      <c r="AU158" s="157" t="s">
        <v>84</v>
      </c>
      <c r="AY158" s="17" t="s">
        <v>140</v>
      </c>
      <c r="BE158" s="158">
        <f>IF(N158="základní",J158,0)</f>
        <v>0</v>
      </c>
      <c r="BF158" s="158">
        <f>IF(N158="snížená",J158,0)</f>
        <v>0</v>
      </c>
      <c r="BG158" s="158">
        <f>IF(N158="zákl. přenesená",J158,0)</f>
        <v>0</v>
      </c>
      <c r="BH158" s="158">
        <f>IF(N158="sníž. přenesená",J158,0)</f>
        <v>0</v>
      </c>
      <c r="BI158" s="158">
        <f>IF(N158="nulová",J158,0)</f>
        <v>0</v>
      </c>
      <c r="BJ158" s="17" t="s">
        <v>82</v>
      </c>
      <c r="BK158" s="158">
        <f>ROUND(I158*H158,2)</f>
        <v>0</v>
      </c>
      <c r="BL158" s="17" t="s">
        <v>147</v>
      </c>
      <c r="BM158" s="157" t="s">
        <v>260</v>
      </c>
    </row>
    <row r="159" spans="1:47" s="2" customFormat="1" ht="19.5">
      <c r="A159" s="32"/>
      <c r="B159" s="33"/>
      <c r="C159" s="32"/>
      <c r="D159" s="159" t="s">
        <v>149</v>
      </c>
      <c r="E159" s="32"/>
      <c r="F159" s="160" t="s">
        <v>1222</v>
      </c>
      <c r="G159" s="32"/>
      <c r="H159" s="32"/>
      <c r="I159" s="161"/>
      <c r="J159" s="32"/>
      <c r="K159" s="32"/>
      <c r="L159" s="33"/>
      <c r="M159" s="162"/>
      <c r="N159" s="163"/>
      <c r="O159" s="58"/>
      <c r="P159" s="58"/>
      <c r="Q159" s="58"/>
      <c r="R159" s="58"/>
      <c r="S159" s="58"/>
      <c r="T159" s="59"/>
      <c r="U159" s="32"/>
      <c r="V159" s="32"/>
      <c r="W159" s="32"/>
      <c r="X159" s="32"/>
      <c r="Y159" s="32"/>
      <c r="Z159" s="32"/>
      <c r="AA159" s="32"/>
      <c r="AB159" s="32"/>
      <c r="AC159" s="32"/>
      <c r="AD159" s="32"/>
      <c r="AE159" s="32"/>
      <c r="AT159" s="17" t="s">
        <v>149</v>
      </c>
      <c r="AU159" s="17" t="s">
        <v>84</v>
      </c>
    </row>
    <row r="160" spans="2:51" s="13" customFormat="1" ht="12">
      <c r="B160" s="175"/>
      <c r="D160" s="159" t="s">
        <v>196</v>
      </c>
      <c r="E160" s="182" t="s">
        <v>1</v>
      </c>
      <c r="F160" s="176" t="s">
        <v>1284</v>
      </c>
      <c r="H160" s="177">
        <v>6.737</v>
      </c>
      <c r="I160" s="178"/>
      <c r="L160" s="175"/>
      <c r="M160" s="179"/>
      <c r="N160" s="180"/>
      <c r="O160" s="180"/>
      <c r="P160" s="180"/>
      <c r="Q160" s="180"/>
      <c r="R160" s="180"/>
      <c r="S160" s="180"/>
      <c r="T160" s="181"/>
      <c r="AT160" s="182" t="s">
        <v>196</v>
      </c>
      <c r="AU160" s="182" t="s">
        <v>84</v>
      </c>
      <c r="AV160" s="13" t="s">
        <v>84</v>
      </c>
      <c r="AW160" s="13" t="s">
        <v>30</v>
      </c>
      <c r="AX160" s="13" t="s">
        <v>74</v>
      </c>
      <c r="AY160" s="182" t="s">
        <v>140</v>
      </c>
    </row>
    <row r="161" spans="2:51" s="14" customFormat="1" ht="12">
      <c r="B161" s="187"/>
      <c r="D161" s="159" t="s">
        <v>196</v>
      </c>
      <c r="E161" s="188" t="s">
        <v>1</v>
      </c>
      <c r="F161" s="189" t="s">
        <v>1059</v>
      </c>
      <c r="H161" s="190">
        <v>6.737</v>
      </c>
      <c r="I161" s="191"/>
      <c r="L161" s="187"/>
      <c r="M161" s="192"/>
      <c r="N161" s="193"/>
      <c r="O161" s="193"/>
      <c r="P161" s="193"/>
      <c r="Q161" s="193"/>
      <c r="R161" s="193"/>
      <c r="S161" s="193"/>
      <c r="T161" s="194"/>
      <c r="AT161" s="188" t="s">
        <v>196</v>
      </c>
      <c r="AU161" s="188" t="s">
        <v>84</v>
      </c>
      <c r="AV161" s="14" t="s">
        <v>147</v>
      </c>
      <c r="AW161" s="14" t="s">
        <v>30</v>
      </c>
      <c r="AX161" s="14" t="s">
        <v>82</v>
      </c>
      <c r="AY161" s="188" t="s">
        <v>140</v>
      </c>
    </row>
    <row r="162" spans="1:65" s="2" customFormat="1" ht="33" customHeight="1">
      <c r="A162" s="32"/>
      <c r="B162" s="144"/>
      <c r="C162" s="145" t="s">
        <v>801</v>
      </c>
      <c r="D162" s="145" t="s">
        <v>143</v>
      </c>
      <c r="E162" s="146" t="s">
        <v>1224</v>
      </c>
      <c r="F162" s="147" t="s">
        <v>1225</v>
      </c>
      <c r="G162" s="148" t="s">
        <v>385</v>
      </c>
      <c r="H162" s="149">
        <v>6.737</v>
      </c>
      <c r="I162" s="150"/>
      <c r="J162" s="151">
        <f>ROUND(I162*H162,2)</f>
        <v>0</v>
      </c>
      <c r="K162" s="152"/>
      <c r="L162" s="33"/>
      <c r="M162" s="153" t="s">
        <v>1</v>
      </c>
      <c r="N162" s="154" t="s">
        <v>39</v>
      </c>
      <c r="O162" s="58"/>
      <c r="P162" s="155">
        <f>O162*H162</f>
        <v>0</v>
      </c>
      <c r="Q162" s="155">
        <v>0</v>
      </c>
      <c r="R162" s="155">
        <f>Q162*H162</f>
        <v>0</v>
      </c>
      <c r="S162" s="155">
        <v>0</v>
      </c>
      <c r="T162" s="156">
        <f>S162*H162</f>
        <v>0</v>
      </c>
      <c r="U162" s="32"/>
      <c r="V162" s="32"/>
      <c r="W162" s="32"/>
      <c r="X162" s="32"/>
      <c r="Y162" s="32"/>
      <c r="Z162" s="32"/>
      <c r="AA162" s="32"/>
      <c r="AB162" s="32"/>
      <c r="AC162" s="32"/>
      <c r="AD162" s="32"/>
      <c r="AE162" s="32"/>
      <c r="AR162" s="157" t="s">
        <v>147</v>
      </c>
      <c r="AT162" s="157" t="s">
        <v>143</v>
      </c>
      <c r="AU162" s="157" t="s">
        <v>84</v>
      </c>
      <c r="AY162" s="17" t="s">
        <v>140</v>
      </c>
      <c r="BE162" s="158">
        <f>IF(N162="základní",J162,0)</f>
        <v>0</v>
      </c>
      <c r="BF162" s="158">
        <f>IF(N162="snížená",J162,0)</f>
        <v>0</v>
      </c>
      <c r="BG162" s="158">
        <f>IF(N162="zákl. přenesená",J162,0)</f>
        <v>0</v>
      </c>
      <c r="BH162" s="158">
        <f>IF(N162="sníž. přenesená",J162,0)</f>
        <v>0</v>
      </c>
      <c r="BI162" s="158">
        <f>IF(N162="nulová",J162,0)</f>
        <v>0</v>
      </c>
      <c r="BJ162" s="17" t="s">
        <v>82</v>
      </c>
      <c r="BK162" s="158">
        <f>ROUND(I162*H162,2)</f>
        <v>0</v>
      </c>
      <c r="BL162" s="17" t="s">
        <v>147</v>
      </c>
      <c r="BM162" s="157" t="s">
        <v>393</v>
      </c>
    </row>
    <row r="163" spans="1:47" s="2" customFormat="1" ht="19.5">
      <c r="A163" s="32"/>
      <c r="B163" s="33"/>
      <c r="C163" s="32"/>
      <c r="D163" s="159" t="s">
        <v>149</v>
      </c>
      <c r="E163" s="32"/>
      <c r="F163" s="160" t="s">
        <v>1225</v>
      </c>
      <c r="G163" s="32"/>
      <c r="H163" s="32"/>
      <c r="I163" s="161"/>
      <c r="J163" s="32"/>
      <c r="K163" s="32"/>
      <c r="L163" s="33"/>
      <c r="M163" s="162"/>
      <c r="N163" s="163"/>
      <c r="O163" s="58"/>
      <c r="P163" s="58"/>
      <c r="Q163" s="58"/>
      <c r="R163" s="58"/>
      <c r="S163" s="58"/>
      <c r="T163" s="59"/>
      <c r="U163" s="32"/>
      <c r="V163" s="32"/>
      <c r="W163" s="32"/>
      <c r="X163" s="32"/>
      <c r="Y163" s="32"/>
      <c r="Z163" s="32"/>
      <c r="AA163" s="32"/>
      <c r="AB163" s="32"/>
      <c r="AC163" s="32"/>
      <c r="AD163" s="32"/>
      <c r="AE163" s="32"/>
      <c r="AT163" s="17" t="s">
        <v>149</v>
      </c>
      <c r="AU163" s="17" t="s">
        <v>84</v>
      </c>
    </row>
    <row r="164" spans="2:51" s="13" customFormat="1" ht="12">
      <c r="B164" s="175"/>
      <c r="D164" s="159" t="s">
        <v>196</v>
      </c>
      <c r="E164" s="182" t="s">
        <v>1</v>
      </c>
      <c r="F164" s="176" t="s">
        <v>1284</v>
      </c>
      <c r="H164" s="177">
        <v>6.737</v>
      </c>
      <c r="I164" s="178"/>
      <c r="L164" s="175"/>
      <c r="M164" s="179"/>
      <c r="N164" s="180"/>
      <c r="O164" s="180"/>
      <c r="P164" s="180"/>
      <c r="Q164" s="180"/>
      <c r="R164" s="180"/>
      <c r="S164" s="180"/>
      <c r="T164" s="181"/>
      <c r="AT164" s="182" t="s">
        <v>196</v>
      </c>
      <c r="AU164" s="182" t="s">
        <v>84</v>
      </c>
      <c r="AV164" s="13" t="s">
        <v>84</v>
      </c>
      <c r="AW164" s="13" t="s">
        <v>30</v>
      </c>
      <c r="AX164" s="13" t="s">
        <v>74</v>
      </c>
      <c r="AY164" s="182" t="s">
        <v>140</v>
      </c>
    </row>
    <row r="165" spans="2:51" s="14" customFormat="1" ht="12">
      <c r="B165" s="187"/>
      <c r="D165" s="159" t="s">
        <v>196</v>
      </c>
      <c r="E165" s="188" t="s">
        <v>1</v>
      </c>
      <c r="F165" s="189" t="s">
        <v>1059</v>
      </c>
      <c r="H165" s="190">
        <v>6.737</v>
      </c>
      <c r="I165" s="191"/>
      <c r="L165" s="187"/>
      <c r="M165" s="192"/>
      <c r="N165" s="193"/>
      <c r="O165" s="193"/>
      <c r="P165" s="193"/>
      <c r="Q165" s="193"/>
      <c r="R165" s="193"/>
      <c r="S165" s="193"/>
      <c r="T165" s="194"/>
      <c r="AT165" s="188" t="s">
        <v>196</v>
      </c>
      <c r="AU165" s="188" t="s">
        <v>84</v>
      </c>
      <c r="AV165" s="14" t="s">
        <v>147</v>
      </c>
      <c r="AW165" s="14" t="s">
        <v>30</v>
      </c>
      <c r="AX165" s="14" t="s">
        <v>82</v>
      </c>
      <c r="AY165" s="188" t="s">
        <v>140</v>
      </c>
    </row>
    <row r="166" spans="1:65" s="2" customFormat="1" ht="16.5" customHeight="1">
      <c r="A166" s="32"/>
      <c r="B166" s="144"/>
      <c r="C166" s="145" t="s">
        <v>619</v>
      </c>
      <c r="D166" s="145" t="s">
        <v>143</v>
      </c>
      <c r="E166" s="146" t="s">
        <v>1226</v>
      </c>
      <c r="F166" s="147" t="s">
        <v>1227</v>
      </c>
      <c r="G166" s="148" t="s">
        <v>379</v>
      </c>
      <c r="H166" s="149">
        <v>12.32</v>
      </c>
      <c r="I166" s="150"/>
      <c r="J166" s="151">
        <f>ROUND(I166*H166,2)</f>
        <v>0</v>
      </c>
      <c r="K166" s="152"/>
      <c r="L166" s="33"/>
      <c r="M166" s="153" t="s">
        <v>1</v>
      </c>
      <c r="N166" s="154" t="s">
        <v>39</v>
      </c>
      <c r="O166" s="58"/>
      <c r="P166" s="155">
        <f>O166*H166</f>
        <v>0</v>
      </c>
      <c r="Q166" s="155">
        <v>0</v>
      </c>
      <c r="R166" s="155">
        <f>Q166*H166</f>
        <v>0</v>
      </c>
      <c r="S166" s="155">
        <v>0</v>
      </c>
      <c r="T166" s="156">
        <f>S166*H166</f>
        <v>0</v>
      </c>
      <c r="U166" s="32"/>
      <c r="V166" s="32"/>
      <c r="W166" s="32"/>
      <c r="X166" s="32"/>
      <c r="Y166" s="32"/>
      <c r="Z166" s="32"/>
      <c r="AA166" s="32"/>
      <c r="AB166" s="32"/>
      <c r="AC166" s="32"/>
      <c r="AD166" s="32"/>
      <c r="AE166" s="32"/>
      <c r="AR166" s="157" t="s">
        <v>147</v>
      </c>
      <c r="AT166" s="157" t="s">
        <v>143</v>
      </c>
      <c r="AU166" s="157" t="s">
        <v>84</v>
      </c>
      <c r="AY166" s="17" t="s">
        <v>140</v>
      </c>
      <c r="BE166" s="158">
        <f>IF(N166="základní",J166,0)</f>
        <v>0</v>
      </c>
      <c r="BF166" s="158">
        <f>IF(N166="snížená",J166,0)</f>
        <v>0</v>
      </c>
      <c r="BG166" s="158">
        <f>IF(N166="zákl. přenesená",J166,0)</f>
        <v>0</v>
      </c>
      <c r="BH166" s="158">
        <f>IF(N166="sníž. přenesená",J166,0)</f>
        <v>0</v>
      </c>
      <c r="BI166" s="158">
        <f>IF(N166="nulová",J166,0)</f>
        <v>0</v>
      </c>
      <c r="BJ166" s="17" t="s">
        <v>82</v>
      </c>
      <c r="BK166" s="158">
        <f>ROUND(I166*H166,2)</f>
        <v>0</v>
      </c>
      <c r="BL166" s="17" t="s">
        <v>147</v>
      </c>
      <c r="BM166" s="157" t="s">
        <v>718</v>
      </c>
    </row>
    <row r="167" spans="1:47" s="2" customFormat="1" ht="12">
      <c r="A167" s="32"/>
      <c r="B167" s="33"/>
      <c r="C167" s="32"/>
      <c r="D167" s="159" t="s">
        <v>149</v>
      </c>
      <c r="E167" s="32"/>
      <c r="F167" s="160" t="s">
        <v>1227</v>
      </c>
      <c r="G167" s="32"/>
      <c r="H167" s="32"/>
      <c r="I167" s="161"/>
      <c r="J167" s="32"/>
      <c r="K167" s="32"/>
      <c r="L167" s="33"/>
      <c r="M167" s="162"/>
      <c r="N167" s="163"/>
      <c r="O167" s="58"/>
      <c r="P167" s="58"/>
      <c r="Q167" s="58"/>
      <c r="R167" s="58"/>
      <c r="S167" s="58"/>
      <c r="T167" s="59"/>
      <c r="U167" s="32"/>
      <c r="V167" s="32"/>
      <c r="W167" s="32"/>
      <c r="X167" s="32"/>
      <c r="Y167" s="32"/>
      <c r="Z167" s="32"/>
      <c r="AA167" s="32"/>
      <c r="AB167" s="32"/>
      <c r="AC167" s="32"/>
      <c r="AD167" s="32"/>
      <c r="AE167" s="32"/>
      <c r="AT167" s="17" t="s">
        <v>149</v>
      </c>
      <c r="AU167" s="17" t="s">
        <v>84</v>
      </c>
    </row>
    <row r="168" spans="2:51" s="13" customFormat="1" ht="12">
      <c r="B168" s="175"/>
      <c r="D168" s="159" t="s">
        <v>196</v>
      </c>
      <c r="E168" s="182" t="s">
        <v>1</v>
      </c>
      <c r="F168" s="176" t="s">
        <v>1285</v>
      </c>
      <c r="H168" s="177">
        <v>12.32</v>
      </c>
      <c r="I168" s="178"/>
      <c r="L168" s="175"/>
      <c r="M168" s="179"/>
      <c r="N168" s="180"/>
      <c r="O168" s="180"/>
      <c r="P168" s="180"/>
      <c r="Q168" s="180"/>
      <c r="R168" s="180"/>
      <c r="S168" s="180"/>
      <c r="T168" s="181"/>
      <c r="AT168" s="182" t="s">
        <v>196</v>
      </c>
      <c r="AU168" s="182" t="s">
        <v>84</v>
      </c>
      <c r="AV168" s="13" t="s">
        <v>84</v>
      </c>
      <c r="AW168" s="13" t="s">
        <v>30</v>
      </c>
      <c r="AX168" s="13" t="s">
        <v>74</v>
      </c>
      <c r="AY168" s="182" t="s">
        <v>140</v>
      </c>
    </row>
    <row r="169" spans="2:51" s="14" customFormat="1" ht="12">
      <c r="B169" s="187"/>
      <c r="D169" s="159" t="s">
        <v>196</v>
      </c>
      <c r="E169" s="188" t="s">
        <v>1</v>
      </c>
      <c r="F169" s="189" t="s">
        <v>1059</v>
      </c>
      <c r="H169" s="190">
        <v>12.32</v>
      </c>
      <c r="I169" s="191"/>
      <c r="L169" s="187"/>
      <c r="M169" s="192"/>
      <c r="N169" s="193"/>
      <c r="O169" s="193"/>
      <c r="P169" s="193"/>
      <c r="Q169" s="193"/>
      <c r="R169" s="193"/>
      <c r="S169" s="193"/>
      <c r="T169" s="194"/>
      <c r="AT169" s="188" t="s">
        <v>196</v>
      </c>
      <c r="AU169" s="188" t="s">
        <v>84</v>
      </c>
      <c r="AV169" s="14" t="s">
        <v>147</v>
      </c>
      <c r="AW169" s="14" t="s">
        <v>30</v>
      </c>
      <c r="AX169" s="14" t="s">
        <v>82</v>
      </c>
      <c r="AY169" s="188" t="s">
        <v>140</v>
      </c>
    </row>
    <row r="170" spans="1:65" s="2" customFormat="1" ht="24.2" customHeight="1">
      <c r="A170" s="32"/>
      <c r="B170" s="144"/>
      <c r="C170" s="145" t="s">
        <v>624</v>
      </c>
      <c r="D170" s="145" t="s">
        <v>143</v>
      </c>
      <c r="E170" s="146" t="s">
        <v>1229</v>
      </c>
      <c r="F170" s="147" t="s">
        <v>1230</v>
      </c>
      <c r="G170" s="148" t="s">
        <v>379</v>
      </c>
      <c r="H170" s="149">
        <v>12.32</v>
      </c>
      <c r="I170" s="150"/>
      <c r="J170" s="151">
        <f>ROUND(I170*H170,2)</f>
        <v>0</v>
      </c>
      <c r="K170" s="152"/>
      <c r="L170" s="33"/>
      <c r="M170" s="153" t="s">
        <v>1</v>
      </c>
      <c r="N170" s="154" t="s">
        <v>39</v>
      </c>
      <c r="O170" s="58"/>
      <c r="P170" s="155">
        <f>O170*H170</f>
        <v>0</v>
      </c>
      <c r="Q170" s="155">
        <v>0</v>
      </c>
      <c r="R170" s="155">
        <f>Q170*H170</f>
        <v>0</v>
      </c>
      <c r="S170" s="155">
        <v>0</v>
      </c>
      <c r="T170" s="156">
        <f>S170*H170</f>
        <v>0</v>
      </c>
      <c r="U170" s="32"/>
      <c r="V170" s="32"/>
      <c r="W170" s="32"/>
      <c r="X170" s="32"/>
      <c r="Y170" s="32"/>
      <c r="Z170" s="32"/>
      <c r="AA170" s="32"/>
      <c r="AB170" s="32"/>
      <c r="AC170" s="32"/>
      <c r="AD170" s="32"/>
      <c r="AE170" s="32"/>
      <c r="AR170" s="157" t="s">
        <v>147</v>
      </c>
      <c r="AT170" s="157" t="s">
        <v>143</v>
      </c>
      <c r="AU170" s="157" t="s">
        <v>84</v>
      </c>
      <c r="AY170" s="17" t="s">
        <v>140</v>
      </c>
      <c r="BE170" s="158">
        <f>IF(N170="základní",J170,0)</f>
        <v>0</v>
      </c>
      <c r="BF170" s="158">
        <f>IF(N170="snížená",J170,0)</f>
        <v>0</v>
      </c>
      <c r="BG170" s="158">
        <f>IF(N170="zákl. přenesená",J170,0)</f>
        <v>0</v>
      </c>
      <c r="BH170" s="158">
        <f>IF(N170="sníž. přenesená",J170,0)</f>
        <v>0</v>
      </c>
      <c r="BI170" s="158">
        <f>IF(N170="nulová",J170,0)</f>
        <v>0</v>
      </c>
      <c r="BJ170" s="17" t="s">
        <v>82</v>
      </c>
      <c r="BK170" s="158">
        <f>ROUND(I170*H170,2)</f>
        <v>0</v>
      </c>
      <c r="BL170" s="17" t="s">
        <v>147</v>
      </c>
      <c r="BM170" s="157" t="s">
        <v>660</v>
      </c>
    </row>
    <row r="171" spans="1:47" s="2" customFormat="1" ht="12">
      <c r="A171" s="32"/>
      <c r="B171" s="33"/>
      <c r="C171" s="32"/>
      <c r="D171" s="159" t="s">
        <v>149</v>
      </c>
      <c r="E171" s="32"/>
      <c r="F171" s="160" t="s">
        <v>1230</v>
      </c>
      <c r="G171" s="32"/>
      <c r="H171" s="32"/>
      <c r="I171" s="161"/>
      <c r="J171" s="32"/>
      <c r="K171" s="32"/>
      <c r="L171" s="33"/>
      <c r="M171" s="162"/>
      <c r="N171" s="163"/>
      <c r="O171" s="58"/>
      <c r="P171" s="58"/>
      <c r="Q171" s="58"/>
      <c r="R171" s="58"/>
      <c r="S171" s="58"/>
      <c r="T171" s="59"/>
      <c r="U171" s="32"/>
      <c r="V171" s="32"/>
      <c r="W171" s="32"/>
      <c r="X171" s="32"/>
      <c r="Y171" s="32"/>
      <c r="Z171" s="32"/>
      <c r="AA171" s="32"/>
      <c r="AB171" s="32"/>
      <c r="AC171" s="32"/>
      <c r="AD171" s="32"/>
      <c r="AE171" s="32"/>
      <c r="AT171" s="17" t="s">
        <v>149</v>
      </c>
      <c r="AU171" s="17" t="s">
        <v>84</v>
      </c>
    </row>
    <row r="172" spans="1:65" s="2" customFormat="1" ht="24.2" customHeight="1">
      <c r="A172" s="32"/>
      <c r="B172" s="144"/>
      <c r="C172" s="145" t="s">
        <v>281</v>
      </c>
      <c r="D172" s="145" t="s">
        <v>143</v>
      </c>
      <c r="E172" s="146" t="s">
        <v>1286</v>
      </c>
      <c r="F172" s="147" t="s">
        <v>1287</v>
      </c>
      <c r="G172" s="148" t="s">
        <v>342</v>
      </c>
      <c r="H172" s="149">
        <v>0.127</v>
      </c>
      <c r="I172" s="150"/>
      <c r="J172" s="151">
        <f>ROUND(I172*H172,2)</f>
        <v>0</v>
      </c>
      <c r="K172" s="152"/>
      <c r="L172" s="33"/>
      <c r="M172" s="153" t="s">
        <v>1</v>
      </c>
      <c r="N172" s="154" t="s">
        <v>39</v>
      </c>
      <c r="O172" s="58"/>
      <c r="P172" s="155">
        <f>O172*H172</f>
        <v>0</v>
      </c>
      <c r="Q172" s="155">
        <v>0</v>
      </c>
      <c r="R172" s="155">
        <f>Q172*H172</f>
        <v>0</v>
      </c>
      <c r="S172" s="155">
        <v>0</v>
      </c>
      <c r="T172" s="156">
        <f>S172*H172</f>
        <v>0</v>
      </c>
      <c r="U172" s="32"/>
      <c r="V172" s="32"/>
      <c r="W172" s="32"/>
      <c r="X172" s="32"/>
      <c r="Y172" s="32"/>
      <c r="Z172" s="32"/>
      <c r="AA172" s="32"/>
      <c r="AB172" s="32"/>
      <c r="AC172" s="32"/>
      <c r="AD172" s="32"/>
      <c r="AE172" s="32"/>
      <c r="AR172" s="157" t="s">
        <v>147</v>
      </c>
      <c r="AT172" s="157" t="s">
        <v>143</v>
      </c>
      <c r="AU172" s="157" t="s">
        <v>84</v>
      </c>
      <c r="AY172" s="17" t="s">
        <v>140</v>
      </c>
      <c r="BE172" s="158">
        <f>IF(N172="základní",J172,0)</f>
        <v>0</v>
      </c>
      <c r="BF172" s="158">
        <f>IF(N172="snížená",J172,0)</f>
        <v>0</v>
      </c>
      <c r="BG172" s="158">
        <f>IF(N172="zákl. přenesená",J172,0)</f>
        <v>0</v>
      </c>
      <c r="BH172" s="158">
        <f>IF(N172="sníž. přenesená",J172,0)</f>
        <v>0</v>
      </c>
      <c r="BI172" s="158">
        <f>IF(N172="nulová",J172,0)</f>
        <v>0</v>
      </c>
      <c r="BJ172" s="17" t="s">
        <v>82</v>
      </c>
      <c r="BK172" s="158">
        <f>ROUND(I172*H172,2)</f>
        <v>0</v>
      </c>
      <c r="BL172" s="17" t="s">
        <v>147</v>
      </c>
      <c r="BM172" s="157" t="s">
        <v>382</v>
      </c>
    </row>
    <row r="173" spans="1:47" s="2" customFormat="1" ht="19.5">
      <c r="A173" s="32"/>
      <c r="B173" s="33"/>
      <c r="C173" s="32"/>
      <c r="D173" s="159" t="s">
        <v>149</v>
      </c>
      <c r="E173" s="32"/>
      <c r="F173" s="160" t="s">
        <v>1287</v>
      </c>
      <c r="G173" s="32"/>
      <c r="H173" s="32"/>
      <c r="I173" s="161"/>
      <c r="J173" s="32"/>
      <c r="K173" s="32"/>
      <c r="L173" s="33"/>
      <c r="M173" s="162"/>
      <c r="N173" s="163"/>
      <c r="O173" s="58"/>
      <c r="P173" s="58"/>
      <c r="Q173" s="58"/>
      <c r="R173" s="58"/>
      <c r="S173" s="58"/>
      <c r="T173" s="59"/>
      <c r="U173" s="32"/>
      <c r="V173" s="32"/>
      <c r="W173" s="32"/>
      <c r="X173" s="32"/>
      <c r="Y173" s="32"/>
      <c r="Z173" s="32"/>
      <c r="AA173" s="32"/>
      <c r="AB173" s="32"/>
      <c r="AC173" s="32"/>
      <c r="AD173" s="32"/>
      <c r="AE173" s="32"/>
      <c r="AT173" s="17" t="s">
        <v>149</v>
      </c>
      <c r="AU173" s="17" t="s">
        <v>84</v>
      </c>
    </row>
    <row r="174" spans="2:51" s="13" customFormat="1" ht="12">
      <c r="B174" s="175"/>
      <c r="D174" s="159" t="s">
        <v>196</v>
      </c>
      <c r="E174" s="182" t="s">
        <v>1</v>
      </c>
      <c r="F174" s="176" t="s">
        <v>1288</v>
      </c>
      <c r="H174" s="177">
        <v>0.127</v>
      </c>
      <c r="I174" s="178"/>
      <c r="L174" s="175"/>
      <c r="M174" s="179"/>
      <c r="N174" s="180"/>
      <c r="O174" s="180"/>
      <c r="P174" s="180"/>
      <c r="Q174" s="180"/>
      <c r="R174" s="180"/>
      <c r="S174" s="180"/>
      <c r="T174" s="181"/>
      <c r="AT174" s="182" t="s">
        <v>196</v>
      </c>
      <c r="AU174" s="182" t="s">
        <v>84</v>
      </c>
      <c r="AV174" s="13" t="s">
        <v>84</v>
      </c>
      <c r="AW174" s="13" t="s">
        <v>30</v>
      </c>
      <c r="AX174" s="13" t="s">
        <v>74</v>
      </c>
      <c r="AY174" s="182" t="s">
        <v>140</v>
      </c>
    </row>
    <row r="175" spans="2:51" s="14" customFormat="1" ht="12">
      <c r="B175" s="187"/>
      <c r="D175" s="159" t="s">
        <v>196</v>
      </c>
      <c r="E175" s="188" t="s">
        <v>1</v>
      </c>
      <c r="F175" s="189" t="s">
        <v>1059</v>
      </c>
      <c r="H175" s="190">
        <v>0.127</v>
      </c>
      <c r="I175" s="191"/>
      <c r="L175" s="187"/>
      <c r="M175" s="192"/>
      <c r="N175" s="193"/>
      <c r="O175" s="193"/>
      <c r="P175" s="193"/>
      <c r="Q175" s="193"/>
      <c r="R175" s="193"/>
      <c r="S175" s="193"/>
      <c r="T175" s="194"/>
      <c r="AT175" s="188" t="s">
        <v>196</v>
      </c>
      <c r="AU175" s="188" t="s">
        <v>84</v>
      </c>
      <c r="AV175" s="14" t="s">
        <v>147</v>
      </c>
      <c r="AW175" s="14" t="s">
        <v>30</v>
      </c>
      <c r="AX175" s="14" t="s">
        <v>82</v>
      </c>
      <c r="AY175" s="188" t="s">
        <v>140</v>
      </c>
    </row>
    <row r="176" spans="1:65" s="2" customFormat="1" ht="24.2" customHeight="1">
      <c r="A176" s="32"/>
      <c r="B176" s="144"/>
      <c r="C176" s="145" t="s">
        <v>629</v>
      </c>
      <c r="D176" s="145" t="s">
        <v>143</v>
      </c>
      <c r="E176" s="146" t="s">
        <v>1231</v>
      </c>
      <c r="F176" s="147" t="s">
        <v>1232</v>
      </c>
      <c r="G176" s="148" t="s">
        <v>342</v>
      </c>
      <c r="H176" s="149">
        <v>0.533</v>
      </c>
      <c r="I176" s="150"/>
      <c r="J176" s="151">
        <f>ROUND(I176*H176,2)</f>
        <v>0</v>
      </c>
      <c r="K176" s="152"/>
      <c r="L176" s="33"/>
      <c r="M176" s="153" t="s">
        <v>1</v>
      </c>
      <c r="N176" s="154" t="s">
        <v>39</v>
      </c>
      <c r="O176" s="58"/>
      <c r="P176" s="155">
        <f>O176*H176</f>
        <v>0</v>
      </c>
      <c r="Q176" s="155">
        <v>0</v>
      </c>
      <c r="R176" s="155">
        <f>Q176*H176</f>
        <v>0</v>
      </c>
      <c r="S176" s="155">
        <v>0</v>
      </c>
      <c r="T176" s="156">
        <f>S176*H176</f>
        <v>0</v>
      </c>
      <c r="U176" s="32"/>
      <c r="V176" s="32"/>
      <c r="W176" s="32"/>
      <c r="X176" s="32"/>
      <c r="Y176" s="32"/>
      <c r="Z176" s="32"/>
      <c r="AA176" s="32"/>
      <c r="AB176" s="32"/>
      <c r="AC176" s="32"/>
      <c r="AD176" s="32"/>
      <c r="AE176" s="32"/>
      <c r="AR176" s="157" t="s">
        <v>147</v>
      </c>
      <c r="AT176" s="157" t="s">
        <v>143</v>
      </c>
      <c r="AU176" s="157" t="s">
        <v>84</v>
      </c>
      <c r="AY176" s="17" t="s">
        <v>140</v>
      </c>
      <c r="BE176" s="158">
        <f>IF(N176="základní",J176,0)</f>
        <v>0</v>
      </c>
      <c r="BF176" s="158">
        <f>IF(N176="snížená",J176,0)</f>
        <v>0</v>
      </c>
      <c r="BG176" s="158">
        <f>IF(N176="zákl. přenesená",J176,0)</f>
        <v>0</v>
      </c>
      <c r="BH176" s="158">
        <f>IF(N176="sníž. přenesená",J176,0)</f>
        <v>0</v>
      </c>
      <c r="BI176" s="158">
        <f>IF(N176="nulová",J176,0)</f>
        <v>0</v>
      </c>
      <c r="BJ176" s="17" t="s">
        <v>82</v>
      </c>
      <c r="BK176" s="158">
        <f>ROUND(I176*H176,2)</f>
        <v>0</v>
      </c>
      <c r="BL176" s="17" t="s">
        <v>147</v>
      </c>
      <c r="BM176" s="157" t="s">
        <v>409</v>
      </c>
    </row>
    <row r="177" spans="1:47" s="2" customFormat="1" ht="19.5">
      <c r="A177" s="32"/>
      <c r="B177" s="33"/>
      <c r="C177" s="32"/>
      <c r="D177" s="159" t="s">
        <v>149</v>
      </c>
      <c r="E177" s="32"/>
      <c r="F177" s="160" t="s">
        <v>1232</v>
      </c>
      <c r="G177" s="32"/>
      <c r="H177" s="32"/>
      <c r="I177" s="161"/>
      <c r="J177" s="32"/>
      <c r="K177" s="32"/>
      <c r="L177" s="33"/>
      <c r="M177" s="162"/>
      <c r="N177" s="163"/>
      <c r="O177" s="58"/>
      <c r="P177" s="58"/>
      <c r="Q177" s="58"/>
      <c r="R177" s="58"/>
      <c r="S177" s="58"/>
      <c r="T177" s="59"/>
      <c r="U177" s="32"/>
      <c r="V177" s="32"/>
      <c r="W177" s="32"/>
      <c r="X177" s="32"/>
      <c r="Y177" s="32"/>
      <c r="Z177" s="32"/>
      <c r="AA177" s="32"/>
      <c r="AB177" s="32"/>
      <c r="AC177" s="32"/>
      <c r="AD177" s="32"/>
      <c r="AE177" s="32"/>
      <c r="AT177" s="17" t="s">
        <v>149</v>
      </c>
      <c r="AU177" s="17" t="s">
        <v>84</v>
      </c>
    </row>
    <row r="178" spans="2:51" s="13" customFormat="1" ht="12">
      <c r="B178" s="175"/>
      <c r="D178" s="159" t="s">
        <v>196</v>
      </c>
      <c r="E178" s="182" t="s">
        <v>1</v>
      </c>
      <c r="F178" s="176" t="s">
        <v>1310</v>
      </c>
      <c r="H178" s="177">
        <v>0.533</v>
      </c>
      <c r="I178" s="178"/>
      <c r="L178" s="175"/>
      <c r="M178" s="179"/>
      <c r="N178" s="180"/>
      <c r="O178" s="180"/>
      <c r="P178" s="180"/>
      <c r="Q178" s="180"/>
      <c r="R178" s="180"/>
      <c r="S178" s="180"/>
      <c r="T178" s="181"/>
      <c r="AT178" s="182" t="s">
        <v>196</v>
      </c>
      <c r="AU178" s="182" t="s">
        <v>84</v>
      </c>
      <c r="AV178" s="13" t="s">
        <v>84</v>
      </c>
      <c r="AW178" s="13" t="s">
        <v>30</v>
      </c>
      <c r="AX178" s="13" t="s">
        <v>74</v>
      </c>
      <c r="AY178" s="182" t="s">
        <v>140</v>
      </c>
    </row>
    <row r="179" spans="2:51" s="14" customFormat="1" ht="12">
      <c r="B179" s="187"/>
      <c r="D179" s="159" t="s">
        <v>196</v>
      </c>
      <c r="E179" s="188" t="s">
        <v>1</v>
      </c>
      <c r="F179" s="189" t="s">
        <v>1059</v>
      </c>
      <c r="H179" s="190">
        <v>0.533</v>
      </c>
      <c r="I179" s="191"/>
      <c r="L179" s="187"/>
      <c r="M179" s="192"/>
      <c r="N179" s="193"/>
      <c r="O179" s="193"/>
      <c r="P179" s="193"/>
      <c r="Q179" s="193"/>
      <c r="R179" s="193"/>
      <c r="S179" s="193"/>
      <c r="T179" s="194"/>
      <c r="AT179" s="188" t="s">
        <v>196</v>
      </c>
      <c r="AU179" s="188" t="s">
        <v>84</v>
      </c>
      <c r="AV179" s="14" t="s">
        <v>147</v>
      </c>
      <c r="AW179" s="14" t="s">
        <v>30</v>
      </c>
      <c r="AX179" s="14" t="s">
        <v>82</v>
      </c>
      <c r="AY179" s="188" t="s">
        <v>140</v>
      </c>
    </row>
    <row r="180" spans="1:65" s="2" customFormat="1" ht="37.9" customHeight="1">
      <c r="A180" s="32"/>
      <c r="B180" s="144"/>
      <c r="C180" s="145" t="s">
        <v>8</v>
      </c>
      <c r="D180" s="145" t="s">
        <v>143</v>
      </c>
      <c r="E180" s="146" t="s">
        <v>1234</v>
      </c>
      <c r="F180" s="147" t="s">
        <v>1235</v>
      </c>
      <c r="G180" s="148" t="s">
        <v>385</v>
      </c>
      <c r="H180" s="149">
        <v>0.774</v>
      </c>
      <c r="I180" s="150"/>
      <c r="J180" s="151">
        <f>ROUND(I180*H180,2)</f>
        <v>0</v>
      </c>
      <c r="K180" s="152"/>
      <c r="L180" s="33"/>
      <c r="M180" s="153" t="s">
        <v>1</v>
      </c>
      <c r="N180" s="154" t="s">
        <v>39</v>
      </c>
      <c r="O180" s="58"/>
      <c r="P180" s="155">
        <f>O180*H180</f>
        <v>0</v>
      </c>
      <c r="Q180" s="155">
        <v>0</v>
      </c>
      <c r="R180" s="155">
        <f>Q180*H180</f>
        <v>0</v>
      </c>
      <c r="S180" s="155">
        <v>0</v>
      </c>
      <c r="T180" s="156">
        <f>S180*H180</f>
        <v>0</v>
      </c>
      <c r="U180" s="32"/>
      <c r="V180" s="32"/>
      <c r="W180" s="32"/>
      <c r="X180" s="32"/>
      <c r="Y180" s="32"/>
      <c r="Z180" s="32"/>
      <c r="AA180" s="32"/>
      <c r="AB180" s="32"/>
      <c r="AC180" s="32"/>
      <c r="AD180" s="32"/>
      <c r="AE180" s="32"/>
      <c r="AR180" s="157" t="s">
        <v>147</v>
      </c>
      <c r="AT180" s="157" t="s">
        <v>143</v>
      </c>
      <c r="AU180" s="157" t="s">
        <v>84</v>
      </c>
      <c r="AY180" s="17" t="s">
        <v>140</v>
      </c>
      <c r="BE180" s="158">
        <f>IF(N180="základní",J180,0)</f>
        <v>0</v>
      </c>
      <c r="BF180" s="158">
        <f>IF(N180="snížená",J180,0)</f>
        <v>0</v>
      </c>
      <c r="BG180" s="158">
        <f>IF(N180="zákl. přenesená",J180,0)</f>
        <v>0</v>
      </c>
      <c r="BH180" s="158">
        <f>IF(N180="sníž. přenesená",J180,0)</f>
        <v>0</v>
      </c>
      <c r="BI180" s="158">
        <f>IF(N180="nulová",J180,0)</f>
        <v>0</v>
      </c>
      <c r="BJ180" s="17" t="s">
        <v>82</v>
      </c>
      <c r="BK180" s="158">
        <f>ROUND(I180*H180,2)</f>
        <v>0</v>
      </c>
      <c r="BL180" s="17" t="s">
        <v>147</v>
      </c>
      <c r="BM180" s="157" t="s">
        <v>227</v>
      </c>
    </row>
    <row r="181" spans="1:47" s="2" customFormat="1" ht="19.5">
      <c r="A181" s="32"/>
      <c r="B181" s="33"/>
      <c r="C181" s="32"/>
      <c r="D181" s="159" t="s">
        <v>149</v>
      </c>
      <c r="E181" s="32"/>
      <c r="F181" s="160" t="s">
        <v>1235</v>
      </c>
      <c r="G181" s="32"/>
      <c r="H181" s="32"/>
      <c r="I181" s="161"/>
      <c r="J181" s="32"/>
      <c r="K181" s="32"/>
      <c r="L181" s="33"/>
      <c r="M181" s="162"/>
      <c r="N181" s="163"/>
      <c r="O181" s="58"/>
      <c r="P181" s="58"/>
      <c r="Q181" s="58"/>
      <c r="R181" s="58"/>
      <c r="S181" s="58"/>
      <c r="T181" s="59"/>
      <c r="U181" s="32"/>
      <c r="V181" s="32"/>
      <c r="W181" s="32"/>
      <c r="X181" s="32"/>
      <c r="Y181" s="32"/>
      <c r="Z181" s="32"/>
      <c r="AA181" s="32"/>
      <c r="AB181" s="32"/>
      <c r="AC181" s="32"/>
      <c r="AD181" s="32"/>
      <c r="AE181" s="32"/>
      <c r="AT181" s="17" t="s">
        <v>149</v>
      </c>
      <c r="AU181" s="17" t="s">
        <v>84</v>
      </c>
    </row>
    <row r="182" spans="2:51" s="13" customFormat="1" ht="12">
      <c r="B182" s="175"/>
      <c r="D182" s="159" t="s">
        <v>196</v>
      </c>
      <c r="E182" s="182" t="s">
        <v>1</v>
      </c>
      <c r="F182" s="176" t="s">
        <v>1290</v>
      </c>
      <c r="H182" s="177">
        <v>0.774</v>
      </c>
      <c r="I182" s="178"/>
      <c r="L182" s="175"/>
      <c r="M182" s="179"/>
      <c r="N182" s="180"/>
      <c r="O182" s="180"/>
      <c r="P182" s="180"/>
      <c r="Q182" s="180"/>
      <c r="R182" s="180"/>
      <c r="S182" s="180"/>
      <c r="T182" s="181"/>
      <c r="AT182" s="182" t="s">
        <v>196</v>
      </c>
      <c r="AU182" s="182" t="s">
        <v>84</v>
      </c>
      <c r="AV182" s="13" t="s">
        <v>84</v>
      </c>
      <c r="AW182" s="13" t="s">
        <v>30</v>
      </c>
      <c r="AX182" s="13" t="s">
        <v>74</v>
      </c>
      <c r="AY182" s="182" t="s">
        <v>140</v>
      </c>
    </row>
    <row r="183" spans="2:51" s="14" customFormat="1" ht="12">
      <c r="B183" s="187"/>
      <c r="D183" s="159" t="s">
        <v>196</v>
      </c>
      <c r="E183" s="188" t="s">
        <v>1</v>
      </c>
      <c r="F183" s="189" t="s">
        <v>1059</v>
      </c>
      <c r="H183" s="190">
        <v>0.774</v>
      </c>
      <c r="I183" s="191"/>
      <c r="L183" s="187"/>
      <c r="M183" s="192"/>
      <c r="N183" s="193"/>
      <c r="O183" s="193"/>
      <c r="P183" s="193"/>
      <c r="Q183" s="193"/>
      <c r="R183" s="193"/>
      <c r="S183" s="193"/>
      <c r="T183" s="194"/>
      <c r="AT183" s="188" t="s">
        <v>196</v>
      </c>
      <c r="AU183" s="188" t="s">
        <v>84</v>
      </c>
      <c r="AV183" s="14" t="s">
        <v>147</v>
      </c>
      <c r="AW183" s="14" t="s">
        <v>30</v>
      </c>
      <c r="AX183" s="14" t="s">
        <v>82</v>
      </c>
      <c r="AY183" s="188" t="s">
        <v>140</v>
      </c>
    </row>
    <row r="184" spans="1:65" s="2" customFormat="1" ht="33" customHeight="1">
      <c r="A184" s="32"/>
      <c r="B184" s="144"/>
      <c r="C184" s="145" t="s">
        <v>301</v>
      </c>
      <c r="D184" s="145" t="s">
        <v>143</v>
      </c>
      <c r="E184" s="146" t="s">
        <v>1237</v>
      </c>
      <c r="F184" s="147" t="s">
        <v>1238</v>
      </c>
      <c r="G184" s="148" t="s">
        <v>385</v>
      </c>
      <c r="H184" s="149">
        <v>0.774</v>
      </c>
      <c r="I184" s="150"/>
      <c r="J184" s="151">
        <f>ROUND(I184*H184,2)</f>
        <v>0</v>
      </c>
      <c r="K184" s="152"/>
      <c r="L184" s="33"/>
      <c r="M184" s="153" t="s">
        <v>1</v>
      </c>
      <c r="N184" s="154" t="s">
        <v>39</v>
      </c>
      <c r="O184" s="58"/>
      <c r="P184" s="155">
        <f>O184*H184</f>
        <v>0</v>
      </c>
      <c r="Q184" s="155">
        <v>0</v>
      </c>
      <c r="R184" s="155">
        <f>Q184*H184</f>
        <v>0</v>
      </c>
      <c r="S184" s="155">
        <v>0</v>
      </c>
      <c r="T184" s="156">
        <f>S184*H184</f>
        <v>0</v>
      </c>
      <c r="U184" s="32"/>
      <c r="V184" s="32"/>
      <c r="W184" s="32"/>
      <c r="X184" s="32"/>
      <c r="Y184" s="32"/>
      <c r="Z184" s="32"/>
      <c r="AA184" s="32"/>
      <c r="AB184" s="32"/>
      <c r="AC184" s="32"/>
      <c r="AD184" s="32"/>
      <c r="AE184" s="32"/>
      <c r="AR184" s="157" t="s">
        <v>147</v>
      </c>
      <c r="AT184" s="157" t="s">
        <v>143</v>
      </c>
      <c r="AU184" s="157" t="s">
        <v>84</v>
      </c>
      <c r="AY184" s="17" t="s">
        <v>140</v>
      </c>
      <c r="BE184" s="158">
        <f>IF(N184="základní",J184,0)</f>
        <v>0</v>
      </c>
      <c r="BF184" s="158">
        <f>IF(N184="snížená",J184,0)</f>
        <v>0</v>
      </c>
      <c r="BG184" s="158">
        <f>IF(N184="zákl. přenesená",J184,0)</f>
        <v>0</v>
      </c>
      <c r="BH184" s="158">
        <f>IF(N184="sníž. přenesená",J184,0)</f>
        <v>0</v>
      </c>
      <c r="BI184" s="158">
        <f>IF(N184="nulová",J184,0)</f>
        <v>0</v>
      </c>
      <c r="BJ184" s="17" t="s">
        <v>82</v>
      </c>
      <c r="BK184" s="158">
        <f>ROUND(I184*H184,2)</f>
        <v>0</v>
      </c>
      <c r="BL184" s="17" t="s">
        <v>147</v>
      </c>
      <c r="BM184" s="157" t="s">
        <v>237</v>
      </c>
    </row>
    <row r="185" spans="1:47" s="2" customFormat="1" ht="19.5">
      <c r="A185" s="32"/>
      <c r="B185" s="33"/>
      <c r="C185" s="32"/>
      <c r="D185" s="159" t="s">
        <v>149</v>
      </c>
      <c r="E185" s="32"/>
      <c r="F185" s="160" t="s">
        <v>1238</v>
      </c>
      <c r="G185" s="32"/>
      <c r="H185" s="32"/>
      <c r="I185" s="161"/>
      <c r="J185" s="32"/>
      <c r="K185" s="32"/>
      <c r="L185" s="33"/>
      <c r="M185" s="162"/>
      <c r="N185" s="163"/>
      <c r="O185" s="58"/>
      <c r="P185" s="58"/>
      <c r="Q185" s="58"/>
      <c r="R185" s="58"/>
      <c r="S185" s="58"/>
      <c r="T185" s="59"/>
      <c r="U185" s="32"/>
      <c r="V185" s="32"/>
      <c r="W185" s="32"/>
      <c r="X185" s="32"/>
      <c r="Y185" s="32"/>
      <c r="Z185" s="32"/>
      <c r="AA185" s="32"/>
      <c r="AB185" s="32"/>
      <c r="AC185" s="32"/>
      <c r="AD185" s="32"/>
      <c r="AE185" s="32"/>
      <c r="AT185" s="17" t="s">
        <v>149</v>
      </c>
      <c r="AU185" s="17" t="s">
        <v>84</v>
      </c>
    </row>
    <row r="186" spans="2:51" s="13" customFormat="1" ht="12">
      <c r="B186" s="175"/>
      <c r="D186" s="159" t="s">
        <v>196</v>
      </c>
      <c r="E186" s="182" t="s">
        <v>1</v>
      </c>
      <c r="F186" s="176" t="s">
        <v>1290</v>
      </c>
      <c r="H186" s="177">
        <v>0.774</v>
      </c>
      <c r="I186" s="178"/>
      <c r="L186" s="175"/>
      <c r="M186" s="179"/>
      <c r="N186" s="180"/>
      <c r="O186" s="180"/>
      <c r="P186" s="180"/>
      <c r="Q186" s="180"/>
      <c r="R186" s="180"/>
      <c r="S186" s="180"/>
      <c r="T186" s="181"/>
      <c r="AT186" s="182" t="s">
        <v>196</v>
      </c>
      <c r="AU186" s="182" t="s">
        <v>84</v>
      </c>
      <c r="AV186" s="13" t="s">
        <v>84</v>
      </c>
      <c r="AW186" s="13" t="s">
        <v>30</v>
      </c>
      <c r="AX186" s="13" t="s">
        <v>74</v>
      </c>
      <c r="AY186" s="182" t="s">
        <v>140</v>
      </c>
    </row>
    <row r="187" spans="2:51" s="14" customFormat="1" ht="12">
      <c r="B187" s="187"/>
      <c r="D187" s="159" t="s">
        <v>196</v>
      </c>
      <c r="E187" s="188" t="s">
        <v>1</v>
      </c>
      <c r="F187" s="189" t="s">
        <v>1059</v>
      </c>
      <c r="H187" s="190">
        <v>0.774</v>
      </c>
      <c r="I187" s="191"/>
      <c r="L187" s="187"/>
      <c r="M187" s="192"/>
      <c r="N187" s="193"/>
      <c r="O187" s="193"/>
      <c r="P187" s="193"/>
      <c r="Q187" s="193"/>
      <c r="R187" s="193"/>
      <c r="S187" s="193"/>
      <c r="T187" s="194"/>
      <c r="AT187" s="188" t="s">
        <v>196</v>
      </c>
      <c r="AU187" s="188" t="s">
        <v>84</v>
      </c>
      <c r="AV187" s="14" t="s">
        <v>147</v>
      </c>
      <c r="AW187" s="14" t="s">
        <v>30</v>
      </c>
      <c r="AX187" s="14" t="s">
        <v>82</v>
      </c>
      <c r="AY187" s="188" t="s">
        <v>140</v>
      </c>
    </row>
    <row r="188" spans="1:65" s="2" customFormat="1" ht="24.2" customHeight="1">
      <c r="A188" s="32"/>
      <c r="B188" s="144"/>
      <c r="C188" s="145" t="s">
        <v>642</v>
      </c>
      <c r="D188" s="145" t="s">
        <v>143</v>
      </c>
      <c r="E188" s="146" t="s">
        <v>1239</v>
      </c>
      <c r="F188" s="147" t="s">
        <v>1240</v>
      </c>
      <c r="G188" s="148" t="s">
        <v>379</v>
      </c>
      <c r="H188" s="149">
        <v>5.52</v>
      </c>
      <c r="I188" s="150"/>
      <c r="J188" s="151">
        <f>ROUND(I188*H188,2)</f>
        <v>0</v>
      </c>
      <c r="K188" s="152"/>
      <c r="L188" s="33"/>
      <c r="M188" s="153" t="s">
        <v>1</v>
      </c>
      <c r="N188" s="154" t="s">
        <v>39</v>
      </c>
      <c r="O188" s="58"/>
      <c r="P188" s="155">
        <f>O188*H188</f>
        <v>0</v>
      </c>
      <c r="Q188" s="155">
        <v>0</v>
      </c>
      <c r="R188" s="155">
        <f>Q188*H188</f>
        <v>0</v>
      </c>
      <c r="S188" s="155">
        <v>0</v>
      </c>
      <c r="T188" s="156">
        <f>S188*H188</f>
        <v>0</v>
      </c>
      <c r="U188" s="32"/>
      <c r="V188" s="32"/>
      <c r="W188" s="32"/>
      <c r="X188" s="32"/>
      <c r="Y188" s="32"/>
      <c r="Z188" s="32"/>
      <c r="AA188" s="32"/>
      <c r="AB188" s="32"/>
      <c r="AC188" s="32"/>
      <c r="AD188" s="32"/>
      <c r="AE188" s="32"/>
      <c r="AR188" s="157" t="s">
        <v>147</v>
      </c>
      <c r="AT188" s="157" t="s">
        <v>143</v>
      </c>
      <c r="AU188" s="157" t="s">
        <v>84</v>
      </c>
      <c r="AY188" s="17" t="s">
        <v>140</v>
      </c>
      <c r="BE188" s="158">
        <f>IF(N188="základní",J188,0)</f>
        <v>0</v>
      </c>
      <c r="BF188" s="158">
        <f>IF(N188="snížená",J188,0)</f>
        <v>0</v>
      </c>
      <c r="BG188" s="158">
        <f>IF(N188="zákl. přenesená",J188,0)</f>
        <v>0</v>
      </c>
      <c r="BH188" s="158">
        <f>IF(N188="sníž. přenesená",J188,0)</f>
        <v>0</v>
      </c>
      <c r="BI188" s="158">
        <f>IF(N188="nulová",J188,0)</f>
        <v>0</v>
      </c>
      <c r="BJ188" s="17" t="s">
        <v>82</v>
      </c>
      <c r="BK188" s="158">
        <f>ROUND(I188*H188,2)</f>
        <v>0</v>
      </c>
      <c r="BL188" s="17" t="s">
        <v>147</v>
      </c>
      <c r="BM188" s="157" t="s">
        <v>242</v>
      </c>
    </row>
    <row r="189" spans="1:47" s="2" customFormat="1" ht="12">
      <c r="A189" s="32"/>
      <c r="B189" s="33"/>
      <c r="C189" s="32"/>
      <c r="D189" s="159" t="s">
        <v>149</v>
      </c>
      <c r="E189" s="32"/>
      <c r="F189" s="160" t="s">
        <v>1240</v>
      </c>
      <c r="G189" s="32"/>
      <c r="H189" s="32"/>
      <c r="I189" s="161"/>
      <c r="J189" s="32"/>
      <c r="K189" s="32"/>
      <c r="L189" s="33"/>
      <c r="M189" s="162"/>
      <c r="N189" s="163"/>
      <c r="O189" s="58"/>
      <c r="P189" s="58"/>
      <c r="Q189" s="58"/>
      <c r="R189" s="58"/>
      <c r="S189" s="58"/>
      <c r="T189" s="59"/>
      <c r="U189" s="32"/>
      <c r="V189" s="32"/>
      <c r="W189" s="32"/>
      <c r="X189" s="32"/>
      <c r="Y189" s="32"/>
      <c r="Z189" s="32"/>
      <c r="AA189" s="32"/>
      <c r="AB189" s="32"/>
      <c r="AC189" s="32"/>
      <c r="AD189" s="32"/>
      <c r="AE189" s="32"/>
      <c r="AT189" s="17" t="s">
        <v>149</v>
      </c>
      <c r="AU189" s="17" t="s">
        <v>84</v>
      </c>
    </row>
    <row r="190" spans="2:51" s="13" customFormat="1" ht="12">
      <c r="B190" s="175"/>
      <c r="D190" s="159" t="s">
        <v>196</v>
      </c>
      <c r="E190" s="182" t="s">
        <v>1</v>
      </c>
      <c r="F190" s="176" t="s">
        <v>1291</v>
      </c>
      <c r="H190" s="177">
        <v>5.52</v>
      </c>
      <c r="I190" s="178"/>
      <c r="L190" s="175"/>
      <c r="M190" s="179"/>
      <c r="N190" s="180"/>
      <c r="O190" s="180"/>
      <c r="P190" s="180"/>
      <c r="Q190" s="180"/>
      <c r="R190" s="180"/>
      <c r="S190" s="180"/>
      <c r="T190" s="181"/>
      <c r="AT190" s="182" t="s">
        <v>196</v>
      </c>
      <c r="AU190" s="182" t="s">
        <v>84</v>
      </c>
      <c r="AV190" s="13" t="s">
        <v>84</v>
      </c>
      <c r="AW190" s="13" t="s">
        <v>30</v>
      </c>
      <c r="AX190" s="13" t="s">
        <v>74</v>
      </c>
      <c r="AY190" s="182" t="s">
        <v>140</v>
      </c>
    </row>
    <row r="191" spans="2:51" s="14" customFormat="1" ht="12">
      <c r="B191" s="187"/>
      <c r="D191" s="159" t="s">
        <v>196</v>
      </c>
      <c r="E191" s="188" t="s">
        <v>1</v>
      </c>
      <c r="F191" s="189" t="s">
        <v>1059</v>
      </c>
      <c r="H191" s="190">
        <v>5.52</v>
      </c>
      <c r="I191" s="191"/>
      <c r="L191" s="187"/>
      <c r="M191" s="192"/>
      <c r="N191" s="193"/>
      <c r="O191" s="193"/>
      <c r="P191" s="193"/>
      <c r="Q191" s="193"/>
      <c r="R191" s="193"/>
      <c r="S191" s="193"/>
      <c r="T191" s="194"/>
      <c r="AT191" s="188" t="s">
        <v>196</v>
      </c>
      <c r="AU191" s="188" t="s">
        <v>84</v>
      </c>
      <c r="AV191" s="14" t="s">
        <v>147</v>
      </c>
      <c r="AW191" s="14" t="s">
        <v>30</v>
      </c>
      <c r="AX191" s="14" t="s">
        <v>82</v>
      </c>
      <c r="AY191" s="188" t="s">
        <v>140</v>
      </c>
    </row>
    <row r="192" spans="1:65" s="2" customFormat="1" ht="24.2" customHeight="1">
      <c r="A192" s="32"/>
      <c r="B192" s="144"/>
      <c r="C192" s="145" t="s">
        <v>260</v>
      </c>
      <c r="D192" s="145" t="s">
        <v>143</v>
      </c>
      <c r="E192" s="146" t="s">
        <v>1242</v>
      </c>
      <c r="F192" s="147" t="s">
        <v>1243</v>
      </c>
      <c r="G192" s="148" t="s">
        <v>379</v>
      </c>
      <c r="H192" s="149">
        <v>5.52</v>
      </c>
      <c r="I192" s="150"/>
      <c r="J192" s="151">
        <f>ROUND(I192*H192,2)</f>
        <v>0</v>
      </c>
      <c r="K192" s="152"/>
      <c r="L192" s="33"/>
      <c r="M192" s="153" t="s">
        <v>1</v>
      </c>
      <c r="N192" s="154" t="s">
        <v>39</v>
      </c>
      <c r="O192" s="58"/>
      <c r="P192" s="155">
        <f>O192*H192</f>
        <v>0</v>
      </c>
      <c r="Q192" s="155">
        <v>0</v>
      </c>
      <c r="R192" s="155">
        <f>Q192*H192</f>
        <v>0</v>
      </c>
      <c r="S192" s="155">
        <v>0</v>
      </c>
      <c r="T192" s="156">
        <f>S192*H192</f>
        <v>0</v>
      </c>
      <c r="U192" s="32"/>
      <c r="V192" s="32"/>
      <c r="W192" s="32"/>
      <c r="X192" s="32"/>
      <c r="Y192" s="32"/>
      <c r="Z192" s="32"/>
      <c r="AA192" s="32"/>
      <c r="AB192" s="32"/>
      <c r="AC192" s="32"/>
      <c r="AD192" s="32"/>
      <c r="AE192" s="32"/>
      <c r="AR192" s="157" t="s">
        <v>147</v>
      </c>
      <c r="AT192" s="157" t="s">
        <v>143</v>
      </c>
      <c r="AU192" s="157" t="s">
        <v>84</v>
      </c>
      <c r="AY192" s="17" t="s">
        <v>140</v>
      </c>
      <c r="BE192" s="158">
        <f>IF(N192="základní",J192,0)</f>
        <v>0</v>
      </c>
      <c r="BF192" s="158">
        <f>IF(N192="snížená",J192,0)</f>
        <v>0</v>
      </c>
      <c r="BG192" s="158">
        <f>IF(N192="zákl. přenesená",J192,0)</f>
        <v>0</v>
      </c>
      <c r="BH192" s="158">
        <f>IF(N192="sníž. přenesená",J192,0)</f>
        <v>0</v>
      </c>
      <c r="BI192" s="158">
        <f>IF(N192="nulová",J192,0)</f>
        <v>0</v>
      </c>
      <c r="BJ192" s="17" t="s">
        <v>82</v>
      </c>
      <c r="BK192" s="158">
        <f>ROUND(I192*H192,2)</f>
        <v>0</v>
      </c>
      <c r="BL192" s="17" t="s">
        <v>147</v>
      </c>
      <c r="BM192" s="157" t="s">
        <v>319</v>
      </c>
    </row>
    <row r="193" spans="1:47" s="2" customFormat="1" ht="19.5">
      <c r="A193" s="32"/>
      <c r="B193" s="33"/>
      <c r="C193" s="32"/>
      <c r="D193" s="159" t="s">
        <v>149</v>
      </c>
      <c r="E193" s="32"/>
      <c r="F193" s="160" t="s">
        <v>1243</v>
      </c>
      <c r="G193" s="32"/>
      <c r="H193" s="32"/>
      <c r="I193" s="161"/>
      <c r="J193" s="32"/>
      <c r="K193" s="32"/>
      <c r="L193" s="33"/>
      <c r="M193" s="162"/>
      <c r="N193" s="163"/>
      <c r="O193" s="58"/>
      <c r="P193" s="58"/>
      <c r="Q193" s="58"/>
      <c r="R193" s="58"/>
      <c r="S193" s="58"/>
      <c r="T193" s="59"/>
      <c r="U193" s="32"/>
      <c r="V193" s="32"/>
      <c r="W193" s="32"/>
      <c r="X193" s="32"/>
      <c r="Y193" s="32"/>
      <c r="Z193" s="32"/>
      <c r="AA193" s="32"/>
      <c r="AB193" s="32"/>
      <c r="AC193" s="32"/>
      <c r="AD193" s="32"/>
      <c r="AE193" s="32"/>
      <c r="AT193" s="17" t="s">
        <v>149</v>
      </c>
      <c r="AU193" s="17" t="s">
        <v>84</v>
      </c>
    </row>
    <row r="194" spans="2:63" s="12" customFormat="1" ht="20.85" customHeight="1">
      <c r="B194" s="131"/>
      <c r="D194" s="132" t="s">
        <v>73</v>
      </c>
      <c r="E194" s="142" t="s">
        <v>147</v>
      </c>
      <c r="F194" s="142" t="s">
        <v>1114</v>
      </c>
      <c r="I194" s="134"/>
      <c r="J194" s="143">
        <f>BK194</f>
        <v>0</v>
      </c>
      <c r="L194" s="131"/>
      <c r="M194" s="136"/>
      <c r="N194" s="137"/>
      <c r="O194" s="137"/>
      <c r="P194" s="138">
        <f>SUM(P195:P210)</f>
        <v>0</v>
      </c>
      <c r="Q194" s="137"/>
      <c r="R194" s="138">
        <f>SUM(R195:R210)</f>
        <v>0</v>
      </c>
      <c r="S194" s="137"/>
      <c r="T194" s="139">
        <f>SUM(T195:T210)</f>
        <v>0</v>
      </c>
      <c r="AR194" s="132" t="s">
        <v>82</v>
      </c>
      <c r="AT194" s="140" t="s">
        <v>73</v>
      </c>
      <c r="AU194" s="140" t="s">
        <v>84</v>
      </c>
      <c r="AY194" s="132" t="s">
        <v>140</v>
      </c>
      <c r="BK194" s="141">
        <f>SUM(BK195:BK210)</f>
        <v>0</v>
      </c>
    </row>
    <row r="195" spans="1:65" s="2" customFormat="1" ht="24.2" customHeight="1">
      <c r="A195" s="32"/>
      <c r="B195" s="144"/>
      <c r="C195" s="145" t="s">
        <v>264</v>
      </c>
      <c r="D195" s="145" t="s">
        <v>143</v>
      </c>
      <c r="E195" s="146" t="s">
        <v>1244</v>
      </c>
      <c r="F195" s="147" t="s">
        <v>1245</v>
      </c>
      <c r="G195" s="148" t="s">
        <v>379</v>
      </c>
      <c r="H195" s="149">
        <v>1.97</v>
      </c>
      <c r="I195" s="150"/>
      <c r="J195" s="151">
        <f>ROUND(I195*H195,2)</f>
        <v>0</v>
      </c>
      <c r="K195" s="152"/>
      <c r="L195" s="33"/>
      <c r="M195" s="153" t="s">
        <v>1</v>
      </c>
      <c r="N195" s="154" t="s">
        <v>39</v>
      </c>
      <c r="O195" s="58"/>
      <c r="P195" s="155">
        <f>O195*H195</f>
        <v>0</v>
      </c>
      <c r="Q195" s="155">
        <v>0</v>
      </c>
      <c r="R195" s="155">
        <f>Q195*H195</f>
        <v>0</v>
      </c>
      <c r="S195" s="155">
        <v>0</v>
      </c>
      <c r="T195" s="156">
        <f>S195*H195</f>
        <v>0</v>
      </c>
      <c r="U195" s="32"/>
      <c r="V195" s="32"/>
      <c r="W195" s="32"/>
      <c r="X195" s="32"/>
      <c r="Y195" s="32"/>
      <c r="Z195" s="32"/>
      <c r="AA195" s="32"/>
      <c r="AB195" s="32"/>
      <c r="AC195" s="32"/>
      <c r="AD195" s="32"/>
      <c r="AE195" s="32"/>
      <c r="AR195" s="157" t="s">
        <v>147</v>
      </c>
      <c r="AT195" s="157" t="s">
        <v>143</v>
      </c>
      <c r="AU195" s="157" t="s">
        <v>172</v>
      </c>
      <c r="AY195" s="17" t="s">
        <v>140</v>
      </c>
      <c r="BE195" s="158">
        <f>IF(N195="základní",J195,0)</f>
        <v>0</v>
      </c>
      <c r="BF195" s="158">
        <f>IF(N195="snížená",J195,0)</f>
        <v>0</v>
      </c>
      <c r="BG195" s="158">
        <f>IF(N195="zákl. přenesená",J195,0)</f>
        <v>0</v>
      </c>
      <c r="BH195" s="158">
        <f>IF(N195="sníž. přenesená",J195,0)</f>
        <v>0</v>
      </c>
      <c r="BI195" s="158">
        <f>IF(N195="nulová",J195,0)</f>
        <v>0</v>
      </c>
      <c r="BJ195" s="17" t="s">
        <v>82</v>
      </c>
      <c r="BK195" s="158">
        <f>ROUND(I195*H195,2)</f>
        <v>0</v>
      </c>
      <c r="BL195" s="17" t="s">
        <v>147</v>
      </c>
      <c r="BM195" s="157" t="s">
        <v>559</v>
      </c>
    </row>
    <row r="196" spans="1:47" s="2" customFormat="1" ht="19.5">
      <c r="A196" s="32"/>
      <c r="B196" s="33"/>
      <c r="C196" s="32"/>
      <c r="D196" s="159" t="s">
        <v>149</v>
      </c>
      <c r="E196" s="32"/>
      <c r="F196" s="160" t="s">
        <v>1245</v>
      </c>
      <c r="G196" s="32"/>
      <c r="H196" s="32"/>
      <c r="I196" s="161"/>
      <c r="J196" s="32"/>
      <c r="K196" s="32"/>
      <c r="L196" s="33"/>
      <c r="M196" s="162"/>
      <c r="N196" s="163"/>
      <c r="O196" s="58"/>
      <c r="P196" s="58"/>
      <c r="Q196" s="58"/>
      <c r="R196" s="58"/>
      <c r="S196" s="58"/>
      <c r="T196" s="59"/>
      <c r="U196" s="32"/>
      <c r="V196" s="32"/>
      <c r="W196" s="32"/>
      <c r="X196" s="32"/>
      <c r="Y196" s="32"/>
      <c r="Z196" s="32"/>
      <c r="AA196" s="32"/>
      <c r="AB196" s="32"/>
      <c r="AC196" s="32"/>
      <c r="AD196" s="32"/>
      <c r="AE196" s="32"/>
      <c r="AT196" s="17" t="s">
        <v>149</v>
      </c>
      <c r="AU196" s="17" t="s">
        <v>172</v>
      </c>
    </row>
    <row r="197" spans="2:51" s="13" customFormat="1" ht="22.5">
      <c r="B197" s="175"/>
      <c r="D197" s="159" t="s">
        <v>196</v>
      </c>
      <c r="E197" s="182" t="s">
        <v>1</v>
      </c>
      <c r="F197" s="176" t="s">
        <v>1292</v>
      </c>
      <c r="H197" s="177">
        <v>1.97</v>
      </c>
      <c r="I197" s="178"/>
      <c r="L197" s="175"/>
      <c r="M197" s="179"/>
      <c r="N197" s="180"/>
      <c r="O197" s="180"/>
      <c r="P197" s="180"/>
      <c r="Q197" s="180"/>
      <c r="R197" s="180"/>
      <c r="S197" s="180"/>
      <c r="T197" s="181"/>
      <c r="AT197" s="182" t="s">
        <v>196</v>
      </c>
      <c r="AU197" s="182" t="s">
        <v>172</v>
      </c>
      <c r="AV197" s="13" t="s">
        <v>84</v>
      </c>
      <c r="AW197" s="13" t="s">
        <v>30</v>
      </c>
      <c r="AX197" s="13" t="s">
        <v>74</v>
      </c>
      <c r="AY197" s="182" t="s">
        <v>140</v>
      </c>
    </row>
    <row r="198" spans="2:51" s="14" customFormat="1" ht="12">
      <c r="B198" s="187"/>
      <c r="D198" s="159" t="s">
        <v>196</v>
      </c>
      <c r="E198" s="188" t="s">
        <v>1</v>
      </c>
      <c r="F198" s="189" t="s">
        <v>1059</v>
      </c>
      <c r="H198" s="190">
        <v>1.97</v>
      </c>
      <c r="I198" s="191"/>
      <c r="L198" s="187"/>
      <c r="M198" s="192"/>
      <c r="N198" s="193"/>
      <c r="O198" s="193"/>
      <c r="P198" s="193"/>
      <c r="Q198" s="193"/>
      <c r="R198" s="193"/>
      <c r="S198" s="193"/>
      <c r="T198" s="194"/>
      <c r="AT198" s="188" t="s">
        <v>196</v>
      </c>
      <c r="AU198" s="188" t="s">
        <v>172</v>
      </c>
      <c r="AV198" s="14" t="s">
        <v>147</v>
      </c>
      <c r="AW198" s="14" t="s">
        <v>30</v>
      </c>
      <c r="AX198" s="14" t="s">
        <v>82</v>
      </c>
      <c r="AY198" s="188" t="s">
        <v>140</v>
      </c>
    </row>
    <row r="199" spans="1:65" s="2" customFormat="1" ht="24.2" customHeight="1">
      <c r="A199" s="32"/>
      <c r="B199" s="144"/>
      <c r="C199" s="145" t="s">
        <v>393</v>
      </c>
      <c r="D199" s="145" t="s">
        <v>143</v>
      </c>
      <c r="E199" s="146" t="s">
        <v>1248</v>
      </c>
      <c r="F199" s="147" t="s">
        <v>1249</v>
      </c>
      <c r="G199" s="148" t="s">
        <v>379</v>
      </c>
      <c r="H199" s="149">
        <v>34.1</v>
      </c>
      <c r="I199" s="150"/>
      <c r="J199" s="151">
        <f>ROUND(I199*H199,2)</f>
        <v>0</v>
      </c>
      <c r="K199" s="152"/>
      <c r="L199" s="33"/>
      <c r="M199" s="153" t="s">
        <v>1</v>
      </c>
      <c r="N199" s="154" t="s">
        <v>39</v>
      </c>
      <c r="O199" s="58"/>
      <c r="P199" s="155">
        <f>O199*H199</f>
        <v>0</v>
      </c>
      <c r="Q199" s="155">
        <v>0</v>
      </c>
      <c r="R199" s="155">
        <f>Q199*H199</f>
        <v>0</v>
      </c>
      <c r="S199" s="155">
        <v>0</v>
      </c>
      <c r="T199" s="156">
        <f>S199*H199</f>
        <v>0</v>
      </c>
      <c r="U199" s="32"/>
      <c r="V199" s="32"/>
      <c r="W199" s="32"/>
      <c r="X199" s="32"/>
      <c r="Y199" s="32"/>
      <c r="Z199" s="32"/>
      <c r="AA199" s="32"/>
      <c r="AB199" s="32"/>
      <c r="AC199" s="32"/>
      <c r="AD199" s="32"/>
      <c r="AE199" s="32"/>
      <c r="AR199" s="157" t="s">
        <v>147</v>
      </c>
      <c r="AT199" s="157" t="s">
        <v>143</v>
      </c>
      <c r="AU199" s="157" t="s">
        <v>172</v>
      </c>
      <c r="AY199" s="17" t="s">
        <v>140</v>
      </c>
      <c r="BE199" s="158">
        <f>IF(N199="základní",J199,0)</f>
        <v>0</v>
      </c>
      <c r="BF199" s="158">
        <f>IF(N199="snížená",J199,0)</f>
        <v>0</v>
      </c>
      <c r="BG199" s="158">
        <f>IF(N199="zákl. přenesená",J199,0)</f>
        <v>0</v>
      </c>
      <c r="BH199" s="158">
        <f>IF(N199="sníž. přenesená",J199,0)</f>
        <v>0</v>
      </c>
      <c r="BI199" s="158">
        <f>IF(N199="nulová",J199,0)</f>
        <v>0</v>
      </c>
      <c r="BJ199" s="17" t="s">
        <v>82</v>
      </c>
      <c r="BK199" s="158">
        <f>ROUND(I199*H199,2)</f>
        <v>0</v>
      </c>
      <c r="BL199" s="17" t="s">
        <v>147</v>
      </c>
      <c r="BM199" s="157" t="s">
        <v>751</v>
      </c>
    </row>
    <row r="200" spans="1:47" s="2" customFormat="1" ht="19.5">
      <c r="A200" s="32"/>
      <c r="B200" s="33"/>
      <c r="C200" s="32"/>
      <c r="D200" s="159" t="s">
        <v>149</v>
      </c>
      <c r="E200" s="32"/>
      <c r="F200" s="160" t="s">
        <v>1249</v>
      </c>
      <c r="G200" s="32"/>
      <c r="H200" s="32"/>
      <c r="I200" s="161"/>
      <c r="J200" s="32"/>
      <c r="K200" s="32"/>
      <c r="L200" s="33"/>
      <c r="M200" s="162"/>
      <c r="N200" s="163"/>
      <c r="O200" s="58"/>
      <c r="P200" s="58"/>
      <c r="Q200" s="58"/>
      <c r="R200" s="58"/>
      <c r="S200" s="58"/>
      <c r="T200" s="59"/>
      <c r="U200" s="32"/>
      <c r="V200" s="32"/>
      <c r="W200" s="32"/>
      <c r="X200" s="32"/>
      <c r="Y200" s="32"/>
      <c r="Z200" s="32"/>
      <c r="AA200" s="32"/>
      <c r="AB200" s="32"/>
      <c r="AC200" s="32"/>
      <c r="AD200" s="32"/>
      <c r="AE200" s="32"/>
      <c r="AT200" s="17" t="s">
        <v>149</v>
      </c>
      <c r="AU200" s="17" t="s">
        <v>172</v>
      </c>
    </row>
    <row r="201" spans="2:51" s="13" customFormat="1" ht="12">
      <c r="B201" s="175"/>
      <c r="D201" s="159" t="s">
        <v>196</v>
      </c>
      <c r="E201" s="182" t="s">
        <v>1</v>
      </c>
      <c r="F201" s="176" t="s">
        <v>1311</v>
      </c>
      <c r="H201" s="177">
        <v>34.1</v>
      </c>
      <c r="I201" s="178"/>
      <c r="L201" s="175"/>
      <c r="M201" s="179"/>
      <c r="N201" s="180"/>
      <c r="O201" s="180"/>
      <c r="P201" s="180"/>
      <c r="Q201" s="180"/>
      <c r="R201" s="180"/>
      <c r="S201" s="180"/>
      <c r="T201" s="181"/>
      <c r="AT201" s="182" t="s">
        <v>196</v>
      </c>
      <c r="AU201" s="182" t="s">
        <v>172</v>
      </c>
      <c r="AV201" s="13" t="s">
        <v>84</v>
      </c>
      <c r="AW201" s="13" t="s">
        <v>30</v>
      </c>
      <c r="AX201" s="13" t="s">
        <v>74</v>
      </c>
      <c r="AY201" s="182" t="s">
        <v>140</v>
      </c>
    </row>
    <row r="202" spans="2:51" s="14" customFormat="1" ht="12">
      <c r="B202" s="187"/>
      <c r="D202" s="159" t="s">
        <v>196</v>
      </c>
      <c r="E202" s="188" t="s">
        <v>1</v>
      </c>
      <c r="F202" s="189" t="s">
        <v>1059</v>
      </c>
      <c r="H202" s="190">
        <v>34.1</v>
      </c>
      <c r="I202" s="191"/>
      <c r="L202" s="187"/>
      <c r="M202" s="192"/>
      <c r="N202" s="193"/>
      <c r="O202" s="193"/>
      <c r="P202" s="193"/>
      <c r="Q202" s="193"/>
      <c r="R202" s="193"/>
      <c r="S202" s="193"/>
      <c r="T202" s="194"/>
      <c r="AT202" s="188" t="s">
        <v>196</v>
      </c>
      <c r="AU202" s="188" t="s">
        <v>172</v>
      </c>
      <c r="AV202" s="14" t="s">
        <v>147</v>
      </c>
      <c r="AW202" s="14" t="s">
        <v>30</v>
      </c>
      <c r="AX202" s="14" t="s">
        <v>82</v>
      </c>
      <c r="AY202" s="188" t="s">
        <v>140</v>
      </c>
    </row>
    <row r="203" spans="1:65" s="2" customFormat="1" ht="24.2" customHeight="1">
      <c r="A203" s="32"/>
      <c r="B203" s="144"/>
      <c r="C203" s="145" t="s">
        <v>7</v>
      </c>
      <c r="D203" s="145" t="s">
        <v>143</v>
      </c>
      <c r="E203" s="146" t="s">
        <v>1251</v>
      </c>
      <c r="F203" s="147" t="s">
        <v>1252</v>
      </c>
      <c r="G203" s="148" t="s">
        <v>385</v>
      </c>
      <c r="H203" s="149">
        <v>0.74</v>
      </c>
      <c r="I203" s="150"/>
      <c r="J203" s="151">
        <f>ROUND(I203*H203,2)</f>
        <v>0</v>
      </c>
      <c r="K203" s="152"/>
      <c r="L203" s="33"/>
      <c r="M203" s="153" t="s">
        <v>1</v>
      </c>
      <c r="N203" s="154" t="s">
        <v>39</v>
      </c>
      <c r="O203" s="58"/>
      <c r="P203" s="155">
        <f>O203*H203</f>
        <v>0</v>
      </c>
      <c r="Q203" s="155">
        <v>0</v>
      </c>
      <c r="R203" s="155">
        <f>Q203*H203</f>
        <v>0</v>
      </c>
      <c r="S203" s="155">
        <v>0</v>
      </c>
      <c r="T203" s="156">
        <f>S203*H203</f>
        <v>0</v>
      </c>
      <c r="U203" s="32"/>
      <c r="V203" s="32"/>
      <c r="W203" s="32"/>
      <c r="X203" s="32"/>
      <c r="Y203" s="32"/>
      <c r="Z203" s="32"/>
      <c r="AA203" s="32"/>
      <c r="AB203" s="32"/>
      <c r="AC203" s="32"/>
      <c r="AD203" s="32"/>
      <c r="AE203" s="32"/>
      <c r="AR203" s="157" t="s">
        <v>147</v>
      </c>
      <c r="AT203" s="157" t="s">
        <v>143</v>
      </c>
      <c r="AU203" s="157" t="s">
        <v>172</v>
      </c>
      <c r="AY203" s="17" t="s">
        <v>140</v>
      </c>
      <c r="BE203" s="158">
        <f>IF(N203="základní",J203,0)</f>
        <v>0</v>
      </c>
      <c r="BF203" s="158">
        <f>IF(N203="snížená",J203,0)</f>
        <v>0</v>
      </c>
      <c r="BG203" s="158">
        <f>IF(N203="zákl. přenesená",J203,0)</f>
        <v>0</v>
      </c>
      <c r="BH203" s="158">
        <f>IF(N203="sníž. přenesená",J203,0)</f>
        <v>0</v>
      </c>
      <c r="BI203" s="158">
        <f>IF(N203="nulová",J203,0)</f>
        <v>0</v>
      </c>
      <c r="BJ203" s="17" t="s">
        <v>82</v>
      </c>
      <c r="BK203" s="158">
        <f>ROUND(I203*H203,2)</f>
        <v>0</v>
      </c>
      <c r="BL203" s="17" t="s">
        <v>147</v>
      </c>
      <c r="BM203" s="157" t="s">
        <v>535</v>
      </c>
    </row>
    <row r="204" spans="1:47" s="2" customFormat="1" ht="19.5">
      <c r="A204" s="32"/>
      <c r="B204" s="33"/>
      <c r="C204" s="32"/>
      <c r="D204" s="159" t="s">
        <v>149</v>
      </c>
      <c r="E204" s="32"/>
      <c r="F204" s="160" t="s">
        <v>1252</v>
      </c>
      <c r="G204" s="32"/>
      <c r="H204" s="32"/>
      <c r="I204" s="161"/>
      <c r="J204" s="32"/>
      <c r="K204" s="32"/>
      <c r="L204" s="33"/>
      <c r="M204" s="162"/>
      <c r="N204" s="163"/>
      <c r="O204" s="58"/>
      <c r="P204" s="58"/>
      <c r="Q204" s="58"/>
      <c r="R204" s="58"/>
      <c r="S204" s="58"/>
      <c r="T204" s="59"/>
      <c r="U204" s="32"/>
      <c r="V204" s="32"/>
      <c r="W204" s="32"/>
      <c r="X204" s="32"/>
      <c r="Y204" s="32"/>
      <c r="Z204" s="32"/>
      <c r="AA204" s="32"/>
      <c r="AB204" s="32"/>
      <c r="AC204" s="32"/>
      <c r="AD204" s="32"/>
      <c r="AE204" s="32"/>
      <c r="AT204" s="17" t="s">
        <v>149</v>
      </c>
      <c r="AU204" s="17" t="s">
        <v>172</v>
      </c>
    </row>
    <row r="205" spans="2:51" s="13" customFormat="1" ht="12">
      <c r="B205" s="175"/>
      <c r="D205" s="159" t="s">
        <v>196</v>
      </c>
      <c r="E205" s="182" t="s">
        <v>1</v>
      </c>
      <c r="F205" s="176" t="s">
        <v>1294</v>
      </c>
      <c r="H205" s="177">
        <v>0.74</v>
      </c>
      <c r="I205" s="178"/>
      <c r="L205" s="175"/>
      <c r="M205" s="179"/>
      <c r="N205" s="180"/>
      <c r="O205" s="180"/>
      <c r="P205" s="180"/>
      <c r="Q205" s="180"/>
      <c r="R205" s="180"/>
      <c r="S205" s="180"/>
      <c r="T205" s="181"/>
      <c r="AT205" s="182" t="s">
        <v>196</v>
      </c>
      <c r="AU205" s="182" t="s">
        <v>172</v>
      </c>
      <c r="AV205" s="13" t="s">
        <v>84</v>
      </c>
      <c r="AW205" s="13" t="s">
        <v>30</v>
      </c>
      <c r="AX205" s="13" t="s">
        <v>74</v>
      </c>
      <c r="AY205" s="182" t="s">
        <v>140</v>
      </c>
    </row>
    <row r="206" spans="2:51" s="14" customFormat="1" ht="12">
      <c r="B206" s="187"/>
      <c r="D206" s="159" t="s">
        <v>196</v>
      </c>
      <c r="E206" s="188" t="s">
        <v>1</v>
      </c>
      <c r="F206" s="189" t="s">
        <v>1059</v>
      </c>
      <c r="H206" s="190">
        <v>0.74</v>
      </c>
      <c r="I206" s="191"/>
      <c r="L206" s="187"/>
      <c r="M206" s="192"/>
      <c r="N206" s="193"/>
      <c r="O206" s="193"/>
      <c r="P206" s="193"/>
      <c r="Q206" s="193"/>
      <c r="R206" s="193"/>
      <c r="S206" s="193"/>
      <c r="T206" s="194"/>
      <c r="AT206" s="188" t="s">
        <v>196</v>
      </c>
      <c r="AU206" s="188" t="s">
        <v>172</v>
      </c>
      <c r="AV206" s="14" t="s">
        <v>147</v>
      </c>
      <c r="AW206" s="14" t="s">
        <v>30</v>
      </c>
      <c r="AX206" s="14" t="s">
        <v>82</v>
      </c>
      <c r="AY206" s="188" t="s">
        <v>140</v>
      </c>
    </row>
    <row r="207" spans="1:65" s="2" customFormat="1" ht="55.5" customHeight="1">
      <c r="A207" s="32"/>
      <c r="B207" s="144"/>
      <c r="C207" s="145" t="s">
        <v>718</v>
      </c>
      <c r="D207" s="145" t="s">
        <v>143</v>
      </c>
      <c r="E207" s="146" t="s">
        <v>1132</v>
      </c>
      <c r="F207" s="147" t="s">
        <v>1133</v>
      </c>
      <c r="G207" s="148" t="s">
        <v>379</v>
      </c>
      <c r="H207" s="149">
        <v>34.1</v>
      </c>
      <c r="I207" s="150"/>
      <c r="J207" s="151">
        <f>ROUND(I207*H207,2)</f>
        <v>0</v>
      </c>
      <c r="K207" s="152"/>
      <c r="L207" s="33"/>
      <c r="M207" s="153" t="s">
        <v>1</v>
      </c>
      <c r="N207" s="154" t="s">
        <v>39</v>
      </c>
      <c r="O207" s="58"/>
      <c r="P207" s="155">
        <f>O207*H207</f>
        <v>0</v>
      </c>
      <c r="Q207" s="155">
        <v>0</v>
      </c>
      <c r="R207" s="155">
        <f>Q207*H207</f>
        <v>0</v>
      </c>
      <c r="S207" s="155">
        <v>0</v>
      </c>
      <c r="T207" s="156">
        <f>S207*H207</f>
        <v>0</v>
      </c>
      <c r="U207" s="32"/>
      <c r="V207" s="32"/>
      <c r="W207" s="32"/>
      <c r="X207" s="32"/>
      <c r="Y207" s="32"/>
      <c r="Z207" s="32"/>
      <c r="AA207" s="32"/>
      <c r="AB207" s="32"/>
      <c r="AC207" s="32"/>
      <c r="AD207" s="32"/>
      <c r="AE207" s="32"/>
      <c r="AR207" s="157" t="s">
        <v>147</v>
      </c>
      <c r="AT207" s="157" t="s">
        <v>143</v>
      </c>
      <c r="AU207" s="157" t="s">
        <v>172</v>
      </c>
      <c r="AY207" s="17" t="s">
        <v>140</v>
      </c>
      <c r="BE207" s="158">
        <f>IF(N207="základní",J207,0)</f>
        <v>0</v>
      </c>
      <c r="BF207" s="158">
        <f>IF(N207="snížená",J207,0)</f>
        <v>0</v>
      </c>
      <c r="BG207" s="158">
        <f>IF(N207="zákl. přenesená",J207,0)</f>
        <v>0</v>
      </c>
      <c r="BH207" s="158">
        <f>IF(N207="sníž. přenesená",J207,0)</f>
        <v>0</v>
      </c>
      <c r="BI207" s="158">
        <f>IF(N207="nulová",J207,0)</f>
        <v>0</v>
      </c>
      <c r="BJ207" s="17" t="s">
        <v>82</v>
      </c>
      <c r="BK207" s="158">
        <f>ROUND(I207*H207,2)</f>
        <v>0</v>
      </c>
      <c r="BL207" s="17" t="s">
        <v>147</v>
      </c>
      <c r="BM207" s="157" t="s">
        <v>345</v>
      </c>
    </row>
    <row r="208" spans="1:47" s="2" customFormat="1" ht="29.25">
      <c r="A208" s="32"/>
      <c r="B208" s="33"/>
      <c r="C208" s="32"/>
      <c r="D208" s="159" t="s">
        <v>149</v>
      </c>
      <c r="E208" s="32"/>
      <c r="F208" s="160" t="s">
        <v>1133</v>
      </c>
      <c r="G208" s="32"/>
      <c r="H208" s="32"/>
      <c r="I208" s="161"/>
      <c r="J208" s="32"/>
      <c r="K208" s="32"/>
      <c r="L208" s="33"/>
      <c r="M208" s="162"/>
      <c r="N208" s="163"/>
      <c r="O208" s="58"/>
      <c r="P208" s="58"/>
      <c r="Q208" s="58"/>
      <c r="R208" s="58"/>
      <c r="S208" s="58"/>
      <c r="T208" s="59"/>
      <c r="U208" s="32"/>
      <c r="V208" s="32"/>
      <c r="W208" s="32"/>
      <c r="X208" s="32"/>
      <c r="Y208" s="32"/>
      <c r="Z208" s="32"/>
      <c r="AA208" s="32"/>
      <c r="AB208" s="32"/>
      <c r="AC208" s="32"/>
      <c r="AD208" s="32"/>
      <c r="AE208" s="32"/>
      <c r="AT208" s="17" t="s">
        <v>149</v>
      </c>
      <c r="AU208" s="17" t="s">
        <v>172</v>
      </c>
    </row>
    <row r="209" spans="2:51" s="13" customFormat="1" ht="12">
      <c r="B209" s="175"/>
      <c r="D209" s="159" t="s">
        <v>196</v>
      </c>
      <c r="E209" s="182" t="s">
        <v>1</v>
      </c>
      <c r="F209" s="176" t="s">
        <v>1311</v>
      </c>
      <c r="H209" s="177">
        <v>34.1</v>
      </c>
      <c r="I209" s="178"/>
      <c r="L209" s="175"/>
      <c r="M209" s="179"/>
      <c r="N209" s="180"/>
      <c r="O209" s="180"/>
      <c r="P209" s="180"/>
      <c r="Q209" s="180"/>
      <c r="R209" s="180"/>
      <c r="S209" s="180"/>
      <c r="T209" s="181"/>
      <c r="AT209" s="182" t="s">
        <v>196</v>
      </c>
      <c r="AU209" s="182" t="s">
        <v>172</v>
      </c>
      <c r="AV209" s="13" t="s">
        <v>84</v>
      </c>
      <c r="AW209" s="13" t="s">
        <v>30</v>
      </c>
      <c r="AX209" s="13" t="s">
        <v>74</v>
      </c>
      <c r="AY209" s="182" t="s">
        <v>140</v>
      </c>
    </row>
    <row r="210" spans="2:51" s="14" customFormat="1" ht="12">
      <c r="B210" s="187"/>
      <c r="D210" s="159" t="s">
        <v>196</v>
      </c>
      <c r="E210" s="188" t="s">
        <v>1</v>
      </c>
      <c r="F210" s="189" t="s">
        <v>1059</v>
      </c>
      <c r="H210" s="190">
        <v>34.1</v>
      </c>
      <c r="I210" s="191"/>
      <c r="L210" s="187"/>
      <c r="M210" s="192"/>
      <c r="N210" s="193"/>
      <c r="O210" s="193"/>
      <c r="P210" s="193"/>
      <c r="Q210" s="193"/>
      <c r="R210" s="193"/>
      <c r="S210" s="193"/>
      <c r="T210" s="194"/>
      <c r="AT210" s="188" t="s">
        <v>196</v>
      </c>
      <c r="AU210" s="188" t="s">
        <v>172</v>
      </c>
      <c r="AV210" s="14" t="s">
        <v>147</v>
      </c>
      <c r="AW210" s="14" t="s">
        <v>30</v>
      </c>
      <c r="AX210" s="14" t="s">
        <v>82</v>
      </c>
      <c r="AY210" s="188" t="s">
        <v>140</v>
      </c>
    </row>
    <row r="211" spans="2:63" s="12" customFormat="1" ht="22.9" customHeight="1">
      <c r="B211" s="131"/>
      <c r="D211" s="132" t="s">
        <v>73</v>
      </c>
      <c r="E211" s="142" t="s">
        <v>277</v>
      </c>
      <c r="F211" s="142" t="s">
        <v>512</v>
      </c>
      <c r="I211" s="134"/>
      <c r="J211" s="143">
        <f>BK211</f>
        <v>0</v>
      </c>
      <c r="L211" s="131"/>
      <c r="M211" s="136"/>
      <c r="N211" s="137"/>
      <c r="O211" s="137"/>
      <c r="P211" s="138">
        <f>SUM(P212:P223)</f>
        <v>0</v>
      </c>
      <c r="Q211" s="137"/>
      <c r="R211" s="138">
        <f>SUM(R212:R223)</f>
        <v>0</v>
      </c>
      <c r="S211" s="137"/>
      <c r="T211" s="139">
        <f>SUM(T212:T223)</f>
        <v>0</v>
      </c>
      <c r="AR211" s="132" t="s">
        <v>82</v>
      </c>
      <c r="AT211" s="140" t="s">
        <v>73</v>
      </c>
      <c r="AU211" s="140" t="s">
        <v>82</v>
      </c>
      <c r="AY211" s="132" t="s">
        <v>140</v>
      </c>
      <c r="BK211" s="141">
        <f>SUM(BK212:BK223)</f>
        <v>0</v>
      </c>
    </row>
    <row r="212" spans="1:65" s="2" customFormat="1" ht="24.2" customHeight="1">
      <c r="A212" s="32"/>
      <c r="B212" s="144"/>
      <c r="C212" s="145" t="s">
        <v>655</v>
      </c>
      <c r="D212" s="145" t="s">
        <v>143</v>
      </c>
      <c r="E212" s="146" t="s">
        <v>1295</v>
      </c>
      <c r="F212" s="147" t="s">
        <v>1296</v>
      </c>
      <c r="G212" s="148" t="s">
        <v>146</v>
      </c>
      <c r="H212" s="149">
        <v>10.8</v>
      </c>
      <c r="I212" s="150"/>
      <c r="J212" s="151">
        <f>ROUND(I212*H212,2)</f>
        <v>0</v>
      </c>
      <c r="K212" s="152"/>
      <c r="L212" s="33"/>
      <c r="M212" s="153" t="s">
        <v>1</v>
      </c>
      <c r="N212" s="154" t="s">
        <v>39</v>
      </c>
      <c r="O212" s="58"/>
      <c r="P212" s="155">
        <f>O212*H212</f>
        <v>0</v>
      </c>
      <c r="Q212" s="155">
        <v>0</v>
      </c>
      <c r="R212" s="155">
        <f>Q212*H212</f>
        <v>0</v>
      </c>
      <c r="S212" s="155">
        <v>0</v>
      </c>
      <c r="T212" s="156">
        <f>S212*H212</f>
        <v>0</v>
      </c>
      <c r="U212" s="32"/>
      <c r="V212" s="32"/>
      <c r="W212" s="32"/>
      <c r="X212" s="32"/>
      <c r="Y212" s="32"/>
      <c r="Z212" s="32"/>
      <c r="AA212" s="32"/>
      <c r="AB212" s="32"/>
      <c r="AC212" s="32"/>
      <c r="AD212" s="32"/>
      <c r="AE212" s="32"/>
      <c r="AR212" s="157" t="s">
        <v>147</v>
      </c>
      <c r="AT212" s="157" t="s">
        <v>143</v>
      </c>
      <c r="AU212" s="157" t="s">
        <v>84</v>
      </c>
      <c r="AY212" s="17" t="s">
        <v>140</v>
      </c>
      <c r="BE212" s="158">
        <f>IF(N212="základní",J212,0)</f>
        <v>0</v>
      </c>
      <c r="BF212" s="158">
        <f>IF(N212="snížená",J212,0)</f>
        <v>0</v>
      </c>
      <c r="BG212" s="158">
        <f>IF(N212="zákl. přenesená",J212,0)</f>
        <v>0</v>
      </c>
      <c r="BH212" s="158">
        <f>IF(N212="sníž. přenesená",J212,0)</f>
        <v>0</v>
      </c>
      <c r="BI212" s="158">
        <f>IF(N212="nulová",J212,0)</f>
        <v>0</v>
      </c>
      <c r="BJ212" s="17" t="s">
        <v>82</v>
      </c>
      <c r="BK212" s="158">
        <f>ROUND(I212*H212,2)</f>
        <v>0</v>
      </c>
      <c r="BL212" s="17" t="s">
        <v>147</v>
      </c>
      <c r="BM212" s="157" t="s">
        <v>366</v>
      </c>
    </row>
    <row r="213" spans="1:47" s="2" customFormat="1" ht="12">
      <c r="A213" s="32"/>
      <c r="B213" s="33"/>
      <c r="C213" s="32"/>
      <c r="D213" s="159" t="s">
        <v>149</v>
      </c>
      <c r="E213" s="32"/>
      <c r="F213" s="160" t="s">
        <v>1296</v>
      </c>
      <c r="G213" s="32"/>
      <c r="H213" s="32"/>
      <c r="I213" s="161"/>
      <c r="J213" s="32"/>
      <c r="K213" s="32"/>
      <c r="L213" s="33"/>
      <c r="M213" s="162"/>
      <c r="N213" s="163"/>
      <c r="O213" s="58"/>
      <c r="P213" s="58"/>
      <c r="Q213" s="58"/>
      <c r="R213" s="58"/>
      <c r="S213" s="58"/>
      <c r="T213" s="59"/>
      <c r="U213" s="32"/>
      <c r="V213" s="32"/>
      <c r="W213" s="32"/>
      <c r="X213" s="32"/>
      <c r="Y213" s="32"/>
      <c r="Z213" s="32"/>
      <c r="AA213" s="32"/>
      <c r="AB213" s="32"/>
      <c r="AC213" s="32"/>
      <c r="AD213" s="32"/>
      <c r="AE213" s="32"/>
      <c r="AT213" s="17" t="s">
        <v>149</v>
      </c>
      <c r="AU213" s="17" t="s">
        <v>84</v>
      </c>
    </row>
    <row r="214" spans="1:65" s="2" customFormat="1" ht="16.5" customHeight="1">
      <c r="A214" s="32"/>
      <c r="B214" s="144"/>
      <c r="C214" s="145" t="s">
        <v>660</v>
      </c>
      <c r="D214" s="145" t="s">
        <v>143</v>
      </c>
      <c r="E214" s="146" t="s">
        <v>1144</v>
      </c>
      <c r="F214" s="147" t="s">
        <v>1145</v>
      </c>
      <c r="G214" s="148" t="s">
        <v>156</v>
      </c>
      <c r="H214" s="149">
        <v>2</v>
      </c>
      <c r="I214" s="150"/>
      <c r="J214" s="151">
        <f>ROUND(I214*H214,2)</f>
        <v>0</v>
      </c>
      <c r="K214" s="152"/>
      <c r="L214" s="33"/>
      <c r="M214" s="153" t="s">
        <v>1</v>
      </c>
      <c r="N214" s="154" t="s">
        <v>39</v>
      </c>
      <c r="O214" s="58"/>
      <c r="P214" s="155">
        <f>O214*H214</f>
        <v>0</v>
      </c>
      <c r="Q214" s="155">
        <v>0</v>
      </c>
      <c r="R214" s="155">
        <f>Q214*H214</f>
        <v>0</v>
      </c>
      <c r="S214" s="155">
        <v>0</v>
      </c>
      <c r="T214" s="156">
        <f>S214*H214</f>
        <v>0</v>
      </c>
      <c r="U214" s="32"/>
      <c r="V214" s="32"/>
      <c r="W214" s="32"/>
      <c r="X214" s="32"/>
      <c r="Y214" s="32"/>
      <c r="Z214" s="32"/>
      <c r="AA214" s="32"/>
      <c r="AB214" s="32"/>
      <c r="AC214" s="32"/>
      <c r="AD214" s="32"/>
      <c r="AE214" s="32"/>
      <c r="AR214" s="157" t="s">
        <v>147</v>
      </c>
      <c r="AT214" s="157" t="s">
        <v>143</v>
      </c>
      <c r="AU214" s="157" t="s">
        <v>84</v>
      </c>
      <c r="AY214" s="17" t="s">
        <v>140</v>
      </c>
      <c r="BE214" s="158">
        <f>IF(N214="základní",J214,0)</f>
        <v>0</v>
      </c>
      <c r="BF214" s="158">
        <f>IF(N214="snížená",J214,0)</f>
        <v>0</v>
      </c>
      <c r="BG214" s="158">
        <f>IF(N214="zákl. přenesená",J214,0)</f>
        <v>0</v>
      </c>
      <c r="BH214" s="158">
        <f>IF(N214="sníž. přenesená",J214,0)</f>
        <v>0</v>
      </c>
      <c r="BI214" s="158">
        <f>IF(N214="nulová",J214,0)</f>
        <v>0</v>
      </c>
      <c r="BJ214" s="17" t="s">
        <v>82</v>
      </c>
      <c r="BK214" s="158">
        <f>ROUND(I214*H214,2)</f>
        <v>0</v>
      </c>
      <c r="BL214" s="17" t="s">
        <v>147</v>
      </c>
      <c r="BM214" s="157" t="s">
        <v>766</v>
      </c>
    </row>
    <row r="215" spans="1:47" s="2" customFormat="1" ht="12">
      <c r="A215" s="32"/>
      <c r="B215" s="33"/>
      <c r="C215" s="32"/>
      <c r="D215" s="159" t="s">
        <v>149</v>
      </c>
      <c r="E215" s="32"/>
      <c r="F215" s="160" t="s">
        <v>1145</v>
      </c>
      <c r="G215" s="32"/>
      <c r="H215" s="32"/>
      <c r="I215" s="161"/>
      <c r="J215" s="32"/>
      <c r="K215" s="32"/>
      <c r="L215" s="33"/>
      <c r="M215" s="162"/>
      <c r="N215" s="163"/>
      <c r="O215" s="58"/>
      <c r="P215" s="58"/>
      <c r="Q215" s="58"/>
      <c r="R215" s="58"/>
      <c r="S215" s="58"/>
      <c r="T215" s="59"/>
      <c r="U215" s="32"/>
      <c r="V215" s="32"/>
      <c r="W215" s="32"/>
      <c r="X215" s="32"/>
      <c r="Y215" s="32"/>
      <c r="Z215" s="32"/>
      <c r="AA215" s="32"/>
      <c r="AB215" s="32"/>
      <c r="AC215" s="32"/>
      <c r="AD215" s="32"/>
      <c r="AE215" s="32"/>
      <c r="AT215" s="17" t="s">
        <v>149</v>
      </c>
      <c r="AU215" s="17" t="s">
        <v>84</v>
      </c>
    </row>
    <row r="216" spans="1:65" s="2" customFormat="1" ht="24.2" customHeight="1">
      <c r="A216" s="32"/>
      <c r="B216" s="144"/>
      <c r="C216" s="145" t="s">
        <v>388</v>
      </c>
      <c r="D216" s="145" t="s">
        <v>143</v>
      </c>
      <c r="E216" s="146" t="s">
        <v>1146</v>
      </c>
      <c r="F216" s="147" t="s">
        <v>1147</v>
      </c>
      <c r="G216" s="148" t="s">
        <v>156</v>
      </c>
      <c r="H216" s="149">
        <v>1</v>
      </c>
      <c r="I216" s="150"/>
      <c r="J216" s="151">
        <f>ROUND(I216*H216,2)</f>
        <v>0</v>
      </c>
      <c r="K216" s="152"/>
      <c r="L216" s="33"/>
      <c r="M216" s="153" t="s">
        <v>1</v>
      </c>
      <c r="N216" s="154" t="s">
        <v>39</v>
      </c>
      <c r="O216" s="58"/>
      <c r="P216" s="155">
        <f>O216*H216</f>
        <v>0</v>
      </c>
      <c r="Q216" s="155">
        <v>0</v>
      </c>
      <c r="R216" s="155">
        <f>Q216*H216</f>
        <v>0</v>
      </c>
      <c r="S216" s="155">
        <v>0</v>
      </c>
      <c r="T216" s="156">
        <f>S216*H216</f>
        <v>0</v>
      </c>
      <c r="U216" s="32"/>
      <c r="V216" s="32"/>
      <c r="W216" s="32"/>
      <c r="X216" s="32"/>
      <c r="Y216" s="32"/>
      <c r="Z216" s="32"/>
      <c r="AA216" s="32"/>
      <c r="AB216" s="32"/>
      <c r="AC216" s="32"/>
      <c r="AD216" s="32"/>
      <c r="AE216" s="32"/>
      <c r="AR216" s="157" t="s">
        <v>147</v>
      </c>
      <c r="AT216" s="157" t="s">
        <v>143</v>
      </c>
      <c r="AU216" s="157" t="s">
        <v>84</v>
      </c>
      <c r="AY216" s="17" t="s">
        <v>140</v>
      </c>
      <c r="BE216" s="158">
        <f>IF(N216="základní",J216,0)</f>
        <v>0</v>
      </c>
      <c r="BF216" s="158">
        <f>IF(N216="snížená",J216,0)</f>
        <v>0</v>
      </c>
      <c r="BG216" s="158">
        <f>IF(N216="zákl. přenesená",J216,0)</f>
        <v>0</v>
      </c>
      <c r="BH216" s="158">
        <f>IF(N216="sníž. přenesená",J216,0)</f>
        <v>0</v>
      </c>
      <c r="BI216" s="158">
        <f>IF(N216="nulová",J216,0)</f>
        <v>0</v>
      </c>
      <c r="BJ216" s="17" t="s">
        <v>82</v>
      </c>
      <c r="BK216" s="158">
        <f>ROUND(I216*H216,2)</f>
        <v>0</v>
      </c>
      <c r="BL216" s="17" t="s">
        <v>147</v>
      </c>
      <c r="BM216" s="157" t="s">
        <v>430</v>
      </c>
    </row>
    <row r="217" spans="1:47" s="2" customFormat="1" ht="19.5">
      <c r="A217" s="32"/>
      <c r="B217" s="33"/>
      <c r="C217" s="32"/>
      <c r="D217" s="159" t="s">
        <v>149</v>
      </c>
      <c r="E217" s="32"/>
      <c r="F217" s="160" t="s">
        <v>1147</v>
      </c>
      <c r="G217" s="32"/>
      <c r="H217" s="32"/>
      <c r="I217" s="161"/>
      <c r="J217" s="32"/>
      <c r="K217" s="32"/>
      <c r="L217" s="33"/>
      <c r="M217" s="162"/>
      <c r="N217" s="163"/>
      <c r="O217" s="58"/>
      <c r="P217" s="58"/>
      <c r="Q217" s="58"/>
      <c r="R217" s="58"/>
      <c r="S217" s="58"/>
      <c r="T217" s="59"/>
      <c r="U217" s="32"/>
      <c r="V217" s="32"/>
      <c r="W217" s="32"/>
      <c r="X217" s="32"/>
      <c r="Y217" s="32"/>
      <c r="Z217" s="32"/>
      <c r="AA217" s="32"/>
      <c r="AB217" s="32"/>
      <c r="AC217" s="32"/>
      <c r="AD217" s="32"/>
      <c r="AE217" s="32"/>
      <c r="AT217" s="17" t="s">
        <v>149</v>
      </c>
      <c r="AU217" s="17" t="s">
        <v>84</v>
      </c>
    </row>
    <row r="218" spans="1:65" s="2" customFormat="1" ht="24.2" customHeight="1">
      <c r="A218" s="32"/>
      <c r="B218" s="144"/>
      <c r="C218" s="145" t="s">
        <v>382</v>
      </c>
      <c r="D218" s="145" t="s">
        <v>143</v>
      </c>
      <c r="E218" s="146" t="s">
        <v>1297</v>
      </c>
      <c r="F218" s="147" t="s">
        <v>1298</v>
      </c>
      <c r="G218" s="148" t="s">
        <v>385</v>
      </c>
      <c r="H218" s="149">
        <v>27.135</v>
      </c>
      <c r="I218" s="150"/>
      <c r="J218" s="151">
        <f>ROUND(I218*H218,2)</f>
        <v>0</v>
      </c>
      <c r="K218" s="152"/>
      <c r="L218" s="33"/>
      <c r="M218" s="153" t="s">
        <v>1</v>
      </c>
      <c r="N218" s="154" t="s">
        <v>39</v>
      </c>
      <c r="O218" s="58"/>
      <c r="P218" s="155">
        <f>O218*H218</f>
        <v>0</v>
      </c>
      <c r="Q218" s="155">
        <v>0</v>
      </c>
      <c r="R218" s="155">
        <f>Q218*H218</f>
        <v>0</v>
      </c>
      <c r="S218" s="155">
        <v>0</v>
      </c>
      <c r="T218" s="156">
        <f>S218*H218</f>
        <v>0</v>
      </c>
      <c r="U218" s="32"/>
      <c r="V218" s="32"/>
      <c r="W218" s="32"/>
      <c r="X218" s="32"/>
      <c r="Y218" s="32"/>
      <c r="Z218" s="32"/>
      <c r="AA218" s="32"/>
      <c r="AB218" s="32"/>
      <c r="AC218" s="32"/>
      <c r="AD218" s="32"/>
      <c r="AE218" s="32"/>
      <c r="AR218" s="157" t="s">
        <v>147</v>
      </c>
      <c r="AT218" s="157" t="s">
        <v>143</v>
      </c>
      <c r="AU218" s="157" t="s">
        <v>84</v>
      </c>
      <c r="AY218" s="17" t="s">
        <v>140</v>
      </c>
      <c r="BE218" s="158">
        <f>IF(N218="základní",J218,0)</f>
        <v>0</v>
      </c>
      <c r="BF218" s="158">
        <f>IF(N218="snížená",J218,0)</f>
        <v>0</v>
      </c>
      <c r="BG218" s="158">
        <f>IF(N218="zákl. přenesená",J218,0)</f>
        <v>0</v>
      </c>
      <c r="BH218" s="158">
        <f>IF(N218="sníž. přenesená",J218,0)</f>
        <v>0</v>
      </c>
      <c r="BI218" s="158">
        <f>IF(N218="nulová",J218,0)</f>
        <v>0</v>
      </c>
      <c r="BJ218" s="17" t="s">
        <v>82</v>
      </c>
      <c r="BK218" s="158">
        <f>ROUND(I218*H218,2)</f>
        <v>0</v>
      </c>
      <c r="BL218" s="17" t="s">
        <v>147</v>
      </c>
      <c r="BM218" s="157" t="s">
        <v>293</v>
      </c>
    </row>
    <row r="219" spans="1:47" s="2" customFormat="1" ht="12">
      <c r="A219" s="32"/>
      <c r="B219" s="33"/>
      <c r="C219" s="32"/>
      <c r="D219" s="159" t="s">
        <v>149</v>
      </c>
      <c r="E219" s="32"/>
      <c r="F219" s="160" t="s">
        <v>1298</v>
      </c>
      <c r="G219" s="32"/>
      <c r="H219" s="32"/>
      <c r="I219" s="161"/>
      <c r="J219" s="32"/>
      <c r="K219" s="32"/>
      <c r="L219" s="33"/>
      <c r="M219" s="162"/>
      <c r="N219" s="163"/>
      <c r="O219" s="58"/>
      <c r="P219" s="58"/>
      <c r="Q219" s="58"/>
      <c r="R219" s="58"/>
      <c r="S219" s="58"/>
      <c r="T219" s="59"/>
      <c r="U219" s="32"/>
      <c r="V219" s="32"/>
      <c r="W219" s="32"/>
      <c r="X219" s="32"/>
      <c r="Y219" s="32"/>
      <c r="Z219" s="32"/>
      <c r="AA219" s="32"/>
      <c r="AB219" s="32"/>
      <c r="AC219" s="32"/>
      <c r="AD219" s="32"/>
      <c r="AE219" s="32"/>
      <c r="AT219" s="17" t="s">
        <v>149</v>
      </c>
      <c r="AU219" s="17" t="s">
        <v>84</v>
      </c>
    </row>
    <row r="220" spans="2:51" s="13" customFormat="1" ht="12">
      <c r="B220" s="175"/>
      <c r="D220" s="159" t="s">
        <v>196</v>
      </c>
      <c r="E220" s="182" t="s">
        <v>1</v>
      </c>
      <c r="F220" s="176" t="s">
        <v>1299</v>
      </c>
      <c r="H220" s="177">
        <v>0.875</v>
      </c>
      <c r="I220" s="178"/>
      <c r="L220" s="175"/>
      <c r="M220" s="179"/>
      <c r="N220" s="180"/>
      <c r="O220" s="180"/>
      <c r="P220" s="180"/>
      <c r="Q220" s="180"/>
      <c r="R220" s="180"/>
      <c r="S220" s="180"/>
      <c r="T220" s="181"/>
      <c r="AT220" s="182" t="s">
        <v>196</v>
      </c>
      <c r="AU220" s="182" t="s">
        <v>84</v>
      </c>
      <c r="AV220" s="13" t="s">
        <v>84</v>
      </c>
      <c r="AW220" s="13" t="s">
        <v>30</v>
      </c>
      <c r="AX220" s="13" t="s">
        <v>74</v>
      </c>
      <c r="AY220" s="182" t="s">
        <v>140</v>
      </c>
    </row>
    <row r="221" spans="2:51" s="13" customFormat="1" ht="12">
      <c r="B221" s="175"/>
      <c r="D221" s="159" t="s">
        <v>196</v>
      </c>
      <c r="E221" s="182" t="s">
        <v>1</v>
      </c>
      <c r="F221" s="176" t="s">
        <v>1300</v>
      </c>
      <c r="H221" s="177">
        <v>7</v>
      </c>
      <c r="I221" s="178"/>
      <c r="L221" s="175"/>
      <c r="M221" s="179"/>
      <c r="N221" s="180"/>
      <c r="O221" s="180"/>
      <c r="P221" s="180"/>
      <c r="Q221" s="180"/>
      <c r="R221" s="180"/>
      <c r="S221" s="180"/>
      <c r="T221" s="181"/>
      <c r="AT221" s="182" t="s">
        <v>196</v>
      </c>
      <c r="AU221" s="182" t="s">
        <v>84</v>
      </c>
      <c r="AV221" s="13" t="s">
        <v>84</v>
      </c>
      <c r="AW221" s="13" t="s">
        <v>30</v>
      </c>
      <c r="AX221" s="13" t="s">
        <v>74</v>
      </c>
      <c r="AY221" s="182" t="s">
        <v>140</v>
      </c>
    </row>
    <row r="222" spans="2:51" s="13" customFormat="1" ht="12">
      <c r="B222" s="175"/>
      <c r="D222" s="159" t="s">
        <v>196</v>
      </c>
      <c r="E222" s="182" t="s">
        <v>1</v>
      </c>
      <c r="F222" s="176" t="s">
        <v>1312</v>
      </c>
      <c r="H222" s="177">
        <v>19.26</v>
      </c>
      <c r="I222" s="178"/>
      <c r="L222" s="175"/>
      <c r="M222" s="179"/>
      <c r="N222" s="180"/>
      <c r="O222" s="180"/>
      <c r="P222" s="180"/>
      <c r="Q222" s="180"/>
      <c r="R222" s="180"/>
      <c r="S222" s="180"/>
      <c r="T222" s="181"/>
      <c r="AT222" s="182" t="s">
        <v>196</v>
      </c>
      <c r="AU222" s="182" t="s">
        <v>84</v>
      </c>
      <c r="AV222" s="13" t="s">
        <v>84</v>
      </c>
      <c r="AW222" s="13" t="s">
        <v>30</v>
      </c>
      <c r="AX222" s="13" t="s">
        <v>74</v>
      </c>
      <c r="AY222" s="182" t="s">
        <v>140</v>
      </c>
    </row>
    <row r="223" spans="2:51" s="14" customFormat="1" ht="12">
      <c r="B223" s="187"/>
      <c r="D223" s="159" t="s">
        <v>196</v>
      </c>
      <c r="E223" s="188" t="s">
        <v>1</v>
      </c>
      <c r="F223" s="189" t="s">
        <v>1059</v>
      </c>
      <c r="H223" s="190">
        <v>27.135</v>
      </c>
      <c r="I223" s="191"/>
      <c r="L223" s="187"/>
      <c r="M223" s="192"/>
      <c r="N223" s="193"/>
      <c r="O223" s="193"/>
      <c r="P223" s="193"/>
      <c r="Q223" s="193"/>
      <c r="R223" s="193"/>
      <c r="S223" s="193"/>
      <c r="T223" s="194"/>
      <c r="AT223" s="188" t="s">
        <v>196</v>
      </c>
      <c r="AU223" s="188" t="s">
        <v>84</v>
      </c>
      <c r="AV223" s="14" t="s">
        <v>147</v>
      </c>
      <c r="AW223" s="14" t="s">
        <v>30</v>
      </c>
      <c r="AX223" s="14" t="s">
        <v>82</v>
      </c>
      <c r="AY223" s="188" t="s">
        <v>140</v>
      </c>
    </row>
    <row r="224" spans="2:63" s="12" customFormat="1" ht="22.9" customHeight="1">
      <c r="B224" s="131"/>
      <c r="D224" s="132" t="s">
        <v>73</v>
      </c>
      <c r="E224" s="142" t="s">
        <v>520</v>
      </c>
      <c r="F224" s="142" t="s">
        <v>521</v>
      </c>
      <c r="I224" s="134"/>
      <c r="J224" s="143">
        <f>BK224</f>
        <v>0</v>
      </c>
      <c r="L224" s="131"/>
      <c r="M224" s="136"/>
      <c r="N224" s="137"/>
      <c r="O224" s="137"/>
      <c r="P224" s="138">
        <f>SUM(P225:P232)</f>
        <v>0</v>
      </c>
      <c r="Q224" s="137"/>
      <c r="R224" s="138">
        <f>SUM(R225:R232)</f>
        <v>0</v>
      </c>
      <c r="S224" s="137"/>
      <c r="T224" s="139">
        <f>SUM(T225:T232)</f>
        <v>0</v>
      </c>
      <c r="AR224" s="132" t="s">
        <v>82</v>
      </c>
      <c r="AT224" s="140" t="s">
        <v>73</v>
      </c>
      <c r="AU224" s="140" t="s">
        <v>82</v>
      </c>
      <c r="AY224" s="132" t="s">
        <v>140</v>
      </c>
      <c r="BK224" s="141">
        <f>SUM(BK225:BK232)</f>
        <v>0</v>
      </c>
    </row>
    <row r="225" spans="1:65" s="2" customFormat="1" ht="49.15" customHeight="1">
      <c r="A225" s="32"/>
      <c r="B225" s="144"/>
      <c r="C225" s="145" t="s">
        <v>398</v>
      </c>
      <c r="D225" s="145" t="s">
        <v>143</v>
      </c>
      <c r="E225" s="146" t="s">
        <v>1159</v>
      </c>
      <c r="F225" s="147" t="s">
        <v>1160</v>
      </c>
      <c r="G225" s="148" t="s">
        <v>342</v>
      </c>
      <c r="H225" s="149">
        <v>67.566</v>
      </c>
      <c r="I225" s="150"/>
      <c r="J225" s="151">
        <f>ROUND(I225*H225,2)</f>
        <v>0</v>
      </c>
      <c r="K225" s="152"/>
      <c r="L225" s="33"/>
      <c r="M225" s="153" t="s">
        <v>1</v>
      </c>
      <c r="N225" s="154" t="s">
        <v>39</v>
      </c>
      <c r="O225" s="58"/>
      <c r="P225" s="155">
        <f>O225*H225</f>
        <v>0</v>
      </c>
      <c r="Q225" s="155">
        <v>0</v>
      </c>
      <c r="R225" s="155">
        <f>Q225*H225</f>
        <v>0</v>
      </c>
      <c r="S225" s="155">
        <v>0</v>
      </c>
      <c r="T225" s="156">
        <f>S225*H225</f>
        <v>0</v>
      </c>
      <c r="U225" s="32"/>
      <c r="V225" s="32"/>
      <c r="W225" s="32"/>
      <c r="X225" s="32"/>
      <c r="Y225" s="32"/>
      <c r="Z225" s="32"/>
      <c r="AA225" s="32"/>
      <c r="AB225" s="32"/>
      <c r="AC225" s="32"/>
      <c r="AD225" s="32"/>
      <c r="AE225" s="32"/>
      <c r="AR225" s="157" t="s">
        <v>147</v>
      </c>
      <c r="AT225" s="157" t="s">
        <v>143</v>
      </c>
      <c r="AU225" s="157" t="s">
        <v>84</v>
      </c>
      <c r="AY225" s="17" t="s">
        <v>140</v>
      </c>
      <c r="BE225" s="158">
        <f>IF(N225="základní",J225,0)</f>
        <v>0</v>
      </c>
      <c r="BF225" s="158">
        <f>IF(N225="snížená",J225,0)</f>
        <v>0</v>
      </c>
      <c r="BG225" s="158">
        <f>IF(N225="zákl. přenesená",J225,0)</f>
        <v>0</v>
      </c>
      <c r="BH225" s="158">
        <f>IF(N225="sníž. přenesená",J225,0)</f>
        <v>0</v>
      </c>
      <c r="BI225" s="158">
        <f>IF(N225="nulová",J225,0)</f>
        <v>0</v>
      </c>
      <c r="BJ225" s="17" t="s">
        <v>82</v>
      </c>
      <c r="BK225" s="158">
        <f>ROUND(I225*H225,2)</f>
        <v>0</v>
      </c>
      <c r="BL225" s="17" t="s">
        <v>147</v>
      </c>
      <c r="BM225" s="157" t="s">
        <v>306</v>
      </c>
    </row>
    <row r="226" spans="1:47" s="2" customFormat="1" ht="29.25">
      <c r="A226" s="32"/>
      <c r="B226" s="33"/>
      <c r="C226" s="32"/>
      <c r="D226" s="159" t="s">
        <v>149</v>
      </c>
      <c r="E226" s="32"/>
      <c r="F226" s="160" t="s">
        <v>1160</v>
      </c>
      <c r="G226" s="32"/>
      <c r="H226" s="32"/>
      <c r="I226" s="161"/>
      <c r="J226" s="32"/>
      <c r="K226" s="32"/>
      <c r="L226" s="33"/>
      <c r="M226" s="162"/>
      <c r="N226" s="163"/>
      <c r="O226" s="58"/>
      <c r="P226" s="58"/>
      <c r="Q226" s="58"/>
      <c r="R226" s="58"/>
      <c r="S226" s="58"/>
      <c r="T226" s="59"/>
      <c r="U226" s="32"/>
      <c r="V226" s="32"/>
      <c r="W226" s="32"/>
      <c r="X226" s="32"/>
      <c r="Y226" s="32"/>
      <c r="Z226" s="32"/>
      <c r="AA226" s="32"/>
      <c r="AB226" s="32"/>
      <c r="AC226" s="32"/>
      <c r="AD226" s="32"/>
      <c r="AE226" s="32"/>
      <c r="AT226" s="17" t="s">
        <v>149</v>
      </c>
      <c r="AU226" s="17" t="s">
        <v>84</v>
      </c>
    </row>
    <row r="227" spans="1:65" s="2" customFormat="1" ht="33" customHeight="1">
      <c r="A227" s="32"/>
      <c r="B227" s="144"/>
      <c r="C227" s="145" t="s">
        <v>409</v>
      </c>
      <c r="D227" s="145" t="s">
        <v>143</v>
      </c>
      <c r="E227" s="146" t="s">
        <v>1161</v>
      </c>
      <c r="F227" s="147" t="s">
        <v>1162</v>
      </c>
      <c r="G227" s="148" t="s">
        <v>342</v>
      </c>
      <c r="H227" s="149">
        <v>67.566</v>
      </c>
      <c r="I227" s="150"/>
      <c r="J227" s="151">
        <f>ROUND(I227*H227,2)</f>
        <v>0</v>
      </c>
      <c r="K227" s="152"/>
      <c r="L227" s="33"/>
      <c r="M227" s="153" t="s">
        <v>1</v>
      </c>
      <c r="N227" s="154" t="s">
        <v>39</v>
      </c>
      <c r="O227" s="58"/>
      <c r="P227" s="155">
        <f>O227*H227</f>
        <v>0</v>
      </c>
      <c r="Q227" s="155">
        <v>0</v>
      </c>
      <c r="R227" s="155">
        <f>Q227*H227</f>
        <v>0</v>
      </c>
      <c r="S227" s="155">
        <v>0</v>
      </c>
      <c r="T227" s="156">
        <f>S227*H227</f>
        <v>0</v>
      </c>
      <c r="U227" s="32"/>
      <c r="V227" s="32"/>
      <c r="W227" s="32"/>
      <c r="X227" s="32"/>
      <c r="Y227" s="32"/>
      <c r="Z227" s="32"/>
      <c r="AA227" s="32"/>
      <c r="AB227" s="32"/>
      <c r="AC227" s="32"/>
      <c r="AD227" s="32"/>
      <c r="AE227" s="32"/>
      <c r="AR227" s="157" t="s">
        <v>147</v>
      </c>
      <c r="AT227" s="157" t="s">
        <v>143</v>
      </c>
      <c r="AU227" s="157" t="s">
        <v>84</v>
      </c>
      <c r="AY227" s="17" t="s">
        <v>140</v>
      </c>
      <c r="BE227" s="158">
        <f>IF(N227="základní",J227,0)</f>
        <v>0</v>
      </c>
      <c r="BF227" s="158">
        <f>IF(N227="snížená",J227,0)</f>
        <v>0</v>
      </c>
      <c r="BG227" s="158">
        <f>IF(N227="zákl. přenesená",J227,0)</f>
        <v>0</v>
      </c>
      <c r="BH227" s="158">
        <f>IF(N227="sníž. přenesená",J227,0)</f>
        <v>0</v>
      </c>
      <c r="BI227" s="158">
        <f>IF(N227="nulová",J227,0)</f>
        <v>0</v>
      </c>
      <c r="BJ227" s="17" t="s">
        <v>82</v>
      </c>
      <c r="BK227" s="158">
        <f>ROUND(I227*H227,2)</f>
        <v>0</v>
      </c>
      <c r="BL227" s="17" t="s">
        <v>147</v>
      </c>
      <c r="BM227" s="157" t="s">
        <v>273</v>
      </c>
    </row>
    <row r="228" spans="1:47" s="2" customFormat="1" ht="19.5">
      <c r="A228" s="32"/>
      <c r="B228" s="33"/>
      <c r="C228" s="32"/>
      <c r="D228" s="159" t="s">
        <v>149</v>
      </c>
      <c r="E228" s="32"/>
      <c r="F228" s="160" t="s">
        <v>1162</v>
      </c>
      <c r="G228" s="32"/>
      <c r="H228" s="32"/>
      <c r="I228" s="161"/>
      <c r="J228" s="32"/>
      <c r="K228" s="32"/>
      <c r="L228" s="33"/>
      <c r="M228" s="162"/>
      <c r="N228" s="163"/>
      <c r="O228" s="58"/>
      <c r="P228" s="58"/>
      <c r="Q228" s="58"/>
      <c r="R228" s="58"/>
      <c r="S228" s="58"/>
      <c r="T228" s="59"/>
      <c r="U228" s="32"/>
      <c r="V228" s="32"/>
      <c r="W228" s="32"/>
      <c r="X228" s="32"/>
      <c r="Y228" s="32"/>
      <c r="Z228" s="32"/>
      <c r="AA228" s="32"/>
      <c r="AB228" s="32"/>
      <c r="AC228" s="32"/>
      <c r="AD228" s="32"/>
      <c r="AE228" s="32"/>
      <c r="AT228" s="17" t="s">
        <v>149</v>
      </c>
      <c r="AU228" s="17" t="s">
        <v>84</v>
      </c>
    </row>
    <row r="229" spans="1:65" s="2" customFormat="1" ht="44.25" customHeight="1">
      <c r="A229" s="32"/>
      <c r="B229" s="144"/>
      <c r="C229" s="145" t="s">
        <v>404</v>
      </c>
      <c r="D229" s="145" t="s">
        <v>143</v>
      </c>
      <c r="E229" s="146" t="s">
        <v>1163</v>
      </c>
      <c r="F229" s="147" t="s">
        <v>1164</v>
      </c>
      <c r="G229" s="148" t="s">
        <v>342</v>
      </c>
      <c r="H229" s="149">
        <v>1283.754</v>
      </c>
      <c r="I229" s="150"/>
      <c r="J229" s="151">
        <f>ROUND(I229*H229,2)</f>
        <v>0</v>
      </c>
      <c r="K229" s="152"/>
      <c r="L229" s="33"/>
      <c r="M229" s="153" t="s">
        <v>1</v>
      </c>
      <c r="N229" s="154" t="s">
        <v>39</v>
      </c>
      <c r="O229" s="58"/>
      <c r="P229" s="155">
        <f>O229*H229</f>
        <v>0</v>
      </c>
      <c r="Q229" s="155">
        <v>0</v>
      </c>
      <c r="R229" s="155">
        <f>Q229*H229</f>
        <v>0</v>
      </c>
      <c r="S229" s="155">
        <v>0</v>
      </c>
      <c r="T229" s="156">
        <f>S229*H229</f>
        <v>0</v>
      </c>
      <c r="U229" s="32"/>
      <c r="V229" s="32"/>
      <c r="W229" s="32"/>
      <c r="X229" s="32"/>
      <c r="Y229" s="32"/>
      <c r="Z229" s="32"/>
      <c r="AA229" s="32"/>
      <c r="AB229" s="32"/>
      <c r="AC229" s="32"/>
      <c r="AD229" s="32"/>
      <c r="AE229" s="32"/>
      <c r="AR229" s="157" t="s">
        <v>147</v>
      </c>
      <c r="AT229" s="157" t="s">
        <v>143</v>
      </c>
      <c r="AU229" s="157" t="s">
        <v>84</v>
      </c>
      <c r="AY229" s="17" t="s">
        <v>140</v>
      </c>
      <c r="BE229" s="158">
        <f>IF(N229="základní",J229,0)</f>
        <v>0</v>
      </c>
      <c r="BF229" s="158">
        <f>IF(N229="snížená",J229,0)</f>
        <v>0</v>
      </c>
      <c r="BG229" s="158">
        <f>IF(N229="zákl. přenesená",J229,0)</f>
        <v>0</v>
      </c>
      <c r="BH229" s="158">
        <f>IF(N229="sníž. přenesená",J229,0)</f>
        <v>0</v>
      </c>
      <c r="BI229" s="158">
        <f>IF(N229="nulová",J229,0)</f>
        <v>0</v>
      </c>
      <c r="BJ229" s="17" t="s">
        <v>82</v>
      </c>
      <c r="BK229" s="158">
        <f>ROUND(I229*H229,2)</f>
        <v>0</v>
      </c>
      <c r="BL229" s="17" t="s">
        <v>147</v>
      </c>
      <c r="BM229" s="157" t="s">
        <v>297</v>
      </c>
    </row>
    <row r="230" spans="1:47" s="2" customFormat="1" ht="29.25">
      <c r="A230" s="32"/>
      <c r="B230" s="33"/>
      <c r="C230" s="32"/>
      <c r="D230" s="159" t="s">
        <v>149</v>
      </c>
      <c r="E230" s="32"/>
      <c r="F230" s="160" t="s">
        <v>1164</v>
      </c>
      <c r="G230" s="32"/>
      <c r="H230" s="32"/>
      <c r="I230" s="161"/>
      <c r="J230" s="32"/>
      <c r="K230" s="32"/>
      <c r="L230" s="33"/>
      <c r="M230" s="162"/>
      <c r="N230" s="163"/>
      <c r="O230" s="58"/>
      <c r="P230" s="58"/>
      <c r="Q230" s="58"/>
      <c r="R230" s="58"/>
      <c r="S230" s="58"/>
      <c r="T230" s="59"/>
      <c r="U230" s="32"/>
      <c r="V230" s="32"/>
      <c r="W230" s="32"/>
      <c r="X230" s="32"/>
      <c r="Y230" s="32"/>
      <c r="Z230" s="32"/>
      <c r="AA230" s="32"/>
      <c r="AB230" s="32"/>
      <c r="AC230" s="32"/>
      <c r="AD230" s="32"/>
      <c r="AE230" s="32"/>
      <c r="AT230" s="17" t="s">
        <v>149</v>
      </c>
      <c r="AU230" s="17" t="s">
        <v>84</v>
      </c>
    </row>
    <row r="231" spans="2:51" s="13" customFormat="1" ht="12">
      <c r="B231" s="175"/>
      <c r="D231" s="159" t="s">
        <v>196</v>
      </c>
      <c r="E231" s="182" t="s">
        <v>1</v>
      </c>
      <c r="F231" s="176" t="s">
        <v>1313</v>
      </c>
      <c r="H231" s="177">
        <v>1283.754</v>
      </c>
      <c r="I231" s="178"/>
      <c r="L231" s="175"/>
      <c r="M231" s="179"/>
      <c r="N231" s="180"/>
      <c r="O231" s="180"/>
      <c r="P231" s="180"/>
      <c r="Q231" s="180"/>
      <c r="R231" s="180"/>
      <c r="S231" s="180"/>
      <c r="T231" s="181"/>
      <c r="AT231" s="182" t="s">
        <v>196</v>
      </c>
      <c r="AU231" s="182" t="s">
        <v>84</v>
      </c>
      <c r="AV231" s="13" t="s">
        <v>84</v>
      </c>
      <c r="AW231" s="13" t="s">
        <v>30</v>
      </c>
      <c r="AX231" s="13" t="s">
        <v>74</v>
      </c>
      <c r="AY231" s="182" t="s">
        <v>140</v>
      </c>
    </row>
    <row r="232" spans="2:51" s="14" customFormat="1" ht="12">
      <c r="B232" s="187"/>
      <c r="D232" s="159" t="s">
        <v>196</v>
      </c>
      <c r="E232" s="188" t="s">
        <v>1</v>
      </c>
      <c r="F232" s="189" t="s">
        <v>1059</v>
      </c>
      <c r="H232" s="190">
        <v>1283.754</v>
      </c>
      <c r="I232" s="191"/>
      <c r="L232" s="187"/>
      <c r="M232" s="192"/>
      <c r="N232" s="193"/>
      <c r="O232" s="193"/>
      <c r="P232" s="193"/>
      <c r="Q232" s="193"/>
      <c r="R232" s="193"/>
      <c r="S232" s="193"/>
      <c r="T232" s="194"/>
      <c r="AT232" s="188" t="s">
        <v>196</v>
      </c>
      <c r="AU232" s="188" t="s">
        <v>84</v>
      </c>
      <c r="AV232" s="14" t="s">
        <v>147</v>
      </c>
      <c r="AW232" s="14" t="s">
        <v>30</v>
      </c>
      <c r="AX232" s="14" t="s">
        <v>82</v>
      </c>
      <c r="AY232" s="188" t="s">
        <v>140</v>
      </c>
    </row>
    <row r="233" spans="2:63" s="12" customFormat="1" ht="22.9" customHeight="1">
      <c r="B233" s="131"/>
      <c r="D233" s="132" t="s">
        <v>73</v>
      </c>
      <c r="E233" s="142" t="s">
        <v>749</v>
      </c>
      <c r="F233" s="142" t="s">
        <v>750</v>
      </c>
      <c r="I233" s="134"/>
      <c r="J233" s="143">
        <f>BK233</f>
        <v>0</v>
      </c>
      <c r="L233" s="131"/>
      <c r="M233" s="136"/>
      <c r="N233" s="137"/>
      <c r="O233" s="137"/>
      <c r="P233" s="138">
        <f>SUM(P234:P235)</f>
        <v>0</v>
      </c>
      <c r="Q233" s="137"/>
      <c r="R233" s="138">
        <f>SUM(R234:R235)</f>
        <v>0</v>
      </c>
      <c r="S233" s="137"/>
      <c r="T233" s="139">
        <f>SUM(T234:T235)</f>
        <v>0</v>
      </c>
      <c r="AR233" s="132" t="s">
        <v>82</v>
      </c>
      <c r="AT233" s="140" t="s">
        <v>73</v>
      </c>
      <c r="AU233" s="140" t="s">
        <v>82</v>
      </c>
      <c r="AY233" s="132" t="s">
        <v>140</v>
      </c>
      <c r="BK233" s="141">
        <f>SUM(BK234:BK235)</f>
        <v>0</v>
      </c>
    </row>
    <row r="234" spans="1:65" s="2" customFormat="1" ht="44.25" customHeight="1">
      <c r="A234" s="32"/>
      <c r="B234" s="144"/>
      <c r="C234" s="145" t="s">
        <v>227</v>
      </c>
      <c r="D234" s="145" t="s">
        <v>143</v>
      </c>
      <c r="E234" s="146" t="s">
        <v>1266</v>
      </c>
      <c r="F234" s="147" t="s">
        <v>1267</v>
      </c>
      <c r="G234" s="148" t="s">
        <v>342</v>
      </c>
      <c r="H234" s="149">
        <v>254.8</v>
      </c>
      <c r="I234" s="150"/>
      <c r="J234" s="151">
        <f>ROUND(I234*H234,2)</f>
        <v>0</v>
      </c>
      <c r="K234" s="152"/>
      <c r="L234" s="33"/>
      <c r="M234" s="153" t="s">
        <v>1</v>
      </c>
      <c r="N234" s="154" t="s">
        <v>39</v>
      </c>
      <c r="O234" s="58"/>
      <c r="P234" s="155">
        <f>O234*H234</f>
        <v>0</v>
      </c>
      <c r="Q234" s="155">
        <v>0</v>
      </c>
      <c r="R234" s="155">
        <f>Q234*H234</f>
        <v>0</v>
      </c>
      <c r="S234" s="155">
        <v>0</v>
      </c>
      <c r="T234" s="156">
        <f>S234*H234</f>
        <v>0</v>
      </c>
      <c r="U234" s="32"/>
      <c r="V234" s="32"/>
      <c r="W234" s="32"/>
      <c r="X234" s="32"/>
      <c r="Y234" s="32"/>
      <c r="Z234" s="32"/>
      <c r="AA234" s="32"/>
      <c r="AB234" s="32"/>
      <c r="AC234" s="32"/>
      <c r="AD234" s="32"/>
      <c r="AE234" s="32"/>
      <c r="AR234" s="157" t="s">
        <v>147</v>
      </c>
      <c r="AT234" s="157" t="s">
        <v>143</v>
      </c>
      <c r="AU234" s="157" t="s">
        <v>84</v>
      </c>
      <c r="AY234" s="17" t="s">
        <v>140</v>
      </c>
      <c r="BE234" s="158">
        <f>IF(N234="základní",J234,0)</f>
        <v>0</v>
      </c>
      <c r="BF234" s="158">
        <f>IF(N234="snížená",J234,0)</f>
        <v>0</v>
      </c>
      <c r="BG234" s="158">
        <f>IF(N234="zákl. přenesená",J234,0)</f>
        <v>0</v>
      </c>
      <c r="BH234" s="158">
        <f>IF(N234="sníž. přenesená",J234,0)</f>
        <v>0</v>
      </c>
      <c r="BI234" s="158">
        <f>IF(N234="nulová",J234,0)</f>
        <v>0</v>
      </c>
      <c r="BJ234" s="17" t="s">
        <v>82</v>
      </c>
      <c r="BK234" s="158">
        <f>ROUND(I234*H234,2)</f>
        <v>0</v>
      </c>
      <c r="BL234" s="17" t="s">
        <v>147</v>
      </c>
      <c r="BM234" s="157" t="s">
        <v>289</v>
      </c>
    </row>
    <row r="235" spans="1:47" s="2" customFormat="1" ht="29.25">
      <c r="A235" s="32"/>
      <c r="B235" s="33"/>
      <c r="C235" s="32"/>
      <c r="D235" s="159" t="s">
        <v>149</v>
      </c>
      <c r="E235" s="32"/>
      <c r="F235" s="160" t="s">
        <v>1267</v>
      </c>
      <c r="G235" s="32"/>
      <c r="H235" s="32"/>
      <c r="I235" s="161"/>
      <c r="J235" s="32"/>
      <c r="K235" s="32"/>
      <c r="L235" s="33"/>
      <c r="M235" s="162"/>
      <c r="N235" s="163"/>
      <c r="O235" s="58"/>
      <c r="P235" s="58"/>
      <c r="Q235" s="58"/>
      <c r="R235" s="58"/>
      <c r="S235" s="58"/>
      <c r="T235" s="59"/>
      <c r="U235" s="32"/>
      <c r="V235" s="32"/>
      <c r="W235" s="32"/>
      <c r="X235" s="32"/>
      <c r="Y235" s="32"/>
      <c r="Z235" s="32"/>
      <c r="AA235" s="32"/>
      <c r="AB235" s="32"/>
      <c r="AC235" s="32"/>
      <c r="AD235" s="32"/>
      <c r="AE235" s="32"/>
      <c r="AT235" s="17" t="s">
        <v>149</v>
      </c>
      <c r="AU235" s="17" t="s">
        <v>84</v>
      </c>
    </row>
    <row r="236" spans="2:63" s="12" customFormat="1" ht="25.9" customHeight="1">
      <c r="B236" s="131"/>
      <c r="D236" s="132" t="s">
        <v>73</v>
      </c>
      <c r="E236" s="133" t="s">
        <v>1168</v>
      </c>
      <c r="F236" s="133" t="s">
        <v>1169</v>
      </c>
      <c r="I236" s="134"/>
      <c r="J236" s="135">
        <f>BK236</f>
        <v>0</v>
      </c>
      <c r="L236" s="131"/>
      <c r="M236" s="136"/>
      <c r="N236" s="137"/>
      <c r="O236" s="137"/>
      <c r="P236" s="138">
        <f>P237</f>
        <v>0</v>
      </c>
      <c r="Q236" s="137"/>
      <c r="R236" s="138">
        <f>R237</f>
        <v>0</v>
      </c>
      <c r="S236" s="137"/>
      <c r="T236" s="139">
        <f>T237</f>
        <v>0</v>
      </c>
      <c r="AR236" s="132" t="s">
        <v>84</v>
      </c>
      <c r="AT236" s="140" t="s">
        <v>73</v>
      </c>
      <c r="AU236" s="140" t="s">
        <v>74</v>
      </c>
      <c r="AY236" s="132" t="s">
        <v>140</v>
      </c>
      <c r="BK236" s="141">
        <f>BK237</f>
        <v>0</v>
      </c>
    </row>
    <row r="237" spans="2:63" s="12" customFormat="1" ht="22.9" customHeight="1">
      <c r="B237" s="131"/>
      <c r="D237" s="132" t="s">
        <v>73</v>
      </c>
      <c r="E237" s="142" t="s">
        <v>1170</v>
      </c>
      <c r="F237" s="142" t="s">
        <v>1171</v>
      </c>
      <c r="I237" s="134"/>
      <c r="J237" s="143">
        <f>BK237</f>
        <v>0</v>
      </c>
      <c r="L237" s="131"/>
      <c r="M237" s="136"/>
      <c r="N237" s="137"/>
      <c r="O237" s="137"/>
      <c r="P237" s="138">
        <f>SUM(P238:P255)</f>
        <v>0</v>
      </c>
      <c r="Q237" s="137"/>
      <c r="R237" s="138">
        <f>SUM(R238:R255)</f>
        <v>0</v>
      </c>
      <c r="S237" s="137"/>
      <c r="T237" s="139">
        <f>SUM(T238:T255)</f>
        <v>0</v>
      </c>
      <c r="AR237" s="132" t="s">
        <v>84</v>
      </c>
      <c r="AT237" s="140" t="s">
        <v>73</v>
      </c>
      <c r="AU237" s="140" t="s">
        <v>82</v>
      </c>
      <c r="AY237" s="132" t="s">
        <v>140</v>
      </c>
      <c r="BK237" s="141">
        <f>SUM(BK238:BK255)</f>
        <v>0</v>
      </c>
    </row>
    <row r="238" spans="1:65" s="2" customFormat="1" ht="33" customHeight="1">
      <c r="A238" s="32"/>
      <c r="B238" s="144"/>
      <c r="C238" s="145" t="s">
        <v>212</v>
      </c>
      <c r="D238" s="145" t="s">
        <v>143</v>
      </c>
      <c r="E238" s="146" t="s">
        <v>1268</v>
      </c>
      <c r="F238" s="147" t="s">
        <v>1269</v>
      </c>
      <c r="G238" s="148" t="s">
        <v>379</v>
      </c>
      <c r="H238" s="149">
        <v>95.04</v>
      </c>
      <c r="I238" s="150"/>
      <c r="J238" s="151">
        <f>ROUND(I238*H238,2)</f>
        <v>0</v>
      </c>
      <c r="K238" s="152"/>
      <c r="L238" s="33"/>
      <c r="M238" s="153" t="s">
        <v>1</v>
      </c>
      <c r="N238" s="154" t="s">
        <v>39</v>
      </c>
      <c r="O238" s="58"/>
      <c r="P238" s="155">
        <f>O238*H238</f>
        <v>0</v>
      </c>
      <c r="Q238" s="155">
        <v>0</v>
      </c>
      <c r="R238" s="155">
        <f>Q238*H238</f>
        <v>0</v>
      </c>
      <c r="S238" s="155">
        <v>0</v>
      </c>
      <c r="T238" s="156">
        <f>S238*H238</f>
        <v>0</v>
      </c>
      <c r="U238" s="32"/>
      <c r="V238" s="32"/>
      <c r="W238" s="32"/>
      <c r="X238" s="32"/>
      <c r="Y238" s="32"/>
      <c r="Z238" s="32"/>
      <c r="AA238" s="32"/>
      <c r="AB238" s="32"/>
      <c r="AC238" s="32"/>
      <c r="AD238" s="32"/>
      <c r="AE238" s="32"/>
      <c r="AR238" s="157" t="s">
        <v>301</v>
      </c>
      <c r="AT238" s="157" t="s">
        <v>143</v>
      </c>
      <c r="AU238" s="157" t="s">
        <v>84</v>
      </c>
      <c r="AY238" s="17" t="s">
        <v>140</v>
      </c>
      <c r="BE238" s="158">
        <f>IF(N238="základní",J238,0)</f>
        <v>0</v>
      </c>
      <c r="BF238" s="158">
        <f>IF(N238="snížená",J238,0)</f>
        <v>0</v>
      </c>
      <c r="BG238" s="158">
        <f>IF(N238="zákl. přenesená",J238,0)</f>
        <v>0</v>
      </c>
      <c r="BH238" s="158">
        <f>IF(N238="sníž. přenesená",J238,0)</f>
        <v>0</v>
      </c>
      <c r="BI238" s="158">
        <f>IF(N238="nulová",J238,0)</f>
        <v>0</v>
      </c>
      <c r="BJ238" s="17" t="s">
        <v>82</v>
      </c>
      <c r="BK238" s="158">
        <f>ROUND(I238*H238,2)</f>
        <v>0</v>
      </c>
      <c r="BL238" s="17" t="s">
        <v>301</v>
      </c>
      <c r="BM238" s="157" t="s">
        <v>186</v>
      </c>
    </row>
    <row r="239" spans="1:47" s="2" customFormat="1" ht="19.5">
      <c r="A239" s="32"/>
      <c r="B239" s="33"/>
      <c r="C239" s="32"/>
      <c r="D239" s="159" t="s">
        <v>149</v>
      </c>
      <c r="E239" s="32"/>
      <c r="F239" s="160" t="s">
        <v>1269</v>
      </c>
      <c r="G239" s="32"/>
      <c r="H239" s="32"/>
      <c r="I239" s="161"/>
      <c r="J239" s="32"/>
      <c r="K239" s="32"/>
      <c r="L239" s="33"/>
      <c r="M239" s="162"/>
      <c r="N239" s="163"/>
      <c r="O239" s="58"/>
      <c r="P239" s="58"/>
      <c r="Q239" s="58"/>
      <c r="R239" s="58"/>
      <c r="S239" s="58"/>
      <c r="T239" s="59"/>
      <c r="U239" s="32"/>
      <c r="V239" s="32"/>
      <c r="W239" s="32"/>
      <c r="X239" s="32"/>
      <c r="Y239" s="32"/>
      <c r="Z239" s="32"/>
      <c r="AA239" s="32"/>
      <c r="AB239" s="32"/>
      <c r="AC239" s="32"/>
      <c r="AD239" s="32"/>
      <c r="AE239" s="32"/>
      <c r="AT239" s="17" t="s">
        <v>149</v>
      </c>
      <c r="AU239" s="17" t="s">
        <v>84</v>
      </c>
    </row>
    <row r="240" spans="2:51" s="13" customFormat="1" ht="12">
      <c r="B240" s="175"/>
      <c r="D240" s="159" t="s">
        <v>196</v>
      </c>
      <c r="E240" s="182" t="s">
        <v>1</v>
      </c>
      <c r="F240" s="176" t="s">
        <v>1303</v>
      </c>
      <c r="H240" s="177">
        <v>95.04</v>
      </c>
      <c r="I240" s="178"/>
      <c r="L240" s="175"/>
      <c r="M240" s="179"/>
      <c r="N240" s="180"/>
      <c r="O240" s="180"/>
      <c r="P240" s="180"/>
      <c r="Q240" s="180"/>
      <c r="R240" s="180"/>
      <c r="S240" s="180"/>
      <c r="T240" s="181"/>
      <c r="AT240" s="182" t="s">
        <v>196</v>
      </c>
      <c r="AU240" s="182" t="s">
        <v>84</v>
      </c>
      <c r="AV240" s="13" t="s">
        <v>84</v>
      </c>
      <c r="AW240" s="13" t="s">
        <v>30</v>
      </c>
      <c r="AX240" s="13" t="s">
        <v>74</v>
      </c>
      <c r="AY240" s="182" t="s">
        <v>140</v>
      </c>
    </row>
    <row r="241" spans="2:51" s="14" customFormat="1" ht="12">
      <c r="B241" s="187"/>
      <c r="D241" s="159" t="s">
        <v>196</v>
      </c>
      <c r="E241" s="188" t="s">
        <v>1</v>
      </c>
      <c r="F241" s="189" t="s">
        <v>1059</v>
      </c>
      <c r="H241" s="190">
        <v>95.04</v>
      </c>
      <c r="I241" s="191"/>
      <c r="L241" s="187"/>
      <c r="M241" s="192"/>
      <c r="N241" s="193"/>
      <c r="O241" s="193"/>
      <c r="P241" s="193"/>
      <c r="Q241" s="193"/>
      <c r="R241" s="193"/>
      <c r="S241" s="193"/>
      <c r="T241" s="194"/>
      <c r="AT241" s="188" t="s">
        <v>196</v>
      </c>
      <c r="AU241" s="188" t="s">
        <v>84</v>
      </c>
      <c r="AV241" s="14" t="s">
        <v>147</v>
      </c>
      <c r="AW241" s="14" t="s">
        <v>30</v>
      </c>
      <c r="AX241" s="14" t="s">
        <v>82</v>
      </c>
      <c r="AY241" s="188" t="s">
        <v>140</v>
      </c>
    </row>
    <row r="242" spans="1:65" s="2" customFormat="1" ht="16.5" customHeight="1">
      <c r="A242" s="32"/>
      <c r="B242" s="144"/>
      <c r="C242" s="164" t="s">
        <v>237</v>
      </c>
      <c r="D242" s="164" t="s">
        <v>160</v>
      </c>
      <c r="E242" s="165" t="s">
        <v>1271</v>
      </c>
      <c r="F242" s="166" t="s">
        <v>1272</v>
      </c>
      <c r="G242" s="167" t="s">
        <v>342</v>
      </c>
      <c r="H242" s="168">
        <v>0.181</v>
      </c>
      <c r="I242" s="169"/>
      <c r="J242" s="170">
        <f>ROUND(I242*H242,2)</f>
        <v>0</v>
      </c>
      <c r="K242" s="171"/>
      <c r="L242" s="172"/>
      <c r="M242" s="173" t="s">
        <v>1</v>
      </c>
      <c r="N242" s="174" t="s">
        <v>39</v>
      </c>
      <c r="O242" s="58"/>
      <c r="P242" s="155">
        <f>O242*H242</f>
        <v>0</v>
      </c>
      <c r="Q242" s="155">
        <v>0</v>
      </c>
      <c r="R242" s="155">
        <f>Q242*H242</f>
        <v>0</v>
      </c>
      <c r="S242" s="155">
        <v>0</v>
      </c>
      <c r="T242" s="156">
        <f>S242*H242</f>
        <v>0</v>
      </c>
      <c r="U242" s="32"/>
      <c r="V242" s="32"/>
      <c r="W242" s="32"/>
      <c r="X242" s="32"/>
      <c r="Y242" s="32"/>
      <c r="Z242" s="32"/>
      <c r="AA242" s="32"/>
      <c r="AB242" s="32"/>
      <c r="AC242" s="32"/>
      <c r="AD242" s="32"/>
      <c r="AE242" s="32"/>
      <c r="AR242" s="157" t="s">
        <v>237</v>
      </c>
      <c r="AT242" s="157" t="s">
        <v>160</v>
      </c>
      <c r="AU242" s="157" t="s">
        <v>84</v>
      </c>
      <c r="AY242" s="17" t="s">
        <v>140</v>
      </c>
      <c r="BE242" s="158">
        <f>IF(N242="základní",J242,0)</f>
        <v>0</v>
      </c>
      <c r="BF242" s="158">
        <f>IF(N242="snížená",J242,0)</f>
        <v>0</v>
      </c>
      <c r="BG242" s="158">
        <f>IF(N242="zákl. přenesená",J242,0)</f>
        <v>0</v>
      </c>
      <c r="BH242" s="158">
        <f>IF(N242="sníž. přenesená",J242,0)</f>
        <v>0</v>
      </c>
      <c r="BI242" s="158">
        <f>IF(N242="nulová",J242,0)</f>
        <v>0</v>
      </c>
      <c r="BJ242" s="17" t="s">
        <v>82</v>
      </c>
      <c r="BK242" s="158">
        <f>ROUND(I242*H242,2)</f>
        <v>0</v>
      </c>
      <c r="BL242" s="17" t="s">
        <v>301</v>
      </c>
      <c r="BM242" s="157" t="s">
        <v>178</v>
      </c>
    </row>
    <row r="243" spans="1:47" s="2" customFormat="1" ht="12">
      <c r="A243" s="32"/>
      <c r="B243" s="33"/>
      <c r="C243" s="32"/>
      <c r="D243" s="159" t="s">
        <v>149</v>
      </c>
      <c r="E243" s="32"/>
      <c r="F243" s="160" t="s">
        <v>1272</v>
      </c>
      <c r="G243" s="32"/>
      <c r="H243" s="32"/>
      <c r="I243" s="161"/>
      <c r="J243" s="32"/>
      <c r="K243" s="32"/>
      <c r="L243" s="33"/>
      <c r="M243" s="162"/>
      <c r="N243" s="163"/>
      <c r="O243" s="58"/>
      <c r="P243" s="58"/>
      <c r="Q243" s="58"/>
      <c r="R243" s="58"/>
      <c r="S243" s="58"/>
      <c r="T243" s="59"/>
      <c r="U243" s="32"/>
      <c r="V243" s="32"/>
      <c r="W243" s="32"/>
      <c r="X243" s="32"/>
      <c r="Y243" s="32"/>
      <c r="Z243" s="32"/>
      <c r="AA243" s="32"/>
      <c r="AB243" s="32"/>
      <c r="AC243" s="32"/>
      <c r="AD243" s="32"/>
      <c r="AE243" s="32"/>
      <c r="AT243" s="17" t="s">
        <v>149</v>
      </c>
      <c r="AU243" s="17" t="s">
        <v>84</v>
      </c>
    </row>
    <row r="244" spans="2:51" s="13" customFormat="1" ht="12">
      <c r="B244" s="175"/>
      <c r="D244" s="159" t="s">
        <v>196</v>
      </c>
      <c r="E244" s="182" t="s">
        <v>1</v>
      </c>
      <c r="F244" s="176" t="s">
        <v>1304</v>
      </c>
      <c r="H244" s="177">
        <v>0.181</v>
      </c>
      <c r="I244" s="178"/>
      <c r="L244" s="175"/>
      <c r="M244" s="179"/>
      <c r="N244" s="180"/>
      <c r="O244" s="180"/>
      <c r="P244" s="180"/>
      <c r="Q244" s="180"/>
      <c r="R244" s="180"/>
      <c r="S244" s="180"/>
      <c r="T244" s="181"/>
      <c r="AT244" s="182" t="s">
        <v>196</v>
      </c>
      <c r="AU244" s="182" t="s">
        <v>84</v>
      </c>
      <c r="AV244" s="13" t="s">
        <v>84</v>
      </c>
      <c r="AW244" s="13" t="s">
        <v>30</v>
      </c>
      <c r="AX244" s="13" t="s">
        <v>74</v>
      </c>
      <c r="AY244" s="182" t="s">
        <v>140</v>
      </c>
    </row>
    <row r="245" spans="2:51" s="14" customFormat="1" ht="12">
      <c r="B245" s="187"/>
      <c r="D245" s="159" t="s">
        <v>196</v>
      </c>
      <c r="E245" s="188" t="s">
        <v>1</v>
      </c>
      <c r="F245" s="189" t="s">
        <v>1059</v>
      </c>
      <c r="H245" s="190">
        <v>0.181</v>
      </c>
      <c r="I245" s="191"/>
      <c r="L245" s="187"/>
      <c r="M245" s="192"/>
      <c r="N245" s="193"/>
      <c r="O245" s="193"/>
      <c r="P245" s="193"/>
      <c r="Q245" s="193"/>
      <c r="R245" s="193"/>
      <c r="S245" s="193"/>
      <c r="T245" s="194"/>
      <c r="AT245" s="188" t="s">
        <v>196</v>
      </c>
      <c r="AU245" s="188" t="s">
        <v>84</v>
      </c>
      <c r="AV245" s="14" t="s">
        <v>147</v>
      </c>
      <c r="AW245" s="14" t="s">
        <v>30</v>
      </c>
      <c r="AX245" s="14" t="s">
        <v>82</v>
      </c>
      <c r="AY245" s="188" t="s">
        <v>140</v>
      </c>
    </row>
    <row r="246" spans="1:65" s="2" customFormat="1" ht="24.2" customHeight="1">
      <c r="A246" s="32"/>
      <c r="B246" s="144"/>
      <c r="C246" s="164" t="s">
        <v>435</v>
      </c>
      <c r="D246" s="164" t="s">
        <v>160</v>
      </c>
      <c r="E246" s="165" t="s">
        <v>1274</v>
      </c>
      <c r="F246" s="166" t="s">
        <v>1275</v>
      </c>
      <c r="G246" s="167" t="s">
        <v>1084</v>
      </c>
      <c r="H246" s="168">
        <v>0.181</v>
      </c>
      <c r="I246" s="169"/>
      <c r="J246" s="170">
        <f>ROUND(I246*H246,2)</f>
        <v>0</v>
      </c>
      <c r="K246" s="171"/>
      <c r="L246" s="172"/>
      <c r="M246" s="173" t="s">
        <v>1</v>
      </c>
      <c r="N246" s="174" t="s">
        <v>39</v>
      </c>
      <c r="O246" s="58"/>
      <c r="P246" s="155">
        <f>O246*H246</f>
        <v>0</v>
      </c>
      <c r="Q246" s="155">
        <v>0</v>
      </c>
      <c r="R246" s="155">
        <f>Q246*H246</f>
        <v>0</v>
      </c>
      <c r="S246" s="155">
        <v>0</v>
      </c>
      <c r="T246" s="156">
        <f>S246*H246</f>
        <v>0</v>
      </c>
      <c r="U246" s="32"/>
      <c r="V246" s="32"/>
      <c r="W246" s="32"/>
      <c r="X246" s="32"/>
      <c r="Y246" s="32"/>
      <c r="Z246" s="32"/>
      <c r="AA246" s="32"/>
      <c r="AB246" s="32"/>
      <c r="AC246" s="32"/>
      <c r="AD246" s="32"/>
      <c r="AE246" s="32"/>
      <c r="AR246" s="157" t="s">
        <v>237</v>
      </c>
      <c r="AT246" s="157" t="s">
        <v>160</v>
      </c>
      <c r="AU246" s="157" t="s">
        <v>84</v>
      </c>
      <c r="AY246" s="17" t="s">
        <v>140</v>
      </c>
      <c r="BE246" s="158">
        <f>IF(N246="základní",J246,0)</f>
        <v>0</v>
      </c>
      <c r="BF246" s="158">
        <f>IF(N246="snížená",J246,0)</f>
        <v>0</v>
      </c>
      <c r="BG246" s="158">
        <f>IF(N246="zákl. přenesená",J246,0)</f>
        <v>0</v>
      </c>
      <c r="BH246" s="158">
        <f>IF(N246="sníž. přenesená",J246,0)</f>
        <v>0</v>
      </c>
      <c r="BI246" s="158">
        <f>IF(N246="nulová",J246,0)</f>
        <v>0</v>
      </c>
      <c r="BJ246" s="17" t="s">
        <v>82</v>
      </c>
      <c r="BK246" s="158">
        <f>ROUND(I246*H246,2)</f>
        <v>0</v>
      </c>
      <c r="BL246" s="17" t="s">
        <v>301</v>
      </c>
      <c r="BM246" s="157" t="s">
        <v>159</v>
      </c>
    </row>
    <row r="247" spans="1:47" s="2" customFormat="1" ht="19.5">
      <c r="A247" s="32"/>
      <c r="B247" s="33"/>
      <c r="C247" s="32"/>
      <c r="D247" s="159" t="s">
        <v>149</v>
      </c>
      <c r="E247" s="32"/>
      <c r="F247" s="160" t="s">
        <v>1275</v>
      </c>
      <c r="G247" s="32"/>
      <c r="H247" s="32"/>
      <c r="I247" s="161"/>
      <c r="J247" s="32"/>
      <c r="K247" s="32"/>
      <c r="L247" s="33"/>
      <c r="M247" s="162"/>
      <c r="N247" s="163"/>
      <c r="O247" s="58"/>
      <c r="P247" s="58"/>
      <c r="Q247" s="58"/>
      <c r="R247" s="58"/>
      <c r="S247" s="58"/>
      <c r="T247" s="59"/>
      <c r="U247" s="32"/>
      <c r="V247" s="32"/>
      <c r="W247" s="32"/>
      <c r="X247" s="32"/>
      <c r="Y247" s="32"/>
      <c r="Z247" s="32"/>
      <c r="AA247" s="32"/>
      <c r="AB247" s="32"/>
      <c r="AC247" s="32"/>
      <c r="AD247" s="32"/>
      <c r="AE247" s="32"/>
      <c r="AT247" s="17" t="s">
        <v>149</v>
      </c>
      <c r="AU247" s="17" t="s">
        <v>84</v>
      </c>
    </row>
    <row r="248" spans="2:51" s="13" customFormat="1" ht="12">
      <c r="B248" s="175"/>
      <c r="D248" s="159" t="s">
        <v>196</v>
      </c>
      <c r="E248" s="182" t="s">
        <v>1</v>
      </c>
      <c r="F248" s="176" t="s">
        <v>1304</v>
      </c>
      <c r="H248" s="177">
        <v>0.181</v>
      </c>
      <c r="I248" s="178"/>
      <c r="L248" s="175"/>
      <c r="M248" s="179"/>
      <c r="N248" s="180"/>
      <c r="O248" s="180"/>
      <c r="P248" s="180"/>
      <c r="Q248" s="180"/>
      <c r="R248" s="180"/>
      <c r="S248" s="180"/>
      <c r="T248" s="181"/>
      <c r="AT248" s="182" t="s">
        <v>196</v>
      </c>
      <c r="AU248" s="182" t="s">
        <v>84</v>
      </c>
      <c r="AV248" s="13" t="s">
        <v>84</v>
      </c>
      <c r="AW248" s="13" t="s">
        <v>30</v>
      </c>
      <c r="AX248" s="13" t="s">
        <v>74</v>
      </c>
      <c r="AY248" s="182" t="s">
        <v>140</v>
      </c>
    </row>
    <row r="249" spans="2:51" s="14" customFormat="1" ht="12">
      <c r="B249" s="187"/>
      <c r="D249" s="159" t="s">
        <v>196</v>
      </c>
      <c r="E249" s="188" t="s">
        <v>1</v>
      </c>
      <c r="F249" s="189" t="s">
        <v>1059</v>
      </c>
      <c r="H249" s="190">
        <v>0.181</v>
      </c>
      <c r="I249" s="191"/>
      <c r="L249" s="187"/>
      <c r="M249" s="192"/>
      <c r="N249" s="193"/>
      <c r="O249" s="193"/>
      <c r="P249" s="193"/>
      <c r="Q249" s="193"/>
      <c r="R249" s="193"/>
      <c r="S249" s="193"/>
      <c r="T249" s="194"/>
      <c r="AT249" s="188" t="s">
        <v>196</v>
      </c>
      <c r="AU249" s="188" t="s">
        <v>84</v>
      </c>
      <c r="AV249" s="14" t="s">
        <v>147</v>
      </c>
      <c r="AW249" s="14" t="s">
        <v>30</v>
      </c>
      <c r="AX249" s="14" t="s">
        <v>82</v>
      </c>
      <c r="AY249" s="188" t="s">
        <v>140</v>
      </c>
    </row>
    <row r="250" spans="1:65" s="2" customFormat="1" ht="49.15" customHeight="1">
      <c r="A250" s="32"/>
      <c r="B250" s="144"/>
      <c r="C250" s="145" t="s">
        <v>242</v>
      </c>
      <c r="D250" s="145" t="s">
        <v>143</v>
      </c>
      <c r="E250" s="146" t="s">
        <v>1203</v>
      </c>
      <c r="F250" s="147" t="s">
        <v>1204</v>
      </c>
      <c r="G250" s="148" t="s">
        <v>342</v>
      </c>
      <c r="H250" s="149">
        <v>0.184</v>
      </c>
      <c r="I250" s="150"/>
      <c r="J250" s="151">
        <f>ROUND(I250*H250,2)</f>
        <v>0</v>
      </c>
      <c r="K250" s="152"/>
      <c r="L250" s="33"/>
      <c r="M250" s="153" t="s">
        <v>1</v>
      </c>
      <c r="N250" s="154" t="s">
        <v>39</v>
      </c>
      <c r="O250" s="58"/>
      <c r="P250" s="155">
        <f>O250*H250</f>
        <v>0</v>
      </c>
      <c r="Q250" s="155">
        <v>0</v>
      </c>
      <c r="R250" s="155">
        <f>Q250*H250</f>
        <v>0</v>
      </c>
      <c r="S250" s="155">
        <v>0</v>
      </c>
      <c r="T250" s="156">
        <f>S250*H250</f>
        <v>0</v>
      </c>
      <c r="U250" s="32"/>
      <c r="V250" s="32"/>
      <c r="W250" s="32"/>
      <c r="X250" s="32"/>
      <c r="Y250" s="32"/>
      <c r="Z250" s="32"/>
      <c r="AA250" s="32"/>
      <c r="AB250" s="32"/>
      <c r="AC250" s="32"/>
      <c r="AD250" s="32"/>
      <c r="AE250" s="32"/>
      <c r="AR250" s="157" t="s">
        <v>301</v>
      </c>
      <c r="AT250" s="157" t="s">
        <v>143</v>
      </c>
      <c r="AU250" s="157" t="s">
        <v>84</v>
      </c>
      <c r="AY250" s="17" t="s">
        <v>140</v>
      </c>
      <c r="BE250" s="158">
        <f>IF(N250="základní",J250,0)</f>
        <v>0</v>
      </c>
      <c r="BF250" s="158">
        <f>IF(N250="snížená",J250,0)</f>
        <v>0</v>
      </c>
      <c r="BG250" s="158">
        <f>IF(N250="zákl. přenesená",J250,0)</f>
        <v>0</v>
      </c>
      <c r="BH250" s="158">
        <f>IF(N250="sníž. přenesená",J250,0)</f>
        <v>0</v>
      </c>
      <c r="BI250" s="158">
        <f>IF(N250="nulová",J250,0)</f>
        <v>0</v>
      </c>
      <c r="BJ250" s="17" t="s">
        <v>82</v>
      </c>
      <c r="BK250" s="158">
        <f>ROUND(I250*H250,2)</f>
        <v>0</v>
      </c>
      <c r="BL250" s="17" t="s">
        <v>301</v>
      </c>
      <c r="BM250" s="157" t="s">
        <v>232</v>
      </c>
    </row>
    <row r="251" spans="1:47" s="2" customFormat="1" ht="29.25">
      <c r="A251" s="32"/>
      <c r="B251" s="33"/>
      <c r="C251" s="32"/>
      <c r="D251" s="159" t="s">
        <v>149</v>
      </c>
      <c r="E251" s="32"/>
      <c r="F251" s="160" t="s">
        <v>1204</v>
      </c>
      <c r="G251" s="32"/>
      <c r="H251" s="32"/>
      <c r="I251" s="161"/>
      <c r="J251" s="32"/>
      <c r="K251" s="32"/>
      <c r="L251" s="33"/>
      <c r="M251" s="162"/>
      <c r="N251" s="163"/>
      <c r="O251" s="58"/>
      <c r="P251" s="58"/>
      <c r="Q251" s="58"/>
      <c r="R251" s="58"/>
      <c r="S251" s="58"/>
      <c r="T251" s="59"/>
      <c r="U251" s="32"/>
      <c r="V251" s="32"/>
      <c r="W251" s="32"/>
      <c r="X251" s="32"/>
      <c r="Y251" s="32"/>
      <c r="Z251" s="32"/>
      <c r="AA251" s="32"/>
      <c r="AB251" s="32"/>
      <c r="AC251" s="32"/>
      <c r="AD251" s="32"/>
      <c r="AE251" s="32"/>
      <c r="AT251" s="17" t="s">
        <v>149</v>
      </c>
      <c r="AU251" s="17" t="s">
        <v>84</v>
      </c>
    </row>
    <row r="252" spans="1:65" s="2" customFormat="1" ht="62.65" customHeight="1">
      <c r="A252" s="32"/>
      <c r="B252" s="144"/>
      <c r="C252" s="145" t="s">
        <v>246</v>
      </c>
      <c r="D252" s="145" t="s">
        <v>143</v>
      </c>
      <c r="E252" s="146" t="s">
        <v>1206</v>
      </c>
      <c r="F252" s="147" t="s">
        <v>1207</v>
      </c>
      <c r="G252" s="148" t="s">
        <v>342</v>
      </c>
      <c r="H252" s="149">
        <v>3.496</v>
      </c>
      <c r="I252" s="150"/>
      <c r="J252" s="151">
        <f>ROUND(I252*H252,2)</f>
        <v>0</v>
      </c>
      <c r="K252" s="152"/>
      <c r="L252" s="33"/>
      <c r="M252" s="153" t="s">
        <v>1</v>
      </c>
      <c r="N252" s="154" t="s">
        <v>39</v>
      </c>
      <c r="O252" s="58"/>
      <c r="P252" s="155">
        <f>O252*H252</f>
        <v>0</v>
      </c>
      <c r="Q252" s="155">
        <v>0</v>
      </c>
      <c r="R252" s="155">
        <f>Q252*H252</f>
        <v>0</v>
      </c>
      <c r="S252" s="155">
        <v>0</v>
      </c>
      <c r="T252" s="156">
        <f>S252*H252</f>
        <v>0</v>
      </c>
      <c r="U252" s="32"/>
      <c r="V252" s="32"/>
      <c r="W252" s="32"/>
      <c r="X252" s="32"/>
      <c r="Y252" s="32"/>
      <c r="Z252" s="32"/>
      <c r="AA252" s="32"/>
      <c r="AB252" s="32"/>
      <c r="AC252" s="32"/>
      <c r="AD252" s="32"/>
      <c r="AE252" s="32"/>
      <c r="AR252" s="157" t="s">
        <v>301</v>
      </c>
      <c r="AT252" s="157" t="s">
        <v>143</v>
      </c>
      <c r="AU252" s="157" t="s">
        <v>84</v>
      </c>
      <c r="AY252" s="17" t="s">
        <v>140</v>
      </c>
      <c r="BE252" s="158">
        <f>IF(N252="základní",J252,0)</f>
        <v>0</v>
      </c>
      <c r="BF252" s="158">
        <f>IF(N252="snížená",J252,0)</f>
        <v>0</v>
      </c>
      <c r="BG252" s="158">
        <f>IF(N252="zákl. přenesená",J252,0)</f>
        <v>0</v>
      </c>
      <c r="BH252" s="158">
        <f>IF(N252="sníž. přenesená",J252,0)</f>
        <v>0</v>
      </c>
      <c r="BI252" s="158">
        <f>IF(N252="nulová",J252,0)</f>
        <v>0</v>
      </c>
      <c r="BJ252" s="17" t="s">
        <v>82</v>
      </c>
      <c r="BK252" s="158">
        <f>ROUND(I252*H252,2)</f>
        <v>0</v>
      </c>
      <c r="BL252" s="17" t="s">
        <v>301</v>
      </c>
      <c r="BM252" s="157" t="s">
        <v>256</v>
      </c>
    </row>
    <row r="253" spans="1:47" s="2" customFormat="1" ht="39">
      <c r="A253" s="32"/>
      <c r="B253" s="33"/>
      <c r="C253" s="32"/>
      <c r="D253" s="159" t="s">
        <v>149</v>
      </c>
      <c r="E253" s="32"/>
      <c r="F253" s="160" t="s">
        <v>1207</v>
      </c>
      <c r="G253" s="32"/>
      <c r="H253" s="32"/>
      <c r="I253" s="161"/>
      <c r="J253" s="32"/>
      <c r="K253" s="32"/>
      <c r="L253" s="33"/>
      <c r="M253" s="162"/>
      <c r="N253" s="163"/>
      <c r="O253" s="58"/>
      <c r="P253" s="58"/>
      <c r="Q253" s="58"/>
      <c r="R253" s="58"/>
      <c r="S253" s="58"/>
      <c r="T253" s="59"/>
      <c r="U253" s="32"/>
      <c r="V253" s="32"/>
      <c r="W253" s="32"/>
      <c r="X253" s="32"/>
      <c r="Y253" s="32"/>
      <c r="Z253" s="32"/>
      <c r="AA253" s="32"/>
      <c r="AB253" s="32"/>
      <c r="AC253" s="32"/>
      <c r="AD253" s="32"/>
      <c r="AE253" s="32"/>
      <c r="AT253" s="17" t="s">
        <v>149</v>
      </c>
      <c r="AU253" s="17" t="s">
        <v>84</v>
      </c>
    </row>
    <row r="254" spans="2:51" s="13" customFormat="1" ht="12">
      <c r="B254" s="175"/>
      <c r="D254" s="159" t="s">
        <v>196</v>
      </c>
      <c r="E254" s="182" t="s">
        <v>1</v>
      </c>
      <c r="F254" s="176" t="s">
        <v>1305</v>
      </c>
      <c r="H254" s="177">
        <v>3.496</v>
      </c>
      <c r="I254" s="178"/>
      <c r="L254" s="175"/>
      <c r="M254" s="179"/>
      <c r="N254" s="180"/>
      <c r="O254" s="180"/>
      <c r="P254" s="180"/>
      <c r="Q254" s="180"/>
      <c r="R254" s="180"/>
      <c r="S254" s="180"/>
      <c r="T254" s="181"/>
      <c r="AT254" s="182" t="s">
        <v>196</v>
      </c>
      <c r="AU254" s="182" t="s">
        <v>84</v>
      </c>
      <c r="AV254" s="13" t="s">
        <v>84</v>
      </c>
      <c r="AW254" s="13" t="s">
        <v>30</v>
      </c>
      <c r="AX254" s="13" t="s">
        <v>74</v>
      </c>
      <c r="AY254" s="182" t="s">
        <v>140</v>
      </c>
    </row>
    <row r="255" spans="2:51" s="14" customFormat="1" ht="12">
      <c r="B255" s="187"/>
      <c r="D255" s="159" t="s">
        <v>196</v>
      </c>
      <c r="E255" s="188" t="s">
        <v>1</v>
      </c>
      <c r="F255" s="189" t="s">
        <v>1059</v>
      </c>
      <c r="H255" s="190">
        <v>3.496</v>
      </c>
      <c r="I255" s="191"/>
      <c r="L255" s="187"/>
      <c r="M255" s="192"/>
      <c r="N255" s="193"/>
      <c r="O255" s="193"/>
      <c r="P255" s="193"/>
      <c r="Q255" s="193"/>
      <c r="R255" s="193"/>
      <c r="S255" s="193"/>
      <c r="T255" s="194"/>
      <c r="AT255" s="188" t="s">
        <v>196</v>
      </c>
      <c r="AU255" s="188" t="s">
        <v>84</v>
      </c>
      <c r="AV255" s="14" t="s">
        <v>147</v>
      </c>
      <c r="AW255" s="14" t="s">
        <v>30</v>
      </c>
      <c r="AX255" s="14" t="s">
        <v>82</v>
      </c>
      <c r="AY255" s="188" t="s">
        <v>140</v>
      </c>
    </row>
    <row r="256" spans="2:63" s="12" customFormat="1" ht="25.9" customHeight="1">
      <c r="B256" s="131"/>
      <c r="D256" s="132" t="s">
        <v>73</v>
      </c>
      <c r="E256" s="133" t="s">
        <v>355</v>
      </c>
      <c r="F256" s="133" t="s">
        <v>356</v>
      </c>
      <c r="I256" s="134"/>
      <c r="J256" s="135">
        <f>BK256</f>
        <v>0</v>
      </c>
      <c r="L256" s="131"/>
      <c r="M256" s="136"/>
      <c r="N256" s="137"/>
      <c r="O256" s="137"/>
      <c r="P256" s="138">
        <f>SUM(P257:P260)</f>
        <v>0</v>
      </c>
      <c r="Q256" s="137"/>
      <c r="R256" s="138">
        <f>SUM(R257:R260)</f>
        <v>0</v>
      </c>
      <c r="S256" s="137"/>
      <c r="T256" s="139">
        <f>SUM(T257:T260)</f>
        <v>0</v>
      </c>
      <c r="AR256" s="132" t="s">
        <v>151</v>
      </c>
      <c r="AT256" s="140" t="s">
        <v>73</v>
      </c>
      <c r="AU256" s="140" t="s">
        <v>74</v>
      </c>
      <c r="AY256" s="132" t="s">
        <v>140</v>
      </c>
      <c r="BK256" s="141">
        <f>SUM(BK257:BK260)</f>
        <v>0</v>
      </c>
    </row>
    <row r="257" spans="1:65" s="2" customFormat="1" ht="21.75" customHeight="1">
      <c r="A257" s="32"/>
      <c r="B257" s="144"/>
      <c r="C257" s="145" t="s">
        <v>319</v>
      </c>
      <c r="D257" s="145" t="s">
        <v>143</v>
      </c>
      <c r="E257" s="146" t="s">
        <v>1210</v>
      </c>
      <c r="F257" s="147" t="s">
        <v>1211</v>
      </c>
      <c r="G257" s="148" t="s">
        <v>364</v>
      </c>
      <c r="H257" s="149">
        <v>1</v>
      </c>
      <c r="I257" s="150"/>
      <c r="J257" s="151">
        <f>ROUND(I257*H257,2)</f>
        <v>0</v>
      </c>
      <c r="K257" s="152"/>
      <c r="L257" s="33"/>
      <c r="M257" s="153" t="s">
        <v>1</v>
      </c>
      <c r="N257" s="154" t="s">
        <v>39</v>
      </c>
      <c r="O257" s="58"/>
      <c r="P257" s="155">
        <f>O257*H257</f>
        <v>0</v>
      </c>
      <c r="Q257" s="155">
        <v>0</v>
      </c>
      <c r="R257" s="155">
        <f>Q257*H257</f>
        <v>0</v>
      </c>
      <c r="S257" s="155">
        <v>0</v>
      </c>
      <c r="T257" s="156">
        <f>S257*H257</f>
        <v>0</v>
      </c>
      <c r="U257" s="32"/>
      <c r="V257" s="32"/>
      <c r="W257" s="32"/>
      <c r="X257" s="32"/>
      <c r="Y257" s="32"/>
      <c r="Z257" s="32"/>
      <c r="AA257" s="32"/>
      <c r="AB257" s="32"/>
      <c r="AC257" s="32"/>
      <c r="AD257" s="32"/>
      <c r="AE257" s="32"/>
      <c r="AR257" s="157" t="s">
        <v>147</v>
      </c>
      <c r="AT257" s="157" t="s">
        <v>143</v>
      </c>
      <c r="AU257" s="157" t="s">
        <v>82</v>
      </c>
      <c r="AY257" s="17" t="s">
        <v>140</v>
      </c>
      <c r="BE257" s="158">
        <f>IF(N257="základní",J257,0)</f>
        <v>0</v>
      </c>
      <c r="BF257" s="158">
        <f>IF(N257="snížená",J257,0)</f>
        <v>0</v>
      </c>
      <c r="BG257" s="158">
        <f>IF(N257="zákl. přenesená",J257,0)</f>
        <v>0</v>
      </c>
      <c r="BH257" s="158">
        <f>IF(N257="sníž. přenesená",J257,0)</f>
        <v>0</v>
      </c>
      <c r="BI257" s="158">
        <f>IF(N257="nulová",J257,0)</f>
        <v>0</v>
      </c>
      <c r="BJ257" s="17" t="s">
        <v>82</v>
      </c>
      <c r="BK257" s="158">
        <f>ROUND(I257*H257,2)</f>
        <v>0</v>
      </c>
      <c r="BL257" s="17" t="s">
        <v>147</v>
      </c>
      <c r="BM257" s="157" t="s">
        <v>1314</v>
      </c>
    </row>
    <row r="258" spans="1:47" s="2" customFormat="1" ht="12">
      <c r="A258" s="32"/>
      <c r="B258" s="33"/>
      <c r="C258" s="32"/>
      <c r="D258" s="159" t="s">
        <v>149</v>
      </c>
      <c r="E258" s="32"/>
      <c r="F258" s="160" t="s">
        <v>1211</v>
      </c>
      <c r="G258" s="32"/>
      <c r="H258" s="32"/>
      <c r="I258" s="161"/>
      <c r="J258" s="32"/>
      <c r="K258" s="32"/>
      <c r="L258" s="33"/>
      <c r="M258" s="162"/>
      <c r="N258" s="163"/>
      <c r="O258" s="58"/>
      <c r="P258" s="58"/>
      <c r="Q258" s="58"/>
      <c r="R258" s="58"/>
      <c r="S258" s="58"/>
      <c r="T258" s="59"/>
      <c r="U258" s="32"/>
      <c r="V258" s="32"/>
      <c r="W258" s="32"/>
      <c r="X258" s="32"/>
      <c r="Y258" s="32"/>
      <c r="Z258" s="32"/>
      <c r="AA258" s="32"/>
      <c r="AB258" s="32"/>
      <c r="AC258" s="32"/>
      <c r="AD258" s="32"/>
      <c r="AE258" s="32"/>
      <c r="AT258" s="17" t="s">
        <v>149</v>
      </c>
      <c r="AU258" s="17" t="s">
        <v>82</v>
      </c>
    </row>
    <row r="259" spans="1:65" s="2" customFormat="1" ht="33" customHeight="1">
      <c r="A259" s="32"/>
      <c r="B259" s="144"/>
      <c r="C259" s="145" t="s">
        <v>677</v>
      </c>
      <c r="D259" s="145" t="s">
        <v>143</v>
      </c>
      <c r="E259" s="146" t="s">
        <v>763</v>
      </c>
      <c r="F259" s="147" t="s">
        <v>764</v>
      </c>
      <c r="G259" s="148" t="s">
        <v>364</v>
      </c>
      <c r="H259" s="149">
        <v>1</v>
      </c>
      <c r="I259" s="150"/>
      <c r="J259" s="151">
        <f>ROUND(I259*H259,2)</f>
        <v>0</v>
      </c>
      <c r="K259" s="152"/>
      <c r="L259" s="33"/>
      <c r="M259" s="153" t="s">
        <v>1</v>
      </c>
      <c r="N259" s="154" t="s">
        <v>39</v>
      </c>
      <c r="O259" s="58"/>
      <c r="P259" s="155">
        <f>O259*H259</f>
        <v>0</v>
      </c>
      <c r="Q259" s="155">
        <v>0</v>
      </c>
      <c r="R259" s="155">
        <f>Q259*H259</f>
        <v>0</v>
      </c>
      <c r="S259" s="155">
        <v>0</v>
      </c>
      <c r="T259" s="156">
        <f>S259*H259</f>
        <v>0</v>
      </c>
      <c r="U259" s="32"/>
      <c r="V259" s="32"/>
      <c r="W259" s="32"/>
      <c r="X259" s="32"/>
      <c r="Y259" s="32"/>
      <c r="Z259" s="32"/>
      <c r="AA259" s="32"/>
      <c r="AB259" s="32"/>
      <c r="AC259" s="32"/>
      <c r="AD259" s="32"/>
      <c r="AE259" s="32"/>
      <c r="AR259" s="157" t="s">
        <v>147</v>
      </c>
      <c r="AT259" s="157" t="s">
        <v>143</v>
      </c>
      <c r="AU259" s="157" t="s">
        <v>82</v>
      </c>
      <c r="AY259" s="17" t="s">
        <v>140</v>
      </c>
      <c r="BE259" s="158">
        <f>IF(N259="základní",J259,0)</f>
        <v>0</v>
      </c>
      <c r="BF259" s="158">
        <f>IF(N259="snížená",J259,0)</f>
        <v>0</v>
      </c>
      <c r="BG259" s="158">
        <f>IF(N259="zákl. přenesená",J259,0)</f>
        <v>0</v>
      </c>
      <c r="BH259" s="158">
        <f>IF(N259="sníž. přenesená",J259,0)</f>
        <v>0</v>
      </c>
      <c r="BI259" s="158">
        <f>IF(N259="nulová",J259,0)</f>
        <v>0</v>
      </c>
      <c r="BJ259" s="17" t="s">
        <v>82</v>
      </c>
      <c r="BK259" s="158">
        <f>ROUND(I259*H259,2)</f>
        <v>0</v>
      </c>
      <c r="BL259" s="17" t="s">
        <v>147</v>
      </c>
      <c r="BM259" s="157" t="s">
        <v>1315</v>
      </c>
    </row>
    <row r="260" spans="1:47" s="2" customFormat="1" ht="19.5">
      <c r="A260" s="32"/>
      <c r="B260" s="33"/>
      <c r="C260" s="32"/>
      <c r="D260" s="159" t="s">
        <v>149</v>
      </c>
      <c r="E260" s="32"/>
      <c r="F260" s="160" t="s">
        <v>764</v>
      </c>
      <c r="G260" s="32"/>
      <c r="H260" s="32"/>
      <c r="I260" s="161"/>
      <c r="J260" s="32"/>
      <c r="K260" s="32"/>
      <c r="L260" s="33"/>
      <c r="M260" s="183"/>
      <c r="N260" s="184"/>
      <c r="O260" s="185"/>
      <c r="P260" s="185"/>
      <c r="Q260" s="185"/>
      <c r="R260" s="185"/>
      <c r="S260" s="185"/>
      <c r="T260" s="186"/>
      <c r="U260" s="32"/>
      <c r="V260" s="32"/>
      <c r="W260" s="32"/>
      <c r="X260" s="32"/>
      <c r="Y260" s="32"/>
      <c r="Z260" s="32"/>
      <c r="AA260" s="32"/>
      <c r="AB260" s="32"/>
      <c r="AC260" s="32"/>
      <c r="AD260" s="32"/>
      <c r="AE260" s="32"/>
      <c r="AT260" s="17" t="s">
        <v>149</v>
      </c>
      <c r="AU260" s="17" t="s">
        <v>82</v>
      </c>
    </row>
    <row r="261" spans="1:31" s="2" customFormat="1" ht="6.95" customHeight="1">
      <c r="A261" s="32"/>
      <c r="B261" s="47"/>
      <c r="C261" s="48"/>
      <c r="D261" s="48"/>
      <c r="E261" s="48"/>
      <c r="F261" s="48"/>
      <c r="G261" s="48"/>
      <c r="H261" s="48"/>
      <c r="I261" s="48"/>
      <c r="J261" s="48"/>
      <c r="K261" s="48"/>
      <c r="L261" s="33"/>
      <c r="M261" s="32"/>
      <c r="O261" s="32"/>
      <c r="P261" s="32"/>
      <c r="Q261" s="32"/>
      <c r="R261" s="32"/>
      <c r="S261" s="32"/>
      <c r="T261" s="32"/>
      <c r="U261" s="32"/>
      <c r="V261" s="32"/>
      <c r="W261" s="32"/>
      <c r="X261" s="32"/>
      <c r="Y261" s="32"/>
      <c r="Z261" s="32"/>
      <c r="AA261" s="32"/>
      <c r="AB261" s="32"/>
      <c r="AC261" s="32"/>
      <c r="AD261" s="32"/>
      <c r="AE261" s="32"/>
    </row>
  </sheetData>
  <autoFilter ref="C125:K260"/>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2" t="s">
        <v>5</v>
      </c>
      <c r="M2" s="203"/>
      <c r="N2" s="203"/>
      <c r="O2" s="203"/>
      <c r="P2" s="203"/>
      <c r="Q2" s="203"/>
      <c r="R2" s="203"/>
      <c r="S2" s="203"/>
      <c r="T2" s="203"/>
      <c r="U2" s="203"/>
      <c r="V2" s="203"/>
      <c r="AT2" s="17" t="s">
        <v>83</v>
      </c>
    </row>
    <row r="3" spans="2:46" s="1" customFormat="1" ht="6.95" customHeight="1">
      <c r="B3" s="18"/>
      <c r="C3" s="19"/>
      <c r="D3" s="19"/>
      <c r="E3" s="19"/>
      <c r="F3" s="19"/>
      <c r="G3" s="19"/>
      <c r="H3" s="19"/>
      <c r="I3" s="19"/>
      <c r="J3" s="19"/>
      <c r="K3" s="19"/>
      <c r="L3" s="20"/>
      <c r="AT3" s="17" t="s">
        <v>84</v>
      </c>
    </row>
    <row r="4" spans="2:46" s="1" customFormat="1" ht="24.95" customHeight="1">
      <c r="B4" s="20"/>
      <c r="D4" s="21" t="s">
        <v>109</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2" t="str">
        <f>'Rekapitulace stavby'!K6</f>
        <v>Oprava trati v úseku Luka nad Jihlavou-Jihlava</v>
      </c>
      <c r="F7" s="243"/>
      <c r="G7" s="243"/>
      <c r="H7" s="243"/>
      <c r="L7" s="20"/>
    </row>
    <row r="8" spans="1:31" s="2" customFormat="1" ht="12" customHeight="1">
      <c r="A8" s="32"/>
      <c r="B8" s="33"/>
      <c r="C8" s="32"/>
      <c r="D8" s="27" t="s">
        <v>110</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32" t="s">
        <v>111</v>
      </c>
      <c r="F9" s="241"/>
      <c r="G9" s="241"/>
      <c r="H9" s="241"/>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25</v>
      </c>
      <c r="F15" s="32"/>
      <c r="G15" s="32"/>
      <c r="H15" s="32"/>
      <c r="I15" s="27" t="s">
        <v>26</v>
      </c>
      <c r="J15" s="25" t="s">
        <v>1</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14"/>
      <c r="G18" s="214"/>
      <c r="H18" s="21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24</v>
      </c>
      <c r="J23" s="25" t="s">
        <v>1</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
        <v>32</v>
      </c>
      <c r="F24" s="32"/>
      <c r="G24" s="32"/>
      <c r="H24" s="32"/>
      <c r="I24" s="27" t="s">
        <v>26</v>
      </c>
      <c r="J24" s="25" t="s">
        <v>1</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18" t="s">
        <v>1</v>
      </c>
      <c r="F27" s="218"/>
      <c r="G27" s="218"/>
      <c r="H27" s="218"/>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34</v>
      </c>
      <c r="E30" s="32"/>
      <c r="F30" s="32"/>
      <c r="G30" s="32"/>
      <c r="H30" s="32"/>
      <c r="I30" s="32"/>
      <c r="J30" s="71">
        <f>ROUND(J124,2)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36</v>
      </c>
      <c r="G32" s="32"/>
      <c r="H32" s="32"/>
      <c r="I32" s="36" t="s">
        <v>35</v>
      </c>
      <c r="J32" s="36" t="s">
        <v>37</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38</v>
      </c>
      <c r="E33" s="27" t="s">
        <v>39</v>
      </c>
      <c r="F33" s="99">
        <f>ROUND((SUM(BE124:BE224)),2)</f>
        <v>0</v>
      </c>
      <c r="G33" s="32"/>
      <c r="H33" s="32"/>
      <c r="I33" s="100">
        <v>0.21</v>
      </c>
      <c r="J33" s="99">
        <f>ROUND(((SUM(BE124:BE224))*I33),2)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40</v>
      </c>
      <c r="F34" s="99">
        <f>ROUND((SUM(BF124:BF224)),2)</f>
        <v>0</v>
      </c>
      <c r="G34" s="32"/>
      <c r="H34" s="32"/>
      <c r="I34" s="100">
        <v>0.15</v>
      </c>
      <c r="J34" s="99">
        <f>ROUND(((SUM(BF124:BF224))*I34),2)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41</v>
      </c>
      <c r="F35" s="99">
        <f>ROUND((SUM(BG124:BG224)),2)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42</v>
      </c>
      <c r="F36" s="99">
        <f>ROUND((SUM(BH124:BH224)),2)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43</v>
      </c>
      <c r="F37" s="99">
        <f>ROUND((SUM(BI124:BI224)),2)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44</v>
      </c>
      <c r="E39" s="60"/>
      <c r="F39" s="60"/>
      <c r="G39" s="103" t="s">
        <v>45</v>
      </c>
      <c r="H39" s="104" t="s">
        <v>46</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49</v>
      </c>
      <c r="E61" s="35"/>
      <c r="F61" s="107" t="s">
        <v>50</v>
      </c>
      <c r="G61" s="45" t="s">
        <v>49</v>
      </c>
      <c r="H61" s="35"/>
      <c r="I61" s="35"/>
      <c r="J61" s="108" t="s">
        <v>50</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49</v>
      </c>
      <c r="E76" s="35"/>
      <c r="F76" s="107" t="s">
        <v>50</v>
      </c>
      <c r="G76" s="45" t="s">
        <v>49</v>
      </c>
      <c r="H76" s="35"/>
      <c r="I76" s="35"/>
      <c r="J76" s="108"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112</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Oprava trati v úseku Luka nad Jihlavou-Jihlava</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110</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32" t="str">
        <f>E9</f>
        <v>PS 11-30-02 - Ochrana sdělovacích zařízení ČD Telematika</v>
      </c>
      <c r="F87" s="241"/>
      <c r="G87" s="241"/>
      <c r="H87" s="241"/>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SŽ s.o.</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Sagasta s.r.o.</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113</v>
      </c>
      <c r="D94" s="101"/>
      <c r="E94" s="101"/>
      <c r="F94" s="101"/>
      <c r="G94" s="101"/>
      <c r="H94" s="101"/>
      <c r="I94" s="101"/>
      <c r="J94" s="110" t="s">
        <v>114</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115</v>
      </c>
      <c r="D96" s="32"/>
      <c r="E96" s="32"/>
      <c r="F96" s="32"/>
      <c r="G96" s="32"/>
      <c r="H96" s="32"/>
      <c r="I96" s="32"/>
      <c r="J96" s="71">
        <f>J124</f>
        <v>0</v>
      </c>
      <c r="K96" s="32"/>
      <c r="L96" s="42"/>
      <c r="S96" s="32"/>
      <c r="T96" s="32"/>
      <c r="U96" s="32"/>
      <c r="V96" s="32"/>
      <c r="W96" s="32"/>
      <c r="X96" s="32"/>
      <c r="Y96" s="32"/>
      <c r="Z96" s="32"/>
      <c r="AA96" s="32"/>
      <c r="AB96" s="32"/>
      <c r="AC96" s="32"/>
      <c r="AD96" s="32"/>
      <c r="AE96" s="32"/>
      <c r="AU96" s="17" t="s">
        <v>116</v>
      </c>
    </row>
    <row r="97" spans="2:12" s="9" customFormat="1" ht="24.95" customHeight="1">
      <c r="B97" s="112"/>
      <c r="D97" s="113" t="s">
        <v>117</v>
      </c>
      <c r="E97" s="114"/>
      <c r="F97" s="114"/>
      <c r="G97" s="114"/>
      <c r="H97" s="114"/>
      <c r="I97" s="114"/>
      <c r="J97" s="115">
        <f>J125</f>
        <v>0</v>
      </c>
      <c r="L97" s="112"/>
    </row>
    <row r="98" spans="2:12" s="10" customFormat="1" ht="19.9" customHeight="1">
      <c r="B98" s="116"/>
      <c r="D98" s="117" t="s">
        <v>118</v>
      </c>
      <c r="E98" s="118"/>
      <c r="F98" s="118"/>
      <c r="G98" s="118"/>
      <c r="H98" s="118"/>
      <c r="I98" s="118"/>
      <c r="J98" s="119">
        <f>J126</f>
        <v>0</v>
      </c>
      <c r="L98" s="116"/>
    </row>
    <row r="99" spans="2:12" s="10" customFormat="1" ht="19.9" customHeight="1">
      <c r="B99" s="116"/>
      <c r="D99" s="117" t="s">
        <v>119</v>
      </c>
      <c r="E99" s="118"/>
      <c r="F99" s="118"/>
      <c r="G99" s="118"/>
      <c r="H99" s="118"/>
      <c r="I99" s="118"/>
      <c r="J99" s="119">
        <f>J129</f>
        <v>0</v>
      </c>
      <c r="L99" s="116"/>
    </row>
    <row r="100" spans="2:12" s="10" customFormat="1" ht="19.9" customHeight="1">
      <c r="B100" s="116"/>
      <c r="D100" s="117" t="s">
        <v>120</v>
      </c>
      <c r="E100" s="118"/>
      <c r="F100" s="118"/>
      <c r="G100" s="118"/>
      <c r="H100" s="118"/>
      <c r="I100" s="118"/>
      <c r="J100" s="119">
        <f>J134</f>
        <v>0</v>
      </c>
      <c r="L100" s="116"/>
    </row>
    <row r="101" spans="2:12" s="9" customFormat="1" ht="24.95" customHeight="1">
      <c r="B101" s="112"/>
      <c r="D101" s="113" t="s">
        <v>121</v>
      </c>
      <c r="E101" s="114"/>
      <c r="F101" s="114"/>
      <c r="G101" s="114"/>
      <c r="H101" s="114"/>
      <c r="I101" s="114"/>
      <c r="J101" s="115">
        <f>J137</f>
        <v>0</v>
      </c>
      <c r="L101" s="112"/>
    </row>
    <row r="102" spans="2:12" s="10" customFormat="1" ht="19.9" customHeight="1">
      <c r="B102" s="116"/>
      <c r="D102" s="117" t="s">
        <v>122</v>
      </c>
      <c r="E102" s="118"/>
      <c r="F102" s="118"/>
      <c r="G102" s="118"/>
      <c r="H102" s="118"/>
      <c r="I102" s="118"/>
      <c r="J102" s="119">
        <f>J138</f>
        <v>0</v>
      </c>
      <c r="L102" s="116"/>
    </row>
    <row r="103" spans="2:12" s="9" customFormat="1" ht="24.95" customHeight="1">
      <c r="B103" s="112"/>
      <c r="D103" s="113" t="s">
        <v>123</v>
      </c>
      <c r="E103" s="114"/>
      <c r="F103" s="114"/>
      <c r="G103" s="114"/>
      <c r="H103" s="114"/>
      <c r="I103" s="114"/>
      <c r="J103" s="115">
        <f>J148</f>
        <v>0</v>
      </c>
      <c r="L103" s="112"/>
    </row>
    <row r="104" spans="2:12" s="9" customFormat="1" ht="24.95" customHeight="1">
      <c r="B104" s="112"/>
      <c r="D104" s="113" t="s">
        <v>124</v>
      </c>
      <c r="E104" s="114"/>
      <c r="F104" s="114"/>
      <c r="G104" s="114"/>
      <c r="H104" s="114"/>
      <c r="I104" s="114"/>
      <c r="J104" s="115">
        <f>J216</f>
        <v>0</v>
      </c>
      <c r="L104" s="112"/>
    </row>
    <row r="105" spans="1:31" s="2" customFormat="1" ht="21.7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6.95" customHeight="1">
      <c r="A106" s="32"/>
      <c r="B106" s="47"/>
      <c r="C106" s="48"/>
      <c r="D106" s="48"/>
      <c r="E106" s="48"/>
      <c r="F106" s="48"/>
      <c r="G106" s="48"/>
      <c r="H106" s="48"/>
      <c r="I106" s="48"/>
      <c r="J106" s="48"/>
      <c r="K106" s="48"/>
      <c r="L106" s="42"/>
      <c r="S106" s="32"/>
      <c r="T106" s="32"/>
      <c r="U106" s="32"/>
      <c r="V106" s="32"/>
      <c r="W106" s="32"/>
      <c r="X106" s="32"/>
      <c r="Y106" s="32"/>
      <c r="Z106" s="32"/>
      <c r="AA106" s="32"/>
      <c r="AB106" s="32"/>
      <c r="AC106" s="32"/>
      <c r="AD106" s="32"/>
      <c r="AE106" s="32"/>
    </row>
    <row r="110" spans="1:31" s="2" customFormat="1" ht="6.95" customHeight="1">
      <c r="A110" s="32"/>
      <c r="B110" s="49"/>
      <c r="C110" s="50"/>
      <c r="D110" s="50"/>
      <c r="E110" s="50"/>
      <c r="F110" s="50"/>
      <c r="G110" s="50"/>
      <c r="H110" s="50"/>
      <c r="I110" s="50"/>
      <c r="J110" s="50"/>
      <c r="K110" s="50"/>
      <c r="L110" s="42"/>
      <c r="S110" s="32"/>
      <c r="T110" s="32"/>
      <c r="U110" s="32"/>
      <c r="V110" s="32"/>
      <c r="W110" s="32"/>
      <c r="X110" s="32"/>
      <c r="Y110" s="32"/>
      <c r="Z110" s="32"/>
      <c r="AA110" s="32"/>
      <c r="AB110" s="32"/>
      <c r="AC110" s="32"/>
      <c r="AD110" s="32"/>
      <c r="AE110" s="32"/>
    </row>
    <row r="111" spans="1:31" s="2" customFormat="1" ht="24.95" customHeight="1">
      <c r="A111" s="32"/>
      <c r="B111" s="33"/>
      <c r="C111" s="21" t="s">
        <v>125</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16</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42" t="str">
        <f>E7</f>
        <v>Oprava trati v úseku Luka nad Jihlavou-Jihlava</v>
      </c>
      <c r="F114" s="243"/>
      <c r="G114" s="243"/>
      <c r="H114" s="243"/>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110</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6.5" customHeight="1">
      <c r="A116" s="32"/>
      <c r="B116" s="33"/>
      <c r="C116" s="32"/>
      <c r="D116" s="32"/>
      <c r="E116" s="232" t="str">
        <f>E9</f>
        <v>PS 11-30-02 - Ochrana sdělovacích zařízení ČD Telematika</v>
      </c>
      <c r="F116" s="241"/>
      <c r="G116" s="241"/>
      <c r="H116" s="241"/>
      <c r="I116" s="32"/>
      <c r="J116" s="32"/>
      <c r="K116" s="32"/>
      <c r="L116" s="42"/>
      <c r="S116" s="32"/>
      <c r="T116" s="32"/>
      <c r="U116" s="32"/>
      <c r="V116" s="32"/>
      <c r="W116" s="32"/>
      <c r="X116" s="32"/>
      <c r="Y116" s="32"/>
      <c r="Z116" s="32"/>
      <c r="AA116" s="32"/>
      <c r="AB116" s="32"/>
      <c r="AC116" s="32"/>
      <c r="AD116" s="32"/>
      <c r="AE116" s="32"/>
    </row>
    <row r="117" spans="1:31" s="2" customFormat="1" ht="6.9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2" customHeight="1">
      <c r="A118" s="32"/>
      <c r="B118" s="33"/>
      <c r="C118" s="27" t="s">
        <v>20</v>
      </c>
      <c r="D118" s="32"/>
      <c r="E118" s="32"/>
      <c r="F118" s="25" t="str">
        <f>F12</f>
        <v xml:space="preserve"> </v>
      </c>
      <c r="G118" s="32"/>
      <c r="H118" s="32"/>
      <c r="I118" s="27" t="s">
        <v>22</v>
      </c>
      <c r="J118" s="55" t="str">
        <f>IF(J12="","",J12)</f>
        <v>Vyplň údaj</v>
      </c>
      <c r="K118" s="32"/>
      <c r="L118" s="42"/>
      <c r="S118" s="32"/>
      <c r="T118" s="32"/>
      <c r="U118" s="32"/>
      <c r="V118" s="32"/>
      <c r="W118" s="32"/>
      <c r="X118" s="32"/>
      <c r="Y118" s="32"/>
      <c r="Z118" s="32"/>
      <c r="AA118" s="32"/>
      <c r="AB118" s="32"/>
      <c r="AC118" s="32"/>
      <c r="AD118" s="32"/>
      <c r="AE118" s="32"/>
    </row>
    <row r="119" spans="1:31" s="2" customFormat="1" ht="6.9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5.2" customHeight="1">
      <c r="A120" s="32"/>
      <c r="B120" s="33"/>
      <c r="C120" s="27" t="s">
        <v>23</v>
      </c>
      <c r="D120" s="32"/>
      <c r="E120" s="32"/>
      <c r="F120" s="25" t="str">
        <f>E15</f>
        <v>SŽ s.o.</v>
      </c>
      <c r="G120" s="32"/>
      <c r="H120" s="32"/>
      <c r="I120" s="27" t="s">
        <v>29</v>
      </c>
      <c r="J120" s="30" t="str">
        <f>E21</f>
        <v xml:space="preserve"> </v>
      </c>
      <c r="K120" s="32"/>
      <c r="L120" s="42"/>
      <c r="S120" s="32"/>
      <c r="T120" s="32"/>
      <c r="U120" s="32"/>
      <c r="V120" s="32"/>
      <c r="W120" s="32"/>
      <c r="X120" s="32"/>
      <c r="Y120" s="32"/>
      <c r="Z120" s="32"/>
      <c r="AA120" s="32"/>
      <c r="AB120" s="32"/>
      <c r="AC120" s="32"/>
      <c r="AD120" s="32"/>
      <c r="AE120" s="32"/>
    </row>
    <row r="121" spans="1:31" s="2" customFormat="1" ht="15.2" customHeight="1">
      <c r="A121" s="32"/>
      <c r="B121" s="33"/>
      <c r="C121" s="27" t="s">
        <v>27</v>
      </c>
      <c r="D121" s="32"/>
      <c r="E121" s="32"/>
      <c r="F121" s="25" t="str">
        <f>IF(E18="","",E18)</f>
        <v>Vyplň údaj</v>
      </c>
      <c r="G121" s="32"/>
      <c r="H121" s="32"/>
      <c r="I121" s="27" t="s">
        <v>31</v>
      </c>
      <c r="J121" s="30" t="str">
        <f>E24</f>
        <v>Sagasta s.r.o.</v>
      </c>
      <c r="K121" s="32"/>
      <c r="L121" s="42"/>
      <c r="S121" s="32"/>
      <c r="T121" s="32"/>
      <c r="U121" s="32"/>
      <c r="V121" s="32"/>
      <c r="W121" s="32"/>
      <c r="X121" s="32"/>
      <c r="Y121" s="32"/>
      <c r="Z121" s="32"/>
      <c r="AA121" s="32"/>
      <c r="AB121" s="32"/>
      <c r="AC121" s="32"/>
      <c r="AD121" s="32"/>
      <c r="AE121" s="32"/>
    </row>
    <row r="122" spans="1:31" s="2" customFormat="1" ht="10.35" customHeight="1">
      <c r="A122" s="32"/>
      <c r="B122" s="33"/>
      <c r="C122" s="32"/>
      <c r="D122" s="32"/>
      <c r="E122" s="32"/>
      <c r="F122" s="32"/>
      <c r="G122" s="32"/>
      <c r="H122" s="32"/>
      <c r="I122" s="32"/>
      <c r="J122" s="32"/>
      <c r="K122" s="32"/>
      <c r="L122" s="42"/>
      <c r="S122" s="32"/>
      <c r="T122" s="32"/>
      <c r="U122" s="32"/>
      <c r="V122" s="32"/>
      <c r="W122" s="32"/>
      <c r="X122" s="32"/>
      <c r="Y122" s="32"/>
      <c r="Z122" s="32"/>
      <c r="AA122" s="32"/>
      <c r="AB122" s="32"/>
      <c r="AC122" s="32"/>
      <c r="AD122" s="32"/>
      <c r="AE122" s="32"/>
    </row>
    <row r="123" spans="1:31" s="11" customFormat="1" ht="29.25" customHeight="1">
      <c r="A123" s="120"/>
      <c r="B123" s="121"/>
      <c r="C123" s="122" t="s">
        <v>126</v>
      </c>
      <c r="D123" s="123" t="s">
        <v>59</v>
      </c>
      <c r="E123" s="123" t="s">
        <v>55</v>
      </c>
      <c r="F123" s="123" t="s">
        <v>56</v>
      </c>
      <c r="G123" s="123" t="s">
        <v>127</v>
      </c>
      <c r="H123" s="123" t="s">
        <v>128</v>
      </c>
      <c r="I123" s="123" t="s">
        <v>129</v>
      </c>
      <c r="J123" s="124" t="s">
        <v>114</v>
      </c>
      <c r="K123" s="125" t="s">
        <v>130</v>
      </c>
      <c r="L123" s="126"/>
      <c r="M123" s="62" t="s">
        <v>1</v>
      </c>
      <c r="N123" s="63" t="s">
        <v>38</v>
      </c>
      <c r="O123" s="63" t="s">
        <v>131</v>
      </c>
      <c r="P123" s="63" t="s">
        <v>132</v>
      </c>
      <c r="Q123" s="63" t="s">
        <v>133</v>
      </c>
      <c r="R123" s="63" t="s">
        <v>134</v>
      </c>
      <c r="S123" s="63" t="s">
        <v>135</v>
      </c>
      <c r="T123" s="64" t="s">
        <v>136</v>
      </c>
      <c r="U123" s="120"/>
      <c r="V123" s="120"/>
      <c r="W123" s="120"/>
      <c r="X123" s="120"/>
      <c r="Y123" s="120"/>
      <c r="Z123" s="120"/>
      <c r="AA123" s="120"/>
      <c r="AB123" s="120"/>
      <c r="AC123" s="120"/>
      <c r="AD123" s="120"/>
      <c r="AE123" s="120"/>
    </row>
    <row r="124" spans="1:63" s="2" customFormat="1" ht="22.9" customHeight="1">
      <c r="A124" s="32"/>
      <c r="B124" s="33"/>
      <c r="C124" s="69" t="s">
        <v>137</v>
      </c>
      <c r="D124" s="32"/>
      <c r="E124" s="32"/>
      <c r="F124" s="32"/>
      <c r="G124" s="32"/>
      <c r="H124" s="32"/>
      <c r="I124" s="32"/>
      <c r="J124" s="127">
        <f>BK124</f>
        <v>0</v>
      </c>
      <c r="K124" s="32"/>
      <c r="L124" s="33"/>
      <c r="M124" s="65"/>
      <c r="N124" s="56"/>
      <c r="O124" s="66"/>
      <c r="P124" s="128">
        <f>P125+P137+P148+P216</f>
        <v>0</v>
      </c>
      <c r="Q124" s="66"/>
      <c r="R124" s="128">
        <f>R125+R137+R148+R216</f>
        <v>2.50194</v>
      </c>
      <c r="S124" s="66"/>
      <c r="T124" s="129">
        <f>T125+T137+T148+T216</f>
        <v>0</v>
      </c>
      <c r="U124" s="32"/>
      <c r="V124" s="32"/>
      <c r="W124" s="32"/>
      <c r="X124" s="32"/>
      <c r="Y124" s="32"/>
      <c r="Z124" s="32"/>
      <c r="AA124" s="32"/>
      <c r="AB124" s="32"/>
      <c r="AC124" s="32"/>
      <c r="AD124" s="32"/>
      <c r="AE124" s="32"/>
      <c r="AT124" s="17" t="s">
        <v>73</v>
      </c>
      <c r="AU124" s="17" t="s">
        <v>116</v>
      </c>
      <c r="BK124" s="130">
        <f>BK125+BK137+BK148+BK216</f>
        <v>0</v>
      </c>
    </row>
    <row r="125" spans="2:63" s="12" customFormat="1" ht="25.9" customHeight="1">
      <c r="B125" s="131"/>
      <c r="D125" s="132" t="s">
        <v>73</v>
      </c>
      <c r="E125" s="133" t="s">
        <v>138</v>
      </c>
      <c r="F125" s="133" t="s">
        <v>139</v>
      </c>
      <c r="I125" s="134"/>
      <c r="J125" s="135">
        <f>BK125</f>
        <v>0</v>
      </c>
      <c r="L125" s="131"/>
      <c r="M125" s="136"/>
      <c r="N125" s="137"/>
      <c r="O125" s="137"/>
      <c r="P125" s="138">
        <f>P126+P129+P134</f>
        <v>0</v>
      </c>
      <c r="Q125" s="137"/>
      <c r="R125" s="138">
        <f>R126+R129+R134</f>
        <v>0.132</v>
      </c>
      <c r="S125" s="137"/>
      <c r="T125" s="139">
        <f>T126+T129+T134</f>
        <v>0</v>
      </c>
      <c r="AR125" s="132" t="s">
        <v>82</v>
      </c>
      <c r="AT125" s="140" t="s">
        <v>73</v>
      </c>
      <c r="AU125" s="140" t="s">
        <v>74</v>
      </c>
      <c r="AY125" s="132" t="s">
        <v>140</v>
      </c>
      <c r="BK125" s="141">
        <f>BK126+BK129+BK134</f>
        <v>0</v>
      </c>
    </row>
    <row r="126" spans="2:63" s="12" customFormat="1" ht="22.9" customHeight="1">
      <c r="B126" s="131"/>
      <c r="D126" s="132" t="s">
        <v>73</v>
      </c>
      <c r="E126" s="142" t="s">
        <v>82</v>
      </c>
      <c r="F126" s="142" t="s">
        <v>141</v>
      </c>
      <c r="I126" s="134"/>
      <c r="J126" s="143">
        <f>BK126</f>
        <v>0</v>
      </c>
      <c r="L126" s="131"/>
      <c r="M126" s="136"/>
      <c r="N126" s="137"/>
      <c r="O126" s="137"/>
      <c r="P126" s="138">
        <f>SUM(P127:P128)</f>
        <v>0</v>
      </c>
      <c r="Q126" s="137"/>
      <c r="R126" s="138">
        <f>SUM(R127:R128)</f>
        <v>0.132</v>
      </c>
      <c r="S126" s="137"/>
      <c r="T126" s="139">
        <f>SUM(T127:T128)</f>
        <v>0</v>
      </c>
      <c r="AR126" s="132" t="s">
        <v>82</v>
      </c>
      <c r="AT126" s="140" t="s">
        <v>73</v>
      </c>
      <c r="AU126" s="140" t="s">
        <v>82</v>
      </c>
      <c r="AY126" s="132" t="s">
        <v>140</v>
      </c>
      <c r="BK126" s="141">
        <f>SUM(BK127:BK128)</f>
        <v>0</v>
      </c>
    </row>
    <row r="127" spans="1:65" s="2" customFormat="1" ht="44.25" customHeight="1">
      <c r="A127" s="32"/>
      <c r="B127" s="144"/>
      <c r="C127" s="145" t="s">
        <v>142</v>
      </c>
      <c r="D127" s="145" t="s">
        <v>143</v>
      </c>
      <c r="E127" s="146" t="s">
        <v>144</v>
      </c>
      <c r="F127" s="147" t="s">
        <v>145</v>
      </c>
      <c r="G127" s="148" t="s">
        <v>146</v>
      </c>
      <c r="H127" s="149">
        <v>30</v>
      </c>
      <c r="I127" s="150"/>
      <c r="J127" s="151">
        <f>ROUND(I127*H127,2)</f>
        <v>0</v>
      </c>
      <c r="K127" s="152"/>
      <c r="L127" s="33"/>
      <c r="M127" s="153" t="s">
        <v>1</v>
      </c>
      <c r="N127" s="154" t="s">
        <v>39</v>
      </c>
      <c r="O127" s="58"/>
      <c r="P127" s="155">
        <f>O127*H127</f>
        <v>0</v>
      </c>
      <c r="Q127" s="155">
        <v>0.0044</v>
      </c>
      <c r="R127" s="155">
        <f>Q127*H127</f>
        <v>0.132</v>
      </c>
      <c r="S127" s="155">
        <v>0</v>
      </c>
      <c r="T127" s="156">
        <f>S127*H127</f>
        <v>0</v>
      </c>
      <c r="U127" s="32"/>
      <c r="V127" s="32"/>
      <c r="W127" s="32"/>
      <c r="X127" s="32"/>
      <c r="Y127" s="32"/>
      <c r="Z127" s="32"/>
      <c r="AA127" s="32"/>
      <c r="AB127" s="32"/>
      <c r="AC127" s="32"/>
      <c r="AD127" s="32"/>
      <c r="AE127" s="32"/>
      <c r="AR127" s="157" t="s">
        <v>147</v>
      </c>
      <c r="AT127" s="157" t="s">
        <v>143</v>
      </c>
      <c r="AU127" s="157" t="s">
        <v>84</v>
      </c>
      <c r="AY127" s="17" t="s">
        <v>140</v>
      </c>
      <c r="BE127" s="158">
        <f>IF(N127="základní",J127,0)</f>
        <v>0</v>
      </c>
      <c r="BF127" s="158">
        <f>IF(N127="snížená",J127,0)</f>
        <v>0</v>
      </c>
      <c r="BG127" s="158">
        <f>IF(N127="zákl. přenesená",J127,0)</f>
        <v>0</v>
      </c>
      <c r="BH127" s="158">
        <f>IF(N127="sníž. přenesená",J127,0)</f>
        <v>0</v>
      </c>
      <c r="BI127" s="158">
        <f>IF(N127="nulová",J127,0)</f>
        <v>0</v>
      </c>
      <c r="BJ127" s="17" t="s">
        <v>82</v>
      </c>
      <c r="BK127" s="158">
        <f>ROUND(I127*H127,2)</f>
        <v>0</v>
      </c>
      <c r="BL127" s="17" t="s">
        <v>147</v>
      </c>
      <c r="BM127" s="157" t="s">
        <v>148</v>
      </c>
    </row>
    <row r="128" spans="1:47" s="2" customFormat="1" ht="29.25">
      <c r="A128" s="32"/>
      <c r="B128" s="33"/>
      <c r="C128" s="32"/>
      <c r="D128" s="159" t="s">
        <v>149</v>
      </c>
      <c r="E128" s="32"/>
      <c r="F128" s="160" t="s">
        <v>150</v>
      </c>
      <c r="G128" s="32"/>
      <c r="H128" s="32"/>
      <c r="I128" s="161"/>
      <c r="J128" s="32"/>
      <c r="K128" s="32"/>
      <c r="L128" s="33"/>
      <c r="M128" s="162"/>
      <c r="N128" s="163"/>
      <c r="O128" s="58"/>
      <c r="P128" s="58"/>
      <c r="Q128" s="58"/>
      <c r="R128" s="58"/>
      <c r="S128" s="58"/>
      <c r="T128" s="59"/>
      <c r="U128" s="32"/>
      <c r="V128" s="32"/>
      <c r="W128" s="32"/>
      <c r="X128" s="32"/>
      <c r="Y128" s="32"/>
      <c r="Z128" s="32"/>
      <c r="AA128" s="32"/>
      <c r="AB128" s="32"/>
      <c r="AC128" s="32"/>
      <c r="AD128" s="32"/>
      <c r="AE128" s="32"/>
      <c r="AT128" s="17" t="s">
        <v>149</v>
      </c>
      <c r="AU128" s="17" t="s">
        <v>84</v>
      </c>
    </row>
    <row r="129" spans="2:63" s="12" customFormat="1" ht="22.9" customHeight="1">
      <c r="B129" s="131"/>
      <c r="D129" s="132" t="s">
        <v>73</v>
      </c>
      <c r="E129" s="142" t="s">
        <v>151</v>
      </c>
      <c r="F129" s="142" t="s">
        <v>152</v>
      </c>
      <c r="I129" s="134"/>
      <c r="J129" s="143">
        <f>BK129</f>
        <v>0</v>
      </c>
      <c r="L129" s="131"/>
      <c r="M129" s="136"/>
      <c r="N129" s="137"/>
      <c r="O129" s="137"/>
      <c r="P129" s="138">
        <f>SUM(P130:P133)</f>
        <v>0</v>
      </c>
      <c r="Q129" s="137"/>
      <c r="R129" s="138">
        <f>SUM(R130:R133)</f>
        <v>0</v>
      </c>
      <c r="S129" s="137"/>
      <c r="T129" s="139">
        <f>SUM(T130:T133)</f>
        <v>0</v>
      </c>
      <c r="AR129" s="132" t="s">
        <v>82</v>
      </c>
      <c r="AT129" s="140" t="s">
        <v>73</v>
      </c>
      <c r="AU129" s="140" t="s">
        <v>82</v>
      </c>
      <c r="AY129" s="132" t="s">
        <v>140</v>
      </c>
      <c r="BK129" s="141">
        <f>SUM(BK130:BK133)</f>
        <v>0</v>
      </c>
    </row>
    <row r="130" spans="1:65" s="2" customFormat="1" ht="16.5" customHeight="1">
      <c r="A130" s="32"/>
      <c r="B130" s="144"/>
      <c r="C130" s="145" t="s">
        <v>153</v>
      </c>
      <c r="D130" s="145" t="s">
        <v>143</v>
      </c>
      <c r="E130" s="146" t="s">
        <v>154</v>
      </c>
      <c r="F130" s="147" t="s">
        <v>155</v>
      </c>
      <c r="G130" s="148" t="s">
        <v>156</v>
      </c>
      <c r="H130" s="149">
        <v>10</v>
      </c>
      <c r="I130" s="150"/>
      <c r="J130" s="151">
        <f>ROUND(I130*H130,2)</f>
        <v>0</v>
      </c>
      <c r="K130" s="152"/>
      <c r="L130" s="33"/>
      <c r="M130" s="153" t="s">
        <v>1</v>
      </c>
      <c r="N130" s="154" t="s">
        <v>39</v>
      </c>
      <c r="O130" s="58"/>
      <c r="P130" s="155">
        <f>O130*H130</f>
        <v>0</v>
      </c>
      <c r="Q130" s="155">
        <v>0</v>
      </c>
      <c r="R130" s="155">
        <f>Q130*H130</f>
        <v>0</v>
      </c>
      <c r="S130" s="155">
        <v>0</v>
      </c>
      <c r="T130" s="156">
        <f>S130*H130</f>
        <v>0</v>
      </c>
      <c r="U130" s="32"/>
      <c r="V130" s="32"/>
      <c r="W130" s="32"/>
      <c r="X130" s="32"/>
      <c r="Y130" s="32"/>
      <c r="Z130" s="32"/>
      <c r="AA130" s="32"/>
      <c r="AB130" s="32"/>
      <c r="AC130" s="32"/>
      <c r="AD130" s="32"/>
      <c r="AE130" s="32"/>
      <c r="AR130" s="157" t="s">
        <v>147</v>
      </c>
      <c r="AT130" s="157" t="s">
        <v>143</v>
      </c>
      <c r="AU130" s="157" t="s">
        <v>84</v>
      </c>
      <c r="AY130" s="17" t="s">
        <v>140</v>
      </c>
      <c r="BE130" s="158">
        <f>IF(N130="základní",J130,0)</f>
        <v>0</v>
      </c>
      <c r="BF130" s="158">
        <f>IF(N130="snížená",J130,0)</f>
        <v>0</v>
      </c>
      <c r="BG130" s="158">
        <f>IF(N130="zákl. přenesená",J130,0)</f>
        <v>0</v>
      </c>
      <c r="BH130" s="158">
        <f>IF(N130="sníž. přenesená",J130,0)</f>
        <v>0</v>
      </c>
      <c r="BI130" s="158">
        <f>IF(N130="nulová",J130,0)</f>
        <v>0</v>
      </c>
      <c r="BJ130" s="17" t="s">
        <v>82</v>
      </c>
      <c r="BK130" s="158">
        <f>ROUND(I130*H130,2)</f>
        <v>0</v>
      </c>
      <c r="BL130" s="17" t="s">
        <v>147</v>
      </c>
      <c r="BM130" s="157" t="s">
        <v>157</v>
      </c>
    </row>
    <row r="131" spans="1:47" s="2" customFormat="1" ht="29.25">
      <c r="A131" s="32"/>
      <c r="B131" s="33"/>
      <c r="C131" s="32"/>
      <c r="D131" s="159" t="s">
        <v>149</v>
      </c>
      <c r="E131" s="32"/>
      <c r="F131" s="160" t="s">
        <v>158</v>
      </c>
      <c r="G131" s="32"/>
      <c r="H131" s="32"/>
      <c r="I131" s="161"/>
      <c r="J131" s="32"/>
      <c r="K131" s="32"/>
      <c r="L131" s="33"/>
      <c r="M131" s="162"/>
      <c r="N131" s="163"/>
      <c r="O131" s="58"/>
      <c r="P131" s="58"/>
      <c r="Q131" s="58"/>
      <c r="R131" s="58"/>
      <c r="S131" s="58"/>
      <c r="T131" s="59"/>
      <c r="U131" s="32"/>
      <c r="V131" s="32"/>
      <c r="W131" s="32"/>
      <c r="X131" s="32"/>
      <c r="Y131" s="32"/>
      <c r="Z131" s="32"/>
      <c r="AA131" s="32"/>
      <c r="AB131" s="32"/>
      <c r="AC131" s="32"/>
      <c r="AD131" s="32"/>
      <c r="AE131" s="32"/>
      <c r="AT131" s="17" t="s">
        <v>149</v>
      </c>
      <c r="AU131" s="17" t="s">
        <v>84</v>
      </c>
    </row>
    <row r="132" spans="1:65" s="2" customFormat="1" ht="37.9" customHeight="1">
      <c r="A132" s="32"/>
      <c r="B132" s="144"/>
      <c r="C132" s="164" t="s">
        <v>159</v>
      </c>
      <c r="D132" s="164" t="s">
        <v>160</v>
      </c>
      <c r="E132" s="165" t="s">
        <v>161</v>
      </c>
      <c r="F132" s="166" t="s">
        <v>162</v>
      </c>
      <c r="G132" s="167" t="s">
        <v>156</v>
      </c>
      <c r="H132" s="168">
        <v>10</v>
      </c>
      <c r="I132" s="169"/>
      <c r="J132" s="170">
        <f>ROUND(I132*H132,2)</f>
        <v>0</v>
      </c>
      <c r="K132" s="171"/>
      <c r="L132" s="172"/>
      <c r="M132" s="173" t="s">
        <v>1</v>
      </c>
      <c r="N132" s="174" t="s">
        <v>39</v>
      </c>
      <c r="O132" s="58"/>
      <c r="P132" s="155">
        <f>O132*H132</f>
        <v>0</v>
      </c>
      <c r="Q132" s="155">
        <v>0</v>
      </c>
      <c r="R132" s="155">
        <f>Q132*H132</f>
        <v>0</v>
      </c>
      <c r="S132" s="155">
        <v>0</v>
      </c>
      <c r="T132" s="156">
        <f>S132*H132</f>
        <v>0</v>
      </c>
      <c r="U132" s="32"/>
      <c r="V132" s="32"/>
      <c r="W132" s="32"/>
      <c r="X132" s="32"/>
      <c r="Y132" s="32"/>
      <c r="Z132" s="32"/>
      <c r="AA132" s="32"/>
      <c r="AB132" s="32"/>
      <c r="AC132" s="32"/>
      <c r="AD132" s="32"/>
      <c r="AE132" s="32"/>
      <c r="AR132" s="157" t="s">
        <v>163</v>
      </c>
      <c r="AT132" s="157" t="s">
        <v>160</v>
      </c>
      <c r="AU132" s="157" t="s">
        <v>84</v>
      </c>
      <c r="AY132" s="17" t="s">
        <v>140</v>
      </c>
      <c r="BE132" s="158">
        <f>IF(N132="základní",J132,0)</f>
        <v>0</v>
      </c>
      <c r="BF132" s="158">
        <f>IF(N132="snížená",J132,0)</f>
        <v>0</v>
      </c>
      <c r="BG132" s="158">
        <f>IF(N132="zákl. přenesená",J132,0)</f>
        <v>0</v>
      </c>
      <c r="BH132" s="158">
        <f>IF(N132="sníž. přenesená",J132,0)</f>
        <v>0</v>
      </c>
      <c r="BI132" s="158">
        <f>IF(N132="nulová",J132,0)</f>
        <v>0</v>
      </c>
      <c r="BJ132" s="17" t="s">
        <v>82</v>
      </c>
      <c r="BK132" s="158">
        <f>ROUND(I132*H132,2)</f>
        <v>0</v>
      </c>
      <c r="BL132" s="17" t="s">
        <v>147</v>
      </c>
      <c r="BM132" s="157" t="s">
        <v>164</v>
      </c>
    </row>
    <row r="133" spans="1:47" s="2" customFormat="1" ht="19.5">
      <c r="A133" s="32"/>
      <c r="B133" s="33"/>
      <c r="C133" s="32"/>
      <c r="D133" s="159" t="s">
        <v>149</v>
      </c>
      <c r="E133" s="32"/>
      <c r="F133" s="160" t="s">
        <v>162</v>
      </c>
      <c r="G133" s="32"/>
      <c r="H133" s="32"/>
      <c r="I133" s="161"/>
      <c r="J133" s="32"/>
      <c r="K133" s="32"/>
      <c r="L133" s="33"/>
      <c r="M133" s="162"/>
      <c r="N133" s="163"/>
      <c r="O133" s="58"/>
      <c r="P133" s="58"/>
      <c r="Q133" s="58"/>
      <c r="R133" s="58"/>
      <c r="S133" s="58"/>
      <c r="T133" s="59"/>
      <c r="U133" s="32"/>
      <c r="V133" s="32"/>
      <c r="W133" s="32"/>
      <c r="X133" s="32"/>
      <c r="Y133" s="32"/>
      <c r="Z133" s="32"/>
      <c r="AA133" s="32"/>
      <c r="AB133" s="32"/>
      <c r="AC133" s="32"/>
      <c r="AD133" s="32"/>
      <c r="AE133" s="32"/>
      <c r="AT133" s="17" t="s">
        <v>149</v>
      </c>
      <c r="AU133" s="17" t="s">
        <v>84</v>
      </c>
    </row>
    <row r="134" spans="2:63" s="12" customFormat="1" ht="22.9" customHeight="1">
      <c r="B134" s="131"/>
      <c r="D134" s="132" t="s">
        <v>73</v>
      </c>
      <c r="E134" s="142" t="s">
        <v>163</v>
      </c>
      <c r="F134" s="142" t="s">
        <v>165</v>
      </c>
      <c r="I134" s="134"/>
      <c r="J134" s="143">
        <f>BK134</f>
        <v>0</v>
      </c>
      <c r="L134" s="131"/>
      <c r="M134" s="136"/>
      <c r="N134" s="137"/>
      <c r="O134" s="137"/>
      <c r="P134" s="138">
        <f>SUM(P135:P136)</f>
        <v>0</v>
      </c>
      <c r="Q134" s="137"/>
      <c r="R134" s="138">
        <f>SUM(R135:R136)</f>
        <v>0</v>
      </c>
      <c r="S134" s="137"/>
      <c r="T134" s="139">
        <f>SUM(T135:T136)</f>
        <v>0</v>
      </c>
      <c r="AR134" s="132" t="s">
        <v>82</v>
      </c>
      <c r="AT134" s="140" t="s">
        <v>73</v>
      </c>
      <c r="AU134" s="140" t="s">
        <v>82</v>
      </c>
      <c r="AY134" s="132" t="s">
        <v>140</v>
      </c>
      <c r="BK134" s="141">
        <f>SUM(BK135:BK136)</f>
        <v>0</v>
      </c>
    </row>
    <row r="135" spans="1:65" s="2" customFormat="1" ht="16.5" customHeight="1">
      <c r="A135" s="32"/>
      <c r="B135" s="144"/>
      <c r="C135" s="145" t="s">
        <v>166</v>
      </c>
      <c r="D135" s="145" t="s">
        <v>143</v>
      </c>
      <c r="E135" s="146" t="s">
        <v>167</v>
      </c>
      <c r="F135" s="147" t="s">
        <v>168</v>
      </c>
      <c r="G135" s="148" t="s">
        <v>146</v>
      </c>
      <c r="H135" s="149">
        <v>9000</v>
      </c>
      <c r="I135" s="150"/>
      <c r="J135" s="151">
        <f>ROUND(I135*H135,2)</f>
        <v>0</v>
      </c>
      <c r="K135" s="152"/>
      <c r="L135" s="33"/>
      <c r="M135" s="153" t="s">
        <v>1</v>
      </c>
      <c r="N135" s="154" t="s">
        <v>39</v>
      </c>
      <c r="O135" s="58"/>
      <c r="P135" s="155">
        <f>O135*H135</f>
        <v>0</v>
      </c>
      <c r="Q135" s="155">
        <v>0</v>
      </c>
      <c r="R135" s="155">
        <f>Q135*H135</f>
        <v>0</v>
      </c>
      <c r="S135" s="155">
        <v>0</v>
      </c>
      <c r="T135" s="156">
        <f>S135*H135</f>
        <v>0</v>
      </c>
      <c r="U135" s="32"/>
      <c r="V135" s="32"/>
      <c r="W135" s="32"/>
      <c r="X135" s="32"/>
      <c r="Y135" s="32"/>
      <c r="Z135" s="32"/>
      <c r="AA135" s="32"/>
      <c r="AB135" s="32"/>
      <c r="AC135" s="32"/>
      <c r="AD135" s="32"/>
      <c r="AE135" s="32"/>
      <c r="AR135" s="157" t="s">
        <v>147</v>
      </c>
      <c r="AT135" s="157" t="s">
        <v>143</v>
      </c>
      <c r="AU135" s="157" t="s">
        <v>84</v>
      </c>
      <c r="AY135" s="17" t="s">
        <v>140</v>
      </c>
      <c r="BE135" s="158">
        <f>IF(N135="základní",J135,0)</f>
        <v>0</v>
      </c>
      <c r="BF135" s="158">
        <f>IF(N135="snížená",J135,0)</f>
        <v>0</v>
      </c>
      <c r="BG135" s="158">
        <f>IF(N135="zákl. přenesená",J135,0)</f>
        <v>0</v>
      </c>
      <c r="BH135" s="158">
        <f>IF(N135="sníž. přenesená",J135,0)</f>
        <v>0</v>
      </c>
      <c r="BI135" s="158">
        <f>IF(N135="nulová",J135,0)</f>
        <v>0</v>
      </c>
      <c r="BJ135" s="17" t="s">
        <v>82</v>
      </c>
      <c r="BK135" s="158">
        <f>ROUND(I135*H135,2)</f>
        <v>0</v>
      </c>
      <c r="BL135" s="17" t="s">
        <v>147</v>
      </c>
      <c r="BM135" s="157" t="s">
        <v>169</v>
      </c>
    </row>
    <row r="136" spans="1:47" s="2" customFormat="1" ht="12">
      <c r="A136" s="32"/>
      <c r="B136" s="33"/>
      <c r="C136" s="32"/>
      <c r="D136" s="159" t="s">
        <v>149</v>
      </c>
      <c r="E136" s="32"/>
      <c r="F136" s="160" t="s">
        <v>170</v>
      </c>
      <c r="G136" s="32"/>
      <c r="H136" s="32"/>
      <c r="I136" s="161"/>
      <c r="J136" s="32"/>
      <c r="K136" s="32"/>
      <c r="L136" s="33"/>
      <c r="M136" s="162"/>
      <c r="N136" s="163"/>
      <c r="O136" s="58"/>
      <c r="P136" s="58"/>
      <c r="Q136" s="58"/>
      <c r="R136" s="58"/>
      <c r="S136" s="58"/>
      <c r="T136" s="59"/>
      <c r="U136" s="32"/>
      <c r="V136" s="32"/>
      <c r="W136" s="32"/>
      <c r="X136" s="32"/>
      <c r="Y136" s="32"/>
      <c r="Z136" s="32"/>
      <c r="AA136" s="32"/>
      <c r="AB136" s="32"/>
      <c r="AC136" s="32"/>
      <c r="AD136" s="32"/>
      <c r="AE136" s="32"/>
      <c r="AT136" s="17" t="s">
        <v>149</v>
      </c>
      <c r="AU136" s="17" t="s">
        <v>84</v>
      </c>
    </row>
    <row r="137" spans="2:63" s="12" customFormat="1" ht="25.9" customHeight="1">
      <c r="B137" s="131"/>
      <c r="D137" s="132" t="s">
        <v>73</v>
      </c>
      <c r="E137" s="133" t="s">
        <v>160</v>
      </c>
      <c r="F137" s="133" t="s">
        <v>171</v>
      </c>
      <c r="I137" s="134"/>
      <c r="J137" s="135">
        <f>BK137</f>
        <v>0</v>
      </c>
      <c r="L137" s="131"/>
      <c r="M137" s="136"/>
      <c r="N137" s="137"/>
      <c r="O137" s="137"/>
      <c r="P137" s="138">
        <f>P138</f>
        <v>0</v>
      </c>
      <c r="Q137" s="137"/>
      <c r="R137" s="138">
        <f>R138</f>
        <v>2.3699399999999997</v>
      </c>
      <c r="S137" s="137"/>
      <c r="T137" s="139">
        <f>T138</f>
        <v>0</v>
      </c>
      <c r="AR137" s="132" t="s">
        <v>172</v>
      </c>
      <c r="AT137" s="140" t="s">
        <v>73</v>
      </c>
      <c r="AU137" s="140" t="s">
        <v>74</v>
      </c>
      <c r="AY137" s="132" t="s">
        <v>140</v>
      </c>
      <c r="BK137" s="141">
        <f>BK138</f>
        <v>0</v>
      </c>
    </row>
    <row r="138" spans="2:63" s="12" customFormat="1" ht="22.9" customHeight="1">
      <c r="B138" s="131"/>
      <c r="D138" s="132" t="s">
        <v>73</v>
      </c>
      <c r="E138" s="142" t="s">
        <v>173</v>
      </c>
      <c r="F138" s="142" t="s">
        <v>174</v>
      </c>
      <c r="I138" s="134"/>
      <c r="J138" s="143">
        <f>BK138</f>
        <v>0</v>
      </c>
      <c r="L138" s="131"/>
      <c r="M138" s="136"/>
      <c r="N138" s="137"/>
      <c r="O138" s="137"/>
      <c r="P138" s="138">
        <f>SUM(P139:P147)</f>
        <v>0</v>
      </c>
      <c r="Q138" s="137"/>
      <c r="R138" s="138">
        <f>SUM(R139:R147)</f>
        <v>2.3699399999999997</v>
      </c>
      <c r="S138" s="137"/>
      <c r="T138" s="139">
        <f>SUM(T139:T147)</f>
        <v>0</v>
      </c>
      <c r="AR138" s="132" t="s">
        <v>172</v>
      </c>
      <c r="AT138" s="140" t="s">
        <v>73</v>
      </c>
      <c r="AU138" s="140" t="s">
        <v>82</v>
      </c>
      <c r="AY138" s="132" t="s">
        <v>140</v>
      </c>
      <c r="BK138" s="141">
        <f>SUM(BK139:BK147)</f>
        <v>0</v>
      </c>
    </row>
    <row r="139" spans="1:65" s="2" customFormat="1" ht="24.2" customHeight="1">
      <c r="A139" s="32"/>
      <c r="B139" s="144"/>
      <c r="C139" s="145" t="s">
        <v>84</v>
      </c>
      <c r="D139" s="145" t="s">
        <v>143</v>
      </c>
      <c r="E139" s="146" t="s">
        <v>175</v>
      </c>
      <c r="F139" s="147" t="s">
        <v>176</v>
      </c>
      <c r="G139" s="148" t="s">
        <v>177</v>
      </c>
      <c r="H139" s="149">
        <v>3</v>
      </c>
      <c r="I139" s="150"/>
      <c r="J139" s="151">
        <f>ROUND(I139*H139,2)</f>
        <v>0</v>
      </c>
      <c r="K139" s="152"/>
      <c r="L139" s="33"/>
      <c r="M139" s="153" t="s">
        <v>1</v>
      </c>
      <c r="N139" s="154" t="s">
        <v>39</v>
      </c>
      <c r="O139" s="58"/>
      <c r="P139" s="155">
        <f>O139*H139</f>
        <v>0</v>
      </c>
      <c r="Q139" s="155">
        <v>0.0088</v>
      </c>
      <c r="R139" s="155">
        <f>Q139*H139</f>
        <v>0.0264</v>
      </c>
      <c r="S139" s="155">
        <v>0</v>
      </c>
      <c r="T139" s="156">
        <f>S139*H139</f>
        <v>0</v>
      </c>
      <c r="U139" s="32"/>
      <c r="V139" s="32"/>
      <c r="W139" s="32"/>
      <c r="X139" s="32"/>
      <c r="Y139" s="32"/>
      <c r="Z139" s="32"/>
      <c r="AA139" s="32"/>
      <c r="AB139" s="32"/>
      <c r="AC139" s="32"/>
      <c r="AD139" s="32"/>
      <c r="AE139" s="32"/>
      <c r="AR139" s="157" t="s">
        <v>178</v>
      </c>
      <c r="AT139" s="157" t="s">
        <v>143</v>
      </c>
      <c r="AU139" s="157" t="s">
        <v>84</v>
      </c>
      <c r="AY139" s="17" t="s">
        <v>140</v>
      </c>
      <c r="BE139" s="158">
        <f>IF(N139="základní",J139,0)</f>
        <v>0</v>
      </c>
      <c r="BF139" s="158">
        <f>IF(N139="snížená",J139,0)</f>
        <v>0</v>
      </c>
      <c r="BG139" s="158">
        <f>IF(N139="zákl. přenesená",J139,0)</f>
        <v>0</v>
      </c>
      <c r="BH139" s="158">
        <f>IF(N139="sníž. přenesená",J139,0)</f>
        <v>0</v>
      </c>
      <c r="BI139" s="158">
        <f>IF(N139="nulová",J139,0)</f>
        <v>0</v>
      </c>
      <c r="BJ139" s="17" t="s">
        <v>82</v>
      </c>
      <c r="BK139" s="158">
        <f>ROUND(I139*H139,2)</f>
        <v>0</v>
      </c>
      <c r="BL139" s="17" t="s">
        <v>178</v>
      </c>
      <c r="BM139" s="157" t="s">
        <v>179</v>
      </c>
    </row>
    <row r="140" spans="1:47" s="2" customFormat="1" ht="12">
      <c r="A140" s="32"/>
      <c r="B140" s="33"/>
      <c r="C140" s="32"/>
      <c r="D140" s="159" t="s">
        <v>149</v>
      </c>
      <c r="E140" s="32"/>
      <c r="F140" s="160" t="s">
        <v>180</v>
      </c>
      <c r="G140" s="32"/>
      <c r="H140" s="32"/>
      <c r="I140" s="161"/>
      <c r="J140" s="32"/>
      <c r="K140" s="32"/>
      <c r="L140" s="33"/>
      <c r="M140" s="162"/>
      <c r="N140" s="163"/>
      <c r="O140" s="58"/>
      <c r="P140" s="58"/>
      <c r="Q140" s="58"/>
      <c r="R140" s="58"/>
      <c r="S140" s="58"/>
      <c r="T140" s="59"/>
      <c r="U140" s="32"/>
      <c r="V140" s="32"/>
      <c r="W140" s="32"/>
      <c r="X140" s="32"/>
      <c r="Y140" s="32"/>
      <c r="Z140" s="32"/>
      <c r="AA140" s="32"/>
      <c r="AB140" s="32"/>
      <c r="AC140" s="32"/>
      <c r="AD140" s="32"/>
      <c r="AE140" s="32"/>
      <c r="AT140" s="17" t="s">
        <v>149</v>
      </c>
      <c r="AU140" s="17" t="s">
        <v>84</v>
      </c>
    </row>
    <row r="141" spans="1:65" s="2" customFormat="1" ht="24.2" customHeight="1">
      <c r="A141" s="32"/>
      <c r="B141" s="144"/>
      <c r="C141" s="145" t="s">
        <v>181</v>
      </c>
      <c r="D141" s="145" t="s">
        <v>143</v>
      </c>
      <c r="E141" s="146" t="s">
        <v>182</v>
      </c>
      <c r="F141" s="147" t="s">
        <v>183</v>
      </c>
      <c r="G141" s="148" t="s">
        <v>146</v>
      </c>
      <c r="H141" s="149">
        <v>750</v>
      </c>
      <c r="I141" s="150"/>
      <c r="J141" s="151">
        <f>ROUND(I141*H141,2)</f>
        <v>0</v>
      </c>
      <c r="K141" s="152"/>
      <c r="L141" s="33"/>
      <c r="M141" s="153" t="s">
        <v>1</v>
      </c>
      <c r="N141" s="154" t="s">
        <v>39</v>
      </c>
      <c r="O141" s="58"/>
      <c r="P141" s="155">
        <f>O141*H141</f>
        <v>0</v>
      </c>
      <c r="Q141" s="155">
        <v>0.0019</v>
      </c>
      <c r="R141" s="155">
        <f>Q141*H141</f>
        <v>1.425</v>
      </c>
      <c r="S141" s="155">
        <v>0</v>
      </c>
      <c r="T141" s="156">
        <f>S141*H141</f>
        <v>0</v>
      </c>
      <c r="U141" s="32"/>
      <c r="V141" s="32"/>
      <c r="W141" s="32"/>
      <c r="X141" s="32"/>
      <c r="Y141" s="32"/>
      <c r="Z141" s="32"/>
      <c r="AA141" s="32"/>
      <c r="AB141" s="32"/>
      <c r="AC141" s="32"/>
      <c r="AD141" s="32"/>
      <c r="AE141" s="32"/>
      <c r="AR141" s="157" t="s">
        <v>178</v>
      </c>
      <c r="AT141" s="157" t="s">
        <v>143</v>
      </c>
      <c r="AU141" s="157" t="s">
        <v>84</v>
      </c>
      <c r="AY141" s="17" t="s">
        <v>140</v>
      </c>
      <c r="BE141" s="158">
        <f>IF(N141="základní",J141,0)</f>
        <v>0</v>
      </c>
      <c r="BF141" s="158">
        <f>IF(N141="snížená",J141,0)</f>
        <v>0</v>
      </c>
      <c r="BG141" s="158">
        <f>IF(N141="zákl. přenesená",J141,0)</f>
        <v>0</v>
      </c>
      <c r="BH141" s="158">
        <f>IF(N141="sníž. přenesená",J141,0)</f>
        <v>0</v>
      </c>
      <c r="BI141" s="158">
        <f>IF(N141="nulová",J141,0)</f>
        <v>0</v>
      </c>
      <c r="BJ141" s="17" t="s">
        <v>82</v>
      </c>
      <c r="BK141" s="158">
        <f>ROUND(I141*H141,2)</f>
        <v>0</v>
      </c>
      <c r="BL141" s="17" t="s">
        <v>178</v>
      </c>
      <c r="BM141" s="157" t="s">
        <v>184</v>
      </c>
    </row>
    <row r="142" spans="1:47" s="2" customFormat="1" ht="19.5">
      <c r="A142" s="32"/>
      <c r="B142" s="33"/>
      <c r="C142" s="32"/>
      <c r="D142" s="159" t="s">
        <v>149</v>
      </c>
      <c r="E142" s="32"/>
      <c r="F142" s="160" t="s">
        <v>185</v>
      </c>
      <c r="G142" s="32"/>
      <c r="H142" s="32"/>
      <c r="I142" s="161"/>
      <c r="J142" s="32"/>
      <c r="K142" s="32"/>
      <c r="L142" s="33"/>
      <c r="M142" s="162"/>
      <c r="N142" s="163"/>
      <c r="O142" s="58"/>
      <c r="P142" s="58"/>
      <c r="Q142" s="58"/>
      <c r="R142" s="58"/>
      <c r="S142" s="58"/>
      <c r="T142" s="59"/>
      <c r="U142" s="32"/>
      <c r="V142" s="32"/>
      <c r="W142" s="32"/>
      <c r="X142" s="32"/>
      <c r="Y142" s="32"/>
      <c r="Z142" s="32"/>
      <c r="AA142" s="32"/>
      <c r="AB142" s="32"/>
      <c r="AC142" s="32"/>
      <c r="AD142" s="32"/>
      <c r="AE142" s="32"/>
      <c r="AT142" s="17" t="s">
        <v>149</v>
      </c>
      <c r="AU142" s="17" t="s">
        <v>84</v>
      </c>
    </row>
    <row r="143" spans="1:65" s="2" customFormat="1" ht="33" customHeight="1">
      <c r="A143" s="32"/>
      <c r="B143" s="144"/>
      <c r="C143" s="145" t="s">
        <v>186</v>
      </c>
      <c r="D143" s="145" t="s">
        <v>143</v>
      </c>
      <c r="E143" s="146" t="s">
        <v>187</v>
      </c>
      <c r="F143" s="147" t="s">
        <v>188</v>
      </c>
      <c r="G143" s="148" t="s">
        <v>146</v>
      </c>
      <c r="H143" s="149">
        <v>30</v>
      </c>
      <c r="I143" s="150"/>
      <c r="J143" s="151">
        <f>ROUND(I143*H143,2)</f>
        <v>0</v>
      </c>
      <c r="K143" s="152"/>
      <c r="L143" s="33"/>
      <c r="M143" s="153" t="s">
        <v>1</v>
      </c>
      <c r="N143" s="154" t="s">
        <v>39</v>
      </c>
      <c r="O143" s="58"/>
      <c r="P143" s="155">
        <f>O143*H143</f>
        <v>0</v>
      </c>
      <c r="Q143" s="155">
        <v>0</v>
      </c>
      <c r="R143" s="155">
        <f>Q143*H143</f>
        <v>0</v>
      </c>
      <c r="S143" s="155">
        <v>0</v>
      </c>
      <c r="T143" s="156">
        <f>S143*H143</f>
        <v>0</v>
      </c>
      <c r="U143" s="32"/>
      <c r="V143" s="32"/>
      <c r="W143" s="32"/>
      <c r="X143" s="32"/>
      <c r="Y143" s="32"/>
      <c r="Z143" s="32"/>
      <c r="AA143" s="32"/>
      <c r="AB143" s="32"/>
      <c r="AC143" s="32"/>
      <c r="AD143" s="32"/>
      <c r="AE143" s="32"/>
      <c r="AR143" s="157" t="s">
        <v>178</v>
      </c>
      <c r="AT143" s="157" t="s">
        <v>143</v>
      </c>
      <c r="AU143" s="157" t="s">
        <v>84</v>
      </c>
      <c r="AY143" s="17" t="s">
        <v>140</v>
      </c>
      <c r="BE143" s="158">
        <f>IF(N143="základní",J143,0)</f>
        <v>0</v>
      </c>
      <c r="BF143" s="158">
        <f>IF(N143="snížená",J143,0)</f>
        <v>0</v>
      </c>
      <c r="BG143" s="158">
        <f>IF(N143="zákl. přenesená",J143,0)</f>
        <v>0</v>
      </c>
      <c r="BH143" s="158">
        <f>IF(N143="sníž. přenesená",J143,0)</f>
        <v>0</v>
      </c>
      <c r="BI143" s="158">
        <f>IF(N143="nulová",J143,0)</f>
        <v>0</v>
      </c>
      <c r="BJ143" s="17" t="s">
        <v>82</v>
      </c>
      <c r="BK143" s="158">
        <f>ROUND(I143*H143,2)</f>
        <v>0</v>
      </c>
      <c r="BL143" s="17" t="s">
        <v>178</v>
      </c>
      <c r="BM143" s="157" t="s">
        <v>189</v>
      </c>
    </row>
    <row r="144" spans="1:47" s="2" customFormat="1" ht="19.5">
      <c r="A144" s="32"/>
      <c r="B144" s="33"/>
      <c r="C144" s="32"/>
      <c r="D144" s="159" t="s">
        <v>149</v>
      </c>
      <c r="E144" s="32"/>
      <c r="F144" s="160" t="s">
        <v>190</v>
      </c>
      <c r="G144" s="32"/>
      <c r="H144" s="32"/>
      <c r="I144" s="161"/>
      <c r="J144" s="32"/>
      <c r="K144" s="32"/>
      <c r="L144" s="33"/>
      <c r="M144" s="162"/>
      <c r="N144" s="163"/>
      <c r="O144" s="58"/>
      <c r="P144" s="58"/>
      <c r="Q144" s="58"/>
      <c r="R144" s="58"/>
      <c r="S144" s="58"/>
      <c r="T144" s="59"/>
      <c r="U144" s="32"/>
      <c r="V144" s="32"/>
      <c r="W144" s="32"/>
      <c r="X144" s="32"/>
      <c r="Y144" s="32"/>
      <c r="Z144" s="32"/>
      <c r="AA144" s="32"/>
      <c r="AB144" s="32"/>
      <c r="AC144" s="32"/>
      <c r="AD144" s="32"/>
      <c r="AE144" s="32"/>
      <c r="AT144" s="17" t="s">
        <v>149</v>
      </c>
      <c r="AU144" s="17" t="s">
        <v>84</v>
      </c>
    </row>
    <row r="145" spans="1:65" s="2" customFormat="1" ht="24.2" customHeight="1">
      <c r="A145" s="32"/>
      <c r="B145" s="144"/>
      <c r="C145" s="164" t="s">
        <v>191</v>
      </c>
      <c r="D145" s="164" t="s">
        <v>160</v>
      </c>
      <c r="E145" s="165" t="s">
        <v>192</v>
      </c>
      <c r="F145" s="166" t="s">
        <v>193</v>
      </c>
      <c r="G145" s="167" t="s">
        <v>146</v>
      </c>
      <c r="H145" s="168">
        <v>31.5</v>
      </c>
      <c r="I145" s="169"/>
      <c r="J145" s="170">
        <f>ROUND(I145*H145,2)</f>
        <v>0</v>
      </c>
      <c r="K145" s="171"/>
      <c r="L145" s="172"/>
      <c r="M145" s="173" t="s">
        <v>1</v>
      </c>
      <c r="N145" s="174" t="s">
        <v>39</v>
      </c>
      <c r="O145" s="58"/>
      <c r="P145" s="155">
        <f>O145*H145</f>
        <v>0</v>
      </c>
      <c r="Q145" s="155">
        <v>0.02916</v>
      </c>
      <c r="R145" s="155">
        <f>Q145*H145</f>
        <v>0.9185399999999999</v>
      </c>
      <c r="S145" s="155">
        <v>0</v>
      </c>
      <c r="T145" s="156">
        <f>S145*H145</f>
        <v>0</v>
      </c>
      <c r="U145" s="32"/>
      <c r="V145" s="32"/>
      <c r="W145" s="32"/>
      <c r="X145" s="32"/>
      <c r="Y145" s="32"/>
      <c r="Z145" s="32"/>
      <c r="AA145" s="32"/>
      <c r="AB145" s="32"/>
      <c r="AC145" s="32"/>
      <c r="AD145" s="32"/>
      <c r="AE145" s="32"/>
      <c r="AR145" s="157" t="s">
        <v>194</v>
      </c>
      <c r="AT145" s="157" t="s">
        <v>160</v>
      </c>
      <c r="AU145" s="157" t="s">
        <v>84</v>
      </c>
      <c r="AY145" s="17" t="s">
        <v>140</v>
      </c>
      <c r="BE145" s="158">
        <f>IF(N145="základní",J145,0)</f>
        <v>0</v>
      </c>
      <c r="BF145" s="158">
        <f>IF(N145="snížená",J145,0)</f>
        <v>0</v>
      </c>
      <c r="BG145" s="158">
        <f>IF(N145="zákl. přenesená",J145,0)</f>
        <v>0</v>
      </c>
      <c r="BH145" s="158">
        <f>IF(N145="sníž. přenesená",J145,0)</f>
        <v>0</v>
      </c>
      <c r="BI145" s="158">
        <f>IF(N145="nulová",J145,0)</f>
        <v>0</v>
      </c>
      <c r="BJ145" s="17" t="s">
        <v>82</v>
      </c>
      <c r="BK145" s="158">
        <f>ROUND(I145*H145,2)</f>
        <v>0</v>
      </c>
      <c r="BL145" s="17" t="s">
        <v>194</v>
      </c>
      <c r="BM145" s="157" t="s">
        <v>195</v>
      </c>
    </row>
    <row r="146" spans="1:47" s="2" customFormat="1" ht="12">
      <c r="A146" s="32"/>
      <c r="B146" s="33"/>
      <c r="C146" s="32"/>
      <c r="D146" s="159" t="s">
        <v>149</v>
      </c>
      <c r="E146" s="32"/>
      <c r="F146" s="160" t="s">
        <v>193</v>
      </c>
      <c r="G146" s="32"/>
      <c r="H146" s="32"/>
      <c r="I146" s="161"/>
      <c r="J146" s="32"/>
      <c r="K146" s="32"/>
      <c r="L146" s="33"/>
      <c r="M146" s="162"/>
      <c r="N146" s="163"/>
      <c r="O146" s="58"/>
      <c r="P146" s="58"/>
      <c r="Q146" s="58"/>
      <c r="R146" s="58"/>
      <c r="S146" s="58"/>
      <c r="T146" s="59"/>
      <c r="U146" s="32"/>
      <c r="V146" s="32"/>
      <c r="W146" s="32"/>
      <c r="X146" s="32"/>
      <c r="Y146" s="32"/>
      <c r="Z146" s="32"/>
      <c r="AA146" s="32"/>
      <c r="AB146" s="32"/>
      <c r="AC146" s="32"/>
      <c r="AD146" s="32"/>
      <c r="AE146" s="32"/>
      <c r="AT146" s="17" t="s">
        <v>149</v>
      </c>
      <c r="AU146" s="17" t="s">
        <v>84</v>
      </c>
    </row>
    <row r="147" spans="2:51" s="13" customFormat="1" ht="12">
      <c r="B147" s="175"/>
      <c r="D147" s="159" t="s">
        <v>196</v>
      </c>
      <c r="F147" s="176" t="s">
        <v>197</v>
      </c>
      <c r="H147" s="177">
        <v>31.5</v>
      </c>
      <c r="I147" s="178"/>
      <c r="L147" s="175"/>
      <c r="M147" s="179"/>
      <c r="N147" s="180"/>
      <c r="O147" s="180"/>
      <c r="P147" s="180"/>
      <c r="Q147" s="180"/>
      <c r="R147" s="180"/>
      <c r="S147" s="180"/>
      <c r="T147" s="181"/>
      <c r="AT147" s="182" t="s">
        <v>196</v>
      </c>
      <c r="AU147" s="182" t="s">
        <v>84</v>
      </c>
      <c r="AV147" s="13" t="s">
        <v>84</v>
      </c>
      <c r="AW147" s="13" t="s">
        <v>3</v>
      </c>
      <c r="AX147" s="13" t="s">
        <v>82</v>
      </c>
      <c r="AY147" s="182" t="s">
        <v>140</v>
      </c>
    </row>
    <row r="148" spans="2:63" s="12" customFormat="1" ht="25.9" customHeight="1">
      <c r="B148" s="131"/>
      <c r="D148" s="132" t="s">
        <v>73</v>
      </c>
      <c r="E148" s="133" t="s">
        <v>198</v>
      </c>
      <c r="F148" s="133" t="s">
        <v>199</v>
      </c>
      <c r="I148" s="134"/>
      <c r="J148" s="135">
        <f>BK148</f>
        <v>0</v>
      </c>
      <c r="L148" s="131"/>
      <c r="M148" s="136"/>
      <c r="N148" s="137"/>
      <c r="O148" s="137"/>
      <c r="P148" s="138">
        <f>SUM(P149:P215)</f>
        <v>0</v>
      </c>
      <c r="Q148" s="137"/>
      <c r="R148" s="138">
        <f>SUM(R149:R215)</f>
        <v>0</v>
      </c>
      <c r="S148" s="137"/>
      <c r="T148" s="139">
        <f>SUM(T149:T215)</f>
        <v>0</v>
      </c>
      <c r="AR148" s="132" t="s">
        <v>147</v>
      </c>
      <c r="AT148" s="140" t="s">
        <v>73</v>
      </c>
      <c r="AU148" s="140" t="s">
        <v>74</v>
      </c>
      <c r="AY148" s="132" t="s">
        <v>140</v>
      </c>
      <c r="BK148" s="141">
        <f>SUM(BK149:BK215)</f>
        <v>0</v>
      </c>
    </row>
    <row r="149" spans="1:65" s="2" customFormat="1" ht="24.2" customHeight="1">
      <c r="A149" s="32"/>
      <c r="B149" s="144"/>
      <c r="C149" s="145" t="s">
        <v>200</v>
      </c>
      <c r="D149" s="145" t="s">
        <v>143</v>
      </c>
      <c r="E149" s="146" t="s">
        <v>201</v>
      </c>
      <c r="F149" s="147" t="s">
        <v>202</v>
      </c>
      <c r="G149" s="148" t="s">
        <v>156</v>
      </c>
      <c r="H149" s="149">
        <v>10</v>
      </c>
      <c r="I149" s="150"/>
      <c r="J149" s="151">
        <f>ROUND(I149*H149,2)</f>
        <v>0</v>
      </c>
      <c r="K149" s="152"/>
      <c r="L149" s="33"/>
      <c r="M149" s="153" t="s">
        <v>1</v>
      </c>
      <c r="N149" s="154" t="s">
        <v>39</v>
      </c>
      <c r="O149" s="58"/>
      <c r="P149" s="155">
        <f>O149*H149</f>
        <v>0</v>
      </c>
      <c r="Q149" s="155">
        <v>0</v>
      </c>
      <c r="R149" s="155">
        <f>Q149*H149</f>
        <v>0</v>
      </c>
      <c r="S149" s="155">
        <v>0</v>
      </c>
      <c r="T149" s="156">
        <f>S149*H149</f>
        <v>0</v>
      </c>
      <c r="U149" s="32"/>
      <c r="V149" s="32"/>
      <c r="W149" s="32"/>
      <c r="X149" s="32"/>
      <c r="Y149" s="32"/>
      <c r="Z149" s="32"/>
      <c r="AA149" s="32"/>
      <c r="AB149" s="32"/>
      <c r="AC149" s="32"/>
      <c r="AD149" s="32"/>
      <c r="AE149" s="32"/>
      <c r="AR149" s="157" t="s">
        <v>203</v>
      </c>
      <c r="AT149" s="157" t="s">
        <v>143</v>
      </c>
      <c r="AU149" s="157" t="s">
        <v>82</v>
      </c>
      <c r="AY149" s="17" t="s">
        <v>140</v>
      </c>
      <c r="BE149" s="158">
        <f>IF(N149="základní",J149,0)</f>
        <v>0</v>
      </c>
      <c r="BF149" s="158">
        <f>IF(N149="snížená",J149,0)</f>
        <v>0</v>
      </c>
      <c r="BG149" s="158">
        <f>IF(N149="zákl. přenesená",J149,0)</f>
        <v>0</v>
      </c>
      <c r="BH149" s="158">
        <f>IF(N149="sníž. přenesená",J149,0)</f>
        <v>0</v>
      </c>
      <c r="BI149" s="158">
        <f>IF(N149="nulová",J149,0)</f>
        <v>0</v>
      </c>
      <c r="BJ149" s="17" t="s">
        <v>82</v>
      </c>
      <c r="BK149" s="158">
        <f>ROUND(I149*H149,2)</f>
        <v>0</v>
      </c>
      <c r="BL149" s="17" t="s">
        <v>203</v>
      </c>
      <c r="BM149" s="157" t="s">
        <v>204</v>
      </c>
    </row>
    <row r="150" spans="1:47" s="2" customFormat="1" ht="29.25">
      <c r="A150" s="32"/>
      <c r="B150" s="33"/>
      <c r="C150" s="32"/>
      <c r="D150" s="159" t="s">
        <v>149</v>
      </c>
      <c r="E150" s="32"/>
      <c r="F150" s="160" t="s">
        <v>205</v>
      </c>
      <c r="G150" s="32"/>
      <c r="H150" s="32"/>
      <c r="I150" s="161"/>
      <c r="J150" s="32"/>
      <c r="K150" s="32"/>
      <c r="L150" s="33"/>
      <c r="M150" s="162"/>
      <c r="N150" s="163"/>
      <c r="O150" s="58"/>
      <c r="P150" s="58"/>
      <c r="Q150" s="58"/>
      <c r="R150" s="58"/>
      <c r="S150" s="58"/>
      <c r="T150" s="59"/>
      <c r="U150" s="32"/>
      <c r="V150" s="32"/>
      <c r="W150" s="32"/>
      <c r="X150" s="32"/>
      <c r="Y150" s="32"/>
      <c r="Z150" s="32"/>
      <c r="AA150" s="32"/>
      <c r="AB150" s="32"/>
      <c r="AC150" s="32"/>
      <c r="AD150" s="32"/>
      <c r="AE150" s="32"/>
      <c r="AT150" s="17" t="s">
        <v>149</v>
      </c>
      <c r="AU150" s="17" t="s">
        <v>82</v>
      </c>
    </row>
    <row r="151" spans="1:65" s="2" customFormat="1" ht="24.2" customHeight="1">
      <c r="A151" s="32"/>
      <c r="B151" s="144"/>
      <c r="C151" s="145" t="s">
        <v>206</v>
      </c>
      <c r="D151" s="145" t="s">
        <v>143</v>
      </c>
      <c r="E151" s="146" t="s">
        <v>207</v>
      </c>
      <c r="F151" s="147" t="s">
        <v>208</v>
      </c>
      <c r="G151" s="148" t="s">
        <v>209</v>
      </c>
      <c r="H151" s="149">
        <v>16</v>
      </c>
      <c r="I151" s="150"/>
      <c r="J151" s="151">
        <f>ROUND(I151*H151,2)</f>
        <v>0</v>
      </c>
      <c r="K151" s="152"/>
      <c r="L151" s="33"/>
      <c r="M151" s="153" t="s">
        <v>1</v>
      </c>
      <c r="N151" s="154" t="s">
        <v>39</v>
      </c>
      <c r="O151" s="58"/>
      <c r="P151" s="155">
        <f>O151*H151</f>
        <v>0</v>
      </c>
      <c r="Q151" s="155">
        <v>0</v>
      </c>
      <c r="R151" s="155">
        <f>Q151*H151</f>
        <v>0</v>
      </c>
      <c r="S151" s="155">
        <v>0</v>
      </c>
      <c r="T151" s="156">
        <f>S151*H151</f>
        <v>0</v>
      </c>
      <c r="U151" s="32"/>
      <c r="V151" s="32"/>
      <c r="W151" s="32"/>
      <c r="X151" s="32"/>
      <c r="Y151" s="32"/>
      <c r="Z151" s="32"/>
      <c r="AA151" s="32"/>
      <c r="AB151" s="32"/>
      <c r="AC151" s="32"/>
      <c r="AD151" s="32"/>
      <c r="AE151" s="32"/>
      <c r="AR151" s="157" t="s">
        <v>203</v>
      </c>
      <c r="AT151" s="157" t="s">
        <v>143</v>
      </c>
      <c r="AU151" s="157" t="s">
        <v>82</v>
      </c>
      <c r="AY151" s="17" t="s">
        <v>140</v>
      </c>
      <c r="BE151" s="158">
        <f>IF(N151="základní",J151,0)</f>
        <v>0</v>
      </c>
      <c r="BF151" s="158">
        <f>IF(N151="snížená",J151,0)</f>
        <v>0</v>
      </c>
      <c r="BG151" s="158">
        <f>IF(N151="zákl. přenesená",J151,0)</f>
        <v>0</v>
      </c>
      <c r="BH151" s="158">
        <f>IF(N151="sníž. přenesená",J151,0)</f>
        <v>0</v>
      </c>
      <c r="BI151" s="158">
        <f>IF(N151="nulová",J151,0)</f>
        <v>0</v>
      </c>
      <c r="BJ151" s="17" t="s">
        <v>82</v>
      </c>
      <c r="BK151" s="158">
        <f>ROUND(I151*H151,2)</f>
        <v>0</v>
      </c>
      <c r="BL151" s="17" t="s">
        <v>203</v>
      </c>
      <c r="BM151" s="157" t="s">
        <v>210</v>
      </c>
    </row>
    <row r="152" spans="1:47" s="2" customFormat="1" ht="29.25">
      <c r="A152" s="32"/>
      <c r="B152" s="33"/>
      <c r="C152" s="32"/>
      <c r="D152" s="159" t="s">
        <v>149</v>
      </c>
      <c r="E152" s="32"/>
      <c r="F152" s="160" t="s">
        <v>211</v>
      </c>
      <c r="G152" s="32"/>
      <c r="H152" s="32"/>
      <c r="I152" s="161"/>
      <c r="J152" s="32"/>
      <c r="K152" s="32"/>
      <c r="L152" s="33"/>
      <c r="M152" s="162"/>
      <c r="N152" s="163"/>
      <c r="O152" s="58"/>
      <c r="P152" s="58"/>
      <c r="Q152" s="58"/>
      <c r="R152" s="58"/>
      <c r="S152" s="58"/>
      <c r="T152" s="59"/>
      <c r="U152" s="32"/>
      <c r="V152" s="32"/>
      <c r="W152" s="32"/>
      <c r="X152" s="32"/>
      <c r="Y152" s="32"/>
      <c r="Z152" s="32"/>
      <c r="AA152" s="32"/>
      <c r="AB152" s="32"/>
      <c r="AC152" s="32"/>
      <c r="AD152" s="32"/>
      <c r="AE152" s="32"/>
      <c r="AT152" s="17" t="s">
        <v>149</v>
      </c>
      <c r="AU152" s="17" t="s">
        <v>82</v>
      </c>
    </row>
    <row r="153" spans="1:65" s="2" customFormat="1" ht="24.2" customHeight="1">
      <c r="A153" s="32"/>
      <c r="B153" s="144"/>
      <c r="C153" s="145" t="s">
        <v>212</v>
      </c>
      <c r="D153" s="145" t="s">
        <v>143</v>
      </c>
      <c r="E153" s="146" t="s">
        <v>213</v>
      </c>
      <c r="F153" s="147" t="s">
        <v>214</v>
      </c>
      <c r="G153" s="148" t="s">
        <v>146</v>
      </c>
      <c r="H153" s="149">
        <v>3000</v>
      </c>
      <c r="I153" s="150"/>
      <c r="J153" s="151">
        <f>ROUND(I153*H153,2)</f>
        <v>0</v>
      </c>
      <c r="K153" s="152"/>
      <c r="L153" s="33"/>
      <c r="M153" s="153" t="s">
        <v>1</v>
      </c>
      <c r="N153" s="154" t="s">
        <v>39</v>
      </c>
      <c r="O153" s="58"/>
      <c r="P153" s="155">
        <f>O153*H153</f>
        <v>0</v>
      </c>
      <c r="Q153" s="155">
        <v>0</v>
      </c>
      <c r="R153" s="155">
        <f>Q153*H153</f>
        <v>0</v>
      </c>
      <c r="S153" s="155">
        <v>0</v>
      </c>
      <c r="T153" s="156">
        <f>S153*H153</f>
        <v>0</v>
      </c>
      <c r="U153" s="32"/>
      <c r="V153" s="32"/>
      <c r="W153" s="32"/>
      <c r="X153" s="32"/>
      <c r="Y153" s="32"/>
      <c r="Z153" s="32"/>
      <c r="AA153" s="32"/>
      <c r="AB153" s="32"/>
      <c r="AC153" s="32"/>
      <c r="AD153" s="32"/>
      <c r="AE153" s="32"/>
      <c r="AR153" s="157" t="s">
        <v>203</v>
      </c>
      <c r="AT153" s="157" t="s">
        <v>143</v>
      </c>
      <c r="AU153" s="157" t="s">
        <v>82</v>
      </c>
      <c r="AY153" s="17" t="s">
        <v>140</v>
      </c>
      <c r="BE153" s="158">
        <f>IF(N153="základní",J153,0)</f>
        <v>0</v>
      </c>
      <c r="BF153" s="158">
        <f>IF(N153="snížená",J153,0)</f>
        <v>0</v>
      </c>
      <c r="BG153" s="158">
        <f>IF(N153="zákl. přenesená",J153,0)</f>
        <v>0</v>
      </c>
      <c r="BH153" s="158">
        <f>IF(N153="sníž. přenesená",J153,0)</f>
        <v>0</v>
      </c>
      <c r="BI153" s="158">
        <f>IF(N153="nulová",J153,0)</f>
        <v>0</v>
      </c>
      <c r="BJ153" s="17" t="s">
        <v>82</v>
      </c>
      <c r="BK153" s="158">
        <f>ROUND(I153*H153,2)</f>
        <v>0</v>
      </c>
      <c r="BL153" s="17" t="s">
        <v>203</v>
      </c>
      <c r="BM153" s="157" t="s">
        <v>215</v>
      </c>
    </row>
    <row r="154" spans="1:47" s="2" customFormat="1" ht="12">
      <c r="A154" s="32"/>
      <c r="B154" s="33"/>
      <c r="C154" s="32"/>
      <c r="D154" s="159" t="s">
        <v>149</v>
      </c>
      <c r="E154" s="32"/>
      <c r="F154" s="160" t="s">
        <v>216</v>
      </c>
      <c r="G154" s="32"/>
      <c r="H154" s="32"/>
      <c r="I154" s="161"/>
      <c r="J154" s="32"/>
      <c r="K154" s="32"/>
      <c r="L154" s="33"/>
      <c r="M154" s="162"/>
      <c r="N154" s="163"/>
      <c r="O154" s="58"/>
      <c r="P154" s="58"/>
      <c r="Q154" s="58"/>
      <c r="R154" s="58"/>
      <c r="S154" s="58"/>
      <c r="T154" s="59"/>
      <c r="U154" s="32"/>
      <c r="V154" s="32"/>
      <c r="W154" s="32"/>
      <c r="X154" s="32"/>
      <c r="Y154" s="32"/>
      <c r="Z154" s="32"/>
      <c r="AA154" s="32"/>
      <c r="AB154" s="32"/>
      <c r="AC154" s="32"/>
      <c r="AD154" s="32"/>
      <c r="AE154" s="32"/>
      <c r="AT154" s="17" t="s">
        <v>149</v>
      </c>
      <c r="AU154" s="17" t="s">
        <v>82</v>
      </c>
    </row>
    <row r="155" spans="1:65" s="2" customFormat="1" ht="37.9" customHeight="1">
      <c r="A155" s="32"/>
      <c r="B155" s="144"/>
      <c r="C155" s="164" t="s">
        <v>217</v>
      </c>
      <c r="D155" s="164" t="s">
        <v>160</v>
      </c>
      <c r="E155" s="165" t="s">
        <v>218</v>
      </c>
      <c r="F155" s="166" t="s">
        <v>219</v>
      </c>
      <c r="G155" s="167" t="s">
        <v>156</v>
      </c>
      <c r="H155" s="168">
        <v>60</v>
      </c>
      <c r="I155" s="169"/>
      <c r="J155" s="170">
        <f>ROUND(I155*H155,2)</f>
        <v>0</v>
      </c>
      <c r="K155" s="171"/>
      <c r="L155" s="172"/>
      <c r="M155" s="173" t="s">
        <v>1</v>
      </c>
      <c r="N155" s="174" t="s">
        <v>39</v>
      </c>
      <c r="O155" s="58"/>
      <c r="P155" s="155">
        <f>O155*H155</f>
        <v>0</v>
      </c>
      <c r="Q155" s="155">
        <v>0</v>
      </c>
      <c r="R155" s="155">
        <f>Q155*H155</f>
        <v>0</v>
      </c>
      <c r="S155" s="155">
        <v>0</v>
      </c>
      <c r="T155" s="156">
        <f>S155*H155</f>
        <v>0</v>
      </c>
      <c r="U155" s="32"/>
      <c r="V155" s="32"/>
      <c r="W155" s="32"/>
      <c r="X155" s="32"/>
      <c r="Y155" s="32"/>
      <c r="Z155" s="32"/>
      <c r="AA155" s="32"/>
      <c r="AB155" s="32"/>
      <c r="AC155" s="32"/>
      <c r="AD155" s="32"/>
      <c r="AE155" s="32"/>
      <c r="AR155" s="157" t="s">
        <v>194</v>
      </c>
      <c r="AT155" s="157" t="s">
        <v>160</v>
      </c>
      <c r="AU155" s="157" t="s">
        <v>82</v>
      </c>
      <c r="AY155" s="17" t="s">
        <v>140</v>
      </c>
      <c r="BE155" s="158">
        <f>IF(N155="základní",J155,0)</f>
        <v>0</v>
      </c>
      <c r="BF155" s="158">
        <f>IF(N155="snížená",J155,0)</f>
        <v>0</v>
      </c>
      <c r="BG155" s="158">
        <f>IF(N155="zákl. přenesená",J155,0)</f>
        <v>0</v>
      </c>
      <c r="BH155" s="158">
        <f>IF(N155="sníž. přenesená",J155,0)</f>
        <v>0</v>
      </c>
      <c r="BI155" s="158">
        <f>IF(N155="nulová",J155,0)</f>
        <v>0</v>
      </c>
      <c r="BJ155" s="17" t="s">
        <v>82</v>
      </c>
      <c r="BK155" s="158">
        <f>ROUND(I155*H155,2)</f>
        <v>0</v>
      </c>
      <c r="BL155" s="17" t="s">
        <v>194</v>
      </c>
      <c r="BM155" s="157" t="s">
        <v>220</v>
      </c>
    </row>
    <row r="156" spans="1:47" s="2" customFormat="1" ht="19.5">
      <c r="A156" s="32"/>
      <c r="B156" s="33"/>
      <c r="C156" s="32"/>
      <c r="D156" s="159" t="s">
        <v>149</v>
      </c>
      <c r="E156" s="32"/>
      <c r="F156" s="160" t="s">
        <v>219</v>
      </c>
      <c r="G156" s="32"/>
      <c r="H156" s="32"/>
      <c r="I156" s="161"/>
      <c r="J156" s="32"/>
      <c r="K156" s="32"/>
      <c r="L156" s="33"/>
      <c r="M156" s="162"/>
      <c r="N156" s="163"/>
      <c r="O156" s="58"/>
      <c r="P156" s="58"/>
      <c r="Q156" s="58"/>
      <c r="R156" s="58"/>
      <c r="S156" s="58"/>
      <c r="T156" s="59"/>
      <c r="U156" s="32"/>
      <c r="V156" s="32"/>
      <c r="W156" s="32"/>
      <c r="X156" s="32"/>
      <c r="Y156" s="32"/>
      <c r="Z156" s="32"/>
      <c r="AA156" s="32"/>
      <c r="AB156" s="32"/>
      <c r="AC156" s="32"/>
      <c r="AD156" s="32"/>
      <c r="AE156" s="32"/>
      <c r="AT156" s="17" t="s">
        <v>149</v>
      </c>
      <c r="AU156" s="17" t="s">
        <v>82</v>
      </c>
    </row>
    <row r="157" spans="1:65" s="2" customFormat="1" ht="33" customHeight="1">
      <c r="A157" s="32"/>
      <c r="B157" s="144"/>
      <c r="C157" s="145" t="s">
        <v>221</v>
      </c>
      <c r="D157" s="145" t="s">
        <v>143</v>
      </c>
      <c r="E157" s="146" t="s">
        <v>222</v>
      </c>
      <c r="F157" s="147" t="s">
        <v>223</v>
      </c>
      <c r="G157" s="148" t="s">
        <v>146</v>
      </c>
      <c r="H157" s="149">
        <v>3437.5</v>
      </c>
      <c r="I157" s="150"/>
      <c r="J157" s="151">
        <f>ROUND(I157*H157,2)</f>
        <v>0</v>
      </c>
      <c r="K157" s="152"/>
      <c r="L157" s="33"/>
      <c r="M157" s="153" t="s">
        <v>1</v>
      </c>
      <c r="N157" s="154" t="s">
        <v>39</v>
      </c>
      <c r="O157" s="58"/>
      <c r="P157" s="155">
        <f>O157*H157</f>
        <v>0</v>
      </c>
      <c r="Q157" s="155">
        <v>0</v>
      </c>
      <c r="R157" s="155">
        <f>Q157*H157</f>
        <v>0</v>
      </c>
      <c r="S157" s="155">
        <v>0</v>
      </c>
      <c r="T157" s="156">
        <f>S157*H157</f>
        <v>0</v>
      </c>
      <c r="U157" s="32"/>
      <c r="V157" s="32"/>
      <c r="W157" s="32"/>
      <c r="X157" s="32"/>
      <c r="Y157" s="32"/>
      <c r="Z157" s="32"/>
      <c r="AA157" s="32"/>
      <c r="AB157" s="32"/>
      <c r="AC157" s="32"/>
      <c r="AD157" s="32"/>
      <c r="AE157" s="32"/>
      <c r="AR157" s="157" t="s">
        <v>203</v>
      </c>
      <c r="AT157" s="157" t="s">
        <v>143</v>
      </c>
      <c r="AU157" s="157" t="s">
        <v>82</v>
      </c>
      <c r="AY157" s="17" t="s">
        <v>140</v>
      </c>
      <c r="BE157" s="158">
        <f>IF(N157="základní",J157,0)</f>
        <v>0</v>
      </c>
      <c r="BF157" s="158">
        <f>IF(N157="snížená",J157,0)</f>
        <v>0</v>
      </c>
      <c r="BG157" s="158">
        <f>IF(N157="zákl. přenesená",J157,0)</f>
        <v>0</v>
      </c>
      <c r="BH157" s="158">
        <f>IF(N157="sníž. přenesená",J157,0)</f>
        <v>0</v>
      </c>
      <c r="BI157" s="158">
        <f>IF(N157="nulová",J157,0)</f>
        <v>0</v>
      </c>
      <c r="BJ157" s="17" t="s">
        <v>82</v>
      </c>
      <c r="BK157" s="158">
        <f>ROUND(I157*H157,2)</f>
        <v>0</v>
      </c>
      <c r="BL157" s="17" t="s">
        <v>203</v>
      </c>
      <c r="BM157" s="157" t="s">
        <v>224</v>
      </c>
    </row>
    <row r="158" spans="1:47" s="2" customFormat="1" ht="58.5">
      <c r="A158" s="32"/>
      <c r="B158" s="33"/>
      <c r="C158" s="32"/>
      <c r="D158" s="159" t="s">
        <v>149</v>
      </c>
      <c r="E158" s="32"/>
      <c r="F158" s="160" t="s">
        <v>225</v>
      </c>
      <c r="G158" s="32"/>
      <c r="H158" s="32"/>
      <c r="I158" s="161"/>
      <c r="J158" s="32"/>
      <c r="K158" s="32"/>
      <c r="L158" s="33"/>
      <c r="M158" s="162"/>
      <c r="N158" s="163"/>
      <c r="O158" s="58"/>
      <c r="P158" s="58"/>
      <c r="Q158" s="58"/>
      <c r="R158" s="58"/>
      <c r="S158" s="58"/>
      <c r="T158" s="59"/>
      <c r="U158" s="32"/>
      <c r="V158" s="32"/>
      <c r="W158" s="32"/>
      <c r="X158" s="32"/>
      <c r="Y158" s="32"/>
      <c r="Z158" s="32"/>
      <c r="AA158" s="32"/>
      <c r="AB158" s="32"/>
      <c r="AC158" s="32"/>
      <c r="AD158" s="32"/>
      <c r="AE158" s="32"/>
      <c r="AT158" s="17" t="s">
        <v>149</v>
      </c>
      <c r="AU158" s="17" t="s">
        <v>82</v>
      </c>
    </row>
    <row r="159" spans="2:51" s="13" customFormat="1" ht="12">
      <c r="B159" s="175"/>
      <c r="D159" s="159" t="s">
        <v>196</v>
      </c>
      <c r="E159" s="182" t="s">
        <v>1</v>
      </c>
      <c r="F159" s="176" t="s">
        <v>226</v>
      </c>
      <c r="H159" s="177">
        <v>3437.5</v>
      </c>
      <c r="I159" s="178"/>
      <c r="L159" s="175"/>
      <c r="M159" s="179"/>
      <c r="N159" s="180"/>
      <c r="O159" s="180"/>
      <c r="P159" s="180"/>
      <c r="Q159" s="180"/>
      <c r="R159" s="180"/>
      <c r="S159" s="180"/>
      <c r="T159" s="181"/>
      <c r="AT159" s="182" t="s">
        <v>196</v>
      </c>
      <c r="AU159" s="182" t="s">
        <v>82</v>
      </c>
      <c r="AV159" s="13" t="s">
        <v>84</v>
      </c>
      <c r="AW159" s="13" t="s">
        <v>30</v>
      </c>
      <c r="AX159" s="13" t="s">
        <v>82</v>
      </c>
      <c r="AY159" s="182" t="s">
        <v>140</v>
      </c>
    </row>
    <row r="160" spans="1:65" s="2" customFormat="1" ht="24.2" customHeight="1">
      <c r="A160" s="32"/>
      <c r="B160" s="144"/>
      <c r="C160" s="145" t="s">
        <v>227</v>
      </c>
      <c r="D160" s="145" t="s">
        <v>143</v>
      </c>
      <c r="E160" s="146" t="s">
        <v>228</v>
      </c>
      <c r="F160" s="147" t="s">
        <v>229</v>
      </c>
      <c r="G160" s="148" t="s">
        <v>146</v>
      </c>
      <c r="H160" s="149">
        <v>1062.5</v>
      </c>
      <c r="I160" s="150"/>
      <c r="J160" s="151">
        <f>ROUND(I160*H160,2)</f>
        <v>0</v>
      </c>
      <c r="K160" s="152"/>
      <c r="L160" s="33"/>
      <c r="M160" s="153" t="s">
        <v>1</v>
      </c>
      <c r="N160" s="154" t="s">
        <v>39</v>
      </c>
      <c r="O160" s="58"/>
      <c r="P160" s="155">
        <f>O160*H160</f>
        <v>0</v>
      </c>
      <c r="Q160" s="155">
        <v>0</v>
      </c>
      <c r="R160" s="155">
        <f>Q160*H160</f>
        <v>0</v>
      </c>
      <c r="S160" s="155">
        <v>0</v>
      </c>
      <c r="T160" s="156">
        <f>S160*H160</f>
        <v>0</v>
      </c>
      <c r="U160" s="32"/>
      <c r="V160" s="32"/>
      <c r="W160" s="32"/>
      <c r="X160" s="32"/>
      <c r="Y160" s="32"/>
      <c r="Z160" s="32"/>
      <c r="AA160" s="32"/>
      <c r="AB160" s="32"/>
      <c r="AC160" s="32"/>
      <c r="AD160" s="32"/>
      <c r="AE160" s="32"/>
      <c r="AR160" s="157" t="s">
        <v>203</v>
      </c>
      <c r="AT160" s="157" t="s">
        <v>143</v>
      </c>
      <c r="AU160" s="157" t="s">
        <v>82</v>
      </c>
      <c r="AY160" s="17" t="s">
        <v>140</v>
      </c>
      <c r="BE160" s="158">
        <f>IF(N160="základní",J160,0)</f>
        <v>0</v>
      </c>
      <c r="BF160" s="158">
        <f>IF(N160="snížená",J160,0)</f>
        <v>0</v>
      </c>
      <c r="BG160" s="158">
        <f>IF(N160="zákl. přenesená",J160,0)</f>
        <v>0</v>
      </c>
      <c r="BH160" s="158">
        <f>IF(N160="sníž. přenesená",J160,0)</f>
        <v>0</v>
      </c>
      <c r="BI160" s="158">
        <f>IF(N160="nulová",J160,0)</f>
        <v>0</v>
      </c>
      <c r="BJ160" s="17" t="s">
        <v>82</v>
      </c>
      <c r="BK160" s="158">
        <f>ROUND(I160*H160,2)</f>
        <v>0</v>
      </c>
      <c r="BL160" s="17" t="s">
        <v>203</v>
      </c>
      <c r="BM160" s="157" t="s">
        <v>230</v>
      </c>
    </row>
    <row r="161" spans="1:47" s="2" customFormat="1" ht="48.75">
      <c r="A161" s="32"/>
      <c r="B161" s="33"/>
      <c r="C161" s="32"/>
      <c r="D161" s="159" t="s">
        <v>149</v>
      </c>
      <c r="E161" s="32"/>
      <c r="F161" s="160" t="s">
        <v>231</v>
      </c>
      <c r="G161" s="32"/>
      <c r="H161" s="32"/>
      <c r="I161" s="161"/>
      <c r="J161" s="32"/>
      <c r="K161" s="32"/>
      <c r="L161" s="33"/>
      <c r="M161" s="162"/>
      <c r="N161" s="163"/>
      <c r="O161" s="58"/>
      <c r="P161" s="58"/>
      <c r="Q161" s="58"/>
      <c r="R161" s="58"/>
      <c r="S161" s="58"/>
      <c r="T161" s="59"/>
      <c r="U161" s="32"/>
      <c r="V161" s="32"/>
      <c r="W161" s="32"/>
      <c r="X161" s="32"/>
      <c r="Y161" s="32"/>
      <c r="Z161" s="32"/>
      <c r="AA161" s="32"/>
      <c r="AB161" s="32"/>
      <c r="AC161" s="32"/>
      <c r="AD161" s="32"/>
      <c r="AE161" s="32"/>
      <c r="AT161" s="17" t="s">
        <v>149</v>
      </c>
      <c r="AU161" s="17" t="s">
        <v>82</v>
      </c>
    </row>
    <row r="162" spans="1:65" s="2" customFormat="1" ht="33" customHeight="1">
      <c r="A162" s="32"/>
      <c r="B162" s="144"/>
      <c r="C162" s="164" t="s">
        <v>232</v>
      </c>
      <c r="D162" s="164" t="s">
        <v>160</v>
      </c>
      <c r="E162" s="165" t="s">
        <v>233</v>
      </c>
      <c r="F162" s="166" t="s">
        <v>234</v>
      </c>
      <c r="G162" s="167" t="s">
        <v>146</v>
      </c>
      <c r="H162" s="168">
        <v>3437.5</v>
      </c>
      <c r="I162" s="169"/>
      <c r="J162" s="170">
        <f>ROUND(I162*H162,2)</f>
        <v>0</v>
      </c>
      <c r="K162" s="171"/>
      <c r="L162" s="172"/>
      <c r="M162" s="173" t="s">
        <v>1</v>
      </c>
      <c r="N162" s="174" t="s">
        <v>39</v>
      </c>
      <c r="O162" s="58"/>
      <c r="P162" s="155">
        <f>O162*H162</f>
        <v>0</v>
      </c>
      <c r="Q162" s="155">
        <v>0</v>
      </c>
      <c r="R162" s="155">
        <f>Q162*H162</f>
        <v>0</v>
      </c>
      <c r="S162" s="155">
        <v>0</v>
      </c>
      <c r="T162" s="156">
        <f>S162*H162</f>
        <v>0</v>
      </c>
      <c r="U162" s="32"/>
      <c r="V162" s="32"/>
      <c r="W162" s="32"/>
      <c r="X162" s="32"/>
      <c r="Y162" s="32"/>
      <c r="Z162" s="32"/>
      <c r="AA162" s="32"/>
      <c r="AB162" s="32"/>
      <c r="AC162" s="32"/>
      <c r="AD162" s="32"/>
      <c r="AE162" s="32"/>
      <c r="AR162" s="157" t="s">
        <v>194</v>
      </c>
      <c r="AT162" s="157" t="s">
        <v>160</v>
      </c>
      <c r="AU162" s="157" t="s">
        <v>82</v>
      </c>
      <c r="AY162" s="17" t="s">
        <v>140</v>
      </c>
      <c r="BE162" s="158">
        <f>IF(N162="základní",J162,0)</f>
        <v>0</v>
      </c>
      <c r="BF162" s="158">
        <f>IF(N162="snížená",J162,0)</f>
        <v>0</v>
      </c>
      <c r="BG162" s="158">
        <f>IF(N162="zákl. přenesená",J162,0)</f>
        <v>0</v>
      </c>
      <c r="BH162" s="158">
        <f>IF(N162="sníž. přenesená",J162,0)</f>
        <v>0</v>
      </c>
      <c r="BI162" s="158">
        <f>IF(N162="nulová",J162,0)</f>
        <v>0</v>
      </c>
      <c r="BJ162" s="17" t="s">
        <v>82</v>
      </c>
      <c r="BK162" s="158">
        <f>ROUND(I162*H162,2)</f>
        <v>0</v>
      </c>
      <c r="BL162" s="17" t="s">
        <v>194</v>
      </c>
      <c r="BM162" s="157" t="s">
        <v>235</v>
      </c>
    </row>
    <row r="163" spans="1:47" s="2" customFormat="1" ht="19.5">
      <c r="A163" s="32"/>
      <c r="B163" s="33"/>
      <c r="C163" s="32"/>
      <c r="D163" s="159" t="s">
        <v>149</v>
      </c>
      <c r="E163" s="32"/>
      <c r="F163" s="160" t="s">
        <v>236</v>
      </c>
      <c r="G163" s="32"/>
      <c r="H163" s="32"/>
      <c r="I163" s="161"/>
      <c r="J163" s="32"/>
      <c r="K163" s="32"/>
      <c r="L163" s="33"/>
      <c r="M163" s="162"/>
      <c r="N163" s="163"/>
      <c r="O163" s="58"/>
      <c r="P163" s="58"/>
      <c r="Q163" s="58"/>
      <c r="R163" s="58"/>
      <c r="S163" s="58"/>
      <c r="T163" s="59"/>
      <c r="U163" s="32"/>
      <c r="V163" s="32"/>
      <c r="W163" s="32"/>
      <c r="X163" s="32"/>
      <c r="Y163" s="32"/>
      <c r="Z163" s="32"/>
      <c r="AA163" s="32"/>
      <c r="AB163" s="32"/>
      <c r="AC163" s="32"/>
      <c r="AD163" s="32"/>
      <c r="AE163" s="32"/>
      <c r="AT163" s="17" t="s">
        <v>149</v>
      </c>
      <c r="AU163" s="17" t="s">
        <v>82</v>
      </c>
    </row>
    <row r="164" spans="1:65" s="2" customFormat="1" ht="33" customHeight="1">
      <c r="A164" s="32"/>
      <c r="B164" s="144"/>
      <c r="C164" s="164" t="s">
        <v>237</v>
      </c>
      <c r="D164" s="164" t="s">
        <v>160</v>
      </c>
      <c r="E164" s="165" t="s">
        <v>238</v>
      </c>
      <c r="F164" s="166" t="s">
        <v>239</v>
      </c>
      <c r="G164" s="167" t="s">
        <v>146</v>
      </c>
      <c r="H164" s="168">
        <v>1062.5</v>
      </c>
      <c r="I164" s="169"/>
      <c r="J164" s="170">
        <f>ROUND(I164*H164,2)</f>
        <v>0</v>
      </c>
      <c r="K164" s="171"/>
      <c r="L164" s="172"/>
      <c r="M164" s="173" t="s">
        <v>1</v>
      </c>
      <c r="N164" s="174" t="s">
        <v>39</v>
      </c>
      <c r="O164" s="58"/>
      <c r="P164" s="155">
        <f>O164*H164</f>
        <v>0</v>
      </c>
      <c r="Q164" s="155">
        <v>0</v>
      </c>
      <c r="R164" s="155">
        <f>Q164*H164</f>
        <v>0</v>
      </c>
      <c r="S164" s="155">
        <v>0</v>
      </c>
      <c r="T164" s="156">
        <f>S164*H164</f>
        <v>0</v>
      </c>
      <c r="U164" s="32"/>
      <c r="V164" s="32"/>
      <c r="W164" s="32"/>
      <c r="X164" s="32"/>
      <c r="Y164" s="32"/>
      <c r="Z164" s="32"/>
      <c r="AA164" s="32"/>
      <c r="AB164" s="32"/>
      <c r="AC164" s="32"/>
      <c r="AD164" s="32"/>
      <c r="AE164" s="32"/>
      <c r="AR164" s="157" t="s">
        <v>194</v>
      </c>
      <c r="AT164" s="157" t="s">
        <v>160</v>
      </c>
      <c r="AU164" s="157" t="s">
        <v>82</v>
      </c>
      <c r="AY164" s="17" t="s">
        <v>140</v>
      </c>
      <c r="BE164" s="158">
        <f>IF(N164="základní",J164,0)</f>
        <v>0</v>
      </c>
      <c r="BF164" s="158">
        <f>IF(N164="snížená",J164,0)</f>
        <v>0</v>
      </c>
      <c r="BG164" s="158">
        <f>IF(N164="zákl. přenesená",J164,0)</f>
        <v>0</v>
      </c>
      <c r="BH164" s="158">
        <f>IF(N164="sníž. přenesená",J164,0)</f>
        <v>0</v>
      </c>
      <c r="BI164" s="158">
        <f>IF(N164="nulová",J164,0)</f>
        <v>0</v>
      </c>
      <c r="BJ164" s="17" t="s">
        <v>82</v>
      </c>
      <c r="BK164" s="158">
        <f>ROUND(I164*H164,2)</f>
        <v>0</v>
      </c>
      <c r="BL164" s="17" t="s">
        <v>194</v>
      </c>
      <c r="BM164" s="157" t="s">
        <v>240</v>
      </c>
    </row>
    <row r="165" spans="1:47" s="2" customFormat="1" ht="19.5">
      <c r="A165" s="32"/>
      <c r="B165" s="33"/>
      <c r="C165" s="32"/>
      <c r="D165" s="159" t="s">
        <v>149</v>
      </c>
      <c r="E165" s="32"/>
      <c r="F165" s="160" t="s">
        <v>241</v>
      </c>
      <c r="G165" s="32"/>
      <c r="H165" s="32"/>
      <c r="I165" s="161"/>
      <c r="J165" s="32"/>
      <c r="K165" s="32"/>
      <c r="L165" s="33"/>
      <c r="M165" s="162"/>
      <c r="N165" s="163"/>
      <c r="O165" s="58"/>
      <c r="P165" s="58"/>
      <c r="Q165" s="58"/>
      <c r="R165" s="58"/>
      <c r="S165" s="58"/>
      <c r="T165" s="59"/>
      <c r="U165" s="32"/>
      <c r="V165" s="32"/>
      <c r="W165" s="32"/>
      <c r="X165" s="32"/>
      <c r="Y165" s="32"/>
      <c r="Z165" s="32"/>
      <c r="AA165" s="32"/>
      <c r="AB165" s="32"/>
      <c r="AC165" s="32"/>
      <c r="AD165" s="32"/>
      <c r="AE165" s="32"/>
      <c r="AT165" s="17" t="s">
        <v>149</v>
      </c>
      <c r="AU165" s="17" t="s">
        <v>82</v>
      </c>
    </row>
    <row r="166" spans="1:65" s="2" customFormat="1" ht="55.5" customHeight="1">
      <c r="A166" s="32"/>
      <c r="B166" s="144"/>
      <c r="C166" s="164" t="s">
        <v>242</v>
      </c>
      <c r="D166" s="164" t="s">
        <v>160</v>
      </c>
      <c r="E166" s="165" t="s">
        <v>243</v>
      </c>
      <c r="F166" s="166" t="s">
        <v>244</v>
      </c>
      <c r="G166" s="167" t="s">
        <v>156</v>
      </c>
      <c r="H166" s="168">
        <v>30</v>
      </c>
      <c r="I166" s="169"/>
      <c r="J166" s="170">
        <f>ROUND(I166*H166,2)</f>
        <v>0</v>
      </c>
      <c r="K166" s="171"/>
      <c r="L166" s="172"/>
      <c r="M166" s="173" t="s">
        <v>1</v>
      </c>
      <c r="N166" s="174" t="s">
        <v>39</v>
      </c>
      <c r="O166" s="58"/>
      <c r="P166" s="155">
        <f>O166*H166</f>
        <v>0</v>
      </c>
      <c r="Q166" s="155">
        <v>0</v>
      </c>
      <c r="R166" s="155">
        <f>Q166*H166</f>
        <v>0</v>
      </c>
      <c r="S166" s="155">
        <v>0</v>
      </c>
      <c r="T166" s="156">
        <f>S166*H166</f>
        <v>0</v>
      </c>
      <c r="U166" s="32"/>
      <c r="V166" s="32"/>
      <c r="W166" s="32"/>
      <c r="X166" s="32"/>
      <c r="Y166" s="32"/>
      <c r="Z166" s="32"/>
      <c r="AA166" s="32"/>
      <c r="AB166" s="32"/>
      <c r="AC166" s="32"/>
      <c r="AD166" s="32"/>
      <c r="AE166" s="32"/>
      <c r="AR166" s="157" t="s">
        <v>194</v>
      </c>
      <c r="AT166" s="157" t="s">
        <v>160</v>
      </c>
      <c r="AU166" s="157" t="s">
        <v>82</v>
      </c>
      <c r="AY166" s="17" t="s">
        <v>140</v>
      </c>
      <c r="BE166" s="158">
        <f>IF(N166="základní",J166,0)</f>
        <v>0</v>
      </c>
      <c r="BF166" s="158">
        <f>IF(N166="snížená",J166,0)</f>
        <v>0</v>
      </c>
      <c r="BG166" s="158">
        <f>IF(N166="zákl. přenesená",J166,0)</f>
        <v>0</v>
      </c>
      <c r="BH166" s="158">
        <f>IF(N166="sníž. přenesená",J166,0)</f>
        <v>0</v>
      </c>
      <c r="BI166" s="158">
        <f>IF(N166="nulová",J166,0)</f>
        <v>0</v>
      </c>
      <c r="BJ166" s="17" t="s">
        <v>82</v>
      </c>
      <c r="BK166" s="158">
        <f>ROUND(I166*H166,2)</f>
        <v>0</v>
      </c>
      <c r="BL166" s="17" t="s">
        <v>194</v>
      </c>
      <c r="BM166" s="157" t="s">
        <v>245</v>
      </c>
    </row>
    <row r="167" spans="1:47" s="2" customFormat="1" ht="39">
      <c r="A167" s="32"/>
      <c r="B167" s="33"/>
      <c r="C167" s="32"/>
      <c r="D167" s="159" t="s">
        <v>149</v>
      </c>
      <c r="E167" s="32"/>
      <c r="F167" s="160" t="s">
        <v>244</v>
      </c>
      <c r="G167" s="32"/>
      <c r="H167" s="32"/>
      <c r="I167" s="161"/>
      <c r="J167" s="32"/>
      <c r="K167" s="32"/>
      <c r="L167" s="33"/>
      <c r="M167" s="162"/>
      <c r="N167" s="163"/>
      <c r="O167" s="58"/>
      <c r="P167" s="58"/>
      <c r="Q167" s="58"/>
      <c r="R167" s="58"/>
      <c r="S167" s="58"/>
      <c r="T167" s="59"/>
      <c r="U167" s="32"/>
      <c r="V167" s="32"/>
      <c r="W167" s="32"/>
      <c r="X167" s="32"/>
      <c r="Y167" s="32"/>
      <c r="Z167" s="32"/>
      <c r="AA167" s="32"/>
      <c r="AB167" s="32"/>
      <c r="AC167" s="32"/>
      <c r="AD167" s="32"/>
      <c r="AE167" s="32"/>
      <c r="AT167" s="17" t="s">
        <v>149</v>
      </c>
      <c r="AU167" s="17" t="s">
        <v>82</v>
      </c>
    </row>
    <row r="168" spans="1:65" s="2" customFormat="1" ht="24.2" customHeight="1">
      <c r="A168" s="32"/>
      <c r="B168" s="144"/>
      <c r="C168" s="145" t="s">
        <v>246</v>
      </c>
      <c r="D168" s="145" t="s">
        <v>143</v>
      </c>
      <c r="E168" s="146" t="s">
        <v>247</v>
      </c>
      <c r="F168" s="147" t="s">
        <v>248</v>
      </c>
      <c r="G168" s="148" t="s">
        <v>156</v>
      </c>
      <c r="H168" s="149">
        <v>30</v>
      </c>
      <c r="I168" s="150"/>
      <c r="J168" s="151">
        <f>ROUND(I168*H168,2)</f>
        <v>0</v>
      </c>
      <c r="K168" s="152"/>
      <c r="L168" s="33"/>
      <c r="M168" s="153" t="s">
        <v>1</v>
      </c>
      <c r="N168" s="154" t="s">
        <v>39</v>
      </c>
      <c r="O168" s="58"/>
      <c r="P168" s="155">
        <f>O168*H168</f>
        <v>0</v>
      </c>
      <c r="Q168" s="155">
        <v>0</v>
      </c>
      <c r="R168" s="155">
        <f>Q168*H168</f>
        <v>0</v>
      </c>
      <c r="S168" s="155">
        <v>0</v>
      </c>
      <c r="T168" s="156">
        <f>S168*H168</f>
        <v>0</v>
      </c>
      <c r="U168" s="32"/>
      <c r="V168" s="32"/>
      <c r="W168" s="32"/>
      <c r="X168" s="32"/>
      <c r="Y168" s="32"/>
      <c r="Z168" s="32"/>
      <c r="AA168" s="32"/>
      <c r="AB168" s="32"/>
      <c r="AC168" s="32"/>
      <c r="AD168" s="32"/>
      <c r="AE168" s="32"/>
      <c r="AR168" s="157" t="s">
        <v>203</v>
      </c>
      <c r="AT168" s="157" t="s">
        <v>143</v>
      </c>
      <c r="AU168" s="157" t="s">
        <v>82</v>
      </c>
      <c r="AY168" s="17" t="s">
        <v>140</v>
      </c>
      <c r="BE168" s="158">
        <f>IF(N168="základní",J168,0)</f>
        <v>0</v>
      </c>
      <c r="BF168" s="158">
        <f>IF(N168="snížená",J168,0)</f>
        <v>0</v>
      </c>
      <c r="BG168" s="158">
        <f>IF(N168="zákl. přenesená",J168,0)</f>
        <v>0</v>
      </c>
      <c r="BH168" s="158">
        <f>IF(N168="sníž. přenesená",J168,0)</f>
        <v>0</v>
      </c>
      <c r="BI168" s="158">
        <f>IF(N168="nulová",J168,0)</f>
        <v>0</v>
      </c>
      <c r="BJ168" s="17" t="s">
        <v>82</v>
      </c>
      <c r="BK168" s="158">
        <f>ROUND(I168*H168,2)</f>
        <v>0</v>
      </c>
      <c r="BL168" s="17" t="s">
        <v>203</v>
      </c>
      <c r="BM168" s="157" t="s">
        <v>249</v>
      </c>
    </row>
    <row r="169" spans="1:47" s="2" customFormat="1" ht="68.25">
      <c r="A169" s="32"/>
      <c r="B169" s="33"/>
      <c r="C169" s="32"/>
      <c r="D169" s="159" t="s">
        <v>149</v>
      </c>
      <c r="E169" s="32"/>
      <c r="F169" s="160" t="s">
        <v>250</v>
      </c>
      <c r="G169" s="32"/>
      <c r="H169" s="32"/>
      <c r="I169" s="161"/>
      <c r="J169" s="32"/>
      <c r="K169" s="32"/>
      <c r="L169" s="33"/>
      <c r="M169" s="162"/>
      <c r="N169" s="163"/>
      <c r="O169" s="58"/>
      <c r="P169" s="58"/>
      <c r="Q169" s="58"/>
      <c r="R169" s="58"/>
      <c r="S169" s="58"/>
      <c r="T169" s="59"/>
      <c r="U169" s="32"/>
      <c r="V169" s="32"/>
      <c r="W169" s="32"/>
      <c r="X169" s="32"/>
      <c r="Y169" s="32"/>
      <c r="Z169" s="32"/>
      <c r="AA169" s="32"/>
      <c r="AB169" s="32"/>
      <c r="AC169" s="32"/>
      <c r="AD169" s="32"/>
      <c r="AE169" s="32"/>
      <c r="AT169" s="17" t="s">
        <v>149</v>
      </c>
      <c r="AU169" s="17" t="s">
        <v>82</v>
      </c>
    </row>
    <row r="170" spans="1:65" s="2" customFormat="1" ht="24.2" customHeight="1">
      <c r="A170" s="32"/>
      <c r="B170" s="144"/>
      <c r="C170" s="145" t="s">
        <v>251</v>
      </c>
      <c r="D170" s="145" t="s">
        <v>143</v>
      </c>
      <c r="E170" s="146" t="s">
        <v>252</v>
      </c>
      <c r="F170" s="147" t="s">
        <v>253</v>
      </c>
      <c r="G170" s="148" t="s">
        <v>146</v>
      </c>
      <c r="H170" s="149">
        <v>6000</v>
      </c>
      <c r="I170" s="150"/>
      <c r="J170" s="151">
        <f>ROUND(I170*H170,2)</f>
        <v>0</v>
      </c>
      <c r="K170" s="152"/>
      <c r="L170" s="33"/>
      <c r="M170" s="153" t="s">
        <v>1</v>
      </c>
      <c r="N170" s="154" t="s">
        <v>39</v>
      </c>
      <c r="O170" s="58"/>
      <c r="P170" s="155">
        <f>O170*H170</f>
        <v>0</v>
      </c>
      <c r="Q170" s="155">
        <v>0</v>
      </c>
      <c r="R170" s="155">
        <f>Q170*H170</f>
        <v>0</v>
      </c>
      <c r="S170" s="155">
        <v>0</v>
      </c>
      <c r="T170" s="156">
        <f>S170*H170</f>
        <v>0</v>
      </c>
      <c r="U170" s="32"/>
      <c r="V170" s="32"/>
      <c r="W170" s="32"/>
      <c r="X170" s="32"/>
      <c r="Y170" s="32"/>
      <c r="Z170" s="32"/>
      <c r="AA170" s="32"/>
      <c r="AB170" s="32"/>
      <c r="AC170" s="32"/>
      <c r="AD170" s="32"/>
      <c r="AE170" s="32"/>
      <c r="AR170" s="157" t="s">
        <v>203</v>
      </c>
      <c r="AT170" s="157" t="s">
        <v>143</v>
      </c>
      <c r="AU170" s="157" t="s">
        <v>82</v>
      </c>
      <c r="AY170" s="17" t="s">
        <v>140</v>
      </c>
      <c r="BE170" s="158">
        <f>IF(N170="základní",J170,0)</f>
        <v>0</v>
      </c>
      <c r="BF170" s="158">
        <f>IF(N170="snížená",J170,0)</f>
        <v>0</v>
      </c>
      <c r="BG170" s="158">
        <f>IF(N170="zákl. přenesená",J170,0)</f>
        <v>0</v>
      </c>
      <c r="BH170" s="158">
        <f>IF(N170="sníž. přenesená",J170,0)</f>
        <v>0</v>
      </c>
      <c r="BI170" s="158">
        <f>IF(N170="nulová",J170,0)</f>
        <v>0</v>
      </c>
      <c r="BJ170" s="17" t="s">
        <v>82</v>
      </c>
      <c r="BK170" s="158">
        <f>ROUND(I170*H170,2)</f>
        <v>0</v>
      </c>
      <c r="BL170" s="17" t="s">
        <v>203</v>
      </c>
      <c r="BM170" s="157" t="s">
        <v>254</v>
      </c>
    </row>
    <row r="171" spans="1:47" s="2" customFormat="1" ht="39">
      <c r="A171" s="32"/>
      <c r="B171" s="33"/>
      <c r="C171" s="32"/>
      <c r="D171" s="159" t="s">
        <v>149</v>
      </c>
      <c r="E171" s="32"/>
      <c r="F171" s="160" t="s">
        <v>255</v>
      </c>
      <c r="G171" s="32"/>
      <c r="H171" s="32"/>
      <c r="I171" s="161"/>
      <c r="J171" s="32"/>
      <c r="K171" s="32"/>
      <c r="L171" s="33"/>
      <c r="M171" s="162"/>
      <c r="N171" s="163"/>
      <c r="O171" s="58"/>
      <c r="P171" s="58"/>
      <c r="Q171" s="58"/>
      <c r="R171" s="58"/>
      <c r="S171" s="58"/>
      <c r="T171" s="59"/>
      <c r="U171" s="32"/>
      <c r="V171" s="32"/>
      <c r="W171" s="32"/>
      <c r="X171" s="32"/>
      <c r="Y171" s="32"/>
      <c r="Z171" s="32"/>
      <c r="AA171" s="32"/>
      <c r="AB171" s="32"/>
      <c r="AC171" s="32"/>
      <c r="AD171" s="32"/>
      <c r="AE171" s="32"/>
      <c r="AT171" s="17" t="s">
        <v>149</v>
      </c>
      <c r="AU171" s="17" t="s">
        <v>82</v>
      </c>
    </row>
    <row r="172" spans="1:65" s="2" customFormat="1" ht="24.2" customHeight="1">
      <c r="A172" s="32"/>
      <c r="B172" s="144"/>
      <c r="C172" s="164" t="s">
        <v>256</v>
      </c>
      <c r="D172" s="164" t="s">
        <v>160</v>
      </c>
      <c r="E172" s="165" t="s">
        <v>257</v>
      </c>
      <c r="F172" s="166" t="s">
        <v>258</v>
      </c>
      <c r="G172" s="167" t="s">
        <v>146</v>
      </c>
      <c r="H172" s="168">
        <v>6000</v>
      </c>
      <c r="I172" s="169"/>
      <c r="J172" s="170">
        <f>ROUND(I172*H172,2)</f>
        <v>0</v>
      </c>
      <c r="K172" s="171"/>
      <c r="L172" s="172"/>
      <c r="M172" s="173" t="s">
        <v>1</v>
      </c>
      <c r="N172" s="174" t="s">
        <v>39</v>
      </c>
      <c r="O172" s="58"/>
      <c r="P172" s="155">
        <f>O172*H172</f>
        <v>0</v>
      </c>
      <c r="Q172" s="155">
        <v>0</v>
      </c>
      <c r="R172" s="155">
        <f>Q172*H172</f>
        <v>0</v>
      </c>
      <c r="S172" s="155">
        <v>0</v>
      </c>
      <c r="T172" s="156">
        <f>S172*H172</f>
        <v>0</v>
      </c>
      <c r="U172" s="32"/>
      <c r="V172" s="32"/>
      <c r="W172" s="32"/>
      <c r="X172" s="32"/>
      <c r="Y172" s="32"/>
      <c r="Z172" s="32"/>
      <c r="AA172" s="32"/>
      <c r="AB172" s="32"/>
      <c r="AC172" s="32"/>
      <c r="AD172" s="32"/>
      <c r="AE172" s="32"/>
      <c r="AR172" s="157" t="s">
        <v>194</v>
      </c>
      <c r="AT172" s="157" t="s">
        <v>160</v>
      </c>
      <c r="AU172" s="157" t="s">
        <v>82</v>
      </c>
      <c r="AY172" s="17" t="s">
        <v>140</v>
      </c>
      <c r="BE172" s="158">
        <f>IF(N172="základní",J172,0)</f>
        <v>0</v>
      </c>
      <c r="BF172" s="158">
        <f>IF(N172="snížená",J172,0)</f>
        <v>0</v>
      </c>
      <c r="BG172" s="158">
        <f>IF(N172="zákl. přenesená",J172,0)</f>
        <v>0</v>
      </c>
      <c r="BH172" s="158">
        <f>IF(N172="sníž. přenesená",J172,0)</f>
        <v>0</v>
      </c>
      <c r="BI172" s="158">
        <f>IF(N172="nulová",J172,0)</f>
        <v>0</v>
      </c>
      <c r="BJ172" s="17" t="s">
        <v>82</v>
      </c>
      <c r="BK172" s="158">
        <f>ROUND(I172*H172,2)</f>
        <v>0</v>
      </c>
      <c r="BL172" s="17" t="s">
        <v>194</v>
      </c>
      <c r="BM172" s="157" t="s">
        <v>259</v>
      </c>
    </row>
    <row r="173" spans="1:47" s="2" customFormat="1" ht="19.5">
      <c r="A173" s="32"/>
      <c r="B173" s="33"/>
      <c r="C173" s="32"/>
      <c r="D173" s="159" t="s">
        <v>149</v>
      </c>
      <c r="E173" s="32"/>
      <c r="F173" s="160" t="s">
        <v>258</v>
      </c>
      <c r="G173" s="32"/>
      <c r="H173" s="32"/>
      <c r="I173" s="161"/>
      <c r="J173" s="32"/>
      <c r="K173" s="32"/>
      <c r="L173" s="33"/>
      <c r="M173" s="162"/>
      <c r="N173" s="163"/>
      <c r="O173" s="58"/>
      <c r="P173" s="58"/>
      <c r="Q173" s="58"/>
      <c r="R173" s="58"/>
      <c r="S173" s="58"/>
      <c r="T173" s="59"/>
      <c r="U173" s="32"/>
      <c r="V173" s="32"/>
      <c r="W173" s="32"/>
      <c r="X173" s="32"/>
      <c r="Y173" s="32"/>
      <c r="Z173" s="32"/>
      <c r="AA173" s="32"/>
      <c r="AB173" s="32"/>
      <c r="AC173" s="32"/>
      <c r="AD173" s="32"/>
      <c r="AE173" s="32"/>
      <c r="AT173" s="17" t="s">
        <v>149</v>
      </c>
      <c r="AU173" s="17" t="s">
        <v>82</v>
      </c>
    </row>
    <row r="174" spans="1:65" s="2" customFormat="1" ht="21.75" customHeight="1">
      <c r="A174" s="32"/>
      <c r="B174" s="144"/>
      <c r="C174" s="145" t="s">
        <v>260</v>
      </c>
      <c r="D174" s="145" t="s">
        <v>143</v>
      </c>
      <c r="E174" s="146" t="s">
        <v>261</v>
      </c>
      <c r="F174" s="147" t="s">
        <v>262</v>
      </c>
      <c r="G174" s="148" t="s">
        <v>146</v>
      </c>
      <c r="H174" s="149">
        <v>3300</v>
      </c>
      <c r="I174" s="150"/>
      <c r="J174" s="151">
        <f>ROUND(I174*H174,2)</f>
        <v>0</v>
      </c>
      <c r="K174" s="152"/>
      <c r="L174" s="33"/>
      <c r="M174" s="153" t="s">
        <v>1</v>
      </c>
      <c r="N174" s="154" t="s">
        <v>39</v>
      </c>
      <c r="O174" s="58"/>
      <c r="P174" s="155">
        <f>O174*H174</f>
        <v>0</v>
      </c>
      <c r="Q174" s="155">
        <v>0</v>
      </c>
      <c r="R174" s="155">
        <f>Q174*H174</f>
        <v>0</v>
      </c>
      <c r="S174" s="155">
        <v>0</v>
      </c>
      <c r="T174" s="156">
        <f>S174*H174</f>
        <v>0</v>
      </c>
      <c r="U174" s="32"/>
      <c r="V174" s="32"/>
      <c r="W174" s="32"/>
      <c r="X174" s="32"/>
      <c r="Y174" s="32"/>
      <c r="Z174" s="32"/>
      <c r="AA174" s="32"/>
      <c r="AB174" s="32"/>
      <c r="AC174" s="32"/>
      <c r="AD174" s="32"/>
      <c r="AE174" s="32"/>
      <c r="AR174" s="157" t="s">
        <v>203</v>
      </c>
      <c r="AT174" s="157" t="s">
        <v>143</v>
      </c>
      <c r="AU174" s="157" t="s">
        <v>82</v>
      </c>
      <c r="AY174" s="17" t="s">
        <v>140</v>
      </c>
      <c r="BE174" s="158">
        <f>IF(N174="základní",J174,0)</f>
        <v>0</v>
      </c>
      <c r="BF174" s="158">
        <f>IF(N174="snížená",J174,0)</f>
        <v>0</v>
      </c>
      <c r="BG174" s="158">
        <f>IF(N174="zákl. přenesená",J174,0)</f>
        <v>0</v>
      </c>
      <c r="BH174" s="158">
        <f>IF(N174="sníž. přenesená",J174,0)</f>
        <v>0</v>
      </c>
      <c r="BI174" s="158">
        <f>IF(N174="nulová",J174,0)</f>
        <v>0</v>
      </c>
      <c r="BJ174" s="17" t="s">
        <v>82</v>
      </c>
      <c r="BK174" s="158">
        <f>ROUND(I174*H174,2)</f>
        <v>0</v>
      </c>
      <c r="BL174" s="17" t="s">
        <v>203</v>
      </c>
      <c r="BM174" s="157" t="s">
        <v>263</v>
      </c>
    </row>
    <row r="175" spans="1:47" s="2" customFormat="1" ht="12">
      <c r="A175" s="32"/>
      <c r="B175" s="33"/>
      <c r="C175" s="32"/>
      <c r="D175" s="159" t="s">
        <v>149</v>
      </c>
      <c r="E175" s="32"/>
      <c r="F175" s="160" t="s">
        <v>262</v>
      </c>
      <c r="G175" s="32"/>
      <c r="H175" s="32"/>
      <c r="I175" s="161"/>
      <c r="J175" s="32"/>
      <c r="K175" s="32"/>
      <c r="L175" s="33"/>
      <c r="M175" s="162"/>
      <c r="N175" s="163"/>
      <c r="O175" s="58"/>
      <c r="P175" s="58"/>
      <c r="Q175" s="58"/>
      <c r="R175" s="58"/>
      <c r="S175" s="58"/>
      <c r="T175" s="59"/>
      <c r="U175" s="32"/>
      <c r="V175" s="32"/>
      <c r="W175" s="32"/>
      <c r="X175" s="32"/>
      <c r="Y175" s="32"/>
      <c r="Z175" s="32"/>
      <c r="AA175" s="32"/>
      <c r="AB175" s="32"/>
      <c r="AC175" s="32"/>
      <c r="AD175" s="32"/>
      <c r="AE175" s="32"/>
      <c r="AT175" s="17" t="s">
        <v>149</v>
      </c>
      <c r="AU175" s="17" t="s">
        <v>82</v>
      </c>
    </row>
    <row r="176" spans="1:65" s="2" customFormat="1" ht="33" customHeight="1">
      <c r="A176" s="32"/>
      <c r="B176" s="144"/>
      <c r="C176" s="164" t="s">
        <v>264</v>
      </c>
      <c r="D176" s="164" t="s">
        <v>160</v>
      </c>
      <c r="E176" s="165" t="s">
        <v>265</v>
      </c>
      <c r="F176" s="166" t="s">
        <v>266</v>
      </c>
      <c r="G176" s="167" t="s">
        <v>146</v>
      </c>
      <c r="H176" s="168">
        <v>3300</v>
      </c>
      <c r="I176" s="169"/>
      <c r="J176" s="170">
        <f>ROUND(I176*H176,2)</f>
        <v>0</v>
      </c>
      <c r="K176" s="171"/>
      <c r="L176" s="172"/>
      <c r="M176" s="173" t="s">
        <v>1</v>
      </c>
      <c r="N176" s="174" t="s">
        <v>39</v>
      </c>
      <c r="O176" s="58"/>
      <c r="P176" s="155">
        <f>O176*H176</f>
        <v>0</v>
      </c>
      <c r="Q176" s="155">
        <v>0</v>
      </c>
      <c r="R176" s="155">
        <f>Q176*H176</f>
        <v>0</v>
      </c>
      <c r="S176" s="155">
        <v>0</v>
      </c>
      <c r="T176" s="156">
        <f>S176*H176</f>
        <v>0</v>
      </c>
      <c r="U176" s="32"/>
      <c r="V176" s="32"/>
      <c r="W176" s="32"/>
      <c r="X176" s="32"/>
      <c r="Y176" s="32"/>
      <c r="Z176" s="32"/>
      <c r="AA176" s="32"/>
      <c r="AB176" s="32"/>
      <c r="AC176" s="32"/>
      <c r="AD176" s="32"/>
      <c r="AE176" s="32"/>
      <c r="AR176" s="157" t="s">
        <v>194</v>
      </c>
      <c r="AT176" s="157" t="s">
        <v>160</v>
      </c>
      <c r="AU176" s="157" t="s">
        <v>82</v>
      </c>
      <c r="AY176" s="17" t="s">
        <v>140</v>
      </c>
      <c r="BE176" s="158">
        <f>IF(N176="základní",J176,0)</f>
        <v>0</v>
      </c>
      <c r="BF176" s="158">
        <f>IF(N176="snížená",J176,0)</f>
        <v>0</v>
      </c>
      <c r="BG176" s="158">
        <f>IF(N176="zákl. přenesená",J176,0)</f>
        <v>0</v>
      </c>
      <c r="BH176" s="158">
        <f>IF(N176="sníž. přenesená",J176,0)</f>
        <v>0</v>
      </c>
      <c r="BI176" s="158">
        <f>IF(N176="nulová",J176,0)</f>
        <v>0</v>
      </c>
      <c r="BJ176" s="17" t="s">
        <v>82</v>
      </c>
      <c r="BK176" s="158">
        <f>ROUND(I176*H176,2)</f>
        <v>0</v>
      </c>
      <c r="BL176" s="17" t="s">
        <v>194</v>
      </c>
      <c r="BM176" s="157" t="s">
        <v>267</v>
      </c>
    </row>
    <row r="177" spans="1:47" s="2" customFormat="1" ht="19.5">
      <c r="A177" s="32"/>
      <c r="B177" s="33"/>
      <c r="C177" s="32"/>
      <c r="D177" s="159" t="s">
        <v>149</v>
      </c>
      <c r="E177" s="32"/>
      <c r="F177" s="160" t="s">
        <v>266</v>
      </c>
      <c r="G177" s="32"/>
      <c r="H177" s="32"/>
      <c r="I177" s="161"/>
      <c r="J177" s="32"/>
      <c r="K177" s="32"/>
      <c r="L177" s="33"/>
      <c r="M177" s="162"/>
      <c r="N177" s="163"/>
      <c r="O177" s="58"/>
      <c r="P177" s="58"/>
      <c r="Q177" s="58"/>
      <c r="R177" s="58"/>
      <c r="S177" s="58"/>
      <c r="T177" s="59"/>
      <c r="U177" s="32"/>
      <c r="V177" s="32"/>
      <c r="W177" s="32"/>
      <c r="X177" s="32"/>
      <c r="Y177" s="32"/>
      <c r="Z177" s="32"/>
      <c r="AA177" s="32"/>
      <c r="AB177" s="32"/>
      <c r="AC177" s="32"/>
      <c r="AD177" s="32"/>
      <c r="AE177" s="32"/>
      <c r="AT177" s="17" t="s">
        <v>149</v>
      </c>
      <c r="AU177" s="17" t="s">
        <v>82</v>
      </c>
    </row>
    <row r="178" spans="1:65" s="2" customFormat="1" ht="24.2" customHeight="1">
      <c r="A178" s="32"/>
      <c r="B178" s="144"/>
      <c r="C178" s="145" t="s">
        <v>268</v>
      </c>
      <c r="D178" s="145" t="s">
        <v>143</v>
      </c>
      <c r="E178" s="146" t="s">
        <v>269</v>
      </c>
      <c r="F178" s="147" t="s">
        <v>270</v>
      </c>
      <c r="G178" s="148" t="s">
        <v>146</v>
      </c>
      <c r="H178" s="149">
        <v>6000</v>
      </c>
      <c r="I178" s="150"/>
      <c r="J178" s="151">
        <f>ROUND(I178*H178,2)</f>
        <v>0</v>
      </c>
      <c r="K178" s="152"/>
      <c r="L178" s="33"/>
      <c r="M178" s="153" t="s">
        <v>1</v>
      </c>
      <c r="N178" s="154" t="s">
        <v>39</v>
      </c>
      <c r="O178" s="58"/>
      <c r="P178" s="155">
        <f>O178*H178</f>
        <v>0</v>
      </c>
      <c r="Q178" s="155">
        <v>0</v>
      </c>
      <c r="R178" s="155">
        <f>Q178*H178</f>
        <v>0</v>
      </c>
      <c r="S178" s="155">
        <v>0</v>
      </c>
      <c r="T178" s="156">
        <f>S178*H178</f>
        <v>0</v>
      </c>
      <c r="U178" s="32"/>
      <c r="V178" s="32"/>
      <c r="W178" s="32"/>
      <c r="X178" s="32"/>
      <c r="Y178" s="32"/>
      <c r="Z178" s="32"/>
      <c r="AA178" s="32"/>
      <c r="AB178" s="32"/>
      <c r="AC178" s="32"/>
      <c r="AD178" s="32"/>
      <c r="AE178" s="32"/>
      <c r="AR178" s="157" t="s">
        <v>203</v>
      </c>
      <c r="AT178" s="157" t="s">
        <v>143</v>
      </c>
      <c r="AU178" s="157" t="s">
        <v>82</v>
      </c>
      <c r="AY178" s="17" t="s">
        <v>140</v>
      </c>
      <c r="BE178" s="158">
        <f>IF(N178="základní",J178,0)</f>
        <v>0</v>
      </c>
      <c r="BF178" s="158">
        <f>IF(N178="snížená",J178,0)</f>
        <v>0</v>
      </c>
      <c r="BG178" s="158">
        <f>IF(N178="zákl. přenesená",J178,0)</f>
        <v>0</v>
      </c>
      <c r="BH178" s="158">
        <f>IF(N178="sníž. přenesená",J178,0)</f>
        <v>0</v>
      </c>
      <c r="BI178" s="158">
        <f>IF(N178="nulová",J178,0)</f>
        <v>0</v>
      </c>
      <c r="BJ178" s="17" t="s">
        <v>82</v>
      </c>
      <c r="BK178" s="158">
        <f>ROUND(I178*H178,2)</f>
        <v>0</v>
      </c>
      <c r="BL178" s="17" t="s">
        <v>203</v>
      </c>
      <c r="BM178" s="157" t="s">
        <v>271</v>
      </c>
    </row>
    <row r="179" spans="1:47" s="2" customFormat="1" ht="12">
      <c r="A179" s="32"/>
      <c r="B179" s="33"/>
      <c r="C179" s="32"/>
      <c r="D179" s="159" t="s">
        <v>149</v>
      </c>
      <c r="E179" s="32"/>
      <c r="F179" s="160" t="s">
        <v>272</v>
      </c>
      <c r="G179" s="32"/>
      <c r="H179" s="32"/>
      <c r="I179" s="161"/>
      <c r="J179" s="32"/>
      <c r="K179" s="32"/>
      <c r="L179" s="33"/>
      <c r="M179" s="162"/>
      <c r="N179" s="163"/>
      <c r="O179" s="58"/>
      <c r="P179" s="58"/>
      <c r="Q179" s="58"/>
      <c r="R179" s="58"/>
      <c r="S179" s="58"/>
      <c r="T179" s="59"/>
      <c r="U179" s="32"/>
      <c r="V179" s="32"/>
      <c r="W179" s="32"/>
      <c r="X179" s="32"/>
      <c r="Y179" s="32"/>
      <c r="Z179" s="32"/>
      <c r="AA179" s="32"/>
      <c r="AB179" s="32"/>
      <c r="AC179" s="32"/>
      <c r="AD179" s="32"/>
      <c r="AE179" s="32"/>
      <c r="AT179" s="17" t="s">
        <v>149</v>
      </c>
      <c r="AU179" s="17" t="s">
        <v>82</v>
      </c>
    </row>
    <row r="180" spans="1:65" s="2" customFormat="1" ht="24.2" customHeight="1">
      <c r="A180" s="32"/>
      <c r="B180" s="144"/>
      <c r="C180" s="164" t="s">
        <v>273</v>
      </c>
      <c r="D180" s="164" t="s">
        <v>160</v>
      </c>
      <c r="E180" s="165" t="s">
        <v>274</v>
      </c>
      <c r="F180" s="166" t="s">
        <v>275</v>
      </c>
      <c r="G180" s="167" t="s">
        <v>146</v>
      </c>
      <c r="H180" s="168">
        <v>9000</v>
      </c>
      <c r="I180" s="169"/>
      <c r="J180" s="170">
        <f>ROUND(I180*H180,2)</f>
        <v>0</v>
      </c>
      <c r="K180" s="171"/>
      <c r="L180" s="172"/>
      <c r="M180" s="173" t="s">
        <v>1</v>
      </c>
      <c r="N180" s="174" t="s">
        <v>39</v>
      </c>
      <c r="O180" s="58"/>
      <c r="P180" s="155">
        <f>O180*H180</f>
        <v>0</v>
      </c>
      <c r="Q180" s="155">
        <v>0</v>
      </c>
      <c r="R180" s="155">
        <f>Q180*H180</f>
        <v>0</v>
      </c>
      <c r="S180" s="155">
        <v>0</v>
      </c>
      <c r="T180" s="156">
        <f>S180*H180</f>
        <v>0</v>
      </c>
      <c r="U180" s="32"/>
      <c r="V180" s="32"/>
      <c r="W180" s="32"/>
      <c r="X180" s="32"/>
      <c r="Y180" s="32"/>
      <c r="Z180" s="32"/>
      <c r="AA180" s="32"/>
      <c r="AB180" s="32"/>
      <c r="AC180" s="32"/>
      <c r="AD180" s="32"/>
      <c r="AE180" s="32"/>
      <c r="AR180" s="157" t="s">
        <v>194</v>
      </c>
      <c r="AT180" s="157" t="s">
        <v>160</v>
      </c>
      <c r="AU180" s="157" t="s">
        <v>82</v>
      </c>
      <c r="AY180" s="17" t="s">
        <v>140</v>
      </c>
      <c r="BE180" s="158">
        <f>IF(N180="základní",J180,0)</f>
        <v>0</v>
      </c>
      <c r="BF180" s="158">
        <f>IF(N180="snížená",J180,0)</f>
        <v>0</v>
      </c>
      <c r="BG180" s="158">
        <f>IF(N180="zákl. přenesená",J180,0)</f>
        <v>0</v>
      </c>
      <c r="BH180" s="158">
        <f>IF(N180="sníž. přenesená",J180,0)</f>
        <v>0</v>
      </c>
      <c r="BI180" s="158">
        <f>IF(N180="nulová",J180,0)</f>
        <v>0</v>
      </c>
      <c r="BJ180" s="17" t="s">
        <v>82</v>
      </c>
      <c r="BK180" s="158">
        <f>ROUND(I180*H180,2)</f>
        <v>0</v>
      </c>
      <c r="BL180" s="17" t="s">
        <v>194</v>
      </c>
      <c r="BM180" s="157" t="s">
        <v>276</v>
      </c>
    </row>
    <row r="181" spans="1:47" s="2" customFormat="1" ht="19.5">
      <c r="A181" s="32"/>
      <c r="B181" s="33"/>
      <c r="C181" s="32"/>
      <c r="D181" s="159" t="s">
        <v>149</v>
      </c>
      <c r="E181" s="32"/>
      <c r="F181" s="160" t="s">
        <v>275</v>
      </c>
      <c r="G181" s="32"/>
      <c r="H181" s="32"/>
      <c r="I181" s="161"/>
      <c r="J181" s="32"/>
      <c r="K181" s="32"/>
      <c r="L181" s="33"/>
      <c r="M181" s="162"/>
      <c r="N181" s="163"/>
      <c r="O181" s="58"/>
      <c r="P181" s="58"/>
      <c r="Q181" s="58"/>
      <c r="R181" s="58"/>
      <c r="S181" s="58"/>
      <c r="T181" s="59"/>
      <c r="U181" s="32"/>
      <c r="V181" s="32"/>
      <c r="W181" s="32"/>
      <c r="X181" s="32"/>
      <c r="Y181" s="32"/>
      <c r="Z181" s="32"/>
      <c r="AA181" s="32"/>
      <c r="AB181" s="32"/>
      <c r="AC181" s="32"/>
      <c r="AD181" s="32"/>
      <c r="AE181" s="32"/>
      <c r="AT181" s="17" t="s">
        <v>149</v>
      </c>
      <c r="AU181" s="17" t="s">
        <v>82</v>
      </c>
    </row>
    <row r="182" spans="1:65" s="2" customFormat="1" ht="21.75" customHeight="1">
      <c r="A182" s="32"/>
      <c r="B182" s="144"/>
      <c r="C182" s="145" t="s">
        <v>277</v>
      </c>
      <c r="D182" s="145" t="s">
        <v>143</v>
      </c>
      <c r="E182" s="146" t="s">
        <v>278</v>
      </c>
      <c r="F182" s="147" t="s">
        <v>279</v>
      </c>
      <c r="G182" s="148" t="s">
        <v>146</v>
      </c>
      <c r="H182" s="149">
        <v>260</v>
      </c>
      <c r="I182" s="150"/>
      <c r="J182" s="151">
        <f>ROUND(I182*H182,2)</f>
        <v>0</v>
      </c>
      <c r="K182" s="152"/>
      <c r="L182" s="33"/>
      <c r="M182" s="153" t="s">
        <v>1</v>
      </c>
      <c r="N182" s="154" t="s">
        <v>39</v>
      </c>
      <c r="O182" s="58"/>
      <c r="P182" s="155">
        <f>O182*H182</f>
        <v>0</v>
      </c>
      <c r="Q182" s="155">
        <v>0</v>
      </c>
      <c r="R182" s="155">
        <f>Q182*H182</f>
        <v>0</v>
      </c>
      <c r="S182" s="155">
        <v>0</v>
      </c>
      <c r="T182" s="156">
        <f>S182*H182</f>
        <v>0</v>
      </c>
      <c r="U182" s="32"/>
      <c r="V182" s="32"/>
      <c r="W182" s="32"/>
      <c r="X182" s="32"/>
      <c r="Y182" s="32"/>
      <c r="Z182" s="32"/>
      <c r="AA182" s="32"/>
      <c r="AB182" s="32"/>
      <c r="AC182" s="32"/>
      <c r="AD182" s="32"/>
      <c r="AE182" s="32"/>
      <c r="AR182" s="157" t="s">
        <v>203</v>
      </c>
      <c r="AT182" s="157" t="s">
        <v>143</v>
      </c>
      <c r="AU182" s="157" t="s">
        <v>82</v>
      </c>
      <c r="AY182" s="17" t="s">
        <v>140</v>
      </c>
      <c r="BE182" s="158">
        <f>IF(N182="základní",J182,0)</f>
        <v>0</v>
      </c>
      <c r="BF182" s="158">
        <f>IF(N182="snížená",J182,0)</f>
        <v>0</v>
      </c>
      <c r="BG182" s="158">
        <f>IF(N182="zákl. přenesená",J182,0)</f>
        <v>0</v>
      </c>
      <c r="BH182" s="158">
        <f>IF(N182="sníž. přenesená",J182,0)</f>
        <v>0</v>
      </c>
      <c r="BI182" s="158">
        <f>IF(N182="nulová",J182,0)</f>
        <v>0</v>
      </c>
      <c r="BJ182" s="17" t="s">
        <v>82</v>
      </c>
      <c r="BK182" s="158">
        <f>ROUND(I182*H182,2)</f>
        <v>0</v>
      </c>
      <c r="BL182" s="17" t="s">
        <v>203</v>
      </c>
      <c r="BM182" s="157" t="s">
        <v>280</v>
      </c>
    </row>
    <row r="183" spans="1:47" s="2" customFormat="1" ht="12">
      <c r="A183" s="32"/>
      <c r="B183" s="33"/>
      <c r="C183" s="32"/>
      <c r="D183" s="159" t="s">
        <v>149</v>
      </c>
      <c r="E183" s="32"/>
      <c r="F183" s="160" t="s">
        <v>279</v>
      </c>
      <c r="G183" s="32"/>
      <c r="H183" s="32"/>
      <c r="I183" s="161"/>
      <c r="J183" s="32"/>
      <c r="K183" s="32"/>
      <c r="L183" s="33"/>
      <c r="M183" s="162"/>
      <c r="N183" s="163"/>
      <c r="O183" s="58"/>
      <c r="P183" s="58"/>
      <c r="Q183" s="58"/>
      <c r="R183" s="58"/>
      <c r="S183" s="58"/>
      <c r="T183" s="59"/>
      <c r="U183" s="32"/>
      <c r="V183" s="32"/>
      <c r="W183" s="32"/>
      <c r="X183" s="32"/>
      <c r="Y183" s="32"/>
      <c r="Z183" s="32"/>
      <c r="AA183" s="32"/>
      <c r="AB183" s="32"/>
      <c r="AC183" s="32"/>
      <c r="AD183" s="32"/>
      <c r="AE183" s="32"/>
      <c r="AT183" s="17" t="s">
        <v>149</v>
      </c>
      <c r="AU183" s="17" t="s">
        <v>82</v>
      </c>
    </row>
    <row r="184" spans="1:65" s="2" customFormat="1" ht="33" customHeight="1">
      <c r="A184" s="32"/>
      <c r="B184" s="144"/>
      <c r="C184" s="164" t="s">
        <v>281</v>
      </c>
      <c r="D184" s="164" t="s">
        <v>160</v>
      </c>
      <c r="E184" s="165" t="s">
        <v>282</v>
      </c>
      <c r="F184" s="166" t="s">
        <v>283</v>
      </c>
      <c r="G184" s="167" t="s">
        <v>146</v>
      </c>
      <c r="H184" s="168">
        <v>260</v>
      </c>
      <c r="I184" s="169"/>
      <c r="J184" s="170">
        <f>ROUND(I184*H184,2)</f>
        <v>0</v>
      </c>
      <c r="K184" s="171"/>
      <c r="L184" s="172"/>
      <c r="M184" s="173" t="s">
        <v>1</v>
      </c>
      <c r="N184" s="174" t="s">
        <v>39</v>
      </c>
      <c r="O184" s="58"/>
      <c r="P184" s="155">
        <f>O184*H184</f>
        <v>0</v>
      </c>
      <c r="Q184" s="155">
        <v>0</v>
      </c>
      <c r="R184" s="155">
        <f>Q184*H184</f>
        <v>0</v>
      </c>
      <c r="S184" s="155">
        <v>0</v>
      </c>
      <c r="T184" s="156">
        <f>S184*H184</f>
        <v>0</v>
      </c>
      <c r="U184" s="32"/>
      <c r="V184" s="32"/>
      <c r="W184" s="32"/>
      <c r="X184" s="32"/>
      <c r="Y184" s="32"/>
      <c r="Z184" s="32"/>
      <c r="AA184" s="32"/>
      <c r="AB184" s="32"/>
      <c r="AC184" s="32"/>
      <c r="AD184" s="32"/>
      <c r="AE184" s="32"/>
      <c r="AR184" s="157" t="s">
        <v>194</v>
      </c>
      <c r="AT184" s="157" t="s">
        <v>160</v>
      </c>
      <c r="AU184" s="157" t="s">
        <v>82</v>
      </c>
      <c r="AY184" s="17" t="s">
        <v>140</v>
      </c>
      <c r="BE184" s="158">
        <f>IF(N184="základní",J184,0)</f>
        <v>0</v>
      </c>
      <c r="BF184" s="158">
        <f>IF(N184="snížená",J184,0)</f>
        <v>0</v>
      </c>
      <c r="BG184" s="158">
        <f>IF(N184="zákl. přenesená",J184,0)</f>
        <v>0</v>
      </c>
      <c r="BH184" s="158">
        <f>IF(N184="sníž. přenesená",J184,0)</f>
        <v>0</v>
      </c>
      <c r="BI184" s="158">
        <f>IF(N184="nulová",J184,0)</f>
        <v>0</v>
      </c>
      <c r="BJ184" s="17" t="s">
        <v>82</v>
      </c>
      <c r="BK184" s="158">
        <f>ROUND(I184*H184,2)</f>
        <v>0</v>
      </c>
      <c r="BL184" s="17" t="s">
        <v>194</v>
      </c>
      <c r="BM184" s="157" t="s">
        <v>284</v>
      </c>
    </row>
    <row r="185" spans="1:47" s="2" customFormat="1" ht="19.5">
      <c r="A185" s="32"/>
      <c r="B185" s="33"/>
      <c r="C185" s="32"/>
      <c r="D185" s="159" t="s">
        <v>149</v>
      </c>
      <c r="E185" s="32"/>
      <c r="F185" s="160" t="s">
        <v>283</v>
      </c>
      <c r="G185" s="32"/>
      <c r="H185" s="32"/>
      <c r="I185" s="161"/>
      <c r="J185" s="32"/>
      <c r="K185" s="32"/>
      <c r="L185" s="33"/>
      <c r="M185" s="162"/>
      <c r="N185" s="163"/>
      <c r="O185" s="58"/>
      <c r="P185" s="58"/>
      <c r="Q185" s="58"/>
      <c r="R185" s="58"/>
      <c r="S185" s="58"/>
      <c r="T185" s="59"/>
      <c r="U185" s="32"/>
      <c r="V185" s="32"/>
      <c r="W185" s="32"/>
      <c r="X185" s="32"/>
      <c r="Y185" s="32"/>
      <c r="Z185" s="32"/>
      <c r="AA185" s="32"/>
      <c r="AB185" s="32"/>
      <c r="AC185" s="32"/>
      <c r="AD185" s="32"/>
      <c r="AE185" s="32"/>
      <c r="AT185" s="17" t="s">
        <v>149</v>
      </c>
      <c r="AU185" s="17" t="s">
        <v>82</v>
      </c>
    </row>
    <row r="186" spans="1:65" s="2" customFormat="1" ht="16.5" customHeight="1">
      <c r="A186" s="32"/>
      <c r="B186" s="144"/>
      <c r="C186" s="145" t="s">
        <v>285</v>
      </c>
      <c r="D186" s="145" t="s">
        <v>143</v>
      </c>
      <c r="E186" s="146" t="s">
        <v>286</v>
      </c>
      <c r="F186" s="147" t="s">
        <v>287</v>
      </c>
      <c r="G186" s="148" t="s">
        <v>146</v>
      </c>
      <c r="H186" s="149">
        <v>600</v>
      </c>
      <c r="I186" s="150"/>
      <c r="J186" s="151">
        <f>ROUND(I186*H186,2)</f>
        <v>0</v>
      </c>
      <c r="K186" s="152"/>
      <c r="L186" s="33"/>
      <c r="M186" s="153" t="s">
        <v>1</v>
      </c>
      <c r="N186" s="154" t="s">
        <v>39</v>
      </c>
      <c r="O186" s="58"/>
      <c r="P186" s="155">
        <f>O186*H186</f>
        <v>0</v>
      </c>
      <c r="Q186" s="155">
        <v>0</v>
      </c>
      <c r="R186" s="155">
        <f>Q186*H186</f>
        <v>0</v>
      </c>
      <c r="S186" s="155">
        <v>0</v>
      </c>
      <c r="T186" s="156">
        <f>S186*H186</f>
        <v>0</v>
      </c>
      <c r="U186" s="32"/>
      <c r="V186" s="32"/>
      <c r="W186" s="32"/>
      <c r="X186" s="32"/>
      <c r="Y186" s="32"/>
      <c r="Z186" s="32"/>
      <c r="AA186" s="32"/>
      <c r="AB186" s="32"/>
      <c r="AC186" s="32"/>
      <c r="AD186" s="32"/>
      <c r="AE186" s="32"/>
      <c r="AR186" s="157" t="s">
        <v>178</v>
      </c>
      <c r="AT186" s="157" t="s">
        <v>143</v>
      </c>
      <c r="AU186" s="157" t="s">
        <v>82</v>
      </c>
      <c r="AY186" s="17" t="s">
        <v>140</v>
      </c>
      <c r="BE186" s="158">
        <f>IF(N186="základní",J186,0)</f>
        <v>0</v>
      </c>
      <c r="BF186" s="158">
        <f>IF(N186="snížená",J186,0)</f>
        <v>0</v>
      </c>
      <c r="BG186" s="158">
        <f>IF(N186="zákl. přenesená",J186,0)</f>
        <v>0</v>
      </c>
      <c r="BH186" s="158">
        <f>IF(N186="sníž. přenesená",J186,0)</f>
        <v>0</v>
      </c>
      <c r="BI186" s="158">
        <f>IF(N186="nulová",J186,0)</f>
        <v>0</v>
      </c>
      <c r="BJ186" s="17" t="s">
        <v>82</v>
      </c>
      <c r="BK186" s="158">
        <f>ROUND(I186*H186,2)</f>
        <v>0</v>
      </c>
      <c r="BL186" s="17" t="s">
        <v>178</v>
      </c>
      <c r="BM186" s="157" t="s">
        <v>288</v>
      </c>
    </row>
    <row r="187" spans="1:47" s="2" customFormat="1" ht="12">
      <c r="A187" s="32"/>
      <c r="B187" s="33"/>
      <c r="C187" s="32"/>
      <c r="D187" s="159" t="s">
        <v>149</v>
      </c>
      <c r="E187" s="32"/>
      <c r="F187" s="160" t="s">
        <v>287</v>
      </c>
      <c r="G187" s="32"/>
      <c r="H187" s="32"/>
      <c r="I187" s="161"/>
      <c r="J187" s="32"/>
      <c r="K187" s="32"/>
      <c r="L187" s="33"/>
      <c r="M187" s="162"/>
      <c r="N187" s="163"/>
      <c r="O187" s="58"/>
      <c r="P187" s="58"/>
      <c r="Q187" s="58"/>
      <c r="R187" s="58"/>
      <c r="S187" s="58"/>
      <c r="T187" s="59"/>
      <c r="U187" s="32"/>
      <c r="V187" s="32"/>
      <c r="W187" s="32"/>
      <c r="X187" s="32"/>
      <c r="Y187" s="32"/>
      <c r="Z187" s="32"/>
      <c r="AA187" s="32"/>
      <c r="AB187" s="32"/>
      <c r="AC187" s="32"/>
      <c r="AD187" s="32"/>
      <c r="AE187" s="32"/>
      <c r="AT187" s="17" t="s">
        <v>149</v>
      </c>
      <c r="AU187" s="17" t="s">
        <v>82</v>
      </c>
    </row>
    <row r="188" spans="1:65" s="2" customFormat="1" ht="33" customHeight="1">
      <c r="A188" s="32"/>
      <c r="B188" s="144"/>
      <c r="C188" s="164" t="s">
        <v>289</v>
      </c>
      <c r="D188" s="164" t="s">
        <v>160</v>
      </c>
      <c r="E188" s="165" t="s">
        <v>290</v>
      </c>
      <c r="F188" s="166" t="s">
        <v>291</v>
      </c>
      <c r="G188" s="167" t="s">
        <v>146</v>
      </c>
      <c r="H188" s="168">
        <v>600</v>
      </c>
      <c r="I188" s="169"/>
      <c r="J188" s="170">
        <f>ROUND(I188*H188,2)</f>
        <v>0</v>
      </c>
      <c r="K188" s="171"/>
      <c r="L188" s="172"/>
      <c r="M188" s="173" t="s">
        <v>1</v>
      </c>
      <c r="N188" s="174" t="s">
        <v>39</v>
      </c>
      <c r="O188" s="58"/>
      <c r="P188" s="155">
        <f>O188*H188</f>
        <v>0</v>
      </c>
      <c r="Q188" s="155">
        <v>0</v>
      </c>
      <c r="R188" s="155">
        <f>Q188*H188</f>
        <v>0</v>
      </c>
      <c r="S188" s="155">
        <v>0</v>
      </c>
      <c r="T188" s="156">
        <f>S188*H188</f>
        <v>0</v>
      </c>
      <c r="U188" s="32"/>
      <c r="V188" s="32"/>
      <c r="W188" s="32"/>
      <c r="X188" s="32"/>
      <c r="Y188" s="32"/>
      <c r="Z188" s="32"/>
      <c r="AA188" s="32"/>
      <c r="AB188" s="32"/>
      <c r="AC188" s="32"/>
      <c r="AD188" s="32"/>
      <c r="AE188" s="32"/>
      <c r="AR188" s="157" t="s">
        <v>194</v>
      </c>
      <c r="AT188" s="157" t="s">
        <v>160</v>
      </c>
      <c r="AU188" s="157" t="s">
        <v>82</v>
      </c>
      <c r="AY188" s="17" t="s">
        <v>140</v>
      </c>
      <c r="BE188" s="158">
        <f>IF(N188="základní",J188,0)</f>
        <v>0</v>
      </c>
      <c r="BF188" s="158">
        <f>IF(N188="snížená",J188,0)</f>
        <v>0</v>
      </c>
      <c r="BG188" s="158">
        <f>IF(N188="zákl. přenesená",J188,0)</f>
        <v>0</v>
      </c>
      <c r="BH188" s="158">
        <f>IF(N188="sníž. přenesená",J188,0)</f>
        <v>0</v>
      </c>
      <c r="BI188" s="158">
        <f>IF(N188="nulová",J188,0)</f>
        <v>0</v>
      </c>
      <c r="BJ188" s="17" t="s">
        <v>82</v>
      </c>
      <c r="BK188" s="158">
        <f>ROUND(I188*H188,2)</f>
        <v>0</v>
      </c>
      <c r="BL188" s="17" t="s">
        <v>194</v>
      </c>
      <c r="BM188" s="157" t="s">
        <v>292</v>
      </c>
    </row>
    <row r="189" spans="1:47" s="2" customFormat="1" ht="19.5">
      <c r="A189" s="32"/>
      <c r="B189" s="33"/>
      <c r="C189" s="32"/>
      <c r="D189" s="159" t="s">
        <v>149</v>
      </c>
      <c r="E189" s="32"/>
      <c r="F189" s="160" t="s">
        <v>291</v>
      </c>
      <c r="G189" s="32"/>
      <c r="H189" s="32"/>
      <c r="I189" s="161"/>
      <c r="J189" s="32"/>
      <c r="K189" s="32"/>
      <c r="L189" s="33"/>
      <c r="M189" s="162"/>
      <c r="N189" s="163"/>
      <c r="O189" s="58"/>
      <c r="P189" s="58"/>
      <c r="Q189" s="58"/>
      <c r="R189" s="58"/>
      <c r="S189" s="58"/>
      <c r="T189" s="59"/>
      <c r="U189" s="32"/>
      <c r="V189" s="32"/>
      <c r="W189" s="32"/>
      <c r="X189" s="32"/>
      <c r="Y189" s="32"/>
      <c r="Z189" s="32"/>
      <c r="AA189" s="32"/>
      <c r="AB189" s="32"/>
      <c r="AC189" s="32"/>
      <c r="AD189" s="32"/>
      <c r="AE189" s="32"/>
      <c r="AT189" s="17" t="s">
        <v>149</v>
      </c>
      <c r="AU189" s="17" t="s">
        <v>82</v>
      </c>
    </row>
    <row r="190" spans="1:65" s="2" customFormat="1" ht="24.2" customHeight="1">
      <c r="A190" s="32"/>
      <c r="B190" s="144"/>
      <c r="C190" s="145" t="s">
        <v>293</v>
      </c>
      <c r="D190" s="145" t="s">
        <v>143</v>
      </c>
      <c r="E190" s="146" t="s">
        <v>294</v>
      </c>
      <c r="F190" s="147" t="s">
        <v>295</v>
      </c>
      <c r="G190" s="148" t="s">
        <v>146</v>
      </c>
      <c r="H190" s="149">
        <v>9000</v>
      </c>
      <c r="I190" s="150"/>
      <c r="J190" s="151">
        <f>ROUND(I190*H190,2)</f>
        <v>0</v>
      </c>
      <c r="K190" s="152"/>
      <c r="L190" s="33"/>
      <c r="M190" s="153" t="s">
        <v>1</v>
      </c>
      <c r="N190" s="154" t="s">
        <v>39</v>
      </c>
      <c r="O190" s="58"/>
      <c r="P190" s="155">
        <f>O190*H190</f>
        <v>0</v>
      </c>
      <c r="Q190" s="155">
        <v>0</v>
      </c>
      <c r="R190" s="155">
        <f>Q190*H190</f>
        <v>0</v>
      </c>
      <c r="S190" s="155">
        <v>0</v>
      </c>
      <c r="T190" s="156">
        <f>S190*H190</f>
        <v>0</v>
      </c>
      <c r="U190" s="32"/>
      <c r="V190" s="32"/>
      <c r="W190" s="32"/>
      <c r="X190" s="32"/>
      <c r="Y190" s="32"/>
      <c r="Z190" s="32"/>
      <c r="AA190" s="32"/>
      <c r="AB190" s="32"/>
      <c r="AC190" s="32"/>
      <c r="AD190" s="32"/>
      <c r="AE190" s="32"/>
      <c r="AR190" s="157" t="s">
        <v>203</v>
      </c>
      <c r="AT190" s="157" t="s">
        <v>143</v>
      </c>
      <c r="AU190" s="157" t="s">
        <v>82</v>
      </c>
      <c r="AY190" s="17" t="s">
        <v>140</v>
      </c>
      <c r="BE190" s="158">
        <f>IF(N190="základní",J190,0)</f>
        <v>0</v>
      </c>
      <c r="BF190" s="158">
        <f>IF(N190="snížená",J190,0)</f>
        <v>0</v>
      </c>
      <c r="BG190" s="158">
        <f>IF(N190="zákl. přenesená",J190,0)</f>
        <v>0</v>
      </c>
      <c r="BH190" s="158">
        <f>IF(N190="sníž. přenesená",J190,0)</f>
        <v>0</v>
      </c>
      <c r="BI190" s="158">
        <f>IF(N190="nulová",J190,0)</f>
        <v>0</v>
      </c>
      <c r="BJ190" s="17" t="s">
        <v>82</v>
      </c>
      <c r="BK190" s="158">
        <f>ROUND(I190*H190,2)</f>
        <v>0</v>
      </c>
      <c r="BL190" s="17" t="s">
        <v>203</v>
      </c>
      <c r="BM190" s="157" t="s">
        <v>296</v>
      </c>
    </row>
    <row r="191" spans="1:47" s="2" customFormat="1" ht="19.5">
      <c r="A191" s="32"/>
      <c r="B191" s="33"/>
      <c r="C191" s="32"/>
      <c r="D191" s="159" t="s">
        <v>149</v>
      </c>
      <c r="E191" s="32"/>
      <c r="F191" s="160" t="s">
        <v>295</v>
      </c>
      <c r="G191" s="32"/>
      <c r="H191" s="32"/>
      <c r="I191" s="161"/>
      <c r="J191" s="32"/>
      <c r="K191" s="32"/>
      <c r="L191" s="33"/>
      <c r="M191" s="162"/>
      <c r="N191" s="163"/>
      <c r="O191" s="58"/>
      <c r="P191" s="58"/>
      <c r="Q191" s="58"/>
      <c r="R191" s="58"/>
      <c r="S191" s="58"/>
      <c r="T191" s="59"/>
      <c r="U191" s="32"/>
      <c r="V191" s="32"/>
      <c r="W191" s="32"/>
      <c r="X191" s="32"/>
      <c r="Y191" s="32"/>
      <c r="Z191" s="32"/>
      <c r="AA191" s="32"/>
      <c r="AB191" s="32"/>
      <c r="AC191" s="32"/>
      <c r="AD191" s="32"/>
      <c r="AE191" s="32"/>
      <c r="AT191" s="17" t="s">
        <v>149</v>
      </c>
      <c r="AU191" s="17" t="s">
        <v>82</v>
      </c>
    </row>
    <row r="192" spans="1:65" s="2" customFormat="1" ht="24.2" customHeight="1">
      <c r="A192" s="32"/>
      <c r="B192" s="144"/>
      <c r="C192" s="145" t="s">
        <v>297</v>
      </c>
      <c r="D192" s="145" t="s">
        <v>143</v>
      </c>
      <c r="E192" s="146" t="s">
        <v>298</v>
      </c>
      <c r="F192" s="147" t="s">
        <v>299</v>
      </c>
      <c r="G192" s="148" t="s">
        <v>156</v>
      </c>
      <c r="H192" s="149">
        <v>60</v>
      </c>
      <c r="I192" s="150"/>
      <c r="J192" s="151">
        <f>ROUND(I192*H192,2)</f>
        <v>0</v>
      </c>
      <c r="K192" s="152"/>
      <c r="L192" s="33"/>
      <c r="M192" s="153" t="s">
        <v>1</v>
      </c>
      <c r="N192" s="154" t="s">
        <v>39</v>
      </c>
      <c r="O192" s="58"/>
      <c r="P192" s="155">
        <f>O192*H192</f>
        <v>0</v>
      </c>
      <c r="Q192" s="155">
        <v>0</v>
      </c>
      <c r="R192" s="155">
        <f>Q192*H192</f>
        <v>0</v>
      </c>
      <c r="S192" s="155">
        <v>0</v>
      </c>
      <c r="T192" s="156">
        <f>S192*H192</f>
        <v>0</v>
      </c>
      <c r="U192" s="32"/>
      <c r="V192" s="32"/>
      <c r="W192" s="32"/>
      <c r="X192" s="32"/>
      <c r="Y192" s="32"/>
      <c r="Z192" s="32"/>
      <c r="AA192" s="32"/>
      <c r="AB192" s="32"/>
      <c r="AC192" s="32"/>
      <c r="AD192" s="32"/>
      <c r="AE192" s="32"/>
      <c r="AR192" s="157" t="s">
        <v>203</v>
      </c>
      <c r="AT192" s="157" t="s">
        <v>143</v>
      </c>
      <c r="AU192" s="157" t="s">
        <v>82</v>
      </c>
      <c r="AY192" s="17" t="s">
        <v>140</v>
      </c>
      <c r="BE192" s="158">
        <f>IF(N192="základní",J192,0)</f>
        <v>0</v>
      </c>
      <c r="BF192" s="158">
        <f>IF(N192="snížená",J192,0)</f>
        <v>0</v>
      </c>
      <c r="BG192" s="158">
        <f>IF(N192="zákl. přenesená",J192,0)</f>
        <v>0</v>
      </c>
      <c r="BH192" s="158">
        <f>IF(N192="sníž. přenesená",J192,0)</f>
        <v>0</v>
      </c>
      <c r="BI192" s="158">
        <f>IF(N192="nulová",J192,0)</f>
        <v>0</v>
      </c>
      <c r="BJ192" s="17" t="s">
        <v>82</v>
      </c>
      <c r="BK192" s="158">
        <f>ROUND(I192*H192,2)</f>
        <v>0</v>
      </c>
      <c r="BL192" s="17" t="s">
        <v>203</v>
      </c>
      <c r="BM192" s="157" t="s">
        <v>300</v>
      </c>
    </row>
    <row r="193" spans="1:47" s="2" customFormat="1" ht="12">
      <c r="A193" s="32"/>
      <c r="B193" s="33"/>
      <c r="C193" s="32"/>
      <c r="D193" s="159" t="s">
        <v>149</v>
      </c>
      <c r="E193" s="32"/>
      <c r="F193" s="160" t="s">
        <v>299</v>
      </c>
      <c r="G193" s="32"/>
      <c r="H193" s="32"/>
      <c r="I193" s="161"/>
      <c r="J193" s="32"/>
      <c r="K193" s="32"/>
      <c r="L193" s="33"/>
      <c r="M193" s="162"/>
      <c r="N193" s="163"/>
      <c r="O193" s="58"/>
      <c r="P193" s="58"/>
      <c r="Q193" s="58"/>
      <c r="R193" s="58"/>
      <c r="S193" s="58"/>
      <c r="T193" s="59"/>
      <c r="U193" s="32"/>
      <c r="V193" s="32"/>
      <c r="W193" s="32"/>
      <c r="X193" s="32"/>
      <c r="Y193" s="32"/>
      <c r="Z193" s="32"/>
      <c r="AA193" s="32"/>
      <c r="AB193" s="32"/>
      <c r="AC193" s="32"/>
      <c r="AD193" s="32"/>
      <c r="AE193" s="32"/>
      <c r="AT193" s="17" t="s">
        <v>149</v>
      </c>
      <c r="AU193" s="17" t="s">
        <v>82</v>
      </c>
    </row>
    <row r="194" spans="1:65" s="2" customFormat="1" ht="16.5" customHeight="1">
      <c r="A194" s="32"/>
      <c r="B194" s="144"/>
      <c r="C194" s="145" t="s">
        <v>301</v>
      </c>
      <c r="D194" s="145" t="s">
        <v>143</v>
      </c>
      <c r="E194" s="146" t="s">
        <v>302</v>
      </c>
      <c r="F194" s="147" t="s">
        <v>303</v>
      </c>
      <c r="G194" s="148" t="s">
        <v>156</v>
      </c>
      <c r="H194" s="149">
        <v>150</v>
      </c>
      <c r="I194" s="150"/>
      <c r="J194" s="151">
        <f>ROUND(I194*H194,2)</f>
        <v>0</v>
      </c>
      <c r="K194" s="152"/>
      <c r="L194" s="33"/>
      <c r="M194" s="153" t="s">
        <v>1</v>
      </c>
      <c r="N194" s="154" t="s">
        <v>39</v>
      </c>
      <c r="O194" s="58"/>
      <c r="P194" s="155">
        <f>O194*H194</f>
        <v>0</v>
      </c>
      <c r="Q194" s="155">
        <v>0</v>
      </c>
      <c r="R194" s="155">
        <f>Q194*H194</f>
        <v>0</v>
      </c>
      <c r="S194" s="155">
        <v>0</v>
      </c>
      <c r="T194" s="156">
        <f>S194*H194</f>
        <v>0</v>
      </c>
      <c r="U194" s="32"/>
      <c r="V194" s="32"/>
      <c r="W194" s="32"/>
      <c r="X194" s="32"/>
      <c r="Y194" s="32"/>
      <c r="Z194" s="32"/>
      <c r="AA194" s="32"/>
      <c r="AB194" s="32"/>
      <c r="AC194" s="32"/>
      <c r="AD194" s="32"/>
      <c r="AE194" s="32"/>
      <c r="AR194" s="157" t="s">
        <v>203</v>
      </c>
      <c r="AT194" s="157" t="s">
        <v>143</v>
      </c>
      <c r="AU194" s="157" t="s">
        <v>82</v>
      </c>
      <c r="AY194" s="17" t="s">
        <v>140</v>
      </c>
      <c r="BE194" s="158">
        <f>IF(N194="základní",J194,0)</f>
        <v>0</v>
      </c>
      <c r="BF194" s="158">
        <f>IF(N194="snížená",J194,0)</f>
        <v>0</v>
      </c>
      <c r="BG194" s="158">
        <f>IF(N194="zákl. přenesená",J194,0)</f>
        <v>0</v>
      </c>
      <c r="BH194" s="158">
        <f>IF(N194="sníž. přenesená",J194,0)</f>
        <v>0</v>
      </c>
      <c r="BI194" s="158">
        <f>IF(N194="nulová",J194,0)</f>
        <v>0</v>
      </c>
      <c r="BJ194" s="17" t="s">
        <v>82</v>
      </c>
      <c r="BK194" s="158">
        <f>ROUND(I194*H194,2)</f>
        <v>0</v>
      </c>
      <c r="BL194" s="17" t="s">
        <v>203</v>
      </c>
      <c r="BM194" s="157" t="s">
        <v>304</v>
      </c>
    </row>
    <row r="195" spans="1:47" s="2" customFormat="1" ht="19.5">
      <c r="A195" s="32"/>
      <c r="B195" s="33"/>
      <c r="C195" s="32"/>
      <c r="D195" s="159" t="s">
        <v>149</v>
      </c>
      <c r="E195" s="32"/>
      <c r="F195" s="160" t="s">
        <v>305</v>
      </c>
      <c r="G195" s="32"/>
      <c r="H195" s="32"/>
      <c r="I195" s="161"/>
      <c r="J195" s="32"/>
      <c r="K195" s="32"/>
      <c r="L195" s="33"/>
      <c r="M195" s="162"/>
      <c r="N195" s="163"/>
      <c r="O195" s="58"/>
      <c r="P195" s="58"/>
      <c r="Q195" s="58"/>
      <c r="R195" s="58"/>
      <c r="S195" s="58"/>
      <c r="T195" s="59"/>
      <c r="U195" s="32"/>
      <c r="V195" s="32"/>
      <c r="W195" s="32"/>
      <c r="X195" s="32"/>
      <c r="Y195" s="32"/>
      <c r="Z195" s="32"/>
      <c r="AA195" s="32"/>
      <c r="AB195" s="32"/>
      <c r="AC195" s="32"/>
      <c r="AD195" s="32"/>
      <c r="AE195" s="32"/>
      <c r="AT195" s="17" t="s">
        <v>149</v>
      </c>
      <c r="AU195" s="17" t="s">
        <v>82</v>
      </c>
    </row>
    <row r="196" spans="1:65" s="2" customFormat="1" ht="24.2" customHeight="1">
      <c r="A196" s="32"/>
      <c r="B196" s="144"/>
      <c r="C196" s="145" t="s">
        <v>306</v>
      </c>
      <c r="D196" s="145" t="s">
        <v>143</v>
      </c>
      <c r="E196" s="146" t="s">
        <v>307</v>
      </c>
      <c r="F196" s="147" t="s">
        <v>308</v>
      </c>
      <c r="G196" s="148" t="s">
        <v>146</v>
      </c>
      <c r="H196" s="149">
        <v>9000</v>
      </c>
      <c r="I196" s="150"/>
      <c r="J196" s="151">
        <f>ROUND(I196*H196,2)</f>
        <v>0</v>
      </c>
      <c r="K196" s="152"/>
      <c r="L196" s="33"/>
      <c r="M196" s="153" t="s">
        <v>1</v>
      </c>
      <c r="N196" s="154" t="s">
        <v>39</v>
      </c>
      <c r="O196" s="58"/>
      <c r="P196" s="155">
        <f>O196*H196</f>
        <v>0</v>
      </c>
      <c r="Q196" s="155">
        <v>0</v>
      </c>
      <c r="R196" s="155">
        <f>Q196*H196</f>
        <v>0</v>
      </c>
      <c r="S196" s="155">
        <v>0</v>
      </c>
      <c r="T196" s="156">
        <f>S196*H196</f>
        <v>0</v>
      </c>
      <c r="U196" s="32"/>
      <c r="V196" s="32"/>
      <c r="W196" s="32"/>
      <c r="X196" s="32"/>
      <c r="Y196" s="32"/>
      <c r="Z196" s="32"/>
      <c r="AA196" s="32"/>
      <c r="AB196" s="32"/>
      <c r="AC196" s="32"/>
      <c r="AD196" s="32"/>
      <c r="AE196" s="32"/>
      <c r="AR196" s="157" t="s">
        <v>203</v>
      </c>
      <c r="AT196" s="157" t="s">
        <v>143</v>
      </c>
      <c r="AU196" s="157" t="s">
        <v>82</v>
      </c>
      <c r="AY196" s="17" t="s">
        <v>140</v>
      </c>
      <c r="BE196" s="158">
        <f>IF(N196="základní",J196,0)</f>
        <v>0</v>
      </c>
      <c r="BF196" s="158">
        <f>IF(N196="snížená",J196,0)</f>
        <v>0</v>
      </c>
      <c r="BG196" s="158">
        <f>IF(N196="zákl. přenesená",J196,0)</f>
        <v>0</v>
      </c>
      <c r="BH196" s="158">
        <f>IF(N196="sníž. přenesená",J196,0)</f>
        <v>0</v>
      </c>
      <c r="BI196" s="158">
        <f>IF(N196="nulová",J196,0)</f>
        <v>0</v>
      </c>
      <c r="BJ196" s="17" t="s">
        <v>82</v>
      </c>
      <c r="BK196" s="158">
        <f>ROUND(I196*H196,2)</f>
        <v>0</v>
      </c>
      <c r="BL196" s="17" t="s">
        <v>203</v>
      </c>
      <c r="BM196" s="157" t="s">
        <v>309</v>
      </c>
    </row>
    <row r="197" spans="1:47" s="2" customFormat="1" ht="12">
      <c r="A197" s="32"/>
      <c r="B197" s="33"/>
      <c r="C197" s="32"/>
      <c r="D197" s="159" t="s">
        <v>149</v>
      </c>
      <c r="E197" s="32"/>
      <c r="F197" s="160" t="s">
        <v>310</v>
      </c>
      <c r="G197" s="32"/>
      <c r="H197" s="32"/>
      <c r="I197" s="161"/>
      <c r="J197" s="32"/>
      <c r="K197" s="32"/>
      <c r="L197" s="33"/>
      <c r="M197" s="162"/>
      <c r="N197" s="163"/>
      <c r="O197" s="58"/>
      <c r="P197" s="58"/>
      <c r="Q197" s="58"/>
      <c r="R197" s="58"/>
      <c r="S197" s="58"/>
      <c r="T197" s="59"/>
      <c r="U197" s="32"/>
      <c r="V197" s="32"/>
      <c r="W197" s="32"/>
      <c r="X197" s="32"/>
      <c r="Y197" s="32"/>
      <c r="Z197" s="32"/>
      <c r="AA197" s="32"/>
      <c r="AB197" s="32"/>
      <c r="AC197" s="32"/>
      <c r="AD197" s="32"/>
      <c r="AE197" s="32"/>
      <c r="AT197" s="17" t="s">
        <v>149</v>
      </c>
      <c r="AU197" s="17" t="s">
        <v>82</v>
      </c>
    </row>
    <row r="198" spans="1:65" s="2" customFormat="1" ht="16.5" customHeight="1">
      <c r="A198" s="32"/>
      <c r="B198" s="144"/>
      <c r="C198" s="145" t="s">
        <v>311</v>
      </c>
      <c r="D198" s="145" t="s">
        <v>143</v>
      </c>
      <c r="E198" s="146" t="s">
        <v>312</v>
      </c>
      <c r="F198" s="147" t="s">
        <v>313</v>
      </c>
      <c r="G198" s="148" t="s">
        <v>156</v>
      </c>
      <c r="H198" s="149">
        <v>4</v>
      </c>
      <c r="I198" s="150"/>
      <c r="J198" s="151">
        <f>ROUND(I198*H198,2)</f>
        <v>0</v>
      </c>
      <c r="K198" s="152"/>
      <c r="L198" s="33"/>
      <c r="M198" s="153" t="s">
        <v>1</v>
      </c>
      <c r="N198" s="154" t="s">
        <v>39</v>
      </c>
      <c r="O198" s="58"/>
      <c r="P198" s="155">
        <f>O198*H198</f>
        <v>0</v>
      </c>
      <c r="Q198" s="155">
        <v>0</v>
      </c>
      <c r="R198" s="155">
        <f>Q198*H198</f>
        <v>0</v>
      </c>
      <c r="S198" s="155">
        <v>0</v>
      </c>
      <c r="T198" s="156">
        <f>S198*H198</f>
        <v>0</v>
      </c>
      <c r="U198" s="32"/>
      <c r="V198" s="32"/>
      <c r="W198" s="32"/>
      <c r="X198" s="32"/>
      <c r="Y198" s="32"/>
      <c r="Z198" s="32"/>
      <c r="AA198" s="32"/>
      <c r="AB198" s="32"/>
      <c r="AC198" s="32"/>
      <c r="AD198" s="32"/>
      <c r="AE198" s="32"/>
      <c r="AR198" s="157" t="s">
        <v>203</v>
      </c>
      <c r="AT198" s="157" t="s">
        <v>143</v>
      </c>
      <c r="AU198" s="157" t="s">
        <v>82</v>
      </c>
      <c r="AY198" s="17" t="s">
        <v>140</v>
      </c>
      <c r="BE198" s="158">
        <f>IF(N198="základní",J198,0)</f>
        <v>0</v>
      </c>
      <c r="BF198" s="158">
        <f>IF(N198="snížená",J198,0)</f>
        <v>0</v>
      </c>
      <c r="BG198" s="158">
        <f>IF(N198="zákl. přenesená",J198,0)</f>
        <v>0</v>
      </c>
      <c r="BH198" s="158">
        <f>IF(N198="sníž. přenesená",J198,0)</f>
        <v>0</v>
      </c>
      <c r="BI198" s="158">
        <f>IF(N198="nulová",J198,0)</f>
        <v>0</v>
      </c>
      <c r="BJ198" s="17" t="s">
        <v>82</v>
      </c>
      <c r="BK198" s="158">
        <f>ROUND(I198*H198,2)</f>
        <v>0</v>
      </c>
      <c r="BL198" s="17" t="s">
        <v>203</v>
      </c>
      <c r="BM198" s="157" t="s">
        <v>314</v>
      </c>
    </row>
    <row r="199" spans="1:47" s="2" customFormat="1" ht="12">
      <c r="A199" s="32"/>
      <c r="B199" s="33"/>
      <c r="C199" s="32"/>
      <c r="D199" s="159" t="s">
        <v>149</v>
      </c>
      <c r="E199" s="32"/>
      <c r="F199" s="160" t="s">
        <v>313</v>
      </c>
      <c r="G199" s="32"/>
      <c r="H199" s="32"/>
      <c r="I199" s="161"/>
      <c r="J199" s="32"/>
      <c r="K199" s="32"/>
      <c r="L199" s="33"/>
      <c r="M199" s="162"/>
      <c r="N199" s="163"/>
      <c r="O199" s="58"/>
      <c r="P199" s="58"/>
      <c r="Q199" s="58"/>
      <c r="R199" s="58"/>
      <c r="S199" s="58"/>
      <c r="T199" s="59"/>
      <c r="U199" s="32"/>
      <c r="V199" s="32"/>
      <c r="W199" s="32"/>
      <c r="X199" s="32"/>
      <c r="Y199" s="32"/>
      <c r="Z199" s="32"/>
      <c r="AA199" s="32"/>
      <c r="AB199" s="32"/>
      <c r="AC199" s="32"/>
      <c r="AD199" s="32"/>
      <c r="AE199" s="32"/>
      <c r="AT199" s="17" t="s">
        <v>149</v>
      </c>
      <c r="AU199" s="17" t="s">
        <v>82</v>
      </c>
    </row>
    <row r="200" spans="1:65" s="2" customFormat="1" ht="33" customHeight="1">
      <c r="A200" s="32"/>
      <c r="B200" s="144"/>
      <c r="C200" s="145" t="s">
        <v>315</v>
      </c>
      <c r="D200" s="145" t="s">
        <v>143</v>
      </c>
      <c r="E200" s="146" t="s">
        <v>316</v>
      </c>
      <c r="F200" s="147" t="s">
        <v>317</v>
      </c>
      <c r="G200" s="148" t="s">
        <v>156</v>
      </c>
      <c r="H200" s="149">
        <v>60</v>
      </c>
      <c r="I200" s="150"/>
      <c r="J200" s="151">
        <f>ROUND(I200*H200,2)</f>
        <v>0</v>
      </c>
      <c r="K200" s="152"/>
      <c r="L200" s="33"/>
      <c r="M200" s="153" t="s">
        <v>1</v>
      </c>
      <c r="N200" s="154" t="s">
        <v>39</v>
      </c>
      <c r="O200" s="58"/>
      <c r="P200" s="155">
        <f>O200*H200</f>
        <v>0</v>
      </c>
      <c r="Q200" s="155">
        <v>0</v>
      </c>
      <c r="R200" s="155">
        <f>Q200*H200</f>
        <v>0</v>
      </c>
      <c r="S200" s="155">
        <v>0</v>
      </c>
      <c r="T200" s="156">
        <f>S200*H200</f>
        <v>0</v>
      </c>
      <c r="U200" s="32"/>
      <c r="V200" s="32"/>
      <c r="W200" s="32"/>
      <c r="X200" s="32"/>
      <c r="Y200" s="32"/>
      <c r="Z200" s="32"/>
      <c r="AA200" s="32"/>
      <c r="AB200" s="32"/>
      <c r="AC200" s="32"/>
      <c r="AD200" s="32"/>
      <c r="AE200" s="32"/>
      <c r="AR200" s="157" t="s">
        <v>203</v>
      </c>
      <c r="AT200" s="157" t="s">
        <v>143</v>
      </c>
      <c r="AU200" s="157" t="s">
        <v>82</v>
      </c>
      <c r="AY200" s="17" t="s">
        <v>140</v>
      </c>
      <c r="BE200" s="158">
        <f>IF(N200="základní",J200,0)</f>
        <v>0</v>
      </c>
      <c r="BF200" s="158">
        <f>IF(N200="snížená",J200,0)</f>
        <v>0</v>
      </c>
      <c r="BG200" s="158">
        <f>IF(N200="zákl. přenesená",J200,0)</f>
        <v>0</v>
      </c>
      <c r="BH200" s="158">
        <f>IF(N200="sníž. přenesená",J200,0)</f>
        <v>0</v>
      </c>
      <c r="BI200" s="158">
        <f>IF(N200="nulová",J200,0)</f>
        <v>0</v>
      </c>
      <c r="BJ200" s="17" t="s">
        <v>82</v>
      </c>
      <c r="BK200" s="158">
        <f>ROUND(I200*H200,2)</f>
        <v>0</v>
      </c>
      <c r="BL200" s="17" t="s">
        <v>203</v>
      </c>
      <c r="BM200" s="157" t="s">
        <v>318</v>
      </c>
    </row>
    <row r="201" spans="1:47" s="2" customFormat="1" ht="19.5">
      <c r="A201" s="32"/>
      <c r="B201" s="33"/>
      <c r="C201" s="32"/>
      <c r="D201" s="159" t="s">
        <v>149</v>
      </c>
      <c r="E201" s="32"/>
      <c r="F201" s="160" t="s">
        <v>317</v>
      </c>
      <c r="G201" s="32"/>
      <c r="H201" s="32"/>
      <c r="I201" s="161"/>
      <c r="J201" s="32"/>
      <c r="K201" s="32"/>
      <c r="L201" s="33"/>
      <c r="M201" s="162"/>
      <c r="N201" s="163"/>
      <c r="O201" s="58"/>
      <c r="P201" s="58"/>
      <c r="Q201" s="58"/>
      <c r="R201" s="58"/>
      <c r="S201" s="58"/>
      <c r="T201" s="59"/>
      <c r="U201" s="32"/>
      <c r="V201" s="32"/>
      <c r="W201" s="32"/>
      <c r="X201" s="32"/>
      <c r="Y201" s="32"/>
      <c r="Z201" s="32"/>
      <c r="AA201" s="32"/>
      <c r="AB201" s="32"/>
      <c r="AC201" s="32"/>
      <c r="AD201" s="32"/>
      <c r="AE201" s="32"/>
      <c r="AT201" s="17" t="s">
        <v>149</v>
      </c>
      <c r="AU201" s="17" t="s">
        <v>82</v>
      </c>
    </row>
    <row r="202" spans="1:65" s="2" customFormat="1" ht="16.5" customHeight="1">
      <c r="A202" s="32"/>
      <c r="B202" s="144"/>
      <c r="C202" s="145" t="s">
        <v>319</v>
      </c>
      <c r="D202" s="145" t="s">
        <v>143</v>
      </c>
      <c r="E202" s="146" t="s">
        <v>320</v>
      </c>
      <c r="F202" s="147" t="s">
        <v>321</v>
      </c>
      <c r="G202" s="148" t="s">
        <v>322</v>
      </c>
      <c r="H202" s="149">
        <v>40</v>
      </c>
      <c r="I202" s="150"/>
      <c r="J202" s="151">
        <f>ROUND(I202*H202,2)</f>
        <v>0</v>
      </c>
      <c r="K202" s="152"/>
      <c r="L202" s="33"/>
      <c r="M202" s="153" t="s">
        <v>1</v>
      </c>
      <c r="N202" s="154" t="s">
        <v>39</v>
      </c>
      <c r="O202" s="58"/>
      <c r="P202" s="155">
        <f>O202*H202</f>
        <v>0</v>
      </c>
      <c r="Q202" s="155">
        <v>0</v>
      </c>
      <c r="R202" s="155">
        <f>Q202*H202</f>
        <v>0</v>
      </c>
      <c r="S202" s="155">
        <v>0</v>
      </c>
      <c r="T202" s="156">
        <f>S202*H202</f>
        <v>0</v>
      </c>
      <c r="U202" s="32"/>
      <c r="V202" s="32"/>
      <c r="W202" s="32"/>
      <c r="X202" s="32"/>
      <c r="Y202" s="32"/>
      <c r="Z202" s="32"/>
      <c r="AA202" s="32"/>
      <c r="AB202" s="32"/>
      <c r="AC202" s="32"/>
      <c r="AD202" s="32"/>
      <c r="AE202" s="32"/>
      <c r="AR202" s="157" t="s">
        <v>203</v>
      </c>
      <c r="AT202" s="157" t="s">
        <v>143</v>
      </c>
      <c r="AU202" s="157" t="s">
        <v>82</v>
      </c>
      <c r="AY202" s="17" t="s">
        <v>140</v>
      </c>
      <c r="BE202" s="158">
        <f>IF(N202="základní",J202,0)</f>
        <v>0</v>
      </c>
      <c r="BF202" s="158">
        <f>IF(N202="snížená",J202,0)</f>
        <v>0</v>
      </c>
      <c r="BG202" s="158">
        <f>IF(N202="zákl. přenesená",J202,0)</f>
        <v>0</v>
      </c>
      <c r="BH202" s="158">
        <f>IF(N202="sníž. přenesená",J202,0)</f>
        <v>0</v>
      </c>
      <c r="BI202" s="158">
        <f>IF(N202="nulová",J202,0)</f>
        <v>0</v>
      </c>
      <c r="BJ202" s="17" t="s">
        <v>82</v>
      </c>
      <c r="BK202" s="158">
        <f>ROUND(I202*H202,2)</f>
        <v>0</v>
      </c>
      <c r="BL202" s="17" t="s">
        <v>203</v>
      </c>
      <c r="BM202" s="157" t="s">
        <v>323</v>
      </c>
    </row>
    <row r="203" spans="1:47" s="2" customFormat="1" ht="12">
      <c r="A203" s="32"/>
      <c r="B203" s="33"/>
      <c r="C203" s="32"/>
      <c r="D203" s="159" t="s">
        <v>149</v>
      </c>
      <c r="E203" s="32"/>
      <c r="F203" s="160" t="s">
        <v>324</v>
      </c>
      <c r="G203" s="32"/>
      <c r="H203" s="32"/>
      <c r="I203" s="161"/>
      <c r="J203" s="32"/>
      <c r="K203" s="32"/>
      <c r="L203" s="33"/>
      <c r="M203" s="162"/>
      <c r="N203" s="163"/>
      <c r="O203" s="58"/>
      <c r="P203" s="58"/>
      <c r="Q203" s="58"/>
      <c r="R203" s="58"/>
      <c r="S203" s="58"/>
      <c r="T203" s="59"/>
      <c r="U203" s="32"/>
      <c r="V203" s="32"/>
      <c r="W203" s="32"/>
      <c r="X203" s="32"/>
      <c r="Y203" s="32"/>
      <c r="Z203" s="32"/>
      <c r="AA203" s="32"/>
      <c r="AB203" s="32"/>
      <c r="AC203" s="32"/>
      <c r="AD203" s="32"/>
      <c r="AE203" s="32"/>
      <c r="AT203" s="17" t="s">
        <v>149</v>
      </c>
      <c r="AU203" s="17" t="s">
        <v>82</v>
      </c>
    </row>
    <row r="204" spans="1:65" s="2" customFormat="1" ht="16.5" customHeight="1">
      <c r="A204" s="32"/>
      <c r="B204" s="144"/>
      <c r="C204" s="145" t="s">
        <v>325</v>
      </c>
      <c r="D204" s="145" t="s">
        <v>143</v>
      </c>
      <c r="E204" s="146" t="s">
        <v>326</v>
      </c>
      <c r="F204" s="147" t="s">
        <v>327</v>
      </c>
      <c r="G204" s="148" t="s">
        <v>322</v>
      </c>
      <c r="H204" s="149">
        <v>120</v>
      </c>
      <c r="I204" s="150"/>
      <c r="J204" s="151">
        <f>ROUND(I204*H204,2)</f>
        <v>0</v>
      </c>
      <c r="K204" s="152"/>
      <c r="L204" s="33"/>
      <c r="M204" s="153" t="s">
        <v>1</v>
      </c>
      <c r="N204" s="154" t="s">
        <v>39</v>
      </c>
      <c r="O204" s="58"/>
      <c r="P204" s="155">
        <f>O204*H204</f>
        <v>0</v>
      </c>
      <c r="Q204" s="155">
        <v>0</v>
      </c>
      <c r="R204" s="155">
        <f>Q204*H204</f>
        <v>0</v>
      </c>
      <c r="S204" s="155">
        <v>0</v>
      </c>
      <c r="T204" s="156">
        <f>S204*H204</f>
        <v>0</v>
      </c>
      <c r="U204" s="32"/>
      <c r="V204" s="32"/>
      <c r="W204" s="32"/>
      <c r="X204" s="32"/>
      <c r="Y204" s="32"/>
      <c r="Z204" s="32"/>
      <c r="AA204" s="32"/>
      <c r="AB204" s="32"/>
      <c r="AC204" s="32"/>
      <c r="AD204" s="32"/>
      <c r="AE204" s="32"/>
      <c r="AR204" s="157" t="s">
        <v>203</v>
      </c>
      <c r="AT204" s="157" t="s">
        <v>143</v>
      </c>
      <c r="AU204" s="157" t="s">
        <v>82</v>
      </c>
      <c r="AY204" s="17" t="s">
        <v>140</v>
      </c>
      <c r="BE204" s="158">
        <f>IF(N204="základní",J204,0)</f>
        <v>0</v>
      </c>
      <c r="BF204" s="158">
        <f>IF(N204="snížená",J204,0)</f>
        <v>0</v>
      </c>
      <c r="BG204" s="158">
        <f>IF(N204="zákl. přenesená",J204,0)</f>
        <v>0</v>
      </c>
      <c r="BH204" s="158">
        <f>IF(N204="sníž. přenesená",J204,0)</f>
        <v>0</v>
      </c>
      <c r="BI204" s="158">
        <f>IF(N204="nulová",J204,0)</f>
        <v>0</v>
      </c>
      <c r="BJ204" s="17" t="s">
        <v>82</v>
      </c>
      <c r="BK204" s="158">
        <f>ROUND(I204*H204,2)</f>
        <v>0</v>
      </c>
      <c r="BL204" s="17" t="s">
        <v>203</v>
      </c>
      <c r="BM204" s="157" t="s">
        <v>328</v>
      </c>
    </row>
    <row r="205" spans="1:47" s="2" customFormat="1" ht="12">
      <c r="A205" s="32"/>
      <c r="B205" s="33"/>
      <c r="C205" s="32"/>
      <c r="D205" s="159" t="s">
        <v>149</v>
      </c>
      <c r="E205" s="32"/>
      <c r="F205" s="160" t="s">
        <v>324</v>
      </c>
      <c r="G205" s="32"/>
      <c r="H205" s="32"/>
      <c r="I205" s="161"/>
      <c r="J205" s="32"/>
      <c r="K205" s="32"/>
      <c r="L205" s="33"/>
      <c r="M205" s="162"/>
      <c r="N205" s="163"/>
      <c r="O205" s="58"/>
      <c r="P205" s="58"/>
      <c r="Q205" s="58"/>
      <c r="R205" s="58"/>
      <c r="S205" s="58"/>
      <c r="T205" s="59"/>
      <c r="U205" s="32"/>
      <c r="V205" s="32"/>
      <c r="W205" s="32"/>
      <c r="X205" s="32"/>
      <c r="Y205" s="32"/>
      <c r="Z205" s="32"/>
      <c r="AA205" s="32"/>
      <c r="AB205" s="32"/>
      <c r="AC205" s="32"/>
      <c r="AD205" s="32"/>
      <c r="AE205" s="32"/>
      <c r="AT205" s="17" t="s">
        <v>149</v>
      </c>
      <c r="AU205" s="17" t="s">
        <v>82</v>
      </c>
    </row>
    <row r="206" spans="1:65" s="2" customFormat="1" ht="16.5" customHeight="1">
      <c r="A206" s="32"/>
      <c r="B206" s="144"/>
      <c r="C206" s="145" t="s">
        <v>329</v>
      </c>
      <c r="D206" s="145" t="s">
        <v>143</v>
      </c>
      <c r="E206" s="146" t="s">
        <v>330</v>
      </c>
      <c r="F206" s="147" t="s">
        <v>331</v>
      </c>
      <c r="G206" s="148" t="s">
        <v>156</v>
      </c>
      <c r="H206" s="149">
        <v>1</v>
      </c>
      <c r="I206" s="150"/>
      <c r="J206" s="151">
        <f>ROUND(I206*H206,2)</f>
        <v>0</v>
      </c>
      <c r="K206" s="152"/>
      <c r="L206" s="33"/>
      <c r="M206" s="153" t="s">
        <v>1</v>
      </c>
      <c r="N206" s="154" t="s">
        <v>39</v>
      </c>
      <c r="O206" s="58"/>
      <c r="P206" s="155">
        <f>O206*H206</f>
        <v>0</v>
      </c>
      <c r="Q206" s="155">
        <v>0</v>
      </c>
      <c r="R206" s="155">
        <f>Q206*H206</f>
        <v>0</v>
      </c>
      <c r="S206" s="155">
        <v>0</v>
      </c>
      <c r="T206" s="156">
        <f>S206*H206</f>
        <v>0</v>
      </c>
      <c r="U206" s="32"/>
      <c r="V206" s="32"/>
      <c r="W206" s="32"/>
      <c r="X206" s="32"/>
      <c r="Y206" s="32"/>
      <c r="Z206" s="32"/>
      <c r="AA206" s="32"/>
      <c r="AB206" s="32"/>
      <c r="AC206" s="32"/>
      <c r="AD206" s="32"/>
      <c r="AE206" s="32"/>
      <c r="AR206" s="157" t="s">
        <v>203</v>
      </c>
      <c r="AT206" s="157" t="s">
        <v>143</v>
      </c>
      <c r="AU206" s="157" t="s">
        <v>82</v>
      </c>
      <c r="AY206" s="17" t="s">
        <v>140</v>
      </c>
      <c r="BE206" s="158">
        <f>IF(N206="základní",J206,0)</f>
        <v>0</v>
      </c>
      <c r="BF206" s="158">
        <f>IF(N206="snížená",J206,0)</f>
        <v>0</v>
      </c>
      <c r="BG206" s="158">
        <f>IF(N206="zákl. přenesená",J206,0)</f>
        <v>0</v>
      </c>
      <c r="BH206" s="158">
        <f>IF(N206="sníž. přenesená",J206,0)</f>
        <v>0</v>
      </c>
      <c r="BI206" s="158">
        <f>IF(N206="nulová",J206,0)</f>
        <v>0</v>
      </c>
      <c r="BJ206" s="17" t="s">
        <v>82</v>
      </c>
      <c r="BK206" s="158">
        <f>ROUND(I206*H206,2)</f>
        <v>0</v>
      </c>
      <c r="BL206" s="17" t="s">
        <v>203</v>
      </c>
      <c r="BM206" s="157" t="s">
        <v>332</v>
      </c>
    </row>
    <row r="207" spans="1:47" s="2" customFormat="1" ht="19.5">
      <c r="A207" s="32"/>
      <c r="B207" s="33"/>
      <c r="C207" s="32"/>
      <c r="D207" s="159" t="s">
        <v>149</v>
      </c>
      <c r="E207" s="32"/>
      <c r="F207" s="160" t="s">
        <v>333</v>
      </c>
      <c r="G207" s="32"/>
      <c r="H207" s="32"/>
      <c r="I207" s="161"/>
      <c r="J207" s="32"/>
      <c r="K207" s="32"/>
      <c r="L207" s="33"/>
      <c r="M207" s="162"/>
      <c r="N207" s="163"/>
      <c r="O207" s="58"/>
      <c r="P207" s="58"/>
      <c r="Q207" s="58"/>
      <c r="R207" s="58"/>
      <c r="S207" s="58"/>
      <c r="T207" s="59"/>
      <c r="U207" s="32"/>
      <c r="V207" s="32"/>
      <c r="W207" s="32"/>
      <c r="X207" s="32"/>
      <c r="Y207" s="32"/>
      <c r="Z207" s="32"/>
      <c r="AA207" s="32"/>
      <c r="AB207" s="32"/>
      <c r="AC207" s="32"/>
      <c r="AD207" s="32"/>
      <c r="AE207" s="32"/>
      <c r="AT207" s="17" t="s">
        <v>149</v>
      </c>
      <c r="AU207" s="17" t="s">
        <v>82</v>
      </c>
    </row>
    <row r="208" spans="1:65" s="2" customFormat="1" ht="16.5" customHeight="1">
      <c r="A208" s="32"/>
      <c r="B208" s="144"/>
      <c r="C208" s="145" t="s">
        <v>334</v>
      </c>
      <c r="D208" s="145" t="s">
        <v>143</v>
      </c>
      <c r="E208" s="146" t="s">
        <v>335</v>
      </c>
      <c r="F208" s="147" t="s">
        <v>336</v>
      </c>
      <c r="G208" s="148" t="s">
        <v>156</v>
      </c>
      <c r="H208" s="149">
        <v>1</v>
      </c>
      <c r="I208" s="150"/>
      <c r="J208" s="151">
        <f>ROUND(I208*H208,2)</f>
        <v>0</v>
      </c>
      <c r="K208" s="152"/>
      <c r="L208" s="33"/>
      <c r="M208" s="153" t="s">
        <v>1</v>
      </c>
      <c r="N208" s="154" t="s">
        <v>39</v>
      </c>
      <c r="O208" s="58"/>
      <c r="P208" s="155">
        <f>O208*H208</f>
        <v>0</v>
      </c>
      <c r="Q208" s="155">
        <v>0</v>
      </c>
      <c r="R208" s="155">
        <f>Q208*H208</f>
        <v>0</v>
      </c>
      <c r="S208" s="155">
        <v>0</v>
      </c>
      <c r="T208" s="156">
        <f>S208*H208</f>
        <v>0</v>
      </c>
      <c r="U208" s="32"/>
      <c r="V208" s="32"/>
      <c r="W208" s="32"/>
      <c r="X208" s="32"/>
      <c r="Y208" s="32"/>
      <c r="Z208" s="32"/>
      <c r="AA208" s="32"/>
      <c r="AB208" s="32"/>
      <c r="AC208" s="32"/>
      <c r="AD208" s="32"/>
      <c r="AE208" s="32"/>
      <c r="AR208" s="157" t="s">
        <v>203</v>
      </c>
      <c r="AT208" s="157" t="s">
        <v>143</v>
      </c>
      <c r="AU208" s="157" t="s">
        <v>82</v>
      </c>
      <c r="AY208" s="17" t="s">
        <v>140</v>
      </c>
      <c r="BE208" s="158">
        <f>IF(N208="základní",J208,0)</f>
        <v>0</v>
      </c>
      <c r="BF208" s="158">
        <f>IF(N208="snížená",J208,0)</f>
        <v>0</v>
      </c>
      <c r="BG208" s="158">
        <f>IF(N208="zákl. přenesená",J208,0)</f>
        <v>0</v>
      </c>
      <c r="BH208" s="158">
        <f>IF(N208="sníž. přenesená",J208,0)</f>
        <v>0</v>
      </c>
      <c r="BI208" s="158">
        <f>IF(N208="nulová",J208,0)</f>
        <v>0</v>
      </c>
      <c r="BJ208" s="17" t="s">
        <v>82</v>
      </c>
      <c r="BK208" s="158">
        <f>ROUND(I208*H208,2)</f>
        <v>0</v>
      </c>
      <c r="BL208" s="17" t="s">
        <v>203</v>
      </c>
      <c r="BM208" s="157" t="s">
        <v>337</v>
      </c>
    </row>
    <row r="209" spans="1:47" s="2" customFormat="1" ht="48.75">
      <c r="A209" s="32"/>
      <c r="B209" s="33"/>
      <c r="C209" s="32"/>
      <c r="D209" s="159" t="s">
        <v>149</v>
      </c>
      <c r="E209" s="32"/>
      <c r="F209" s="160" t="s">
        <v>338</v>
      </c>
      <c r="G209" s="32"/>
      <c r="H209" s="32"/>
      <c r="I209" s="161"/>
      <c r="J209" s="32"/>
      <c r="K209" s="32"/>
      <c r="L209" s="33"/>
      <c r="M209" s="162"/>
      <c r="N209" s="163"/>
      <c r="O209" s="58"/>
      <c r="P209" s="58"/>
      <c r="Q209" s="58"/>
      <c r="R209" s="58"/>
      <c r="S209" s="58"/>
      <c r="T209" s="59"/>
      <c r="U209" s="32"/>
      <c r="V209" s="32"/>
      <c r="W209" s="32"/>
      <c r="X209" s="32"/>
      <c r="Y209" s="32"/>
      <c r="Z209" s="32"/>
      <c r="AA209" s="32"/>
      <c r="AB209" s="32"/>
      <c r="AC209" s="32"/>
      <c r="AD209" s="32"/>
      <c r="AE209" s="32"/>
      <c r="AT209" s="17" t="s">
        <v>149</v>
      </c>
      <c r="AU209" s="17" t="s">
        <v>82</v>
      </c>
    </row>
    <row r="210" spans="1:65" s="2" customFormat="1" ht="62.65" customHeight="1">
      <c r="A210" s="32"/>
      <c r="B210" s="144"/>
      <c r="C210" s="145" t="s">
        <v>339</v>
      </c>
      <c r="D210" s="145" t="s">
        <v>143</v>
      </c>
      <c r="E210" s="146" t="s">
        <v>340</v>
      </c>
      <c r="F210" s="147" t="s">
        <v>341</v>
      </c>
      <c r="G210" s="148" t="s">
        <v>342</v>
      </c>
      <c r="H210" s="149">
        <v>8</v>
      </c>
      <c r="I210" s="150"/>
      <c r="J210" s="151">
        <f>ROUND(I210*H210,2)</f>
        <v>0</v>
      </c>
      <c r="K210" s="152"/>
      <c r="L210" s="33"/>
      <c r="M210" s="153" t="s">
        <v>1</v>
      </c>
      <c r="N210" s="154" t="s">
        <v>39</v>
      </c>
      <c r="O210" s="58"/>
      <c r="P210" s="155">
        <f>O210*H210</f>
        <v>0</v>
      </c>
      <c r="Q210" s="155">
        <v>0</v>
      </c>
      <c r="R210" s="155">
        <f>Q210*H210</f>
        <v>0</v>
      </c>
      <c r="S210" s="155">
        <v>0</v>
      </c>
      <c r="T210" s="156">
        <f>S210*H210</f>
        <v>0</v>
      </c>
      <c r="U210" s="32"/>
      <c r="V210" s="32"/>
      <c r="W210" s="32"/>
      <c r="X210" s="32"/>
      <c r="Y210" s="32"/>
      <c r="Z210" s="32"/>
      <c r="AA210" s="32"/>
      <c r="AB210" s="32"/>
      <c r="AC210" s="32"/>
      <c r="AD210" s="32"/>
      <c r="AE210" s="32"/>
      <c r="AR210" s="157" t="s">
        <v>203</v>
      </c>
      <c r="AT210" s="157" t="s">
        <v>143</v>
      </c>
      <c r="AU210" s="157" t="s">
        <v>82</v>
      </c>
      <c r="AY210" s="17" t="s">
        <v>140</v>
      </c>
      <c r="BE210" s="158">
        <f>IF(N210="základní",J210,0)</f>
        <v>0</v>
      </c>
      <c r="BF210" s="158">
        <f>IF(N210="snížená",J210,0)</f>
        <v>0</v>
      </c>
      <c r="BG210" s="158">
        <f>IF(N210="zákl. přenesená",J210,0)</f>
        <v>0</v>
      </c>
      <c r="BH210" s="158">
        <f>IF(N210="sníž. přenesená",J210,0)</f>
        <v>0</v>
      </c>
      <c r="BI210" s="158">
        <f>IF(N210="nulová",J210,0)</f>
        <v>0</v>
      </c>
      <c r="BJ210" s="17" t="s">
        <v>82</v>
      </c>
      <c r="BK210" s="158">
        <f>ROUND(I210*H210,2)</f>
        <v>0</v>
      </c>
      <c r="BL210" s="17" t="s">
        <v>203</v>
      </c>
      <c r="BM210" s="157" t="s">
        <v>343</v>
      </c>
    </row>
    <row r="211" spans="1:47" s="2" customFormat="1" ht="107.25">
      <c r="A211" s="32"/>
      <c r="B211" s="33"/>
      <c r="C211" s="32"/>
      <c r="D211" s="159" t="s">
        <v>149</v>
      </c>
      <c r="E211" s="32"/>
      <c r="F211" s="160" t="s">
        <v>344</v>
      </c>
      <c r="G211" s="32"/>
      <c r="H211" s="32"/>
      <c r="I211" s="161"/>
      <c r="J211" s="32"/>
      <c r="K211" s="32"/>
      <c r="L211" s="33"/>
      <c r="M211" s="162"/>
      <c r="N211" s="163"/>
      <c r="O211" s="58"/>
      <c r="P211" s="58"/>
      <c r="Q211" s="58"/>
      <c r="R211" s="58"/>
      <c r="S211" s="58"/>
      <c r="T211" s="59"/>
      <c r="U211" s="32"/>
      <c r="V211" s="32"/>
      <c r="W211" s="32"/>
      <c r="X211" s="32"/>
      <c r="Y211" s="32"/>
      <c r="Z211" s="32"/>
      <c r="AA211" s="32"/>
      <c r="AB211" s="32"/>
      <c r="AC211" s="32"/>
      <c r="AD211" s="32"/>
      <c r="AE211" s="32"/>
      <c r="AT211" s="17" t="s">
        <v>149</v>
      </c>
      <c r="AU211" s="17" t="s">
        <v>82</v>
      </c>
    </row>
    <row r="212" spans="1:65" s="2" customFormat="1" ht="62.65" customHeight="1">
      <c r="A212" s="32"/>
      <c r="B212" s="144"/>
      <c r="C212" s="145" t="s">
        <v>345</v>
      </c>
      <c r="D212" s="145" t="s">
        <v>143</v>
      </c>
      <c r="E212" s="146" t="s">
        <v>346</v>
      </c>
      <c r="F212" s="147" t="s">
        <v>347</v>
      </c>
      <c r="G212" s="148" t="s">
        <v>342</v>
      </c>
      <c r="H212" s="149">
        <v>160</v>
      </c>
      <c r="I212" s="150"/>
      <c r="J212" s="151">
        <f>ROUND(I212*H212,2)</f>
        <v>0</v>
      </c>
      <c r="K212" s="152"/>
      <c r="L212" s="33"/>
      <c r="M212" s="153" t="s">
        <v>1</v>
      </c>
      <c r="N212" s="154" t="s">
        <v>39</v>
      </c>
      <c r="O212" s="58"/>
      <c r="P212" s="155">
        <f>O212*H212</f>
        <v>0</v>
      </c>
      <c r="Q212" s="155">
        <v>0</v>
      </c>
      <c r="R212" s="155">
        <f>Q212*H212</f>
        <v>0</v>
      </c>
      <c r="S212" s="155">
        <v>0</v>
      </c>
      <c r="T212" s="156">
        <f>S212*H212</f>
        <v>0</v>
      </c>
      <c r="U212" s="32"/>
      <c r="V212" s="32"/>
      <c r="W212" s="32"/>
      <c r="X212" s="32"/>
      <c r="Y212" s="32"/>
      <c r="Z212" s="32"/>
      <c r="AA212" s="32"/>
      <c r="AB212" s="32"/>
      <c r="AC212" s="32"/>
      <c r="AD212" s="32"/>
      <c r="AE212" s="32"/>
      <c r="AR212" s="157" t="s">
        <v>203</v>
      </c>
      <c r="AT212" s="157" t="s">
        <v>143</v>
      </c>
      <c r="AU212" s="157" t="s">
        <v>82</v>
      </c>
      <c r="AY212" s="17" t="s">
        <v>140</v>
      </c>
      <c r="BE212" s="158">
        <f>IF(N212="základní",J212,0)</f>
        <v>0</v>
      </c>
      <c r="BF212" s="158">
        <f>IF(N212="snížená",J212,0)</f>
        <v>0</v>
      </c>
      <c r="BG212" s="158">
        <f>IF(N212="zákl. přenesená",J212,0)</f>
        <v>0</v>
      </c>
      <c r="BH212" s="158">
        <f>IF(N212="sníž. přenesená",J212,0)</f>
        <v>0</v>
      </c>
      <c r="BI212" s="158">
        <f>IF(N212="nulová",J212,0)</f>
        <v>0</v>
      </c>
      <c r="BJ212" s="17" t="s">
        <v>82</v>
      </c>
      <c r="BK212" s="158">
        <f>ROUND(I212*H212,2)</f>
        <v>0</v>
      </c>
      <c r="BL212" s="17" t="s">
        <v>203</v>
      </c>
      <c r="BM212" s="157" t="s">
        <v>348</v>
      </c>
    </row>
    <row r="213" spans="1:47" s="2" customFormat="1" ht="107.25">
      <c r="A213" s="32"/>
      <c r="B213" s="33"/>
      <c r="C213" s="32"/>
      <c r="D213" s="159" t="s">
        <v>149</v>
      </c>
      <c r="E213" s="32"/>
      <c r="F213" s="160" t="s">
        <v>349</v>
      </c>
      <c r="G213" s="32"/>
      <c r="H213" s="32"/>
      <c r="I213" s="161"/>
      <c r="J213" s="32"/>
      <c r="K213" s="32"/>
      <c r="L213" s="33"/>
      <c r="M213" s="162"/>
      <c r="N213" s="163"/>
      <c r="O213" s="58"/>
      <c r="P213" s="58"/>
      <c r="Q213" s="58"/>
      <c r="R213" s="58"/>
      <c r="S213" s="58"/>
      <c r="T213" s="59"/>
      <c r="U213" s="32"/>
      <c r="V213" s="32"/>
      <c r="W213" s="32"/>
      <c r="X213" s="32"/>
      <c r="Y213" s="32"/>
      <c r="Z213" s="32"/>
      <c r="AA213" s="32"/>
      <c r="AB213" s="32"/>
      <c r="AC213" s="32"/>
      <c r="AD213" s="32"/>
      <c r="AE213" s="32"/>
      <c r="AT213" s="17" t="s">
        <v>149</v>
      </c>
      <c r="AU213" s="17" t="s">
        <v>82</v>
      </c>
    </row>
    <row r="214" spans="1:65" s="2" customFormat="1" ht="24.2" customHeight="1">
      <c r="A214" s="32"/>
      <c r="B214" s="144"/>
      <c r="C214" s="145" t="s">
        <v>350</v>
      </c>
      <c r="D214" s="145" t="s">
        <v>143</v>
      </c>
      <c r="E214" s="146" t="s">
        <v>351</v>
      </c>
      <c r="F214" s="147" t="s">
        <v>352</v>
      </c>
      <c r="G214" s="148" t="s">
        <v>156</v>
      </c>
      <c r="H214" s="149">
        <v>2</v>
      </c>
      <c r="I214" s="150"/>
      <c r="J214" s="151">
        <f>ROUND(I214*H214,2)</f>
        <v>0</v>
      </c>
      <c r="K214" s="152"/>
      <c r="L214" s="33"/>
      <c r="M214" s="153" t="s">
        <v>1</v>
      </c>
      <c r="N214" s="154" t="s">
        <v>39</v>
      </c>
      <c r="O214" s="58"/>
      <c r="P214" s="155">
        <f>O214*H214</f>
        <v>0</v>
      </c>
      <c r="Q214" s="155">
        <v>0</v>
      </c>
      <c r="R214" s="155">
        <f>Q214*H214</f>
        <v>0</v>
      </c>
      <c r="S214" s="155">
        <v>0</v>
      </c>
      <c r="T214" s="156">
        <f>S214*H214</f>
        <v>0</v>
      </c>
      <c r="U214" s="32"/>
      <c r="V214" s="32"/>
      <c r="W214" s="32"/>
      <c r="X214" s="32"/>
      <c r="Y214" s="32"/>
      <c r="Z214" s="32"/>
      <c r="AA214" s="32"/>
      <c r="AB214" s="32"/>
      <c r="AC214" s="32"/>
      <c r="AD214" s="32"/>
      <c r="AE214" s="32"/>
      <c r="AR214" s="157" t="s">
        <v>203</v>
      </c>
      <c r="AT214" s="157" t="s">
        <v>143</v>
      </c>
      <c r="AU214" s="157" t="s">
        <v>82</v>
      </c>
      <c r="AY214" s="17" t="s">
        <v>140</v>
      </c>
      <c r="BE214" s="158">
        <f>IF(N214="základní",J214,0)</f>
        <v>0</v>
      </c>
      <c r="BF214" s="158">
        <f>IF(N214="snížená",J214,0)</f>
        <v>0</v>
      </c>
      <c r="BG214" s="158">
        <f>IF(N214="zákl. přenesená",J214,0)</f>
        <v>0</v>
      </c>
      <c r="BH214" s="158">
        <f>IF(N214="sníž. přenesená",J214,0)</f>
        <v>0</v>
      </c>
      <c r="BI214" s="158">
        <f>IF(N214="nulová",J214,0)</f>
        <v>0</v>
      </c>
      <c r="BJ214" s="17" t="s">
        <v>82</v>
      </c>
      <c r="BK214" s="158">
        <f>ROUND(I214*H214,2)</f>
        <v>0</v>
      </c>
      <c r="BL214" s="17" t="s">
        <v>203</v>
      </c>
      <c r="BM214" s="157" t="s">
        <v>353</v>
      </c>
    </row>
    <row r="215" spans="1:47" s="2" customFormat="1" ht="48.75">
      <c r="A215" s="32"/>
      <c r="B215" s="33"/>
      <c r="C215" s="32"/>
      <c r="D215" s="159" t="s">
        <v>149</v>
      </c>
      <c r="E215" s="32"/>
      <c r="F215" s="160" t="s">
        <v>354</v>
      </c>
      <c r="G215" s="32"/>
      <c r="H215" s="32"/>
      <c r="I215" s="161"/>
      <c r="J215" s="32"/>
      <c r="K215" s="32"/>
      <c r="L215" s="33"/>
      <c r="M215" s="162"/>
      <c r="N215" s="163"/>
      <c r="O215" s="58"/>
      <c r="P215" s="58"/>
      <c r="Q215" s="58"/>
      <c r="R215" s="58"/>
      <c r="S215" s="58"/>
      <c r="T215" s="59"/>
      <c r="U215" s="32"/>
      <c r="V215" s="32"/>
      <c r="W215" s="32"/>
      <c r="X215" s="32"/>
      <c r="Y215" s="32"/>
      <c r="Z215" s="32"/>
      <c r="AA215" s="32"/>
      <c r="AB215" s="32"/>
      <c r="AC215" s="32"/>
      <c r="AD215" s="32"/>
      <c r="AE215" s="32"/>
      <c r="AT215" s="17" t="s">
        <v>149</v>
      </c>
      <c r="AU215" s="17" t="s">
        <v>82</v>
      </c>
    </row>
    <row r="216" spans="2:63" s="12" customFormat="1" ht="25.9" customHeight="1">
      <c r="B216" s="131"/>
      <c r="D216" s="132" t="s">
        <v>73</v>
      </c>
      <c r="E216" s="133" t="s">
        <v>355</v>
      </c>
      <c r="F216" s="133" t="s">
        <v>356</v>
      </c>
      <c r="I216" s="134"/>
      <c r="J216" s="135">
        <f>BK216</f>
        <v>0</v>
      </c>
      <c r="L216" s="131"/>
      <c r="M216" s="136"/>
      <c r="N216" s="137"/>
      <c r="O216" s="137"/>
      <c r="P216" s="138">
        <f>SUM(P217:P224)</f>
        <v>0</v>
      </c>
      <c r="Q216" s="137"/>
      <c r="R216" s="138">
        <f>SUM(R217:R224)</f>
        <v>0</v>
      </c>
      <c r="S216" s="137"/>
      <c r="T216" s="139">
        <f>SUM(T217:T224)</f>
        <v>0</v>
      </c>
      <c r="AR216" s="132" t="s">
        <v>151</v>
      </c>
      <c r="AT216" s="140" t="s">
        <v>73</v>
      </c>
      <c r="AU216" s="140" t="s">
        <v>74</v>
      </c>
      <c r="AY216" s="132" t="s">
        <v>140</v>
      </c>
      <c r="BK216" s="141">
        <f>SUM(BK217:BK224)</f>
        <v>0</v>
      </c>
    </row>
    <row r="217" spans="1:65" s="2" customFormat="1" ht="24.2" customHeight="1">
      <c r="A217" s="32"/>
      <c r="B217" s="144"/>
      <c r="C217" s="145" t="s">
        <v>172</v>
      </c>
      <c r="D217" s="145" t="s">
        <v>143</v>
      </c>
      <c r="E217" s="146" t="s">
        <v>357</v>
      </c>
      <c r="F217" s="147" t="s">
        <v>358</v>
      </c>
      <c r="G217" s="148" t="s">
        <v>177</v>
      </c>
      <c r="H217" s="149">
        <v>3</v>
      </c>
      <c r="I217" s="150"/>
      <c r="J217" s="151">
        <f>ROUND(I217*H217,2)</f>
        <v>0</v>
      </c>
      <c r="K217" s="152"/>
      <c r="L217" s="33"/>
      <c r="M217" s="153" t="s">
        <v>1</v>
      </c>
      <c r="N217" s="154" t="s">
        <v>39</v>
      </c>
      <c r="O217" s="58"/>
      <c r="P217" s="155">
        <f>O217*H217</f>
        <v>0</v>
      </c>
      <c r="Q217" s="155">
        <v>0</v>
      </c>
      <c r="R217" s="155">
        <f>Q217*H217</f>
        <v>0</v>
      </c>
      <c r="S217" s="155">
        <v>0</v>
      </c>
      <c r="T217" s="156">
        <f>S217*H217</f>
        <v>0</v>
      </c>
      <c r="U217" s="32"/>
      <c r="V217" s="32"/>
      <c r="W217" s="32"/>
      <c r="X217" s="32"/>
      <c r="Y217" s="32"/>
      <c r="Z217" s="32"/>
      <c r="AA217" s="32"/>
      <c r="AB217" s="32"/>
      <c r="AC217" s="32"/>
      <c r="AD217" s="32"/>
      <c r="AE217" s="32"/>
      <c r="AR217" s="157" t="s">
        <v>147</v>
      </c>
      <c r="AT217" s="157" t="s">
        <v>143</v>
      </c>
      <c r="AU217" s="157" t="s">
        <v>82</v>
      </c>
      <c r="AY217" s="17" t="s">
        <v>140</v>
      </c>
      <c r="BE217" s="158">
        <f>IF(N217="základní",J217,0)</f>
        <v>0</v>
      </c>
      <c r="BF217" s="158">
        <f>IF(N217="snížená",J217,0)</f>
        <v>0</v>
      </c>
      <c r="BG217" s="158">
        <f>IF(N217="zákl. přenesená",J217,0)</f>
        <v>0</v>
      </c>
      <c r="BH217" s="158">
        <f>IF(N217="sníž. přenesená",J217,0)</f>
        <v>0</v>
      </c>
      <c r="BI217" s="158">
        <f>IF(N217="nulová",J217,0)</f>
        <v>0</v>
      </c>
      <c r="BJ217" s="17" t="s">
        <v>82</v>
      </c>
      <c r="BK217" s="158">
        <f>ROUND(I217*H217,2)</f>
        <v>0</v>
      </c>
      <c r="BL217" s="17" t="s">
        <v>147</v>
      </c>
      <c r="BM217" s="157" t="s">
        <v>359</v>
      </c>
    </row>
    <row r="218" spans="1:47" s="2" customFormat="1" ht="48.75">
      <c r="A218" s="32"/>
      <c r="B218" s="33"/>
      <c r="C218" s="32"/>
      <c r="D218" s="159" t="s">
        <v>149</v>
      </c>
      <c r="E218" s="32"/>
      <c r="F218" s="160" t="s">
        <v>360</v>
      </c>
      <c r="G218" s="32"/>
      <c r="H218" s="32"/>
      <c r="I218" s="161"/>
      <c r="J218" s="32"/>
      <c r="K218" s="32"/>
      <c r="L218" s="33"/>
      <c r="M218" s="162"/>
      <c r="N218" s="163"/>
      <c r="O218" s="58"/>
      <c r="P218" s="58"/>
      <c r="Q218" s="58"/>
      <c r="R218" s="58"/>
      <c r="S218" s="58"/>
      <c r="T218" s="59"/>
      <c r="U218" s="32"/>
      <c r="V218" s="32"/>
      <c r="W218" s="32"/>
      <c r="X218" s="32"/>
      <c r="Y218" s="32"/>
      <c r="Z218" s="32"/>
      <c r="AA218" s="32"/>
      <c r="AB218" s="32"/>
      <c r="AC218" s="32"/>
      <c r="AD218" s="32"/>
      <c r="AE218" s="32"/>
      <c r="AT218" s="17" t="s">
        <v>149</v>
      </c>
      <c r="AU218" s="17" t="s">
        <v>82</v>
      </c>
    </row>
    <row r="219" spans="1:65" s="2" customFormat="1" ht="33" customHeight="1">
      <c r="A219" s="32"/>
      <c r="B219" s="144"/>
      <c r="C219" s="145" t="s">
        <v>361</v>
      </c>
      <c r="D219" s="145" t="s">
        <v>143</v>
      </c>
      <c r="E219" s="146" t="s">
        <v>362</v>
      </c>
      <c r="F219" s="147" t="s">
        <v>363</v>
      </c>
      <c r="G219" s="148" t="s">
        <v>364</v>
      </c>
      <c r="H219" s="149">
        <v>1</v>
      </c>
      <c r="I219" s="150"/>
      <c r="J219" s="151">
        <f>ROUND(I219*H219,2)</f>
        <v>0</v>
      </c>
      <c r="K219" s="152"/>
      <c r="L219" s="33"/>
      <c r="M219" s="153" t="s">
        <v>1</v>
      </c>
      <c r="N219" s="154" t="s">
        <v>39</v>
      </c>
      <c r="O219" s="58"/>
      <c r="P219" s="155">
        <f>O219*H219</f>
        <v>0</v>
      </c>
      <c r="Q219" s="155">
        <v>0</v>
      </c>
      <c r="R219" s="155">
        <f>Q219*H219</f>
        <v>0</v>
      </c>
      <c r="S219" s="155">
        <v>0</v>
      </c>
      <c r="T219" s="156">
        <f>S219*H219</f>
        <v>0</v>
      </c>
      <c r="U219" s="32"/>
      <c r="V219" s="32"/>
      <c r="W219" s="32"/>
      <c r="X219" s="32"/>
      <c r="Y219" s="32"/>
      <c r="Z219" s="32"/>
      <c r="AA219" s="32"/>
      <c r="AB219" s="32"/>
      <c r="AC219" s="32"/>
      <c r="AD219" s="32"/>
      <c r="AE219" s="32"/>
      <c r="AR219" s="157" t="s">
        <v>203</v>
      </c>
      <c r="AT219" s="157" t="s">
        <v>143</v>
      </c>
      <c r="AU219" s="157" t="s">
        <v>82</v>
      </c>
      <c r="AY219" s="17" t="s">
        <v>140</v>
      </c>
      <c r="BE219" s="158">
        <f>IF(N219="základní",J219,0)</f>
        <v>0</v>
      </c>
      <c r="BF219" s="158">
        <f>IF(N219="snížená",J219,0)</f>
        <v>0</v>
      </c>
      <c r="BG219" s="158">
        <f>IF(N219="zákl. přenesená",J219,0)</f>
        <v>0</v>
      </c>
      <c r="BH219" s="158">
        <f>IF(N219="sníž. přenesená",J219,0)</f>
        <v>0</v>
      </c>
      <c r="BI219" s="158">
        <f>IF(N219="nulová",J219,0)</f>
        <v>0</v>
      </c>
      <c r="BJ219" s="17" t="s">
        <v>82</v>
      </c>
      <c r="BK219" s="158">
        <f>ROUND(I219*H219,2)</f>
        <v>0</v>
      </c>
      <c r="BL219" s="17" t="s">
        <v>203</v>
      </c>
      <c r="BM219" s="157" t="s">
        <v>365</v>
      </c>
    </row>
    <row r="220" spans="1:47" s="2" customFormat="1" ht="19.5">
      <c r="A220" s="32"/>
      <c r="B220" s="33"/>
      <c r="C220" s="32"/>
      <c r="D220" s="159" t="s">
        <v>149</v>
      </c>
      <c r="E220" s="32"/>
      <c r="F220" s="160" t="s">
        <v>363</v>
      </c>
      <c r="G220" s="32"/>
      <c r="H220" s="32"/>
      <c r="I220" s="161"/>
      <c r="J220" s="32"/>
      <c r="K220" s="32"/>
      <c r="L220" s="33"/>
      <c r="M220" s="162"/>
      <c r="N220" s="163"/>
      <c r="O220" s="58"/>
      <c r="P220" s="58"/>
      <c r="Q220" s="58"/>
      <c r="R220" s="58"/>
      <c r="S220" s="58"/>
      <c r="T220" s="59"/>
      <c r="U220" s="32"/>
      <c r="V220" s="32"/>
      <c r="W220" s="32"/>
      <c r="X220" s="32"/>
      <c r="Y220" s="32"/>
      <c r="Z220" s="32"/>
      <c r="AA220" s="32"/>
      <c r="AB220" s="32"/>
      <c r="AC220" s="32"/>
      <c r="AD220" s="32"/>
      <c r="AE220" s="32"/>
      <c r="AT220" s="17" t="s">
        <v>149</v>
      </c>
      <c r="AU220" s="17" t="s">
        <v>82</v>
      </c>
    </row>
    <row r="221" spans="1:65" s="2" customFormat="1" ht="66.75" customHeight="1">
      <c r="A221" s="32"/>
      <c r="B221" s="144"/>
      <c r="C221" s="145" t="s">
        <v>366</v>
      </c>
      <c r="D221" s="145" t="s">
        <v>143</v>
      </c>
      <c r="E221" s="146" t="s">
        <v>367</v>
      </c>
      <c r="F221" s="147" t="s">
        <v>368</v>
      </c>
      <c r="G221" s="148" t="s">
        <v>364</v>
      </c>
      <c r="H221" s="149">
        <v>1</v>
      </c>
      <c r="I221" s="150"/>
      <c r="J221" s="151">
        <f>ROUND(I221*H221,2)</f>
        <v>0</v>
      </c>
      <c r="K221" s="152"/>
      <c r="L221" s="33"/>
      <c r="M221" s="153" t="s">
        <v>1</v>
      </c>
      <c r="N221" s="154" t="s">
        <v>39</v>
      </c>
      <c r="O221" s="58"/>
      <c r="P221" s="155">
        <f>O221*H221</f>
        <v>0</v>
      </c>
      <c r="Q221" s="155">
        <v>0</v>
      </c>
      <c r="R221" s="155">
        <f>Q221*H221</f>
        <v>0</v>
      </c>
      <c r="S221" s="155">
        <v>0</v>
      </c>
      <c r="T221" s="156">
        <f>S221*H221</f>
        <v>0</v>
      </c>
      <c r="U221" s="32"/>
      <c r="V221" s="32"/>
      <c r="W221" s="32"/>
      <c r="X221" s="32"/>
      <c r="Y221" s="32"/>
      <c r="Z221" s="32"/>
      <c r="AA221" s="32"/>
      <c r="AB221" s="32"/>
      <c r="AC221" s="32"/>
      <c r="AD221" s="32"/>
      <c r="AE221" s="32"/>
      <c r="AR221" s="157" t="s">
        <v>203</v>
      </c>
      <c r="AT221" s="157" t="s">
        <v>143</v>
      </c>
      <c r="AU221" s="157" t="s">
        <v>82</v>
      </c>
      <c r="AY221" s="17" t="s">
        <v>140</v>
      </c>
      <c r="BE221" s="158">
        <f>IF(N221="základní",J221,0)</f>
        <v>0</v>
      </c>
      <c r="BF221" s="158">
        <f>IF(N221="snížená",J221,0)</f>
        <v>0</v>
      </c>
      <c r="BG221" s="158">
        <f>IF(N221="zákl. přenesená",J221,0)</f>
        <v>0</v>
      </c>
      <c r="BH221" s="158">
        <f>IF(N221="sníž. přenesená",J221,0)</f>
        <v>0</v>
      </c>
      <c r="BI221" s="158">
        <f>IF(N221="nulová",J221,0)</f>
        <v>0</v>
      </c>
      <c r="BJ221" s="17" t="s">
        <v>82</v>
      </c>
      <c r="BK221" s="158">
        <f>ROUND(I221*H221,2)</f>
        <v>0</v>
      </c>
      <c r="BL221" s="17" t="s">
        <v>203</v>
      </c>
      <c r="BM221" s="157" t="s">
        <v>369</v>
      </c>
    </row>
    <row r="222" spans="1:47" s="2" customFormat="1" ht="39">
      <c r="A222" s="32"/>
      <c r="B222" s="33"/>
      <c r="C222" s="32"/>
      <c r="D222" s="159" t="s">
        <v>149</v>
      </c>
      <c r="E222" s="32"/>
      <c r="F222" s="160" t="s">
        <v>368</v>
      </c>
      <c r="G222" s="32"/>
      <c r="H222" s="32"/>
      <c r="I222" s="161"/>
      <c r="J222" s="32"/>
      <c r="K222" s="32"/>
      <c r="L222" s="33"/>
      <c r="M222" s="162"/>
      <c r="N222" s="163"/>
      <c r="O222" s="58"/>
      <c r="P222" s="58"/>
      <c r="Q222" s="58"/>
      <c r="R222" s="58"/>
      <c r="S222" s="58"/>
      <c r="T222" s="59"/>
      <c r="U222" s="32"/>
      <c r="V222" s="32"/>
      <c r="W222" s="32"/>
      <c r="X222" s="32"/>
      <c r="Y222" s="32"/>
      <c r="Z222" s="32"/>
      <c r="AA222" s="32"/>
      <c r="AB222" s="32"/>
      <c r="AC222" s="32"/>
      <c r="AD222" s="32"/>
      <c r="AE222" s="32"/>
      <c r="AT222" s="17" t="s">
        <v>149</v>
      </c>
      <c r="AU222" s="17" t="s">
        <v>82</v>
      </c>
    </row>
    <row r="223" spans="1:65" s="2" customFormat="1" ht="16.5" customHeight="1">
      <c r="A223" s="32"/>
      <c r="B223" s="144"/>
      <c r="C223" s="145" t="s">
        <v>370</v>
      </c>
      <c r="D223" s="145" t="s">
        <v>143</v>
      </c>
      <c r="E223" s="146" t="s">
        <v>371</v>
      </c>
      <c r="F223" s="147" t="s">
        <v>372</v>
      </c>
      <c r="G223" s="148" t="s">
        <v>364</v>
      </c>
      <c r="H223" s="149">
        <v>1</v>
      </c>
      <c r="I223" s="150"/>
      <c r="J223" s="151">
        <f>ROUND(I223*H223,2)</f>
        <v>0</v>
      </c>
      <c r="K223" s="152"/>
      <c r="L223" s="33"/>
      <c r="M223" s="153" t="s">
        <v>1</v>
      </c>
      <c r="N223" s="154" t="s">
        <v>39</v>
      </c>
      <c r="O223" s="58"/>
      <c r="P223" s="155">
        <f>O223*H223</f>
        <v>0</v>
      </c>
      <c r="Q223" s="155">
        <v>0</v>
      </c>
      <c r="R223" s="155">
        <f>Q223*H223</f>
        <v>0</v>
      </c>
      <c r="S223" s="155">
        <v>0</v>
      </c>
      <c r="T223" s="156">
        <f>S223*H223</f>
        <v>0</v>
      </c>
      <c r="U223" s="32"/>
      <c r="V223" s="32"/>
      <c r="W223" s="32"/>
      <c r="X223" s="32"/>
      <c r="Y223" s="32"/>
      <c r="Z223" s="32"/>
      <c r="AA223" s="32"/>
      <c r="AB223" s="32"/>
      <c r="AC223" s="32"/>
      <c r="AD223" s="32"/>
      <c r="AE223" s="32"/>
      <c r="AR223" s="157" t="s">
        <v>203</v>
      </c>
      <c r="AT223" s="157" t="s">
        <v>143</v>
      </c>
      <c r="AU223" s="157" t="s">
        <v>82</v>
      </c>
      <c r="AY223" s="17" t="s">
        <v>140</v>
      </c>
      <c r="BE223" s="158">
        <f>IF(N223="základní",J223,0)</f>
        <v>0</v>
      </c>
      <c r="BF223" s="158">
        <f>IF(N223="snížená",J223,0)</f>
        <v>0</v>
      </c>
      <c r="BG223" s="158">
        <f>IF(N223="zákl. přenesená",J223,0)</f>
        <v>0</v>
      </c>
      <c r="BH223" s="158">
        <f>IF(N223="sníž. přenesená",J223,0)</f>
        <v>0</v>
      </c>
      <c r="BI223" s="158">
        <f>IF(N223="nulová",J223,0)</f>
        <v>0</v>
      </c>
      <c r="BJ223" s="17" t="s">
        <v>82</v>
      </c>
      <c r="BK223" s="158">
        <f>ROUND(I223*H223,2)</f>
        <v>0</v>
      </c>
      <c r="BL223" s="17" t="s">
        <v>203</v>
      </c>
      <c r="BM223" s="157" t="s">
        <v>373</v>
      </c>
    </row>
    <row r="224" spans="1:47" s="2" customFormat="1" ht="12">
      <c r="A224" s="32"/>
      <c r="B224" s="33"/>
      <c r="C224" s="32"/>
      <c r="D224" s="159" t="s">
        <v>149</v>
      </c>
      <c r="E224" s="32"/>
      <c r="F224" s="160" t="s">
        <v>372</v>
      </c>
      <c r="G224" s="32"/>
      <c r="H224" s="32"/>
      <c r="I224" s="161"/>
      <c r="J224" s="32"/>
      <c r="K224" s="32"/>
      <c r="L224" s="33"/>
      <c r="M224" s="183"/>
      <c r="N224" s="184"/>
      <c r="O224" s="185"/>
      <c r="P224" s="185"/>
      <c r="Q224" s="185"/>
      <c r="R224" s="185"/>
      <c r="S224" s="185"/>
      <c r="T224" s="186"/>
      <c r="U224" s="32"/>
      <c r="V224" s="32"/>
      <c r="W224" s="32"/>
      <c r="X224" s="32"/>
      <c r="Y224" s="32"/>
      <c r="Z224" s="32"/>
      <c r="AA224" s="32"/>
      <c r="AB224" s="32"/>
      <c r="AC224" s="32"/>
      <c r="AD224" s="32"/>
      <c r="AE224" s="32"/>
      <c r="AT224" s="17" t="s">
        <v>149</v>
      </c>
      <c r="AU224" s="17" t="s">
        <v>82</v>
      </c>
    </row>
    <row r="225" spans="1:31" s="2" customFormat="1" ht="6.95" customHeight="1">
      <c r="A225" s="32"/>
      <c r="B225" s="47"/>
      <c r="C225" s="48"/>
      <c r="D225" s="48"/>
      <c r="E225" s="48"/>
      <c r="F225" s="48"/>
      <c r="G225" s="48"/>
      <c r="H225" s="48"/>
      <c r="I225" s="48"/>
      <c r="J225" s="48"/>
      <c r="K225" s="48"/>
      <c r="L225" s="33"/>
      <c r="M225" s="32"/>
      <c r="O225" s="32"/>
      <c r="P225" s="32"/>
      <c r="Q225" s="32"/>
      <c r="R225" s="32"/>
      <c r="S225" s="32"/>
      <c r="T225" s="32"/>
      <c r="U225" s="32"/>
      <c r="V225" s="32"/>
      <c r="W225" s="32"/>
      <c r="X225" s="32"/>
      <c r="Y225" s="32"/>
      <c r="Z225" s="32"/>
      <c r="AA225" s="32"/>
      <c r="AB225" s="32"/>
      <c r="AC225" s="32"/>
      <c r="AD225" s="32"/>
      <c r="AE225" s="32"/>
    </row>
  </sheetData>
  <autoFilter ref="C123:K224"/>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2" t="s">
        <v>5</v>
      </c>
      <c r="M2" s="203"/>
      <c r="N2" s="203"/>
      <c r="O2" s="203"/>
      <c r="P2" s="203"/>
      <c r="Q2" s="203"/>
      <c r="R2" s="203"/>
      <c r="S2" s="203"/>
      <c r="T2" s="203"/>
      <c r="U2" s="203"/>
      <c r="V2" s="203"/>
      <c r="AT2" s="17" t="s">
        <v>87</v>
      </c>
    </row>
    <row r="3" spans="2:46" s="1" customFormat="1" ht="6.95" customHeight="1">
      <c r="B3" s="18"/>
      <c r="C3" s="19"/>
      <c r="D3" s="19"/>
      <c r="E3" s="19"/>
      <c r="F3" s="19"/>
      <c r="G3" s="19"/>
      <c r="H3" s="19"/>
      <c r="I3" s="19"/>
      <c r="J3" s="19"/>
      <c r="K3" s="19"/>
      <c r="L3" s="20"/>
      <c r="AT3" s="17" t="s">
        <v>84</v>
      </c>
    </row>
    <row r="4" spans="2:46" s="1" customFormat="1" ht="24.95" customHeight="1">
      <c r="B4" s="20"/>
      <c r="D4" s="21" t="s">
        <v>109</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2" t="str">
        <f>'Rekapitulace stavby'!K6</f>
        <v>Oprava trati v úseku Luka nad Jihlavou-Jihlava</v>
      </c>
      <c r="F7" s="243"/>
      <c r="G7" s="243"/>
      <c r="H7" s="243"/>
      <c r="L7" s="20"/>
    </row>
    <row r="8" spans="1:31" s="2" customFormat="1" ht="12" customHeight="1">
      <c r="A8" s="32"/>
      <c r="B8" s="33"/>
      <c r="C8" s="32"/>
      <c r="D8" s="27" t="s">
        <v>110</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32" t="s">
        <v>374</v>
      </c>
      <c r="F9" s="241"/>
      <c r="G9" s="241"/>
      <c r="H9" s="241"/>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25</v>
      </c>
      <c r="F15" s="32"/>
      <c r="G15" s="32"/>
      <c r="H15" s="32"/>
      <c r="I15" s="27" t="s">
        <v>26</v>
      </c>
      <c r="J15" s="25" t="s">
        <v>1</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14"/>
      <c r="G18" s="214"/>
      <c r="H18" s="21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24</v>
      </c>
      <c r="J23" s="25" t="s">
        <v>1</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
        <v>32</v>
      </c>
      <c r="F24" s="32"/>
      <c r="G24" s="32"/>
      <c r="H24" s="32"/>
      <c r="I24" s="27" t="s">
        <v>26</v>
      </c>
      <c r="J24" s="25" t="s">
        <v>1</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18" t="s">
        <v>1</v>
      </c>
      <c r="F27" s="218"/>
      <c r="G27" s="218"/>
      <c r="H27" s="218"/>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34</v>
      </c>
      <c r="E30" s="32"/>
      <c r="F30" s="32"/>
      <c r="G30" s="32"/>
      <c r="H30" s="32"/>
      <c r="I30" s="32"/>
      <c r="J30" s="71">
        <f>ROUND(J123,2)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36</v>
      </c>
      <c r="G32" s="32"/>
      <c r="H32" s="32"/>
      <c r="I32" s="36" t="s">
        <v>35</v>
      </c>
      <c r="J32" s="36" t="s">
        <v>37</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38</v>
      </c>
      <c r="E33" s="27" t="s">
        <v>39</v>
      </c>
      <c r="F33" s="99">
        <f>ROUND((SUM(BE123:BE247)),2)</f>
        <v>0</v>
      </c>
      <c r="G33" s="32"/>
      <c r="H33" s="32"/>
      <c r="I33" s="100">
        <v>0.21</v>
      </c>
      <c r="J33" s="99">
        <f>ROUND(((SUM(BE123:BE247))*I33),2)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40</v>
      </c>
      <c r="F34" s="99">
        <f>ROUND((SUM(BF123:BF247)),2)</f>
        <v>0</v>
      </c>
      <c r="G34" s="32"/>
      <c r="H34" s="32"/>
      <c r="I34" s="100">
        <v>0.15</v>
      </c>
      <c r="J34" s="99">
        <f>ROUND(((SUM(BF123:BF247))*I34),2)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41</v>
      </c>
      <c r="F35" s="99">
        <f>ROUND((SUM(BG123:BG247)),2)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42</v>
      </c>
      <c r="F36" s="99">
        <f>ROUND((SUM(BH123:BH247)),2)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43</v>
      </c>
      <c r="F37" s="99">
        <f>ROUND((SUM(BI123:BI247)),2)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44</v>
      </c>
      <c r="E39" s="60"/>
      <c r="F39" s="60"/>
      <c r="G39" s="103" t="s">
        <v>45</v>
      </c>
      <c r="H39" s="104" t="s">
        <v>46</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49</v>
      </c>
      <c r="E61" s="35"/>
      <c r="F61" s="107" t="s">
        <v>50</v>
      </c>
      <c r="G61" s="45" t="s">
        <v>49</v>
      </c>
      <c r="H61" s="35"/>
      <c r="I61" s="35"/>
      <c r="J61" s="108" t="s">
        <v>50</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49</v>
      </c>
      <c r="E76" s="35"/>
      <c r="F76" s="107" t="s">
        <v>50</v>
      </c>
      <c r="G76" s="45" t="s">
        <v>49</v>
      </c>
      <c r="H76" s="35"/>
      <c r="I76" s="35"/>
      <c r="J76" s="108"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112</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Oprava trati v úseku Luka nad Jihlavou-Jihlava</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110</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32" t="str">
        <f>E9</f>
        <v>SO 01-10-01.02 - železniční svršek a spodek</v>
      </c>
      <c r="F87" s="241"/>
      <c r="G87" s="241"/>
      <c r="H87" s="241"/>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SŽ s.o.</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Sagasta s.r.o.</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113</v>
      </c>
      <c r="D94" s="101"/>
      <c r="E94" s="101"/>
      <c r="F94" s="101"/>
      <c r="G94" s="101"/>
      <c r="H94" s="101"/>
      <c r="I94" s="101"/>
      <c r="J94" s="110" t="s">
        <v>114</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115</v>
      </c>
      <c r="D96" s="32"/>
      <c r="E96" s="32"/>
      <c r="F96" s="32"/>
      <c r="G96" s="32"/>
      <c r="H96" s="32"/>
      <c r="I96" s="32"/>
      <c r="J96" s="71">
        <f>J123</f>
        <v>0</v>
      </c>
      <c r="K96" s="32"/>
      <c r="L96" s="42"/>
      <c r="S96" s="32"/>
      <c r="T96" s="32"/>
      <c r="U96" s="32"/>
      <c r="V96" s="32"/>
      <c r="W96" s="32"/>
      <c r="X96" s="32"/>
      <c r="Y96" s="32"/>
      <c r="Z96" s="32"/>
      <c r="AA96" s="32"/>
      <c r="AB96" s="32"/>
      <c r="AC96" s="32"/>
      <c r="AD96" s="32"/>
      <c r="AE96" s="32"/>
      <c r="AU96" s="17" t="s">
        <v>116</v>
      </c>
    </row>
    <row r="97" spans="2:12" s="9" customFormat="1" ht="24.95" customHeight="1">
      <c r="B97" s="112"/>
      <c r="D97" s="113" t="s">
        <v>117</v>
      </c>
      <c r="E97" s="114"/>
      <c r="F97" s="114"/>
      <c r="G97" s="114"/>
      <c r="H97" s="114"/>
      <c r="I97" s="114"/>
      <c r="J97" s="115">
        <f>J124</f>
        <v>0</v>
      </c>
      <c r="L97" s="112"/>
    </row>
    <row r="98" spans="2:12" s="10" customFormat="1" ht="19.9" customHeight="1">
      <c r="B98" s="116"/>
      <c r="D98" s="117" t="s">
        <v>118</v>
      </c>
      <c r="E98" s="118"/>
      <c r="F98" s="118"/>
      <c r="G98" s="118"/>
      <c r="H98" s="118"/>
      <c r="I98" s="118"/>
      <c r="J98" s="119">
        <f>J125</f>
        <v>0</v>
      </c>
      <c r="L98" s="116"/>
    </row>
    <row r="99" spans="2:12" s="10" customFormat="1" ht="19.9" customHeight="1">
      <c r="B99" s="116"/>
      <c r="D99" s="117" t="s">
        <v>119</v>
      </c>
      <c r="E99" s="118"/>
      <c r="F99" s="118"/>
      <c r="G99" s="118"/>
      <c r="H99" s="118"/>
      <c r="I99" s="118"/>
      <c r="J99" s="119">
        <f>J141</f>
        <v>0</v>
      </c>
      <c r="L99" s="116"/>
    </row>
    <row r="100" spans="2:12" s="10" customFormat="1" ht="19.9" customHeight="1">
      <c r="B100" s="116"/>
      <c r="D100" s="117" t="s">
        <v>375</v>
      </c>
      <c r="E100" s="118"/>
      <c r="F100" s="118"/>
      <c r="G100" s="118"/>
      <c r="H100" s="118"/>
      <c r="I100" s="118"/>
      <c r="J100" s="119">
        <f>J192</f>
        <v>0</v>
      </c>
      <c r="L100" s="116"/>
    </row>
    <row r="101" spans="2:12" s="10" customFormat="1" ht="19.9" customHeight="1">
      <c r="B101" s="116"/>
      <c r="D101" s="117" t="s">
        <v>376</v>
      </c>
      <c r="E101" s="118"/>
      <c r="F101" s="118"/>
      <c r="G101" s="118"/>
      <c r="H101" s="118"/>
      <c r="I101" s="118"/>
      <c r="J101" s="119">
        <f>J197</f>
        <v>0</v>
      </c>
      <c r="L101" s="116"/>
    </row>
    <row r="102" spans="2:12" s="9" customFormat="1" ht="24.95" customHeight="1">
      <c r="B102" s="112"/>
      <c r="D102" s="113" t="s">
        <v>123</v>
      </c>
      <c r="E102" s="114"/>
      <c r="F102" s="114"/>
      <c r="G102" s="114"/>
      <c r="H102" s="114"/>
      <c r="I102" s="114"/>
      <c r="J102" s="115">
        <f>J217</f>
        <v>0</v>
      </c>
      <c r="L102" s="112"/>
    </row>
    <row r="103" spans="2:12" s="9" customFormat="1" ht="24.95" customHeight="1">
      <c r="B103" s="112"/>
      <c r="D103" s="113" t="s">
        <v>124</v>
      </c>
      <c r="E103" s="114"/>
      <c r="F103" s="114"/>
      <c r="G103" s="114"/>
      <c r="H103" s="114"/>
      <c r="I103" s="114"/>
      <c r="J103" s="115">
        <f>J235</f>
        <v>0</v>
      </c>
      <c r="L103" s="112"/>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125</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42" t="str">
        <f>E7</f>
        <v>Oprava trati v úseku Luka nad Jihlavou-Jihlava</v>
      </c>
      <c r="F113" s="243"/>
      <c r="G113" s="243"/>
      <c r="H113" s="243"/>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110</v>
      </c>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6.5" customHeight="1">
      <c r="A115" s="32"/>
      <c r="B115" s="33"/>
      <c r="C115" s="32"/>
      <c r="D115" s="32"/>
      <c r="E115" s="232" t="str">
        <f>E9</f>
        <v>SO 01-10-01.02 - železniční svršek a spodek</v>
      </c>
      <c r="F115" s="241"/>
      <c r="G115" s="241"/>
      <c r="H115" s="241"/>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20</v>
      </c>
      <c r="D117" s="32"/>
      <c r="E117" s="32"/>
      <c r="F117" s="25" t="str">
        <f>F12</f>
        <v xml:space="preserve"> </v>
      </c>
      <c r="G117" s="32"/>
      <c r="H117" s="32"/>
      <c r="I117" s="27" t="s">
        <v>22</v>
      </c>
      <c r="J117" s="55" t="str">
        <f>IF(J12="","",J12)</f>
        <v>Vyplň údaj</v>
      </c>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5.2" customHeight="1">
      <c r="A119" s="32"/>
      <c r="B119" s="33"/>
      <c r="C119" s="27" t="s">
        <v>23</v>
      </c>
      <c r="D119" s="32"/>
      <c r="E119" s="32"/>
      <c r="F119" s="25" t="str">
        <f>E15</f>
        <v>SŽ s.o.</v>
      </c>
      <c r="G119" s="32"/>
      <c r="H119" s="32"/>
      <c r="I119" s="27" t="s">
        <v>29</v>
      </c>
      <c r="J119" s="30" t="str">
        <f>E21</f>
        <v xml:space="preserve"> </v>
      </c>
      <c r="K119" s="32"/>
      <c r="L119" s="42"/>
      <c r="S119" s="32"/>
      <c r="T119" s="32"/>
      <c r="U119" s="32"/>
      <c r="V119" s="32"/>
      <c r="W119" s="32"/>
      <c r="X119" s="32"/>
      <c r="Y119" s="32"/>
      <c r="Z119" s="32"/>
      <c r="AA119" s="32"/>
      <c r="AB119" s="32"/>
      <c r="AC119" s="32"/>
      <c r="AD119" s="32"/>
      <c r="AE119" s="32"/>
    </row>
    <row r="120" spans="1:31" s="2" customFormat="1" ht="15.2" customHeight="1">
      <c r="A120" s="32"/>
      <c r="B120" s="33"/>
      <c r="C120" s="27" t="s">
        <v>27</v>
      </c>
      <c r="D120" s="32"/>
      <c r="E120" s="32"/>
      <c r="F120" s="25" t="str">
        <f>IF(E18="","",E18)</f>
        <v>Vyplň údaj</v>
      </c>
      <c r="G120" s="32"/>
      <c r="H120" s="32"/>
      <c r="I120" s="27" t="s">
        <v>31</v>
      </c>
      <c r="J120" s="30" t="str">
        <f>E24</f>
        <v>Sagasta s.r.o.</v>
      </c>
      <c r="K120" s="32"/>
      <c r="L120" s="42"/>
      <c r="S120" s="32"/>
      <c r="T120" s="32"/>
      <c r="U120" s="32"/>
      <c r="V120" s="32"/>
      <c r="W120" s="32"/>
      <c r="X120" s="32"/>
      <c r="Y120" s="32"/>
      <c r="Z120" s="32"/>
      <c r="AA120" s="32"/>
      <c r="AB120" s="32"/>
      <c r="AC120" s="32"/>
      <c r="AD120" s="32"/>
      <c r="AE120" s="32"/>
    </row>
    <row r="121" spans="1:31" s="2" customFormat="1" ht="10.3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11" customFormat="1" ht="29.25" customHeight="1">
      <c r="A122" s="120"/>
      <c r="B122" s="121"/>
      <c r="C122" s="122" t="s">
        <v>126</v>
      </c>
      <c r="D122" s="123" t="s">
        <v>59</v>
      </c>
      <c r="E122" s="123" t="s">
        <v>55</v>
      </c>
      <c r="F122" s="123" t="s">
        <v>56</v>
      </c>
      <c r="G122" s="123" t="s">
        <v>127</v>
      </c>
      <c r="H122" s="123" t="s">
        <v>128</v>
      </c>
      <c r="I122" s="123" t="s">
        <v>129</v>
      </c>
      <c r="J122" s="124" t="s">
        <v>114</v>
      </c>
      <c r="K122" s="125" t="s">
        <v>130</v>
      </c>
      <c r="L122" s="126"/>
      <c r="M122" s="62" t="s">
        <v>1</v>
      </c>
      <c r="N122" s="63" t="s">
        <v>38</v>
      </c>
      <c r="O122" s="63" t="s">
        <v>131</v>
      </c>
      <c r="P122" s="63" t="s">
        <v>132</v>
      </c>
      <c r="Q122" s="63" t="s">
        <v>133</v>
      </c>
      <c r="R122" s="63" t="s">
        <v>134</v>
      </c>
      <c r="S122" s="63" t="s">
        <v>135</v>
      </c>
      <c r="T122" s="64" t="s">
        <v>136</v>
      </c>
      <c r="U122" s="120"/>
      <c r="V122" s="120"/>
      <c r="W122" s="120"/>
      <c r="X122" s="120"/>
      <c r="Y122" s="120"/>
      <c r="Z122" s="120"/>
      <c r="AA122" s="120"/>
      <c r="AB122" s="120"/>
      <c r="AC122" s="120"/>
      <c r="AD122" s="120"/>
      <c r="AE122" s="120"/>
    </row>
    <row r="123" spans="1:63" s="2" customFormat="1" ht="22.9" customHeight="1">
      <c r="A123" s="32"/>
      <c r="B123" s="33"/>
      <c r="C123" s="69" t="s">
        <v>137</v>
      </c>
      <c r="D123" s="32"/>
      <c r="E123" s="32"/>
      <c r="F123" s="32"/>
      <c r="G123" s="32"/>
      <c r="H123" s="32"/>
      <c r="I123" s="32"/>
      <c r="J123" s="127">
        <f>BK123</f>
        <v>0</v>
      </c>
      <c r="K123" s="32"/>
      <c r="L123" s="33"/>
      <c r="M123" s="65"/>
      <c r="N123" s="56"/>
      <c r="O123" s="66"/>
      <c r="P123" s="128">
        <f>P124+P217+P235</f>
        <v>0</v>
      </c>
      <c r="Q123" s="66"/>
      <c r="R123" s="128">
        <f>R124+R217+R235</f>
        <v>17592.342308</v>
      </c>
      <c r="S123" s="66"/>
      <c r="T123" s="129">
        <f>T124+T217+T235</f>
        <v>989.492</v>
      </c>
      <c r="U123" s="32"/>
      <c r="V123" s="32"/>
      <c r="W123" s="32"/>
      <c r="X123" s="32"/>
      <c r="Y123" s="32"/>
      <c r="Z123" s="32"/>
      <c r="AA123" s="32"/>
      <c r="AB123" s="32"/>
      <c r="AC123" s="32"/>
      <c r="AD123" s="32"/>
      <c r="AE123" s="32"/>
      <c r="AT123" s="17" t="s">
        <v>73</v>
      </c>
      <c r="AU123" s="17" t="s">
        <v>116</v>
      </c>
      <c r="BK123" s="130">
        <f>BK124+BK217+BK235</f>
        <v>0</v>
      </c>
    </row>
    <row r="124" spans="2:63" s="12" customFormat="1" ht="25.9" customHeight="1">
      <c r="B124" s="131"/>
      <c r="D124" s="132" t="s">
        <v>73</v>
      </c>
      <c r="E124" s="133" t="s">
        <v>138</v>
      </c>
      <c r="F124" s="133" t="s">
        <v>139</v>
      </c>
      <c r="I124" s="134"/>
      <c r="J124" s="135">
        <f>BK124</f>
        <v>0</v>
      </c>
      <c r="L124" s="131"/>
      <c r="M124" s="136"/>
      <c r="N124" s="137"/>
      <c r="O124" s="137"/>
      <c r="P124" s="138">
        <f>P125+P141+P192+P197</f>
        <v>0</v>
      </c>
      <c r="Q124" s="137"/>
      <c r="R124" s="138">
        <f>R125+R141+R192+R197</f>
        <v>17592.342308</v>
      </c>
      <c r="S124" s="137"/>
      <c r="T124" s="139">
        <f>T125+T141+T192+T197</f>
        <v>989.492</v>
      </c>
      <c r="AR124" s="132" t="s">
        <v>82</v>
      </c>
      <c r="AT124" s="140" t="s">
        <v>73</v>
      </c>
      <c r="AU124" s="140" t="s">
        <v>74</v>
      </c>
      <c r="AY124" s="132" t="s">
        <v>140</v>
      </c>
      <c r="BK124" s="141">
        <f>BK125+BK141+BK192+BK197</f>
        <v>0</v>
      </c>
    </row>
    <row r="125" spans="2:63" s="12" customFormat="1" ht="22.9" customHeight="1">
      <c r="B125" s="131"/>
      <c r="D125" s="132" t="s">
        <v>73</v>
      </c>
      <c r="E125" s="142" t="s">
        <v>82</v>
      </c>
      <c r="F125" s="142" t="s">
        <v>141</v>
      </c>
      <c r="I125" s="134"/>
      <c r="J125" s="143">
        <f>BK125</f>
        <v>0</v>
      </c>
      <c r="L125" s="131"/>
      <c r="M125" s="136"/>
      <c r="N125" s="137"/>
      <c r="O125" s="137"/>
      <c r="P125" s="138">
        <f>SUM(P126:P140)</f>
        <v>0</v>
      </c>
      <c r="Q125" s="137"/>
      <c r="R125" s="138">
        <f>SUM(R126:R140)</f>
        <v>0</v>
      </c>
      <c r="S125" s="137"/>
      <c r="T125" s="139">
        <f>SUM(T126:T140)</f>
        <v>0</v>
      </c>
      <c r="AR125" s="132" t="s">
        <v>82</v>
      </c>
      <c r="AT125" s="140" t="s">
        <v>73</v>
      </c>
      <c r="AU125" s="140" t="s">
        <v>82</v>
      </c>
      <c r="AY125" s="132" t="s">
        <v>140</v>
      </c>
      <c r="BK125" s="141">
        <f>SUM(BK126:BK140)</f>
        <v>0</v>
      </c>
    </row>
    <row r="126" spans="1:65" s="2" customFormat="1" ht="33" customHeight="1">
      <c r="A126" s="32"/>
      <c r="B126" s="144"/>
      <c r="C126" s="145" t="s">
        <v>260</v>
      </c>
      <c r="D126" s="145" t="s">
        <v>143</v>
      </c>
      <c r="E126" s="146" t="s">
        <v>377</v>
      </c>
      <c r="F126" s="147" t="s">
        <v>378</v>
      </c>
      <c r="G126" s="148" t="s">
        <v>379</v>
      </c>
      <c r="H126" s="149">
        <v>11200</v>
      </c>
      <c r="I126" s="150"/>
      <c r="J126" s="151">
        <f>ROUND(I126*H126,2)</f>
        <v>0</v>
      </c>
      <c r="K126" s="152"/>
      <c r="L126" s="33"/>
      <c r="M126" s="153" t="s">
        <v>1</v>
      </c>
      <c r="N126" s="154" t="s">
        <v>39</v>
      </c>
      <c r="O126" s="58"/>
      <c r="P126" s="155">
        <f>O126*H126</f>
        <v>0</v>
      </c>
      <c r="Q126" s="155">
        <v>0</v>
      </c>
      <c r="R126" s="155">
        <f>Q126*H126</f>
        <v>0</v>
      </c>
      <c r="S126" s="155">
        <v>0</v>
      </c>
      <c r="T126" s="156">
        <f>S126*H126</f>
        <v>0</v>
      </c>
      <c r="U126" s="32"/>
      <c r="V126" s="32"/>
      <c r="W126" s="32"/>
      <c r="X126" s="32"/>
      <c r="Y126" s="32"/>
      <c r="Z126" s="32"/>
      <c r="AA126" s="32"/>
      <c r="AB126" s="32"/>
      <c r="AC126" s="32"/>
      <c r="AD126" s="32"/>
      <c r="AE126" s="32"/>
      <c r="AR126" s="157" t="s">
        <v>147</v>
      </c>
      <c r="AT126" s="157" t="s">
        <v>143</v>
      </c>
      <c r="AU126" s="157" t="s">
        <v>84</v>
      </c>
      <c r="AY126" s="17" t="s">
        <v>140</v>
      </c>
      <c r="BE126" s="158">
        <f>IF(N126="základní",J126,0)</f>
        <v>0</v>
      </c>
      <c r="BF126" s="158">
        <f>IF(N126="snížená",J126,0)</f>
        <v>0</v>
      </c>
      <c r="BG126" s="158">
        <f>IF(N126="zákl. přenesená",J126,0)</f>
        <v>0</v>
      </c>
      <c r="BH126" s="158">
        <f>IF(N126="sníž. přenesená",J126,0)</f>
        <v>0</v>
      </c>
      <c r="BI126" s="158">
        <f>IF(N126="nulová",J126,0)</f>
        <v>0</v>
      </c>
      <c r="BJ126" s="17" t="s">
        <v>82</v>
      </c>
      <c r="BK126" s="158">
        <f>ROUND(I126*H126,2)</f>
        <v>0</v>
      </c>
      <c r="BL126" s="17" t="s">
        <v>147</v>
      </c>
      <c r="BM126" s="157" t="s">
        <v>380</v>
      </c>
    </row>
    <row r="127" spans="1:47" s="2" customFormat="1" ht="29.25">
      <c r="A127" s="32"/>
      <c r="B127" s="33"/>
      <c r="C127" s="32"/>
      <c r="D127" s="159" t="s">
        <v>149</v>
      </c>
      <c r="E127" s="32"/>
      <c r="F127" s="160" t="s">
        <v>381</v>
      </c>
      <c r="G127" s="32"/>
      <c r="H127" s="32"/>
      <c r="I127" s="161"/>
      <c r="J127" s="32"/>
      <c r="K127" s="32"/>
      <c r="L127" s="33"/>
      <c r="M127" s="162"/>
      <c r="N127" s="163"/>
      <c r="O127" s="58"/>
      <c r="P127" s="58"/>
      <c r="Q127" s="58"/>
      <c r="R127" s="58"/>
      <c r="S127" s="58"/>
      <c r="T127" s="59"/>
      <c r="U127" s="32"/>
      <c r="V127" s="32"/>
      <c r="W127" s="32"/>
      <c r="X127" s="32"/>
      <c r="Y127" s="32"/>
      <c r="Z127" s="32"/>
      <c r="AA127" s="32"/>
      <c r="AB127" s="32"/>
      <c r="AC127" s="32"/>
      <c r="AD127" s="32"/>
      <c r="AE127" s="32"/>
      <c r="AT127" s="17" t="s">
        <v>149</v>
      </c>
      <c r="AU127" s="17" t="s">
        <v>84</v>
      </c>
    </row>
    <row r="128" spans="1:65" s="2" customFormat="1" ht="44.25" customHeight="1">
      <c r="A128" s="32"/>
      <c r="B128" s="144"/>
      <c r="C128" s="145" t="s">
        <v>382</v>
      </c>
      <c r="D128" s="145" t="s">
        <v>143</v>
      </c>
      <c r="E128" s="146" t="s">
        <v>383</v>
      </c>
      <c r="F128" s="147" t="s">
        <v>384</v>
      </c>
      <c r="G128" s="148" t="s">
        <v>385</v>
      </c>
      <c r="H128" s="149">
        <v>1546.248</v>
      </c>
      <c r="I128" s="150"/>
      <c r="J128" s="151">
        <f>ROUND(I128*H128,2)</f>
        <v>0</v>
      </c>
      <c r="K128" s="152"/>
      <c r="L128" s="33"/>
      <c r="M128" s="153" t="s">
        <v>1</v>
      </c>
      <c r="N128" s="154" t="s">
        <v>39</v>
      </c>
      <c r="O128" s="58"/>
      <c r="P128" s="155">
        <f>O128*H128</f>
        <v>0</v>
      </c>
      <c r="Q128" s="155">
        <v>0</v>
      </c>
      <c r="R128" s="155">
        <f>Q128*H128</f>
        <v>0</v>
      </c>
      <c r="S128" s="155">
        <v>0</v>
      </c>
      <c r="T128" s="156">
        <f>S128*H128</f>
        <v>0</v>
      </c>
      <c r="U128" s="32"/>
      <c r="V128" s="32"/>
      <c r="W128" s="32"/>
      <c r="X128" s="32"/>
      <c r="Y128" s="32"/>
      <c r="Z128" s="32"/>
      <c r="AA128" s="32"/>
      <c r="AB128" s="32"/>
      <c r="AC128" s="32"/>
      <c r="AD128" s="32"/>
      <c r="AE128" s="32"/>
      <c r="AR128" s="157" t="s">
        <v>147</v>
      </c>
      <c r="AT128" s="157" t="s">
        <v>143</v>
      </c>
      <c r="AU128" s="157" t="s">
        <v>84</v>
      </c>
      <c r="AY128" s="17" t="s">
        <v>140</v>
      </c>
      <c r="BE128" s="158">
        <f>IF(N128="základní",J128,0)</f>
        <v>0</v>
      </c>
      <c r="BF128" s="158">
        <f>IF(N128="snížená",J128,0)</f>
        <v>0</v>
      </c>
      <c r="BG128" s="158">
        <f>IF(N128="zákl. přenesená",J128,0)</f>
        <v>0</v>
      </c>
      <c r="BH128" s="158">
        <f>IF(N128="sníž. přenesená",J128,0)</f>
        <v>0</v>
      </c>
      <c r="BI128" s="158">
        <f>IF(N128="nulová",J128,0)</f>
        <v>0</v>
      </c>
      <c r="BJ128" s="17" t="s">
        <v>82</v>
      </c>
      <c r="BK128" s="158">
        <f>ROUND(I128*H128,2)</f>
        <v>0</v>
      </c>
      <c r="BL128" s="17" t="s">
        <v>147</v>
      </c>
      <c r="BM128" s="157" t="s">
        <v>386</v>
      </c>
    </row>
    <row r="129" spans="1:47" s="2" customFormat="1" ht="29.25">
      <c r="A129" s="32"/>
      <c r="B129" s="33"/>
      <c r="C129" s="32"/>
      <c r="D129" s="159" t="s">
        <v>149</v>
      </c>
      <c r="E129" s="32"/>
      <c r="F129" s="160" t="s">
        <v>387</v>
      </c>
      <c r="G129" s="32"/>
      <c r="H129" s="32"/>
      <c r="I129" s="161"/>
      <c r="J129" s="32"/>
      <c r="K129" s="32"/>
      <c r="L129" s="33"/>
      <c r="M129" s="162"/>
      <c r="N129" s="163"/>
      <c r="O129" s="58"/>
      <c r="P129" s="58"/>
      <c r="Q129" s="58"/>
      <c r="R129" s="58"/>
      <c r="S129" s="58"/>
      <c r="T129" s="59"/>
      <c r="U129" s="32"/>
      <c r="V129" s="32"/>
      <c r="W129" s="32"/>
      <c r="X129" s="32"/>
      <c r="Y129" s="32"/>
      <c r="Z129" s="32"/>
      <c r="AA129" s="32"/>
      <c r="AB129" s="32"/>
      <c r="AC129" s="32"/>
      <c r="AD129" s="32"/>
      <c r="AE129" s="32"/>
      <c r="AT129" s="17" t="s">
        <v>149</v>
      </c>
      <c r="AU129" s="17" t="s">
        <v>84</v>
      </c>
    </row>
    <row r="130" spans="1:65" s="2" customFormat="1" ht="37.9" customHeight="1">
      <c r="A130" s="32"/>
      <c r="B130" s="144"/>
      <c r="C130" s="145" t="s">
        <v>388</v>
      </c>
      <c r="D130" s="145" t="s">
        <v>143</v>
      </c>
      <c r="E130" s="146" t="s">
        <v>389</v>
      </c>
      <c r="F130" s="147" t="s">
        <v>390</v>
      </c>
      <c r="G130" s="148" t="s">
        <v>385</v>
      </c>
      <c r="H130" s="149">
        <v>5612.057</v>
      </c>
      <c r="I130" s="150"/>
      <c r="J130" s="151">
        <f>ROUND(I130*H130,2)</f>
        <v>0</v>
      </c>
      <c r="K130" s="152"/>
      <c r="L130" s="33"/>
      <c r="M130" s="153" t="s">
        <v>1</v>
      </c>
      <c r="N130" s="154" t="s">
        <v>39</v>
      </c>
      <c r="O130" s="58"/>
      <c r="P130" s="155">
        <f>O130*H130</f>
        <v>0</v>
      </c>
      <c r="Q130" s="155">
        <v>0</v>
      </c>
      <c r="R130" s="155">
        <f>Q130*H130</f>
        <v>0</v>
      </c>
      <c r="S130" s="155">
        <v>0</v>
      </c>
      <c r="T130" s="156">
        <f>S130*H130</f>
        <v>0</v>
      </c>
      <c r="U130" s="32"/>
      <c r="V130" s="32"/>
      <c r="W130" s="32"/>
      <c r="X130" s="32"/>
      <c r="Y130" s="32"/>
      <c r="Z130" s="32"/>
      <c r="AA130" s="32"/>
      <c r="AB130" s="32"/>
      <c r="AC130" s="32"/>
      <c r="AD130" s="32"/>
      <c r="AE130" s="32"/>
      <c r="AR130" s="157" t="s">
        <v>147</v>
      </c>
      <c r="AT130" s="157" t="s">
        <v>143</v>
      </c>
      <c r="AU130" s="157" t="s">
        <v>84</v>
      </c>
      <c r="AY130" s="17" t="s">
        <v>140</v>
      </c>
      <c r="BE130" s="158">
        <f>IF(N130="základní",J130,0)</f>
        <v>0</v>
      </c>
      <c r="BF130" s="158">
        <f>IF(N130="snížená",J130,0)</f>
        <v>0</v>
      </c>
      <c r="BG130" s="158">
        <f>IF(N130="zákl. přenesená",J130,0)</f>
        <v>0</v>
      </c>
      <c r="BH130" s="158">
        <f>IF(N130="sníž. přenesená",J130,0)</f>
        <v>0</v>
      </c>
      <c r="BI130" s="158">
        <f>IF(N130="nulová",J130,0)</f>
        <v>0</v>
      </c>
      <c r="BJ130" s="17" t="s">
        <v>82</v>
      </c>
      <c r="BK130" s="158">
        <f>ROUND(I130*H130,2)</f>
        <v>0</v>
      </c>
      <c r="BL130" s="17" t="s">
        <v>147</v>
      </c>
      <c r="BM130" s="157" t="s">
        <v>391</v>
      </c>
    </row>
    <row r="131" spans="1:47" s="2" customFormat="1" ht="19.5">
      <c r="A131" s="32"/>
      <c r="B131" s="33"/>
      <c r="C131" s="32"/>
      <c r="D131" s="159" t="s">
        <v>149</v>
      </c>
      <c r="E131" s="32"/>
      <c r="F131" s="160" t="s">
        <v>392</v>
      </c>
      <c r="G131" s="32"/>
      <c r="H131" s="32"/>
      <c r="I131" s="161"/>
      <c r="J131" s="32"/>
      <c r="K131" s="32"/>
      <c r="L131" s="33"/>
      <c r="M131" s="162"/>
      <c r="N131" s="163"/>
      <c r="O131" s="58"/>
      <c r="P131" s="58"/>
      <c r="Q131" s="58"/>
      <c r="R131" s="58"/>
      <c r="S131" s="58"/>
      <c r="T131" s="59"/>
      <c r="U131" s="32"/>
      <c r="V131" s="32"/>
      <c r="W131" s="32"/>
      <c r="X131" s="32"/>
      <c r="Y131" s="32"/>
      <c r="Z131" s="32"/>
      <c r="AA131" s="32"/>
      <c r="AB131" s="32"/>
      <c r="AC131" s="32"/>
      <c r="AD131" s="32"/>
      <c r="AE131" s="32"/>
      <c r="AT131" s="17" t="s">
        <v>149</v>
      </c>
      <c r="AU131" s="17" t="s">
        <v>84</v>
      </c>
    </row>
    <row r="132" spans="1:65" s="2" customFormat="1" ht="37.9" customHeight="1">
      <c r="A132" s="32"/>
      <c r="B132" s="144"/>
      <c r="C132" s="145" t="s">
        <v>393</v>
      </c>
      <c r="D132" s="145" t="s">
        <v>143</v>
      </c>
      <c r="E132" s="146" t="s">
        <v>394</v>
      </c>
      <c r="F132" s="147" t="s">
        <v>395</v>
      </c>
      <c r="G132" s="148" t="s">
        <v>385</v>
      </c>
      <c r="H132" s="149">
        <v>7158.305</v>
      </c>
      <c r="I132" s="150"/>
      <c r="J132" s="151">
        <f>ROUND(I132*H132,2)</f>
        <v>0</v>
      </c>
      <c r="K132" s="152"/>
      <c r="L132" s="33"/>
      <c r="M132" s="153" t="s">
        <v>1</v>
      </c>
      <c r="N132" s="154" t="s">
        <v>39</v>
      </c>
      <c r="O132" s="58"/>
      <c r="P132" s="155">
        <f>O132*H132</f>
        <v>0</v>
      </c>
      <c r="Q132" s="155">
        <v>0</v>
      </c>
      <c r="R132" s="155">
        <f>Q132*H132</f>
        <v>0</v>
      </c>
      <c r="S132" s="155">
        <v>0</v>
      </c>
      <c r="T132" s="156">
        <f>S132*H132</f>
        <v>0</v>
      </c>
      <c r="U132" s="32"/>
      <c r="V132" s="32"/>
      <c r="W132" s="32"/>
      <c r="X132" s="32"/>
      <c r="Y132" s="32"/>
      <c r="Z132" s="32"/>
      <c r="AA132" s="32"/>
      <c r="AB132" s="32"/>
      <c r="AC132" s="32"/>
      <c r="AD132" s="32"/>
      <c r="AE132" s="32"/>
      <c r="AR132" s="157" t="s">
        <v>147</v>
      </c>
      <c r="AT132" s="157" t="s">
        <v>143</v>
      </c>
      <c r="AU132" s="157" t="s">
        <v>84</v>
      </c>
      <c r="AY132" s="17" t="s">
        <v>140</v>
      </c>
      <c r="BE132" s="158">
        <f>IF(N132="základní",J132,0)</f>
        <v>0</v>
      </c>
      <c r="BF132" s="158">
        <f>IF(N132="snížená",J132,0)</f>
        <v>0</v>
      </c>
      <c r="BG132" s="158">
        <f>IF(N132="zákl. přenesená",J132,0)</f>
        <v>0</v>
      </c>
      <c r="BH132" s="158">
        <f>IF(N132="sníž. přenesená",J132,0)</f>
        <v>0</v>
      </c>
      <c r="BI132" s="158">
        <f>IF(N132="nulová",J132,0)</f>
        <v>0</v>
      </c>
      <c r="BJ132" s="17" t="s">
        <v>82</v>
      </c>
      <c r="BK132" s="158">
        <f>ROUND(I132*H132,2)</f>
        <v>0</v>
      </c>
      <c r="BL132" s="17" t="s">
        <v>147</v>
      </c>
      <c r="BM132" s="157" t="s">
        <v>396</v>
      </c>
    </row>
    <row r="133" spans="1:47" s="2" customFormat="1" ht="39">
      <c r="A133" s="32"/>
      <c r="B133" s="33"/>
      <c r="C133" s="32"/>
      <c r="D133" s="159" t="s">
        <v>149</v>
      </c>
      <c r="E133" s="32"/>
      <c r="F133" s="160" t="s">
        <v>397</v>
      </c>
      <c r="G133" s="32"/>
      <c r="H133" s="32"/>
      <c r="I133" s="161"/>
      <c r="J133" s="32"/>
      <c r="K133" s="32"/>
      <c r="L133" s="33"/>
      <c r="M133" s="162"/>
      <c r="N133" s="163"/>
      <c r="O133" s="58"/>
      <c r="P133" s="58"/>
      <c r="Q133" s="58"/>
      <c r="R133" s="58"/>
      <c r="S133" s="58"/>
      <c r="T133" s="59"/>
      <c r="U133" s="32"/>
      <c r="V133" s="32"/>
      <c r="W133" s="32"/>
      <c r="X133" s="32"/>
      <c r="Y133" s="32"/>
      <c r="Z133" s="32"/>
      <c r="AA133" s="32"/>
      <c r="AB133" s="32"/>
      <c r="AC133" s="32"/>
      <c r="AD133" s="32"/>
      <c r="AE133" s="32"/>
      <c r="AT133" s="17" t="s">
        <v>149</v>
      </c>
      <c r="AU133" s="17" t="s">
        <v>84</v>
      </c>
    </row>
    <row r="134" spans="1:65" s="2" customFormat="1" ht="37.9" customHeight="1">
      <c r="A134" s="32"/>
      <c r="B134" s="144"/>
      <c r="C134" s="145" t="s">
        <v>398</v>
      </c>
      <c r="D134" s="145" t="s">
        <v>143</v>
      </c>
      <c r="E134" s="146" t="s">
        <v>399</v>
      </c>
      <c r="F134" s="147" t="s">
        <v>400</v>
      </c>
      <c r="G134" s="148" t="s">
        <v>385</v>
      </c>
      <c r="H134" s="149">
        <v>100216.27</v>
      </c>
      <c r="I134" s="150"/>
      <c r="J134" s="151">
        <f>ROUND(I134*H134,2)</f>
        <v>0</v>
      </c>
      <c r="K134" s="152"/>
      <c r="L134" s="33"/>
      <c r="M134" s="153" t="s">
        <v>1</v>
      </c>
      <c r="N134" s="154" t="s">
        <v>39</v>
      </c>
      <c r="O134" s="58"/>
      <c r="P134" s="155">
        <f>O134*H134</f>
        <v>0</v>
      </c>
      <c r="Q134" s="155">
        <v>0</v>
      </c>
      <c r="R134" s="155">
        <f>Q134*H134</f>
        <v>0</v>
      </c>
      <c r="S134" s="155">
        <v>0</v>
      </c>
      <c r="T134" s="156">
        <f>S134*H134</f>
        <v>0</v>
      </c>
      <c r="U134" s="32"/>
      <c r="V134" s="32"/>
      <c r="W134" s="32"/>
      <c r="X134" s="32"/>
      <c r="Y134" s="32"/>
      <c r="Z134" s="32"/>
      <c r="AA134" s="32"/>
      <c r="AB134" s="32"/>
      <c r="AC134" s="32"/>
      <c r="AD134" s="32"/>
      <c r="AE134" s="32"/>
      <c r="AR134" s="157" t="s">
        <v>147</v>
      </c>
      <c r="AT134" s="157" t="s">
        <v>143</v>
      </c>
      <c r="AU134" s="157" t="s">
        <v>84</v>
      </c>
      <c r="AY134" s="17" t="s">
        <v>140</v>
      </c>
      <c r="BE134" s="158">
        <f>IF(N134="základní",J134,0)</f>
        <v>0</v>
      </c>
      <c r="BF134" s="158">
        <f>IF(N134="snížená",J134,0)</f>
        <v>0</v>
      </c>
      <c r="BG134" s="158">
        <f>IF(N134="zákl. přenesená",J134,0)</f>
        <v>0</v>
      </c>
      <c r="BH134" s="158">
        <f>IF(N134="sníž. přenesená",J134,0)</f>
        <v>0</v>
      </c>
      <c r="BI134" s="158">
        <f>IF(N134="nulová",J134,0)</f>
        <v>0</v>
      </c>
      <c r="BJ134" s="17" t="s">
        <v>82</v>
      </c>
      <c r="BK134" s="158">
        <f>ROUND(I134*H134,2)</f>
        <v>0</v>
      </c>
      <c r="BL134" s="17" t="s">
        <v>147</v>
      </c>
      <c r="BM134" s="157" t="s">
        <v>401</v>
      </c>
    </row>
    <row r="135" spans="1:47" s="2" customFormat="1" ht="48.75">
      <c r="A135" s="32"/>
      <c r="B135" s="33"/>
      <c r="C135" s="32"/>
      <c r="D135" s="159" t="s">
        <v>149</v>
      </c>
      <c r="E135" s="32"/>
      <c r="F135" s="160" t="s">
        <v>402</v>
      </c>
      <c r="G135" s="32"/>
      <c r="H135" s="32"/>
      <c r="I135" s="161"/>
      <c r="J135" s="32"/>
      <c r="K135" s="32"/>
      <c r="L135" s="33"/>
      <c r="M135" s="162"/>
      <c r="N135" s="163"/>
      <c r="O135" s="58"/>
      <c r="P135" s="58"/>
      <c r="Q135" s="58"/>
      <c r="R135" s="58"/>
      <c r="S135" s="58"/>
      <c r="T135" s="59"/>
      <c r="U135" s="32"/>
      <c r="V135" s="32"/>
      <c r="W135" s="32"/>
      <c r="X135" s="32"/>
      <c r="Y135" s="32"/>
      <c r="Z135" s="32"/>
      <c r="AA135" s="32"/>
      <c r="AB135" s="32"/>
      <c r="AC135" s="32"/>
      <c r="AD135" s="32"/>
      <c r="AE135" s="32"/>
      <c r="AT135" s="17" t="s">
        <v>149</v>
      </c>
      <c r="AU135" s="17" t="s">
        <v>84</v>
      </c>
    </row>
    <row r="136" spans="2:51" s="13" customFormat="1" ht="12">
      <c r="B136" s="175"/>
      <c r="D136" s="159" t="s">
        <v>196</v>
      </c>
      <c r="E136" s="182" t="s">
        <v>1</v>
      </c>
      <c r="F136" s="176" t="s">
        <v>403</v>
      </c>
      <c r="H136" s="177">
        <v>100216.27</v>
      </c>
      <c r="I136" s="178"/>
      <c r="L136" s="175"/>
      <c r="M136" s="179"/>
      <c r="N136" s="180"/>
      <c r="O136" s="180"/>
      <c r="P136" s="180"/>
      <c r="Q136" s="180"/>
      <c r="R136" s="180"/>
      <c r="S136" s="180"/>
      <c r="T136" s="181"/>
      <c r="AT136" s="182" t="s">
        <v>196</v>
      </c>
      <c r="AU136" s="182" t="s">
        <v>84</v>
      </c>
      <c r="AV136" s="13" t="s">
        <v>84</v>
      </c>
      <c r="AW136" s="13" t="s">
        <v>30</v>
      </c>
      <c r="AX136" s="13" t="s">
        <v>82</v>
      </c>
      <c r="AY136" s="182" t="s">
        <v>140</v>
      </c>
    </row>
    <row r="137" spans="1:65" s="2" customFormat="1" ht="24.2" customHeight="1">
      <c r="A137" s="32"/>
      <c r="B137" s="144"/>
      <c r="C137" s="145" t="s">
        <v>404</v>
      </c>
      <c r="D137" s="145" t="s">
        <v>143</v>
      </c>
      <c r="E137" s="146" t="s">
        <v>405</v>
      </c>
      <c r="F137" s="147" t="s">
        <v>406</v>
      </c>
      <c r="G137" s="148" t="s">
        <v>385</v>
      </c>
      <c r="H137" s="149">
        <v>1563.196</v>
      </c>
      <c r="I137" s="150"/>
      <c r="J137" s="151">
        <f>ROUND(I137*H137,2)</f>
        <v>0</v>
      </c>
      <c r="K137" s="152"/>
      <c r="L137" s="33"/>
      <c r="M137" s="153" t="s">
        <v>1</v>
      </c>
      <c r="N137" s="154" t="s">
        <v>39</v>
      </c>
      <c r="O137" s="58"/>
      <c r="P137" s="155">
        <f>O137*H137</f>
        <v>0</v>
      </c>
      <c r="Q137" s="155">
        <v>0</v>
      </c>
      <c r="R137" s="155">
        <f>Q137*H137</f>
        <v>0</v>
      </c>
      <c r="S137" s="155">
        <v>0</v>
      </c>
      <c r="T137" s="156">
        <f>S137*H137</f>
        <v>0</v>
      </c>
      <c r="U137" s="32"/>
      <c r="V137" s="32"/>
      <c r="W137" s="32"/>
      <c r="X137" s="32"/>
      <c r="Y137" s="32"/>
      <c r="Z137" s="32"/>
      <c r="AA137" s="32"/>
      <c r="AB137" s="32"/>
      <c r="AC137" s="32"/>
      <c r="AD137" s="32"/>
      <c r="AE137" s="32"/>
      <c r="AR137" s="157" t="s">
        <v>147</v>
      </c>
      <c r="AT137" s="157" t="s">
        <v>143</v>
      </c>
      <c r="AU137" s="157" t="s">
        <v>84</v>
      </c>
      <c r="AY137" s="17" t="s">
        <v>140</v>
      </c>
      <c r="BE137" s="158">
        <f>IF(N137="základní",J137,0)</f>
        <v>0</v>
      </c>
      <c r="BF137" s="158">
        <f>IF(N137="snížená",J137,0)</f>
        <v>0</v>
      </c>
      <c r="BG137" s="158">
        <f>IF(N137="zákl. přenesená",J137,0)</f>
        <v>0</v>
      </c>
      <c r="BH137" s="158">
        <f>IF(N137="sníž. přenesená",J137,0)</f>
        <v>0</v>
      </c>
      <c r="BI137" s="158">
        <f>IF(N137="nulová",J137,0)</f>
        <v>0</v>
      </c>
      <c r="BJ137" s="17" t="s">
        <v>82</v>
      </c>
      <c r="BK137" s="158">
        <f>ROUND(I137*H137,2)</f>
        <v>0</v>
      </c>
      <c r="BL137" s="17" t="s">
        <v>147</v>
      </c>
      <c r="BM137" s="157" t="s">
        <v>407</v>
      </c>
    </row>
    <row r="138" spans="1:47" s="2" customFormat="1" ht="29.25">
      <c r="A138" s="32"/>
      <c r="B138" s="33"/>
      <c r="C138" s="32"/>
      <c r="D138" s="159" t="s">
        <v>149</v>
      </c>
      <c r="E138" s="32"/>
      <c r="F138" s="160" t="s">
        <v>408</v>
      </c>
      <c r="G138" s="32"/>
      <c r="H138" s="32"/>
      <c r="I138" s="161"/>
      <c r="J138" s="32"/>
      <c r="K138" s="32"/>
      <c r="L138" s="33"/>
      <c r="M138" s="162"/>
      <c r="N138" s="163"/>
      <c r="O138" s="58"/>
      <c r="P138" s="58"/>
      <c r="Q138" s="58"/>
      <c r="R138" s="58"/>
      <c r="S138" s="58"/>
      <c r="T138" s="59"/>
      <c r="U138" s="32"/>
      <c r="V138" s="32"/>
      <c r="W138" s="32"/>
      <c r="X138" s="32"/>
      <c r="Y138" s="32"/>
      <c r="Z138" s="32"/>
      <c r="AA138" s="32"/>
      <c r="AB138" s="32"/>
      <c r="AC138" s="32"/>
      <c r="AD138" s="32"/>
      <c r="AE138" s="32"/>
      <c r="AT138" s="17" t="s">
        <v>149</v>
      </c>
      <c r="AU138" s="17" t="s">
        <v>84</v>
      </c>
    </row>
    <row r="139" spans="1:65" s="2" customFormat="1" ht="24.2" customHeight="1">
      <c r="A139" s="32"/>
      <c r="B139" s="144"/>
      <c r="C139" s="145" t="s">
        <v>409</v>
      </c>
      <c r="D139" s="145" t="s">
        <v>143</v>
      </c>
      <c r="E139" s="146" t="s">
        <v>410</v>
      </c>
      <c r="F139" s="147" t="s">
        <v>411</v>
      </c>
      <c r="G139" s="148" t="s">
        <v>379</v>
      </c>
      <c r="H139" s="149">
        <v>17360</v>
      </c>
      <c r="I139" s="150"/>
      <c r="J139" s="151">
        <f>ROUND(I139*H139,2)</f>
        <v>0</v>
      </c>
      <c r="K139" s="152"/>
      <c r="L139" s="33"/>
      <c r="M139" s="153" t="s">
        <v>1</v>
      </c>
      <c r="N139" s="154" t="s">
        <v>39</v>
      </c>
      <c r="O139" s="58"/>
      <c r="P139" s="155">
        <f>O139*H139</f>
        <v>0</v>
      </c>
      <c r="Q139" s="155">
        <v>0</v>
      </c>
      <c r="R139" s="155">
        <f>Q139*H139</f>
        <v>0</v>
      </c>
      <c r="S139" s="155">
        <v>0</v>
      </c>
      <c r="T139" s="156">
        <f>S139*H139</f>
        <v>0</v>
      </c>
      <c r="U139" s="32"/>
      <c r="V139" s="32"/>
      <c r="W139" s="32"/>
      <c r="X139" s="32"/>
      <c r="Y139" s="32"/>
      <c r="Z139" s="32"/>
      <c r="AA139" s="32"/>
      <c r="AB139" s="32"/>
      <c r="AC139" s="32"/>
      <c r="AD139" s="32"/>
      <c r="AE139" s="32"/>
      <c r="AR139" s="157" t="s">
        <v>147</v>
      </c>
      <c r="AT139" s="157" t="s">
        <v>143</v>
      </c>
      <c r="AU139" s="157" t="s">
        <v>84</v>
      </c>
      <c r="AY139" s="17" t="s">
        <v>140</v>
      </c>
      <c r="BE139" s="158">
        <f>IF(N139="základní",J139,0)</f>
        <v>0</v>
      </c>
      <c r="BF139" s="158">
        <f>IF(N139="snížená",J139,0)</f>
        <v>0</v>
      </c>
      <c r="BG139" s="158">
        <f>IF(N139="zákl. přenesená",J139,0)</f>
        <v>0</v>
      </c>
      <c r="BH139" s="158">
        <f>IF(N139="sníž. přenesená",J139,0)</f>
        <v>0</v>
      </c>
      <c r="BI139" s="158">
        <f>IF(N139="nulová",J139,0)</f>
        <v>0</v>
      </c>
      <c r="BJ139" s="17" t="s">
        <v>82</v>
      </c>
      <c r="BK139" s="158">
        <f>ROUND(I139*H139,2)</f>
        <v>0</v>
      </c>
      <c r="BL139" s="17" t="s">
        <v>147</v>
      </c>
      <c r="BM139" s="157" t="s">
        <v>412</v>
      </c>
    </row>
    <row r="140" spans="1:47" s="2" customFormat="1" ht="19.5">
      <c r="A140" s="32"/>
      <c r="B140" s="33"/>
      <c r="C140" s="32"/>
      <c r="D140" s="159" t="s">
        <v>149</v>
      </c>
      <c r="E140" s="32"/>
      <c r="F140" s="160" t="s">
        <v>413</v>
      </c>
      <c r="G140" s="32"/>
      <c r="H140" s="32"/>
      <c r="I140" s="161"/>
      <c r="J140" s="32"/>
      <c r="K140" s="32"/>
      <c r="L140" s="33"/>
      <c r="M140" s="162"/>
      <c r="N140" s="163"/>
      <c r="O140" s="58"/>
      <c r="P140" s="58"/>
      <c r="Q140" s="58"/>
      <c r="R140" s="58"/>
      <c r="S140" s="58"/>
      <c r="T140" s="59"/>
      <c r="U140" s="32"/>
      <c r="V140" s="32"/>
      <c r="W140" s="32"/>
      <c r="X140" s="32"/>
      <c r="Y140" s="32"/>
      <c r="Z140" s="32"/>
      <c r="AA140" s="32"/>
      <c r="AB140" s="32"/>
      <c r="AC140" s="32"/>
      <c r="AD140" s="32"/>
      <c r="AE140" s="32"/>
      <c r="AT140" s="17" t="s">
        <v>149</v>
      </c>
      <c r="AU140" s="17" t="s">
        <v>84</v>
      </c>
    </row>
    <row r="141" spans="2:63" s="12" customFormat="1" ht="22.9" customHeight="1">
      <c r="B141" s="131"/>
      <c r="D141" s="132" t="s">
        <v>73</v>
      </c>
      <c r="E141" s="142" t="s">
        <v>151</v>
      </c>
      <c r="F141" s="142" t="s">
        <v>152</v>
      </c>
      <c r="I141" s="134"/>
      <c r="J141" s="143">
        <f>BK141</f>
        <v>0</v>
      </c>
      <c r="L141" s="131"/>
      <c r="M141" s="136"/>
      <c r="N141" s="137"/>
      <c r="O141" s="137"/>
      <c r="P141" s="138">
        <f>SUM(P142:P191)</f>
        <v>0</v>
      </c>
      <c r="Q141" s="137"/>
      <c r="R141" s="138">
        <f>SUM(R142:R191)</f>
        <v>16834.454687999998</v>
      </c>
      <c r="S141" s="137"/>
      <c r="T141" s="139">
        <f>SUM(T142:T191)</f>
        <v>989.492</v>
      </c>
      <c r="AR141" s="132" t="s">
        <v>82</v>
      </c>
      <c r="AT141" s="140" t="s">
        <v>73</v>
      </c>
      <c r="AU141" s="140" t="s">
        <v>82</v>
      </c>
      <c r="AY141" s="132" t="s">
        <v>140</v>
      </c>
      <c r="BK141" s="141">
        <f>SUM(BK142:BK191)</f>
        <v>0</v>
      </c>
    </row>
    <row r="142" spans="1:65" s="2" customFormat="1" ht="24.2" customHeight="1">
      <c r="A142" s="32"/>
      <c r="B142" s="144"/>
      <c r="C142" s="145" t="s">
        <v>206</v>
      </c>
      <c r="D142" s="145" t="s">
        <v>143</v>
      </c>
      <c r="E142" s="146" t="s">
        <v>414</v>
      </c>
      <c r="F142" s="147" t="s">
        <v>415</v>
      </c>
      <c r="G142" s="148" t="s">
        <v>146</v>
      </c>
      <c r="H142" s="149">
        <v>2800</v>
      </c>
      <c r="I142" s="150"/>
      <c r="J142" s="151">
        <f>ROUND(I142*H142,2)</f>
        <v>0</v>
      </c>
      <c r="K142" s="152"/>
      <c r="L142" s="33"/>
      <c r="M142" s="153" t="s">
        <v>1</v>
      </c>
      <c r="N142" s="154" t="s">
        <v>39</v>
      </c>
      <c r="O142" s="58"/>
      <c r="P142" s="155">
        <f>O142*H142</f>
        <v>0</v>
      </c>
      <c r="Q142" s="155">
        <v>0</v>
      </c>
      <c r="R142" s="155">
        <f>Q142*H142</f>
        <v>0</v>
      </c>
      <c r="S142" s="155">
        <v>0.35339</v>
      </c>
      <c r="T142" s="156">
        <f>S142*H142</f>
        <v>989.492</v>
      </c>
      <c r="U142" s="32"/>
      <c r="V142" s="32"/>
      <c r="W142" s="32"/>
      <c r="X142" s="32"/>
      <c r="Y142" s="32"/>
      <c r="Z142" s="32"/>
      <c r="AA142" s="32"/>
      <c r="AB142" s="32"/>
      <c r="AC142" s="32"/>
      <c r="AD142" s="32"/>
      <c r="AE142" s="32"/>
      <c r="AR142" s="157" t="s">
        <v>147</v>
      </c>
      <c r="AT142" s="157" t="s">
        <v>143</v>
      </c>
      <c r="AU142" s="157" t="s">
        <v>84</v>
      </c>
      <c r="AY142" s="17" t="s">
        <v>140</v>
      </c>
      <c r="BE142" s="158">
        <f>IF(N142="základní",J142,0)</f>
        <v>0</v>
      </c>
      <c r="BF142" s="158">
        <f>IF(N142="snížená",J142,0)</f>
        <v>0</v>
      </c>
      <c r="BG142" s="158">
        <f>IF(N142="zákl. přenesená",J142,0)</f>
        <v>0</v>
      </c>
      <c r="BH142" s="158">
        <f>IF(N142="sníž. přenesená",J142,0)</f>
        <v>0</v>
      </c>
      <c r="BI142" s="158">
        <f>IF(N142="nulová",J142,0)</f>
        <v>0</v>
      </c>
      <c r="BJ142" s="17" t="s">
        <v>82</v>
      </c>
      <c r="BK142" s="158">
        <f>ROUND(I142*H142,2)</f>
        <v>0</v>
      </c>
      <c r="BL142" s="17" t="s">
        <v>147</v>
      </c>
      <c r="BM142" s="157" t="s">
        <v>416</v>
      </c>
    </row>
    <row r="143" spans="1:47" s="2" customFormat="1" ht="12">
      <c r="A143" s="32"/>
      <c r="B143" s="33"/>
      <c r="C143" s="32"/>
      <c r="D143" s="159" t="s">
        <v>149</v>
      </c>
      <c r="E143" s="32"/>
      <c r="F143" s="160" t="s">
        <v>415</v>
      </c>
      <c r="G143" s="32"/>
      <c r="H143" s="32"/>
      <c r="I143" s="161"/>
      <c r="J143" s="32"/>
      <c r="K143" s="32"/>
      <c r="L143" s="33"/>
      <c r="M143" s="162"/>
      <c r="N143" s="163"/>
      <c r="O143" s="58"/>
      <c r="P143" s="58"/>
      <c r="Q143" s="58"/>
      <c r="R143" s="58"/>
      <c r="S143" s="58"/>
      <c r="T143" s="59"/>
      <c r="U143" s="32"/>
      <c r="V143" s="32"/>
      <c r="W143" s="32"/>
      <c r="X143" s="32"/>
      <c r="Y143" s="32"/>
      <c r="Z143" s="32"/>
      <c r="AA143" s="32"/>
      <c r="AB143" s="32"/>
      <c r="AC143" s="32"/>
      <c r="AD143" s="32"/>
      <c r="AE143" s="32"/>
      <c r="AT143" s="17" t="s">
        <v>149</v>
      </c>
      <c r="AU143" s="17" t="s">
        <v>84</v>
      </c>
    </row>
    <row r="144" spans="1:65" s="2" customFormat="1" ht="21.75" customHeight="1">
      <c r="A144" s="32"/>
      <c r="B144" s="144"/>
      <c r="C144" s="145" t="s">
        <v>8</v>
      </c>
      <c r="D144" s="145" t="s">
        <v>143</v>
      </c>
      <c r="E144" s="146" t="s">
        <v>417</v>
      </c>
      <c r="F144" s="147" t="s">
        <v>418</v>
      </c>
      <c r="G144" s="148" t="s">
        <v>379</v>
      </c>
      <c r="H144" s="149">
        <v>1604.16</v>
      </c>
      <c r="I144" s="150"/>
      <c r="J144" s="151">
        <f>ROUND(I144*H144,2)</f>
        <v>0</v>
      </c>
      <c r="K144" s="152"/>
      <c r="L144" s="33"/>
      <c r="M144" s="153" t="s">
        <v>1</v>
      </c>
      <c r="N144" s="154" t="s">
        <v>39</v>
      </c>
      <c r="O144" s="58"/>
      <c r="P144" s="155">
        <f>O144*H144</f>
        <v>0</v>
      </c>
      <c r="Q144" s="155">
        <v>0</v>
      </c>
      <c r="R144" s="155">
        <f>Q144*H144</f>
        <v>0</v>
      </c>
      <c r="S144" s="155">
        <v>0</v>
      </c>
      <c r="T144" s="156">
        <f>S144*H144</f>
        <v>0</v>
      </c>
      <c r="U144" s="32"/>
      <c r="V144" s="32"/>
      <c r="W144" s="32"/>
      <c r="X144" s="32"/>
      <c r="Y144" s="32"/>
      <c r="Z144" s="32"/>
      <c r="AA144" s="32"/>
      <c r="AB144" s="32"/>
      <c r="AC144" s="32"/>
      <c r="AD144" s="32"/>
      <c r="AE144" s="32"/>
      <c r="AR144" s="157" t="s">
        <v>147</v>
      </c>
      <c r="AT144" s="157" t="s">
        <v>143</v>
      </c>
      <c r="AU144" s="157" t="s">
        <v>84</v>
      </c>
      <c r="AY144" s="17" t="s">
        <v>140</v>
      </c>
      <c r="BE144" s="158">
        <f>IF(N144="základní",J144,0)</f>
        <v>0</v>
      </c>
      <c r="BF144" s="158">
        <f>IF(N144="snížená",J144,0)</f>
        <v>0</v>
      </c>
      <c r="BG144" s="158">
        <f>IF(N144="zákl. přenesená",J144,0)</f>
        <v>0</v>
      </c>
      <c r="BH144" s="158">
        <f>IF(N144="sníž. přenesená",J144,0)</f>
        <v>0</v>
      </c>
      <c r="BI144" s="158">
        <f>IF(N144="nulová",J144,0)</f>
        <v>0</v>
      </c>
      <c r="BJ144" s="17" t="s">
        <v>82</v>
      </c>
      <c r="BK144" s="158">
        <f>ROUND(I144*H144,2)</f>
        <v>0</v>
      </c>
      <c r="BL144" s="17" t="s">
        <v>147</v>
      </c>
      <c r="BM144" s="157" t="s">
        <v>419</v>
      </c>
    </row>
    <row r="145" spans="1:47" s="2" customFormat="1" ht="19.5">
      <c r="A145" s="32"/>
      <c r="B145" s="33"/>
      <c r="C145" s="32"/>
      <c r="D145" s="159" t="s">
        <v>149</v>
      </c>
      <c r="E145" s="32"/>
      <c r="F145" s="160" t="s">
        <v>420</v>
      </c>
      <c r="G145" s="32"/>
      <c r="H145" s="32"/>
      <c r="I145" s="161"/>
      <c r="J145" s="32"/>
      <c r="K145" s="32"/>
      <c r="L145" s="33"/>
      <c r="M145" s="162"/>
      <c r="N145" s="163"/>
      <c r="O145" s="58"/>
      <c r="P145" s="58"/>
      <c r="Q145" s="58"/>
      <c r="R145" s="58"/>
      <c r="S145" s="58"/>
      <c r="T145" s="59"/>
      <c r="U145" s="32"/>
      <c r="V145" s="32"/>
      <c r="W145" s="32"/>
      <c r="X145" s="32"/>
      <c r="Y145" s="32"/>
      <c r="Z145" s="32"/>
      <c r="AA145" s="32"/>
      <c r="AB145" s="32"/>
      <c r="AC145" s="32"/>
      <c r="AD145" s="32"/>
      <c r="AE145" s="32"/>
      <c r="AT145" s="17" t="s">
        <v>149</v>
      </c>
      <c r="AU145" s="17" t="s">
        <v>84</v>
      </c>
    </row>
    <row r="146" spans="1:65" s="2" customFormat="1" ht="24.2" customHeight="1">
      <c r="A146" s="32"/>
      <c r="B146" s="144"/>
      <c r="C146" s="145" t="s">
        <v>301</v>
      </c>
      <c r="D146" s="145" t="s">
        <v>143</v>
      </c>
      <c r="E146" s="146" t="s">
        <v>421</v>
      </c>
      <c r="F146" s="147" t="s">
        <v>422</v>
      </c>
      <c r="G146" s="148" t="s">
        <v>177</v>
      </c>
      <c r="H146" s="149">
        <v>2.8</v>
      </c>
      <c r="I146" s="150"/>
      <c r="J146" s="151">
        <f>ROUND(I146*H146,2)</f>
        <v>0</v>
      </c>
      <c r="K146" s="152"/>
      <c r="L146" s="33"/>
      <c r="M146" s="153" t="s">
        <v>1</v>
      </c>
      <c r="N146" s="154" t="s">
        <v>39</v>
      </c>
      <c r="O146" s="58"/>
      <c r="P146" s="155">
        <f>O146*H146</f>
        <v>0</v>
      </c>
      <c r="Q146" s="155">
        <v>0</v>
      </c>
      <c r="R146" s="155">
        <f>Q146*H146</f>
        <v>0</v>
      </c>
      <c r="S146" s="155">
        <v>0</v>
      </c>
      <c r="T146" s="156">
        <f>S146*H146</f>
        <v>0</v>
      </c>
      <c r="U146" s="32"/>
      <c r="V146" s="32"/>
      <c r="W146" s="32"/>
      <c r="X146" s="32"/>
      <c r="Y146" s="32"/>
      <c r="Z146" s="32"/>
      <c r="AA146" s="32"/>
      <c r="AB146" s="32"/>
      <c r="AC146" s="32"/>
      <c r="AD146" s="32"/>
      <c r="AE146" s="32"/>
      <c r="AR146" s="157" t="s">
        <v>147</v>
      </c>
      <c r="AT146" s="157" t="s">
        <v>143</v>
      </c>
      <c r="AU146" s="157" t="s">
        <v>84</v>
      </c>
      <c r="AY146" s="17" t="s">
        <v>140</v>
      </c>
      <c r="BE146" s="158">
        <f>IF(N146="základní",J146,0)</f>
        <v>0</v>
      </c>
      <c r="BF146" s="158">
        <f>IF(N146="snížená",J146,0)</f>
        <v>0</v>
      </c>
      <c r="BG146" s="158">
        <f>IF(N146="zákl. přenesená",J146,0)</f>
        <v>0</v>
      </c>
      <c r="BH146" s="158">
        <f>IF(N146="sníž. přenesená",J146,0)</f>
        <v>0</v>
      </c>
      <c r="BI146" s="158">
        <f>IF(N146="nulová",J146,0)</f>
        <v>0</v>
      </c>
      <c r="BJ146" s="17" t="s">
        <v>82</v>
      </c>
      <c r="BK146" s="158">
        <f>ROUND(I146*H146,2)</f>
        <v>0</v>
      </c>
      <c r="BL146" s="17" t="s">
        <v>147</v>
      </c>
      <c r="BM146" s="157" t="s">
        <v>423</v>
      </c>
    </row>
    <row r="147" spans="1:47" s="2" customFormat="1" ht="39">
      <c r="A147" s="32"/>
      <c r="B147" s="33"/>
      <c r="C147" s="32"/>
      <c r="D147" s="159" t="s">
        <v>149</v>
      </c>
      <c r="E147" s="32"/>
      <c r="F147" s="160" t="s">
        <v>424</v>
      </c>
      <c r="G147" s="32"/>
      <c r="H147" s="32"/>
      <c r="I147" s="161"/>
      <c r="J147" s="32"/>
      <c r="K147" s="32"/>
      <c r="L147" s="33"/>
      <c r="M147" s="162"/>
      <c r="N147" s="163"/>
      <c r="O147" s="58"/>
      <c r="P147" s="58"/>
      <c r="Q147" s="58"/>
      <c r="R147" s="58"/>
      <c r="S147" s="58"/>
      <c r="T147" s="59"/>
      <c r="U147" s="32"/>
      <c r="V147" s="32"/>
      <c r="W147" s="32"/>
      <c r="X147" s="32"/>
      <c r="Y147" s="32"/>
      <c r="Z147" s="32"/>
      <c r="AA147" s="32"/>
      <c r="AB147" s="32"/>
      <c r="AC147" s="32"/>
      <c r="AD147" s="32"/>
      <c r="AE147" s="32"/>
      <c r="AT147" s="17" t="s">
        <v>149</v>
      </c>
      <c r="AU147" s="17" t="s">
        <v>84</v>
      </c>
    </row>
    <row r="148" spans="1:65" s="2" customFormat="1" ht="24.2" customHeight="1">
      <c r="A148" s="32"/>
      <c r="B148" s="144"/>
      <c r="C148" s="145" t="s">
        <v>425</v>
      </c>
      <c r="D148" s="145" t="s">
        <v>143</v>
      </c>
      <c r="E148" s="146" t="s">
        <v>426</v>
      </c>
      <c r="F148" s="147" t="s">
        <v>427</v>
      </c>
      <c r="G148" s="148" t="s">
        <v>379</v>
      </c>
      <c r="H148" s="149">
        <v>555.128</v>
      </c>
      <c r="I148" s="150"/>
      <c r="J148" s="151">
        <f>ROUND(I148*H148,2)</f>
        <v>0</v>
      </c>
      <c r="K148" s="152"/>
      <c r="L148" s="33"/>
      <c r="M148" s="153" t="s">
        <v>1</v>
      </c>
      <c r="N148" s="154" t="s">
        <v>39</v>
      </c>
      <c r="O148" s="58"/>
      <c r="P148" s="155">
        <f>O148*H148</f>
        <v>0</v>
      </c>
      <c r="Q148" s="155">
        <v>0</v>
      </c>
      <c r="R148" s="155">
        <f>Q148*H148</f>
        <v>0</v>
      </c>
      <c r="S148" s="155">
        <v>0</v>
      </c>
      <c r="T148" s="156">
        <f>S148*H148</f>
        <v>0</v>
      </c>
      <c r="U148" s="32"/>
      <c r="V148" s="32"/>
      <c r="W148" s="32"/>
      <c r="X148" s="32"/>
      <c r="Y148" s="32"/>
      <c r="Z148" s="32"/>
      <c r="AA148" s="32"/>
      <c r="AB148" s="32"/>
      <c r="AC148" s="32"/>
      <c r="AD148" s="32"/>
      <c r="AE148" s="32"/>
      <c r="AR148" s="157" t="s">
        <v>147</v>
      </c>
      <c r="AT148" s="157" t="s">
        <v>143</v>
      </c>
      <c r="AU148" s="157" t="s">
        <v>84</v>
      </c>
      <c r="AY148" s="17" t="s">
        <v>140</v>
      </c>
      <c r="BE148" s="158">
        <f>IF(N148="základní",J148,0)</f>
        <v>0</v>
      </c>
      <c r="BF148" s="158">
        <f>IF(N148="snížená",J148,0)</f>
        <v>0</v>
      </c>
      <c r="BG148" s="158">
        <f>IF(N148="zákl. přenesená",J148,0)</f>
        <v>0</v>
      </c>
      <c r="BH148" s="158">
        <f>IF(N148="sníž. přenesená",J148,0)</f>
        <v>0</v>
      </c>
      <c r="BI148" s="158">
        <f>IF(N148="nulová",J148,0)</f>
        <v>0</v>
      </c>
      <c r="BJ148" s="17" t="s">
        <v>82</v>
      </c>
      <c r="BK148" s="158">
        <f>ROUND(I148*H148,2)</f>
        <v>0</v>
      </c>
      <c r="BL148" s="17" t="s">
        <v>147</v>
      </c>
      <c r="BM148" s="157" t="s">
        <v>428</v>
      </c>
    </row>
    <row r="149" spans="1:47" s="2" customFormat="1" ht="48.75">
      <c r="A149" s="32"/>
      <c r="B149" s="33"/>
      <c r="C149" s="32"/>
      <c r="D149" s="159" t="s">
        <v>149</v>
      </c>
      <c r="E149" s="32"/>
      <c r="F149" s="160" t="s">
        <v>429</v>
      </c>
      <c r="G149" s="32"/>
      <c r="H149" s="32"/>
      <c r="I149" s="161"/>
      <c r="J149" s="32"/>
      <c r="K149" s="32"/>
      <c r="L149" s="33"/>
      <c r="M149" s="162"/>
      <c r="N149" s="163"/>
      <c r="O149" s="58"/>
      <c r="P149" s="58"/>
      <c r="Q149" s="58"/>
      <c r="R149" s="58"/>
      <c r="S149" s="58"/>
      <c r="T149" s="59"/>
      <c r="U149" s="32"/>
      <c r="V149" s="32"/>
      <c r="W149" s="32"/>
      <c r="X149" s="32"/>
      <c r="Y149" s="32"/>
      <c r="Z149" s="32"/>
      <c r="AA149" s="32"/>
      <c r="AB149" s="32"/>
      <c r="AC149" s="32"/>
      <c r="AD149" s="32"/>
      <c r="AE149" s="32"/>
      <c r="AT149" s="17" t="s">
        <v>149</v>
      </c>
      <c r="AU149" s="17" t="s">
        <v>84</v>
      </c>
    </row>
    <row r="150" spans="1:65" s="2" customFormat="1" ht="21.75" customHeight="1">
      <c r="A150" s="32"/>
      <c r="B150" s="144"/>
      <c r="C150" s="164" t="s">
        <v>430</v>
      </c>
      <c r="D150" s="164" t="s">
        <v>160</v>
      </c>
      <c r="E150" s="165" t="s">
        <v>431</v>
      </c>
      <c r="F150" s="166" t="s">
        <v>432</v>
      </c>
      <c r="G150" s="167" t="s">
        <v>385</v>
      </c>
      <c r="H150" s="168">
        <v>317.5</v>
      </c>
      <c r="I150" s="169"/>
      <c r="J150" s="170">
        <f>ROUND(I150*H150,2)</f>
        <v>0</v>
      </c>
      <c r="K150" s="171"/>
      <c r="L150" s="172"/>
      <c r="M150" s="173" t="s">
        <v>1</v>
      </c>
      <c r="N150" s="174" t="s">
        <v>39</v>
      </c>
      <c r="O150" s="58"/>
      <c r="P150" s="155">
        <f>O150*H150</f>
        <v>0</v>
      </c>
      <c r="Q150" s="155">
        <v>2.429</v>
      </c>
      <c r="R150" s="155">
        <f>Q150*H150</f>
        <v>771.2075</v>
      </c>
      <c r="S150" s="155">
        <v>0</v>
      </c>
      <c r="T150" s="156">
        <f>S150*H150</f>
        <v>0</v>
      </c>
      <c r="U150" s="32"/>
      <c r="V150" s="32"/>
      <c r="W150" s="32"/>
      <c r="X150" s="32"/>
      <c r="Y150" s="32"/>
      <c r="Z150" s="32"/>
      <c r="AA150" s="32"/>
      <c r="AB150" s="32"/>
      <c r="AC150" s="32"/>
      <c r="AD150" s="32"/>
      <c r="AE150" s="32"/>
      <c r="AR150" s="157" t="s">
        <v>163</v>
      </c>
      <c r="AT150" s="157" t="s">
        <v>160</v>
      </c>
      <c r="AU150" s="157" t="s">
        <v>84</v>
      </c>
      <c r="AY150" s="17" t="s">
        <v>140</v>
      </c>
      <c r="BE150" s="158">
        <f>IF(N150="základní",J150,0)</f>
        <v>0</v>
      </c>
      <c r="BF150" s="158">
        <f>IF(N150="snížená",J150,0)</f>
        <v>0</v>
      </c>
      <c r="BG150" s="158">
        <f>IF(N150="zákl. přenesená",J150,0)</f>
        <v>0</v>
      </c>
      <c r="BH150" s="158">
        <f>IF(N150="sníž. přenesená",J150,0)</f>
        <v>0</v>
      </c>
      <c r="BI150" s="158">
        <f>IF(N150="nulová",J150,0)</f>
        <v>0</v>
      </c>
      <c r="BJ150" s="17" t="s">
        <v>82</v>
      </c>
      <c r="BK150" s="158">
        <f>ROUND(I150*H150,2)</f>
        <v>0</v>
      </c>
      <c r="BL150" s="17" t="s">
        <v>147</v>
      </c>
      <c r="BM150" s="157" t="s">
        <v>433</v>
      </c>
    </row>
    <row r="151" spans="1:47" s="2" customFormat="1" ht="12">
      <c r="A151" s="32"/>
      <c r="B151" s="33"/>
      <c r="C151" s="32"/>
      <c r="D151" s="159" t="s">
        <v>149</v>
      </c>
      <c r="E151" s="32"/>
      <c r="F151" s="160" t="s">
        <v>434</v>
      </c>
      <c r="G151" s="32"/>
      <c r="H151" s="32"/>
      <c r="I151" s="161"/>
      <c r="J151" s="32"/>
      <c r="K151" s="32"/>
      <c r="L151" s="33"/>
      <c r="M151" s="162"/>
      <c r="N151" s="163"/>
      <c r="O151" s="58"/>
      <c r="P151" s="58"/>
      <c r="Q151" s="58"/>
      <c r="R151" s="58"/>
      <c r="S151" s="58"/>
      <c r="T151" s="59"/>
      <c r="U151" s="32"/>
      <c r="V151" s="32"/>
      <c r="W151" s="32"/>
      <c r="X151" s="32"/>
      <c r="Y151" s="32"/>
      <c r="Z151" s="32"/>
      <c r="AA151" s="32"/>
      <c r="AB151" s="32"/>
      <c r="AC151" s="32"/>
      <c r="AD151" s="32"/>
      <c r="AE151" s="32"/>
      <c r="AT151" s="17" t="s">
        <v>149</v>
      </c>
      <c r="AU151" s="17" t="s">
        <v>84</v>
      </c>
    </row>
    <row r="152" spans="1:65" s="2" customFormat="1" ht="24.2" customHeight="1">
      <c r="A152" s="32"/>
      <c r="B152" s="144"/>
      <c r="C152" s="145" t="s">
        <v>435</v>
      </c>
      <c r="D152" s="145" t="s">
        <v>143</v>
      </c>
      <c r="E152" s="146" t="s">
        <v>436</v>
      </c>
      <c r="F152" s="147" t="s">
        <v>437</v>
      </c>
      <c r="G152" s="148" t="s">
        <v>385</v>
      </c>
      <c r="H152" s="149">
        <v>161.53</v>
      </c>
      <c r="I152" s="150"/>
      <c r="J152" s="151">
        <f>ROUND(I152*H152,2)</f>
        <v>0</v>
      </c>
      <c r="K152" s="152"/>
      <c r="L152" s="33"/>
      <c r="M152" s="153" t="s">
        <v>1</v>
      </c>
      <c r="N152" s="154" t="s">
        <v>39</v>
      </c>
      <c r="O152" s="58"/>
      <c r="P152" s="155">
        <f>O152*H152</f>
        <v>0</v>
      </c>
      <c r="Q152" s="155">
        <v>0</v>
      </c>
      <c r="R152" s="155">
        <f>Q152*H152</f>
        <v>0</v>
      </c>
      <c r="S152" s="155">
        <v>0</v>
      </c>
      <c r="T152" s="156">
        <f>S152*H152</f>
        <v>0</v>
      </c>
      <c r="U152" s="32"/>
      <c r="V152" s="32"/>
      <c r="W152" s="32"/>
      <c r="X152" s="32"/>
      <c r="Y152" s="32"/>
      <c r="Z152" s="32"/>
      <c r="AA152" s="32"/>
      <c r="AB152" s="32"/>
      <c r="AC152" s="32"/>
      <c r="AD152" s="32"/>
      <c r="AE152" s="32"/>
      <c r="AR152" s="157" t="s">
        <v>147</v>
      </c>
      <c r="AT152" s="157" t="s">
        <v>143</v>
      </c>
      <c r="AU152" s="157" t="s">
        <v>84</v>
      </c>
      <c r="AY152" s="17" t="s">
        <v>140</v>
      </c>
      <c r="BE152" s="158">
        <f>IF(N152="základní",J152,0)</f>
        <v>0</v>
      </c>
      <c r="BF152" s="158">
        <f>IF(N152="snížená",J152,0)</f>
        <v>0</v>
      </c>
      <c r="BG152" s="158">
        <f>IF(N152="zákl. přenesená",J152,0)</f>
        <v>0</v>
      </c>
      <c r="BH152" s="158">
        <f>IF(N152="sníž. přenesená",J152,0)</f>
        <v>0</v>
      </c>
      <c r="BI152" s="158">
        <f>IF(N152="nulová",J152,0)</f>
        <v>0</v>
      </c>
      <c r="BJ152" s="17" t="s">
        <v>82</v>
      </c>
      <c r="BK152" s="158">
        <f>ROUND(I152*H152,2)</f>
        <v>0</v>
      </c>
      <c r="BL152" s="17" t="s">
        <v>147</v>
      </c>
      <c r="BM152" s="157" t="s">
        <v>438</v>
      </c>
    </row>
    <row r="153" spans="1:47" s="2" customFormat="1" ht="48.75">
      <c r="A153" s="32"/>
      <c r="B153" s="33"/>
      <c r="C153" s="32"/>
      <c r="D153" s="159" t="s">
        <v>149</v>
      </c>
      <c r="E153" s="32"/>
      <c r="F153" s="160" t="s">
        <v>439</v>
      </c>
      <c r="G153" s="32"/>
      <c r="H153" s="32"/>
      <c r="I153" s="161"/>
      <c r="J153" s="32"/>
      <c r="K153" s="32"/>
      <c r="L153" s="33"/>
      <c r="M153" s="162"/>
      <c r="N153" s="163"/>
      <c r="O153" s="58"/>
      <c r="P153" s="58"/>
      <c r="Q153" s="58"/>
      <c r="R153" s="58"/>
      <c r="S153" s="58"/>
      <c r="T153" s="59"/>
      <c r="U153" s="32"/>
      <c r="V153" s="32"/>
      <c r="W153" s="32"/>
      <c r="X153" s="32"/>
      <c r="Y153" s="32"/>
      <c r="Z153" s="32"/>
      <c r="AA153" s="32"/>
      <c r="AB153" s="32"/>
      <c r="AC153" s="32"/>
      <c r="AD153" s="32"/>
      <c r="AE153" s="32"/>
      <c r="AT153" s="17" t="s">
        <v>149</v>
      </c>
      <c r="AU153" s="17" t="s">
        <v>84</v>
      </c>
    </row>
    <row r="154" spans="1:65" s="2" customFormat="1" ht="24.2" customHeight="1">
      <c r="A154" s="32"/>
      <c r="B154" s="144"/>
      <c r="C154" s="145" t="s">
        <v>319</v>
      </c>
      <c r="D154" s="145" t="s">
        <v>143</v>
      </c>
      <c r="E154" s="146" t="s">
        <v>440</v>
      </c>
      <c r="F154" s="147" t="s">
        <v>441</v>
      </c>
      <c r="G154" s="148" t="s">
        <v>385</v>
      </c>
      <c r="H154" s="149">
        <v>6190.8</v>
      </c>
      <c r="I154" s="150"/>
      <c r="J154" s="151">
        <f>ROUND(I154*H154,2)</f>
        <v>0</v>
      </c>
      <c r="K154" s="152"/>
      <c r="L154" s="33"/>
      <c r="M154" s="153" t="s">
        <v>1</v>
      </c>
      <c r="N154" s="154" t="s">
        <v>39</v>
      </c>
      <c r="O154" s="58"/>
      <c r="P154" s="155">
        <f>O154*H154</f>
        <v>0</v>
      </c>
      <c r="Q154" s="155">
        <v>0</v>
      </c>
      <c r="R154" s="155">
        <f>Q154*H154</f>
        <v>0</v>
      </c>
      <c r="S154" s="155">
        <v>0</v>
      </c>
      <c r="T154" s="156">
        <f>S154*H154</f>
        <v>0</v>
      </c>
      <c r="U154" s="32"/>
      <c r="V154" s="32"/>
      <c r="W154" s="32"/>
      <c r="X154" s="32"/>
      <c r="Y154" s="32"/>
      <c r="Z154" s="32"/>
      <c r="AA154" s="32"/>
      <c r="AB154" s="32"/>
      <c r="AC154" s="32"/>
      <c r="AD154" s="32"/>
      <c r="AE154" s="32"/>
      <c r="AR154" s="157" t="s">
        <v>147</v>
      </c>
      <c r="AT154" s="157" t="s">
        <v>143</v>
      </c>
      <c r="AU154" s="157" t="s">
        <v>84</v>
      </c>
      <c r="AY154" s="17" t="s">
        <v>140</v>
      </c>
      <c r="BE154" s="158">
        <f>IF(N154="základní",J154,0)</f>
        <v>0</v>
      </c>
      <c r="BF154" s="158">
        <f>IF(N154="snížená",J154,0)</f>
        <v>0</v>
      </c>
      <c r="BG154" s="158">
        <f>IF(N154="zákl. přenesená",J154,0)</f>
        <v>0</v>
      </c>
      <c r="BH154" s="158">
        <f>IF(N154="sníž. přenesená",J154,0)</f>
        <v>0</v>
      </c>
      <c r="BI154" s="158">
        <f>IF(N154="nulová",J154,0)</f>
        <v>0</v>
      </c>
      <c r="BJ154" s="17" t="s">
        <v>82</v>
      </c>
      <c r="BK154" s="158">
        <f>ROUND(I154*H154,2)</f>
        <v>0</v>
      </c>
      <c r="BL154" s="17" t="s">
        <v>147</v>
      </c>
      <c r="BM154" s="157" t="s">
        <v>442</v>
      </c>
    </row>
    <row r="155" spans="1:47" s="2" customFormat="1" ht="48.75">
      <c r="A155" s="32"/>
      <c r="B155" s="33"/>
      <c r="C155" s="32"/>
      <c r="D155" s="159" t="s">
        <v>149</v>
      </c>
      <c r="E155" s="32"/>
      <c r="F155" s="160" t="s">
        <v>443</v>
      </c>
      <c r="G155" s="32"/>
      <c r="H155" s="32"/>
      <c r="I155" s="161"/>
      <c r="J155" s="32"/>
      <c r="K155" s="32"/>
      <c r="L155" s="33"/>
      <c r="M155" s="162"/>
      <c r="N155" s="163"/>
      <c r="O155" s="58"/>
      <c r="P155" s="58"/>
      <c r="Q155" s="58"/>
      <c r="R155" s="58"/>
      <c r="S155" s="58"/>
      <c r="T155" s="59"/>
      <c r="U155" s="32"/>
      <c r="V155" s="32"/>
      <c r="W155" s="32"/>
      <c r="X155" s="32"/>
      <c r="Y155" s="32"/>
      <c r="Z155" s="32"/>
      <c r="AA155" s="32"/>
      <c r="AB155" s="32"/>
      <c r="AC155" s="32"/>
      <c r="AD155" s="32"/>
      <c r="AE155" s="32"/>
      <c r="AT155" s="17" t="s">
        <v>149</v>
      </c>
      <c r="AU155" s="17" t="s">
        <v>84</v>
      </c>
    </row>
    <row r="156" spans="1:65" s="2" customFormat="1" ht="16.5" customHeight="1">
      <c r="A156" s="32"/>
      <c r="B156" s="144"/>
      <c r="C156" s="145" t="s">
        <v>163</v>
      </c>
      <c r="D156" s="145" t="s">
        <v>143</v>
      </c>
      <c r="E156" s="146" t="s">
        <v>444</v>
      </c>
      <c r="F156" s="147" t="s">
        <v>445</v>
      </c>
      <c r="G156" s="148" t="s">
        <v>385</v>
      </c>
      <c r="H156" s="149">
        <v>2772.511</v>
      </c>
      <c r="I156" s="150"/>
      <c r="J156" s="151">
        <f>ROUND(I156*H156,2)</f>
        <v>0</v>
      </c>
      <c r="K156" s="152"/>
      <c r="L156" s="33"/>
      <c r="M156" s="153" t="s">
        <v>1</v>
      </c>
      <c r="N156" s="154" t="s">
        <v>39</v>
      </c>
      <c r="O156" s="58"/>
      <c r="P156" s="155">
        <f>O156*H156</f>
        <v>0</v>
      </c>
      <c r="Q156" s="155">
        <v>0</v>
      </c>
      <c r="R156" s="155">
        <f>Q156*H156</f>
        <v>0</v>
      </c>
      <c r="S156" s="155">
        <v>0</v>
      </c>
      <c r="T156" s="156">
        <f>S156*H156</f>
        <v>0</v>
      </c>
      <c r="U156" s="32"/>
      <c r="V156" s="32"/>
      <c r="W156" s="32"/>
      <c r="X156" s="32"/>
      <c r="Y156" s="32"/>
      <c r="Z156" s="32"/>
      <c r="AA156" s="32"/>
      <c r="AB156" s="32"/>
      <c r="AC156" s="32"/>
      <c r="AD156" s="32"/>
      <c r="AE156" s="32"/>
      <c r="AR156" s="157" t="s">
        <v>147</v>
      </c>
      <c r="AT156" s="157" t="s">
        <v>143</v>
      </c>
      <c r="AU156" s="157" t="s">
        <v>84</v>
      </c>
      <c r="AY156" s="17" t="s">
        <v>140</v>
      </c>
      <c r="BE156" s="158">
        <f>IF(N156="základní",J156,0)</f>
        <v>0</v>
      </c>
      <c r="BF156" s="158">
        <f>IF(N156="snížená",J156,0)</f>
        <v>0</v>
      </c>
      <c r="BG156" s="158">
        <f>IF(N156="zákl. přenesená",J156,0)</f>
        <v>0</v>
      </c>
      <c r="BH156" s="158">
        <f>IF(N156="sníž. přenesená",J156,0)</f>
        <v>0</v>
      </c>
      <c r="BI156" s="158">
        <f>IF(N156="nulová",J156,0)</f>
        <v>0</v>
      </c>
      <c r="BJ156" s="17" t="s">
        <v>82</v>
      </c>
      <c r="BK156" s="158">
        <f>ROUND(I156*H156,2)</f>
        <v>0</v>
      </c>
      <c r="BL156" s="17" t="s">
        <v>147</v>
      </c>
      <c r="BM156" s="157" t="s">
        <v>446</v>
      </c>
    </row>
    <row r="157" spans="1:47" s="2" customFormat="1" ht="78">
      <c r="A157" s="32"/>
      <c r="B157" s="33"/>
      <c r="C157" s="32"/>
      <c r="D157" s="159" t="s">
        <v>149</v>
      </c>
      <c r="E157" s="32"/>
      <c r="F157" s="160" t="s">
        <v>447</v>
      </c>
      <c r="G157" s="32"/>
      <c r="H157" s="32"/>
      <c r="I157" s="161"/>
      <c r="J157" s="32"/>
      <c r="K157" s="32"/>
      <c r="L157" s="33"/>
      <c r="M157" s="162"/>
      <c r="N157" s="163"/>
      <c r="O157" s="58"/>
      <c r="P157" s="58"/>
      <c r="Q157" s="58"/>
      <c r="R157" s="58"/>
      <c r="S157" s="58"/>
      <c r="T157" s="59"/>
      <c r="U157" s="32"/>
      <c r="V157" s="32"/>
      <c r="W157" s="32"/>
      <c r="X157" s="32"/>
      <c r="Y157" s="32"/>
      <c r="Z157" s="32"/>
      <c r="AA157" s="32"/>
      <c r="AB157" s="32"/>
      <c r="AC157" s="32"/>
      <c r="AD157" s="32"/>
      <c r="AE157" s="32"/>
      <c r="AT157" s="17" t="s">
        <v>149</v>
      </c>
      <c r="AU157" s="17" t="s">
        <v>84</v>
      </c>
    </row>
    <row r="158" spans="1:65" s="2" customFormat="1" ht="21.75" customHeight="1">
      <c r="A158" s="32"/>
      <c r="B158" s="144"/>
      <c r="C158" s="145" t="s">
        <v>277</v>
      </c>
      <c r="D158" s="145" t="s">
        <v>143</v>
      </c>
      <c r="E158" s="146" t="s">
        <v>448</v>
      </c>
      <c r="F158" s="147" t="s">
        <v>449</v>
      </c>
      <c r="G158" s="148" t="s">
        <v>385</v>
      </c>
      <c r="H158" s="149">
        <v>3095.4</v>
      </c>
      <c r="I158" s="150"/>
      <c r="J158" s="151">
        <f>ROUND(I158*H158,2)</f>
        <v>0</v>
      </c>
      <c r="K158" s="152"/>
      <c r="L158" s="33"/>
      <c r="M158" s="153" t="s">
        <v>1</v>
      </c>
      <c r="N158" s="154" t="s">
        <v>39</v>
      </c>
      <c r="O158" s="58"/>
      <c r="P158" s="155">
        <f>O158*H158</f>
        <v>0</v>
      </c>
      <c r="Q158" s="155">
        <v>0</v>
      </c>
      <c r="R158" s="155">
        <f>Q158*H158</f>
        <v>0</v>
      </c>
      <c r="S158" s="155">
        <v>0</v>
      </c>
      <c r="T158" s="156">
        <f>S158*H158</f>
        <v>0</v>
      </c>
      <c r="U158" s="32"/>
      <c r="V158" s="32"/>
      <c r="W158" s="32"/>
      <c r="X158" s="32"/>
      <c r="Y158" s="32"/>
      <c r="Z158" s="32"/>
      <c r="AA158" s="32"/>
      <c r="AB158" s="32"/>
      <c r="AC158" s="32"/>
      <c r="AD158" s="32"/>
      <c r="AE158" s="32"/>
      <c r="AR158" s="157" t="s">
        <v>147</v>
      </c>
      <c r="AT158" s="157" t="s">
        <v>143</v>
      </c>
      <c r="AU158" s="157" t="s">
        <v>84</v>
      </c>
      <c r="AY158" s="17" t="s">
        <v>140</v>
      </c>
      <c r="BE158" s="158">
        <f>IF(N158="základní",J158,0)</f>
        <v>0</v>
      </c>
      <c r="BF158" s="158">
        <f>IF(N158="snížená",J158,0)</f>
        <v>0</v>
      </c>
      <c r="BG158" s="158">
        <f>IF(N158="zákl. přenesená",J158,0)</f>
        <v>0</v>
      </c>
      <c r="BH158" s="158">
        <f>IF(N158="sníž. přenesená",J158,0)</f>
        <v>0</v>
      </c>
      <c r="BI158" s="158">
        <f>IF(N158="nulová",J158,0)</f>
        <v>0</v>
      </c>
      <c r="BJ158" s="17" t="s">
        <v>82</v>
      </c>
      <c r="BK158" s="158">
        <f>ROUND(I158*H158,2)</f>
        <v>0</v>
      </c>
      <c r="BL158" s="17" t="s">
        <v>147</v>
      </c>
      <c r="BM158" s="157" t="s">
        <v>450</v>
      </c>
    </row>
    <row r="159" spans="1:47" s="2" customFormat="1" ht="78">
      <c r="A159" s="32"/>
      <c r="B159" s="33"/>
      <c r="C159" s="32"/>
      <c r="D159" s="159" t="s">
        <v>149</v>
      </c>
      <c r="E159" s="32"/>
      <c r="F159" s="160" t="s">
        <v>447</v>
      </c>
      <c r="G159" s="32"/>
      <c r="H159" s="32"/>
      <c r="I159" s="161"/>
      <c r="J159" s="32"/>
      <c r="K159" s="32"/>
      <c r="L159" s="33"/>
      <c r="M159" s="162"/>
      <c r="N159" s="163"/>
      <c r="O159" s="58"/>
      <c r="P159" s="58"/>
      <c r="Q159" s="58"/>
      <c r="R159" s="58"/>
      <c r="S159" s="58"/>
      <c r="T159" s="59"/>
      <c r="U159" s="32"/>
      <c r="V159" s="32"/>
      <c r="W159" s="32"/>
      <c r="X159" s="32"/>
      <c r="Y159" s="32"/>
      <c r="Z159" s="32"/>
      <c r="AA159" s="32"/>
      <c r="AB159" s="32"/>
      <c r="AC159" s="32"/>
      <c r="AD159" s="32"/>
      <c r="AE159" s="32"/>
      <c r="AT159" s="17" t="s">
        <v>149</v>
      </c>
      <c r="AU159" s="17" t="s">
        <v>84</v>
      </c>
    </row>
    <row r="160" spans="1:65" s="2" customFormat="1" ht="24.2" customHeight="1">
      <c r="A160" s="32"/>
      <c r="B160" s="144"/>
      <c r="C160" s="164" t="s">
        <v>289</v>
      </c>
      <c r="D160" s="164" t="s">
        <v>160</v>
      </c>
      <c r="E160" s="165" t="s">
        <v>451</v>
      </c>
      <c r="F160" s="166" t="s">
        <v>452</v>
      </c>
      <c r="G160" s="167" t="s">
        <v>342</v>
      </c>
      <c r="H160" s="168">
        <v>323.06</v>
      </c>
      <c r="I160" s="169"/>
      <c r="J160" s="170">
        <f>ROUND(I160*H160,2)</f>
        <v>0</v>
      </c>
      <c r="K160" s="171"/>
      <c r="L160" s="172"/>
      <c r="M160" s="173" t="s">
        <v>1</v>
      </c>
      <c r="N160" s="174" t="s">
        <v>39</v>
      </c>
      <c r="O160" s="58"/>
      <c r="P160" s="155">
        <f>O160*H160</f>
        <v>0</v>
      </c>
      <c r="Q160" s="155">
        <v>1</v>
      </c>
      <c r="R160" s="155">
        <f>Q160*H160</f>
        <v>323.06</v>
      </c>
      <c r="S160" s="155">
        <v>0</v>
      </c>
      <c r="T160" s="156">
        <f>S160*H160</f>
        <v>0</v>
      </c>
      <c r="U160" s="32"/>
      <c r="V160" s="32"/>
      <c r="W160" s="32"/>
      <c r="X160" s="32"/>
      <c r="Y160" s="32"/>
      <c r="Z160" s="32"/>
      <c r="AA160" s="32"/>
      <c r="AB160" s="32"/>
      <c r="AC160" s="32"/>
      <c r="AD160" s="32"/>
      <c r="AE160" s="32"/>
      <c r="AR160" s="157" t="s">
        <v>163</v>
      </c>
      <c r="AT160" s="157" t="s">
        <v>160</v>
      </c>
      <c r="AU160" s="157" t="s">
        <v>84</v>
      </c>
      <c r="AY160" s="17" t="s">
        <v>140</v>
      </c>
      <c r="BE160" s="158">
        <f>IF(N160="základní",J160,0)</f>
        <v>0</v>
      </c>
      <c r="BF160" s="158">
        <f>IF(N160="snížená",J160,0)</f>
        <v>0</v>
      </c>
      <c r="BG160" s="158">
        <f>IF(N160="zákl. přenesená",J160,0)</f>
        <v>0</v>
      </c>
      <c r="BH160" s="158">
        <f>IF(N160="sníž. přenesená",J160,0)</f>
        <v>0</v>
      </c>
      <c r="BI160" s="158">
        <f>IF(N160="nulová",J160,0)</f>
        <v>0</v>
      </c>
      <c r="BJ160" s="17" t="s">
        <v>82</v>
      </c>
      <c r="BK160" s="158">
        <f>ROUND(I160*H160,2)</f>
        <v>0</v>
      </c>
      <c r="BL160" s="17" t="s">
        <v>147</v>
      </c>
      <c r="BM160" s="157" t="s">
        <v>453</v>
      </c>
    </row>
    <row r="161" spans="1:47" s="2" customFormat="1" ht="12">
      <c r="A161" s="32"/>
      <c r="B161" s="33"/>
      <c r="C161" s="32"/>
      <c r="D161" s="159" t="s">
        <v>149</v>
      </c>
      <c r="E161" s="32"/>
      <c r="F161" s="160" t="s">
        <v>454</v>
      </c>
      <c r="G161" s="32"/>
      <c r="H161" s="32"/>
      <c r="I161" s="161"/>
      <c r="J161" s="32"/>
      <c r="K161" s="32"/>
      <c r="L161" s="33"/>
      <c r="M161" s="162"/>
      <c r="N161" s="163"/>
      <c r="O161" s="58"/>
      <c r="P161" s="58"/>
      <c r="Q161" s="58"/>
      <c r="R161" s="58"/>
      <c r="S161" s="58"/>
      <c r="T161" s="59"/>
      <c r="U161" s="32"/>
      <c r="V161" s="32"/>
      <c r="W161" s="32"/>
      <c r="X161" s="32"/>
      <c r="Y161" s="32"/>
      <c r="Z161" s="32"/>
      <c r="AA161" s="32"/>
      <c r="AB161" s="32"/>
      <c r="AC161" s="32"/>
      <c r="AD161" s="32"/>
      <c r="AE161" s="32"/>
      <c r="AT161" s="17" t="s">
        <v>149</v>
      </c>
      <c r="AU161" s="17" t="s">
        <v>84</v>
      </c>
    </row>
    <row r="162" spans="1:65" s="2" customFormat="1" ht="24.2" customHeight="1">
      <c r="A162" s="32"/>
      <c r="B162" s="144"/>
      <c r="C162" s="164" t="s">
        <v>256</v>
      </c>
      <c r="D162" s="164" t="s">
        <v>160</v>
      </c>
      <c r="E162" s="165" t="s">
        <v>455</v>
      </c>
      <c r="F162" s="166" t="s">
        <v>456</v>
      </c>
      <c r="G162" s="167" t="s">
        <v>342</v>
      </c>
      <c r="H162" s="168">
        <v>5545.22</v>
      </c>
      <c r="I162" s="169"/>
      <c r="J162" s="170">
        <f>ROUND(I162*H162,2)</f>
        <v>0</v>
      </c>
      <c r="K162" s="171"/>
      <c r="L162" s="172"/>
      <c r="M162" s="173" t="s">
        <v>1</v>
      </c>
      <c r="N162" s="174" t="s">
        <v>39</v>
      </c>
      <c r="O162" s="58"/>
      <c r="P162" s="155">
        <f>O162*H162</f>
        <v>0</v>
      </c>
      <c r="Q162" s="155">
        <v>1</v>
      </c>
      <c r="R162" s="155">
        <f>Q162*H162</f>
        <v>5545.22</v>
      </c>
      <c r="S162" s="155">
        <v>0</v>
      </c>
      <c r="T162" s="156">
        <f>S162*H162</f>
        <v>0</v>
      </c>
      <c r="U162" s="32"/>
      <c r="V162" s="32"/>
      <c r="W162" s="32"/>
      <c r="X162" s="32"/>
      <c r="Y162" s="32"/>
      <c r="Z162" s="32"/>
      <c r="AA162" s="32"/>
      <c r="AB162" s="32"/>
      <c r="AC162" s="32"/>
      <c r="AD162" s="32"/>
      <c r="AE162" s="32"/>
      <c r="AR162" s="157" t="s">
        <v>163</v>
      </c>
      <c r="AT162" s="157" t="s">
        <v>160</v>
      </c>
      <c r="AU162" s="157" t="s">
        <v>84</v>
      </c>
      <c r="AY162" s="17" t="s">
        <v>140</v>
      </c>
      <c r="BE162" s="158">
        <f>IF(N162="základní",J162,0)</f>
        <v>0</v>
      </c>
      <c r="BF162" s="158">
        <f>IF(N162="snížená",J162,0)</f>
        <v>0</v>
      </c>
      <c r="BG162" s="158">
        <f>IF(N162="zákl. přenesená",J162,0)</f>
        <v>0</v>
      </c>
      <c r="BH162" s="158">
        <f>IF(N162="sníž. přenesená",J162,0)</f>
        <v>0</v>
      </c>
      <c r="BI162" s="158">
        <f>IF(N162="nulová",J162,0)</f>
        <v>0</v>
      </c>
      <c r="BJ162" s="17" t="s">
        <v>82</v>
      </c>
      <c r="BK162" s="158">
        <f>ROUND(I162*H162,2)</f>
        <v>0</v>
      </c>
      <c r="BL162" s="17" t="s">
        <v>147</v>
      </c>
      <c r="BM162" s="157" t="s">
        <v>457</v>
      </c>
    </row>
    <row r="163" spans="1:47" s="2" customFormat="1" ht="19.5">
      <c r="A163" s="32"/>
      <c r="B163" s="33"/>
      <c r="C163" s="32"/>
      <c r="D163" s="159" t="s">
        <v>149</v>
      </c>
      <c r="E163" s="32"/>
      <c r="F163" s="160" t="s">
        <v>456</v>
      </c>
      <c r="G163" s="32"/>
      <c r="H163" s="32"/>
      <c r="I163" s="161"/>
      <c r="J163" s="32"/>
      <c r="K163" s="32"/>
      <c r="L163" s="33"/>
      <c r="M163" s="162"/>
      <c r="N163" s="163"/>
      <c r="O163" s="58"/>
      <c r="P163" s="58"/>
      <c r="Q163" s="58"/>
      <c r="R163" s="58"/>
      <c r="S163" s="58"/>
      <c r="T163" s="59"/>
      <c r="U163" s="32"/>
      <c r="V163" s="32"/>
      <c r="W163" s="32"/>
      <c r="X163" s="32"/>
      <c r="Y163" s="32"/>
      <c r="Z163" s="32"/>
      <c r="AA163" s="32"/>
      <c r="AB163" s="32"/>
      <c r="AC163" s="32"/>
      <c r="AD163" s="32"/>
      <c r="AE163" s="32"/>
      <c r="AT163" s="17" t="s">
        <v>149</v>
      </c>
      <c r="AU163" s="17" t="s">
        <v>84</v>
      </c>
    </row>
    <row r="164" spans="1:65" s="2" customFormat="1" ht="24.2" customHeight="1">
      <c r="A164" s="32"/>
      <c r="B164" s="144"/>
      <c r="C164" s="164" t="s">
        <v>191</v>
      </c>
      <c r="D164" s="164" t="s">
        <v>160</v>
      </c>
      <c r="E164" s="165" t="s">
        <v>458</v>
      </c>
      <c r="F164" s="166" t="s">
        <v>459</v>
      </c>
      <c r="G164" s="167" t="s">
        <v>156</v>
      </c>
      <c r="H164" s="168">
        <v>19</v>
      </c>
      <c r="I164" s="169"/>
      <c r="J164" s="170">
        <f>ROUND(I164*H164,2)</f>
        <v>0</v>
      </c>
      <c r="K164" s="171"/>
      <c r="L164" s="172"/>
      <c r="M164" s="173" t="s">
        <v>1</v>
      </c>
      <c r="N164" s="174" t="s">
        <v>39</v>
      </c>
      <c r="O164" s="58"/>
      <c r="P164" s="155">
        <f>O164*H164</f>
        <v>0</v>
      </c>
      <c r="Q164" s="155">
        <v>5.9268</v>
      </c>
      <c r="R164" s="155">
        <f>Q164*H164</f>
        <v>112.6092</v>
      </c>
      <c r="S164" s="155">
        <v>0</v>
      </c>
      <c r="T164" s="156">
        <f>S164*H164</f>
        <v>0</v>
      </c>
      <c r="U164" s="32"/>
      <c r="V164" s="32"/>
      <c r="W164" s="32"/>
      <c r="X164" s="32"/>
      <c r="Y164" s="32"/>
      <c r="Z164" s="32"/>
      <c r="AA164" s="32"/>
      <c r="AB164" s="32"/>
      <c r="AC164" s="32"/>
      <c r="AD164" s="32"/>
      <c r="AE164" s="32"/>
      <c r="AR164" s="157" t="s">
        <v>163</v>
      </c>
      <c r="AT164" s="157" t="s">
        <v>160</v>
      </c>
      <c r="AU164" s="157" t="s">
        <v>84</v>
      </c>
      <c r="AY164" s="17" t="s">
        <v>140</v>
      </c>
      <c r="BE164" s="158">
        <f>IF(N164="základní",J164,0)</f>
        <v>0</v>
      </c>
      <c r="BF164" s="158">
        <f>IF(N164="snížená",J164,0)</f>
        <v>0</v>
      </c>
      <c r="BG164" s="158">
        <f>IF(N164="zákl. přenesená",J164,0)</f>
        <v>0</v>
      </c>
      <c r="BH164" s="158">
        <f>IF(N164="sníž. přenesená",J164,0)</f>
        <v>0</v>
      </c>
      <c r="BI164" s="158">
        <f>IF(N164="nulová",J164,0)</f>
        <v>0</v>
      </c>
      <c r="BJ164" s="17" t="s">
        <v>82</v>
      </c>
      <c r="BK164" s="158">
        <f>ROUND(I164*H164,2)</f>
        <v>0</v>
      </c>
      <c r="BL164" s="17" t="s">
        <v>147</v>
      </c>
      <c r="BM164" s="157" t="s">
        <v>460</v>
      </c>
    </row>
    <row r="165" spans="1:47" s="2" customFormat="1" ht="12">
      <c r="A165" s="32"/>
      <c r="B165" s="33"/>
      <c r="C165" s="32"/>
      <c r="D165" s="159" t="s">
        <v>149</v>
      </c>
      <c r="E165" s="32"/>
      <c r="F165" s="160" t="s">
        <v>461</v>
      </c>
      <c r="G165" s="32"/>
      <c r="H165" s="32"/>
      <c r="I165" s="161"/>
      <c r="J165" s="32"/>
      <c r="K165" s="32"/>
      <c r="L165" s="33"/>
      <c r="M165" s="162"/>
      <c r="N165" s="163"/>
      <c r="O165" s="58"/>
      <c r="P165" s="58"/>
      <c r="Q165" s="58"/>
      <c r="R165" s="58"/>
      <c r="S165" s="58"/>
      <c r="T165" s="59"/>
      <c r="U165" s="32"/>
      <c r="V165" s="32"/>
      <c r="W165" s="32"/>
      <c r="X165" s="32"/>
      <c r="Y165" s="32"/>
      <c r="Z165" s="32"/>
      <c r="AA165" s="32"/>
      <c r="AB165" s="32"/>
      <c r="AC165" s="32"/>
      <c r="AD165" s="32"/>
      <c r="AE165" s="32"/>
      <c r="AT165" s="17" t="s">
        <v>149</v>
      </c>
      <c r="AU165" s="17" t="s">
        <v>84</v>
      </c>
    </row>
    <row r="166" spans="1:65" s="2" customFormat="1" ht="24.2" customHeight="1">
      <c r="A166" s="32"/>
      <c r="B166" s="144"/>
      <c r="C166" s="145" t="s">
        <v>251</v>
      </c>
      <c r="D166" s="145" t="s">
        <v>143</v>
      </c>
      <c r="E166" s="146" t="s">
        <v>462</v>
      </c>
      <c r="F166" s="147" t="s">
        <v>463</v>
      </c>
      <c r="G166" s="148" t="s">
        <v>177</v>
      </c>
      <c r="H166" s="149">
        <v>5.6</v>
      </c>
      <c r="I166" s="150"/>
      <c r="J166" s="151">
        <f>ROUND(I166*H166,2)</f>
        <v>0</v>
      </c>
      <c r="K166" s="152"/>
      <c r="L166" s="33"/>
      <c r="M166" s="153" t="s">
        <v>1</v>
      </c>
      <c r="N166" s="154" t="s">
        <v>39</v>
      </c>
      <c r="O166" s="58"/>
      <c r="P166" s="155">
        <f>O166*H166</f>
        <v>0</v>
      </c>
      <c r="Q166" s="155">
        <v>0</v>
      </c>
      <c r="R166" s="155">
        <f>Q166*H166</f>
        <v>0</v>
      </c>
      <c r="S166" s="155">
        <v>0</v>
      </c>
      <c r="T166" s="156">
        <f>S166*H166</f>
        <v>0</v>
      </c>
      <c r="U166" s="32"/>
      <c r="V166" s="32"/>
      <c r="W166" s="32"/>
      <c r="X166" s="32"/>
      <c r="Y166" s="32"/>
      <c r="Z166" s="32"/>
      <c r="AA166" s="32"/>
      <c r="AB166" s="32"/>
      <c r="AC166" s="32"/>
      <c r="AD166" s="32"/>
      <c r="AE166" s="32"/>
      <c r="AR166" s="157" t="s">
        <v>147</v>
      </c>
      <c r="AT166" s="157" t="s">
        <v>143</v>
      </c>
      <c r="AU166" s="157" t="s">
        <v>84</v>
      </c>
      <c r="AY166" s="17" t="s">
        <v>140</v>
      </c>
      <c r="BE166" s="158">
        <f>IF(N166="základní",J166,0)</f>
        <v>0</v>
      </c>
      <c r="BF166" s="158">
        <f>IF(N166="snížená",J166,0)</f>
        <v>0</v>
      </c>
      <c r="BG166" s="158">
        <f>IF(N166="zákl. přenesená",J166,0)</f>
        <v>0</v>
      </c>
      <c r="BH166" s="158">
        <f>IF(N166="sníž. přenesená",J166,0)</f>
        <v>0</v>
      </c>
      <c r="BI166" s="158">
        <f>IF(N166="nulová",J166,0)</f>
        <v>0</v>
      </c>
      <c r="BJ166" s="17" t="s">
        <v>82</v>
      </c>
      <c r="BK166" s="158">
        <f>ROUND(I166*H166,2)</f>
        <v>0</v>
      </c>
      <c r="BL166" s="17" t="s">
        <v>147</v>
      </c>
      <c r="BM166" s="157" t="s">
        <v>464</v>
      </c>
    </row>
    <row r="167" spans="1:47" s="2" customFormat="1" ht="48.75">
      <c r="A167" s="32"/>
      <c r="B167" s="33"/>
      <c r="C167" s="32"/>
      <c r="D167" s="159" t="s">
        <v>149</v>
      </c>
      <c r="E167" s="32"/>
      <c r="F167" s="160" t="s">
        <v>465</v>
      </c>
      <c r="G167" s="32"/>
      <c r="H167" s="32"/>
      <c r="I167" s="161"/>
      <c r="J167" s="32"/>
      <c r="K167" s="32"/>
      <c r="L167" s="33"/>
      <c r="M167" s="162"/>
      <c r="N167" s="163"/>
      <c r="O167" s="58"/>
      <c r="P167" s="58"/>
      <c r="Q167" s="58"/>
      <c r="R167" s="58"/>
      <c r="S167" s="58"/>
      <c r="T167" s="59"/>
      <c r="U167" s="32"/>
      <c r="V167" s="32"/>
      <c r="W167" s="32"/>
      <c r="X167" s="32"/>
      <c r="Y167" s="32"/>
      <c r="Z167" s="32"/>
      <c r="AA167" s="32"/>
      <c r="AB167" s="32"/>
      <c r="AC167" s="32"/>
      <c r="AD167" s="32"/>
      <c r="AE167" s="32"/>
      <c r="AT167" s="17" t="s">
        <v>149</v>
      </c>
      <c r="AU167" s="17" t="s">
        <v>84</v>
      </c>
    </row>
    <row r="168" spans="1:65" s="2" customFormat="1" ht="24.2" customHeight="1">
      <c r="A168" s="32"/>
      <c r="B168" s="144"/>
      <c r="C168" s="164" t="s">
        <v>178</v>
      </c>
      <c r="D168" s="164" t="s">
        <v>160</v>
      </c>
      <c r="E168" s="165" t="s">
        <v>466</v>
      </c>
      <c r="F168" s="166" t="s">
        <v>467</v>
      </c>
      <c r="G168" s="167" t="s">
        <v>156</v>
      </c>
      <c r="H168" s="168">
        <v>4667</v>
      </c>
      <c r="I168" s="169"/>
      <c r="J168" s="170">
        <f>ROUND(I168*H168,2)</f>
        <v>0</v>
      </c>
      <c r="K168" s="171"/>
      <c r="L168" s="172"/>
      <c r="M168" s="173" t="s">
        <v>1</v>
      </c>
      <c r="N168" s="174" t="s">
        <v>39</v>
      </c>
      <c r="O168" s="58"/>
      <c r="P168" s="155">
        <f>O168*H168</f>
        <v>0</v>
      </c>
      <c r="Q168" s="155">
        <v>0.32705</v>
      </c>
      <c r="R168" s="155">
        <f>Q168*H168</f>
        <v>1526.3423500000001</v>
      </c>
      <c r="S168" s="155">
        <v>0</v>
      </c>
      <c r="T168" s="156">
        <f>S168*H168</f>
        <v>0</v>
      </c>
      <c r="U168" s="32"/>
      <c r="V168" s="32"/>
      <c r="W168" s="32"/>
      <c r="X168" s="32"/>
      <c r="Y168" s="32"/>
      <c r="Z168" s="32"/>
      <c r="AA168" s="32"/>
      <c r="AB168" s="32"/>
      <c r="AC168" s="32"/>
      <c r="AD168" s="32"/>
      <c r="AE168" s="32"/>
      <c r="AR168" s="157" t="s">
        <v>163</v>
      </c>
      <c r="AT168" s="157" t="s">
        <v>160</v>
      </c>
      <c r="AU168" s="157" t="s">
        <v>84</v>
      </c>
      <c r="AY168" s="17" t="s">
        <v>140</v>
      </c>
      <c r="BE168" s="158">
        <f>IF(N168="základní",J168,0)</f>
        <v>0</v>
      </c>
      <c r="BF168" s="158">
        <f>IF(N168="snížená",J168,0)</f>
        <v>0</v>
      </c>
      <c r="BG168" s="158">
        <f>IF(N168="zákl. přenesená",J168,0)</f>
        <v>0</v>
      </c>
      <c r="BH168" s="158">
        <f>IF(N168="sníž. přenesená",J168,0)</f>
        <v>0</v>
      </c>
      <c r="BI168" s="158">
        <f>IF(N168="nulová",J168,0)</f>
        <v>0</v>
      </c>
      <c r="BJ168" s="17" t="s">
        <v>82</v>
      </c>
      <c r="BK168" s="158">
        <f>ROUND(I168*H168,2)</f>
        <v>0</v>
      </c>
      <c r="BL168" s="17" t="s">
        <v>147</v>
      </c>
      <c r="BM168" s="157" t="s">
        <v>468</v>
      </c>
    </row>
    <row r="169" spans="1:47" s="2" customFormat="1" ht="19.5">
      <c r="A169" s="32"/>
      <c r="B169" s="33"/>
      <c r="C169" s="32"/>
      <c r="D169" s="159" t="s">
        <v>149</v>
      </c>
      <c r="E169" s="32"/>
      <c r="F169" s="160" t="s">
        <v>469</v>
      </c>
      <c r="G169" s="32"/>
      <c r="H169" s="32"/>
      <c r="I169" s="161"/>
      <c r="J169" s="32"/>
      <c r="K169" s="32"/>
      <c r="L169" s="33"/>
      <c r="M169" s="162"/>
      <c r="N169" s="163"/>
      <c r="O169" s="58"/>
      <c r="P169" s="58"/>
      <c r="Q169" s="58"/>
      <c r="R169" s="58"/>
      <c r="S169" s="58"/>
      <c r="T169" s="59"/>
      <c r="U169" s="32"/>
      <c r="V169" s="32"/>
      <c r="W169" s="32"/>
      <c r="X169" s="32"/>
      <c r="Y169" s="32"/>
      <c r="Z169" s="32"/>
      <c r="AA169" s="32"/>
      <c r="AB169" s="32"/>
      <c r="AC169" s="32"/>
      <c r="AD169" s="32"/>
      <c r="AE169" s="32"/>
      <c r="AT169" s="17" t="s">
        <v>149</v>
      </c>
      <c r="AU169" s="17" t="s">
        <v>84</v>
      </c>
    </row>
    <row r="170" spans="1:65" s="2" customFormat="1" ht="24.2" customHeight="1">
      <c r="A170" s="32"/>
      <c r="B170" s="144"/>
      <c r="C170" s="164" t="s">
        <v>142</v>
      </c>
      <c r="D170" s="164" t="s">
        <v>160</v>
      </c>
      <c r="E170" s="165" t="s">
        <v>470</v>
      </c>
      <c r="F170" s="166" t="s">
        <v>471</v>
      </c>
      <c r="G170" s="167" t="s">
        <v>342</v>
      </c>
      <c r="H170" s="168">
        <v>6190.8</v>
      </c>
      <c r="I170" s="169"/>
      <c r="J170" s="170">
        <f>ROUND(I170*H170,2)</f>
        <v>0</v>
      </c>
      <c r="K170" s="171"/>
      <c r="L170" s="172"/>
      <c r="M170" s="173" t="s">
        <v>1</v>
      </c>
      <c r="N170" s="174" t="s">
        <v>39</v>
      </c>
      <c r="O170" s="58"/>
      <c r="P170" s="155">
        <f>O170*H170</f>
        <v>0</v>
      </c>
      <c r="Q170" s="155">
        <v>1</v>
      </c>
      <c r="R170" s="155">
        <f>Q170*H170</f>
        <v>6190.8</v>
      </c>
      <c r="S170" s="155">
        <v>0</v>
      </c>
      <c r="T170" s="156">
        <f>S170*H170</f>
        <v>0</v>
      </c>
      <c r="U170" s="32"/>
      <c r="V170" s="32"/>
      <c r="W170" s="32"/>
      <c r="X170" s="32"/>
      <c r="Y170" s="32"/>
      <c r="Z170" s="32"/>
      <c r="AA170" s="32"/>
      <c r="AB170" s="32"/>
      <c r="AC170" s="32"/>
      <c r="AD170" s="32"/>
      <c r="AE170" s="32"/>
      <c r="AR170" s="157" t="s">
        <v>163</v>
      </c>
      <c r="AT170" s="157" t="s">
        <v>160</v>
      </c>
      <c r="AU170" s="157" t="s">
        <v>84</v>
      </c>
      <c r="AY170" s="17" t="s">
        <v>140</v>
      </c>
      <c r="BE170" s="158">
        <f>IF(N170="základní",J170,0)</f>
        <v>0</v>
      </c>
      <c r="BF170" s="158">
        <f>IF(N170="snížená",J170,0)</f>
        <v>0</v>
      </c>
      <c r="BG170" s="158">
        <f>IF(N170="zákl. přenesená",J170,0)</f>
        <v>0</v>
      </c>
      <c r="BH170" s="158">
        <f>IF(N170="sníž. přenesená",J170,0)</f>
        <v>0</v>
      </c>
      <c r="BI170" s="158">
        <f>IF(N170="nulová",J170,0)</f>
        <v>0</v>
      </c>
      <c r="BJ170" s="17" t="s">
        <v>82</v>
      </c>
      <c r="BK170" s="158">
        <f>ROUND(I170*H170,2)</f>
        <v>0</v>
      </c>
      <c r="BL170" s="17" t="s">
        <v>147</v>
      </c>
      <c r="BM170" s="157" t="s">
        <v>472</v>
      </c>
    </row>
    <row r="171" spans="1:47" s="2" customFormat="1" ht="12">
      <c r="A171" s="32"/>
      <c r="B171" s="33"/>
      <c r="C171" s="32"/>
      <c r="D171" s="159" t="s">
        <v>149</v>
      </c>
      <c r="E171" s="32"/>
      <c r="F171" s="160" t="s">
        <v>473</v>
      </c>
      <c r="G171" s="32"/>
      <c r="H171" s="32"/>
      <c r="I171" s="161"/>
      <c r="J171" s="32"/>
      <c r="K171" s="32"/>
      <c r="L171" s="33"/>
      <c r="M171" s="162"/>
      <c r="N171" s="163"/>
      <c r="O171" s="58"/>
      <c r="P171" s="58"/>
      <c r="Q171" s="58"/>
      <c r="R171" s="58"/>
      <c r="S171" s="58"/>
      <c r="T171" s="59"/>
      <c r="U171" s="32"/>
      <c r="V171" s="32"/>
      <c r="W171" s="32"/>
      <c r="X171" s="32"/>
      <c r="Y171" s="32"/>
      <c r="Z171" s="32"/>
      <c r="AA171" s="32"/>
      <c r="AB171" s="32"/>
      <c r="AC171" s="32"/>
      <c r="AD171" s="32"/>
      <c r="AE171" s="32"/>
      <c r="AT171" s="17" t="s">
        <v>149</v>
      </c>
      <c r="AU171" s="17" t="s">
        <v>84</v>
      </c>
    </row>
    <row r="172" spans="2:51" s="13" customFormat="1" ht="12">
      <c r="B172" s="175"/>
      <c r="D172" s="159" t="s">
        <v>196</v>
      </c>
      <c r="E172" s="182" t="s">
        <v>1</v>
      </c>
      <c r="F172" s="176" t="s">
        <v>474</v>
      </c>
      <c r="H172" s="177">
        <v>6190.8</v>
      </c>
      <c r="I172" s="178"/>
      <c r="L172" s="175"/>
      <c r="M172" s="179"/>
      <c r="N172" s="180"/>
      <c r="O172" s="180"/>
      <c r="P172" s="180"/>
      <c r="Q172" s="180"/>
      <c r="R172" s="180"/>
      <c r="S172" s="180"/>
      <c r="T172" s="181"/>
      <c r="AT172" s="182" t="s">
        <v>196</v>
      </c>
      <c r="AU172" s="182" t="s">
        <v>84</v>
      </c>
      <c r="AV172" s="13" t="s">
        <v>84</v>
      </c>
      <c r="AW172" s="13" t="s">
        <v>30</v>
      </c>
      <c r="AX172" s="13" t="s">
        <v>82</v>
      </c>
      <c r="AY172" s="182" t="s">
        <v>140</v>
      </c>
    </row>
    <row r="173" spans="1:65" s="2" customFormat="1" ht="33" customHeight="1">
      <c r="A173" s="32"/>
      <c r="B173" s="144"/>
      <c r="C173" s="145" t="s">
        <v>370</v>
      </c>
      <c r="D173" s="145" t="s">
        <v>143</v>
      </c>
      <c r="E173" s="146" t="s">
        <v>475</v>
      </c>
      <c r="F173" s="147" t="s">
        <v>476</v>
      </c>
      <c r="G173" s="148" t="s">
        <v>177</v>
      </c>
      <c r="H173" s="149">
        <v>0.072</v>
      </c>
      <c r="I173" s="150"/>
      <c r="J173" s="151">
        <f>ROUND(I173*H173,2)</f>
        <v>0</v>
      </c>
      <c r="K173" s="152"/>
      <c r="L173" s="33"/>
      <c r="M173" s="153" t="s">
        <v>1</v>
      </c>
      <c r="N173" s="154" t="s">
        <v>39</v>
      </c>
      <c r="O173" s="58"/>
      <c r="P173" s="155">
        <f>O173*H173</f>
        <v>0</v>
      </c>
      <c r="Q173" s="155">
        <v>0</v>
      </c>
      <c r="R173" s="155">
        <f>Q173*H173</f>
        <v>0</v>
      </c>
      <c r="S173" s="155">
        <v>0</v>
      </c>
      <c r="T173" s="156">
        <f>S173*H173</f>
        <v>0</v>
      </c>
      <c r="U173" s="32"/>
      <c r="V173" s="32"/>
      <c r="W173" s="32"/>
      <c r="X173" s="32"/>
      <c r="Y173" s="32"/>
      <c r="Z173" s="32"/>
      <c r="AA173" s="32"/>
      <c r="AB173" s="32"/>
      <c r="AC173" s="32"/>
      <c r="AD173" s="32"/>
      <c r="AE173" s="32"/>
      <c r="AR173" s="157" t="s">
        <v>147</v>
      </c>
      <c r="AT173" s="157" t="s">
        <v>143</v>
      </c>
      <c r="AU173" s="157" t="s">
        <v>84</v>
      </c>
      <c r="AY173" s="17" t="s">
        <v>140</v>
      </c>
      <c r="BE173" s="158">
        <f>IF(N173="základní",J173,0)</f>
        <v>0</v>
      </c>
      <c r="BF173" s="158">
        <f>IF(N173="snížená",J173,0)</f>
        <v>0</v>
      </c>
      <c r="BG173" s="158">
        <f>IF(N173="zákl. přenesená",J173,0)</f>
        <v>0</v>
      </c>
      <c r="BH173" s="158">
        <f>IF(N173="sníž. přenesená",J173,0)</f>
        <v>0</v>
      </c>
      <c r="BI173" s="158">
        <f>IF(N173="nulová",J173,0)</f>
        <v>0</v>
      </c>
      <c r="BJ173" s="17" t="s">
        <v>82</v>
      </c>
      <c r="BK173" s="158">
        <f>ROUND(I173*H173,2)</f>
        <v>0</v>
      </c>
      <c r="BL173" s="17" t="s">
        <v>147</v>
      </c>
      <c r="BM173" s="157" t="s">
        <v>477</v>
      </c>
    </row>
    <row r="174" spans="1:47" s="2" customFormat="1" ht="39">
      <c r="A174" s="32"/>
      <c r="B174" s="33"/>
      <c r="C174" s="32"/>
      <c r="D174" s="159" t="s">
        <v>149</v>
      </c>
      <c r="E174" s="32"/>
      <c r="F174" s="160" t="s">
        <v>478</v>
      </c>
      <c r="G174" s="32"/>
      <c r="H174" s="32"/>
      <c r="I174" s="161"/>
      <c r="J174" s="32"/>
      <c r="K174" s="32"/>
      <c r="L174" s="33"/>
      <c r="M174" s="162"/>
      <c r="N174" s="163"/>
      <c r="O174" s="58"/>
      <c r="P174" s="58"/>
      <c r="Q174" s="58"/>
      <c r="R174" s="58"/>
      <c r="S174" s="58"/>
      <c r="T174" s="59"/>
      <c r="U174" s="32"/>
      <c r="V174" s="32"/>
      <c r="W174" s="32"/>
      <c r="X174" s="32"/>
      <c r="Y174" s="32"/>
      <c r="Z174" s="32"/>
      <c r="AA174" s="32"/>
      <c r="AB174" s="32"/>
      <c r="AC174" s="32"/>
      <c r="AD174" s="32"/>
      <c r="AE174" s="32"/>
      <c r="AT174" s="17" t="s">
        <v>149</v>
      </c>
      <c r="AU174" s="17" t="s">
        <v>84</v>
      </c>
    </row>
    <row r="175" spans="1:65" s="2" customFormat="1" ht="24.2" customHeight="1">
      <c r="A175" s="32"/>
      <c r="B175" s="144"/>
      <c r="C175" s="145" t="s">
        <v>212</v>
      </c>
      <c r="D175" s="145" t="s">
        <v>143</v>
      </c>
      <c r="E175" s="146" t="s">
        <v>479</v>
      </c>
      <c r="F175" s="147" t="s">
        <v>480</v>
      </c>
      <c r="G175" s="148" t="s">
        <v>177</v>
      </c>
      <c r="H175" s="149">
        <v>2.8</v>
      </c>
      <c r="I175" s="150"/>
      <c r="J175" s="151">
        <f>ROUND(I175*H175,2)</f>
        <v>0</v>
      </c>
      <c r="K175" s="152"/>
      <c r="L175" s="33"/>
      <c r="M175" s="153" t="s">
        <v>1</v>
      </c>
      <c r="N175" s="154" t="s">
        <v>39</v>
      </c>
      <c r="O175" s="58"/>
      <c r="P175" s="155">
        <f>O175*H175</f>
        <v>0</v>
      </c>
      <c r="Q175" s="155">
        <v>0</v>
      </c>
      <c r="R175" s="155">
        <f>Q175*H175</f>
        <v>0</v>
      </c>
      <c r="S175" s="155">
        <v>0</v>
      </c>
      <c r="T175" s="156">
        <f>S175*H175</f>
        <v>0</v>
      </c>
      <c r="U175" s="32"/>
      <c r="V175" s="32"/>
      <c r="W175" s="32"/>
      <c r="X175" s="32"/>
      <c r="Y175" s="32"/>
      <c r="Z175" s="32"/>
      <c r="AA175" s="32"/>
      <c r="AB175" s="32"/>
      <c r="AC175" s="32"/>
      <c r="AD175" s="32"/>
      <c r="AE175" s="32"/>
      <c r="AR175" s="157" t="s">
        <v>147</v>
      </c>
      <c r="AT175" s="157" t="s">
        <v>143</v>
      </c>
      <c r="AU175" s="157" t="s">
        <v>84</v>
      </c>
      <c r="AY175" s="17" t="s">
        <v>140</v>
      </c>
      <c r="BE175" s="158">
        <f>IF(N175="základní",J175,0)</f>
        <v>0</v>
      </c>
      <c r="BF175" s="158">
        <f>IF(N175="snížená",J175,0)</f>
        <v>0</v>
      </c>
      <c r="BG175" s="158">
        <f>IF(N175="zákl. přenesená",J175,0)</f>
        <v>0</v>
      </c>
      <c r="BH175" s="158">
        <f>IF(N175="sníž. přenesená",J175,0)</f>
        <v>0</v>
      </c>
      <c r="BI175" s="158">
        <f>IF(N175="nulová",J175,0)</f>
        <v>0</v>
      </c>
      <c r="BJ175" s="17" t="s">
        <v>82</v>
      </c>
      <c r="BK175" s="158">
        <f>ROUND(I175*H175,2)</f>
        <v>0</v>
      </c>
      <c r="BL175" s="17" t="s">
        <v>147</v>
      </c>
      <c r="BM175" s="157" t="s">
        <v>481</v>
      </c>
    </row>
    <row r="176" spans="1:47" s="2" customFormat="1" ht="78">
      <c r="A176" s="32"/>
      <c r="B176" s="33"/>
      <c r="C176" s="32"/>
      <c r="D176" s="159" t="s">
        <v>149</v>
      </c>
      <c r="E176" s="32"/>
      <c r="F176" s="160" t="s">
        <v>482</v>
      </c>
      <c r="G176" s="32"/>
      <c r="H176" s="32"/>
      <c r="I176" s="161"/>
      <c r="J176" s="32"/>
      <c r="K176" s="32"/>
      <c r="L176" s="33"/>
      <c r="M176" s="162"/>
      <c r="N176" s="163"/>
      <c r="O176" s="58"/>
      <c r="P176" s="58"/>
      <c r="Q176" s="58"/>
      <c r="R176" s="58"/>
      <c r="S176" s="58"/>
      <c r="T176" s="59"/>
      <c r="U176" s="32"/>
      <c r="V176" s="32"/>
      <c r="W176" s="32"/>
      <c r="X176" s="32"/>
      <c r="Y176" s="32"/>
      <c r="Z176" s="32"/>
      <c r="AA176" s="32"/>
      <c r="AB176" s="32"/>
      <c r="AC176" s="32"/>
      <c r="AD176" s="32"/>
      <c r="AE176" s="32"/>
      <c r="AT176" s="17" t="s">
        <v>149</v>
      </c>
      <c r="AU176" s="17" t="s">
        <v>84</v>
      </c>
    </row>
    <row r="177" spans="1:65" s="2" customFormat="1" ht="24.2" customHeight="1">
      <c r="A177" s="32"/>
      <c r="B177" s="144"/>
      <c r="C177" s="164" t="s">
        <v>237</v>
      </c>
      <c r="D177" s="164" t="s">
        <v>160</v>
      </c>
      <c r="E177" s="165" t="s">
        <v>483</v>
      </c>
      <c r="F177" s="166" t="s">
        <v>484</v>
      </c>
      <c r="G177" s="167" t="s">
        <v>342</v>
      </c>
      <c r="H177" s="168">
        <v>323.06</v>
      </c>
      <c r="I177" s="169"/>
      <c r="J177" s="170">
        <f>ROUND(I177*H177,2)</f>
        <v>0</v>
      </c>
      <c r="K177" s="171"/>
      <c r="L177" s="172"/>
      <c r="M177" s="173" t="s">
        <v>1</v>
      </c>
      <c r="N177" s="174" t="s">
        <v>39</v>
      </c>
      <c r="O177" s="58"/>
      <c r="P177" s="155">
        <f>O177*H177</f>
        <v>0</v>
      </c>
      <c r="Q177" s="155">
        <v>1</v>
      </c>
      <c r="R177" s="155">
        <f>Q177*H177</f>
        <v>323.06</v>
      </c>
      <c r="S177" s="155">
        <v>0</v>
      </c>
      <c r="T177" s="156">
        <f>S177*H177</f>
        <v>0</v>
      </c>
      <c r="U177" s="32"/>
      <c r="V177" s="32"/>
      <c r="W177" s="32"/>
      <c r="X177" s="32"/>
      <c r="Y177" s="32"/>
      <c r="Z177" s="32"/>
      <c r="AA177" s="32"/>
      <c r="AB177" s="32"/>
      <c r="AC177" s="32"/>
      <c r="AD177" s="32"/>
      <c r="AE177" s="32"/>
      <c r="AR177" s="157" t="s">
        <v>163</v>
      </c>
      <c r="AT177" s="157" t="s">
        <v>160</v>
      </c>
      <c r="AU177" s="157" t="s">
        <v>84</v>
      </c>
      <c r="AY177" s="17" t="s">
        <v>140</v>
      </c>
      <c r="BE177" s="158">
        <f>IF(N177="základní",J177,0)</f>
        <v>0</v>
      </c>
      <c r="BF177" s="158">
        <f>IF(N177="snížená",J177,0)</f>
        <v>0</v>
      </c>
      <c r="BG177" s="158">
        <f>IF(N177="zákl. přenesená",J177,0)</f>
        <v>0</v>
      </c>
      <c r="BH177" s="158">
        <f>IF(N177="sníž. přenesená",J177,0)</f>
        <v>0</v>
      </c>
      <c r="BI177" s="158">
        <f>IF(N177="nulová",J177,0)</f>
        <v>0</v>
      </c>
      <c r="BJ177" s="17" t="s">
        <v>82</v>
      </c>
      <c r="BK177" s="158">
        <f>ROUND(I177*H177,2)</f>
        <v>0</v>
      </c>
      <c r="BL177" s="17" t="s">
        <v>147</v>
      </c>
      <c r="BM177" s="157" t="s">
        <v>485</v>
      </c>
    </row>
    <row r="178" spans="1:47" s="2" customFormat="1" ht="12">
      <c r="A178" s="32"/>
      <c r="B178" s="33"/>
      <c r="C178" s="32"/>
      <c r="D178" s="159" t="s">
        <v>149</v>
      </c>
      <c r="E178" s="32"/>
      <c r="F178" s="160" t="s">
        <v>454</v>
      </c>
      <c r="G178" s="32"/>
      <c r="H178" s="32"/>
      <c r="I178" s="161"/>
      <c r="J178" s="32"/>
      <c r="K178" s="32"/>
      <c r="L178" s="33"/>
      <c r="M178" s="162"/>
      <c r="N178" s="163"/>
      <c r="O178" s="58"/>
      <c r="P178" s="58"/>
      <c r="Q178" s="58"/>
      <c r="R178" s="58"/>
      <c r="S178" s="58"/>
      <c r="T178" s="59"/>
      <c r="U178" s="32"/>
      <c r="V178" s="32"/>
      <c r="W178" s="32"/>
      <c r="X178" s="32"/>
      <c r="Y178" s="32"/>
      <c r="Z178" s="32"/>
      <c r="AA178" s="32"/>
      <c r="AB178" s="32"/>
      <c r="AC178" s="32"/>
      <c r="AD178" s="32"/>
      <c r="AE178" s="32"/>
      <c r="AT178" s="17" t="s">
        <v>149</v>
      </c>
      <c r="AU178" s="17" t="s">
        <v>84</v>
      </c>
    </row>
    <row r="179" spans="2:51" s="13" customFormat="1" ht="12">
      <c r="B179" s="175"/>
      <c r="D179" s="159" t="s">
        <v>196</v>
      </c>
      <c r="E179" s="182" t="s">
        <v>1</v>
      </c>
      <c r="F179" s="176" t="s">
        <v>486</v>
      </c>
      <c r="H179" s="177">
        <v>323.06</v>
      </c>
      <c r="I179" s="178"/>
      <c r="L179" s="175"/>
      <c r="M179" s="179"/>
      <c r="N179" s="180"/>
      <c r="O179" s="180"/>
      <c r="P179" s="180"/>
      <c r="Q179" s="180"/>
      <c r="R179" s="180"/>
      <c r="S179" s="180"/>
      <c r="T179" s="181"/>
      <c r="AT179" s="182" t="s">
        <v>196</v>
      </c>
      <c r="AU179" s="182" t="s">
        <v>84</v>
      </c>
      <c r="AV179" s="13" t="s">
        <v>84</v>
      </c>
      <c r="AW179" s="13" t="s">
        <v>30</v>
      </c>
      <c r="AX179" s="13" t="s">
        <v>82</v>
      </c>
      <c r="AY179" s="182" t="s">
        <v>140</v>
      </c>
    </row>
    <row r="180" spans="1:65" s="2" customFormat="1" ht="21.75" customHeight="1">
      <c r="A180" s="32"/>
      <c r="B180" s="144"/>
      <c r="C180" s="164" t="s">
        <v>242</v>
      </c>
      <c r="D180" s="164" t="s">
        <v>160</v>
      </c>
      <c r="E180" s="165" t="s">
        <v>487</v>
      </c>
      <c r="F180" s="166" t="s">
        <v>488</v>
      </c>
      <c r="G180" s="167" t="s">
        <v>385</v>
      </c>
      <c r="H180" s="168">
        <v>38.4</v>
      </c>
      <c r="I180" s="169"/>
      <c r="J180" s="170">
        <f>ROUND(I180*H180,2)</f>
        <v>0</v>
      </c>
      <c r="K180" s="171"/>
      <c r="L180" s="172"/>
      <c r="M180" s="173" t="s">
        <v>1</v>
      </c>
      <c r="N180" s="174" t="s">
        <v>39</v>
      </c>
      <c r="O180" s="58"/>
      <c r="P180" s="155">
        <f>O180*H180</f>
        <v>0</v>
      </c>
      <c r="Q180" s="155">
        <v>2.234</v>
      </c>
      <c r="R180" s="155">
        <f>Q180*H180</f>
        <v>85.7856</v>
      </c>
      <c r="S180" s="155">
        <v>0</v>
      </c>
      <c r="T180" s="156">
        <f>S180*H180</f>
        <v>0</v>
      </c>
      <c r="U180" s="32"/>
      <c r="V180" s="32"/>
      <c r="W180" s="32"/>
      <c r="X180" s="32"/>
      <c r="Y180" s="32"/>
      <c r="Z180" s="32"/>
      <c r="AA180" s="32"/>
      <c r="AB180" s="32"/>
      <c r="AC180" s="32"/>
      <c r="AD180" s="32"/>
      <c r="AE180" s="32"/>
      <c r="AR180" s="157" t="s">
        <v>163</v>
      </c>
      <c r="AT180" s="157" t="s">
        <v>160</v>
      </c>
      <c r="AU180" s="157" t="s">
        <v>84</v>
      </c>
      <c r="AY180" s="17" t="s">
        <v>140</v>
      </c>
      <c r="BE180" s="158">
        <f>IF(N180="základní",J180,0)</f>
        <v>0</v>
      </c>
      <c r="BF180" s="158">
        <f>IF(N180="snížená",J180,0)</f>
        <v>0</v>
      </c>
      <c r="BG180" s="158">
        <f>IF(N180="zákl. přenesená",J180,0)</f>
        <v>0</v>
      </c>
      <c r="BH180" s="158">
        <f>IF(N180="sníž. přenesená",J180,0)</f>
        <v>0</v>
      </c>
      <c r="BI180" s="158">
        <f>IF(N180="nulová",J180,0)</f>
        <v>0</v>
      </c>
      <c r="BJ180" s="17" t="s">
        <v>82</v>
      </c>
      <c r="BK180" s="158">
        <f>ROUND(I180*H180,2)</f>
        <v>0</v>
      </c>
      <c r="BL180" s="17" t="s">
        <v>147</v>
      </c>
      <c r="BM180" s="157" t="s">
        <v>489</v>
      </c>
    </row>
    <row r="181" spans="1:47" s="2" customFormat="1" ht="12">
      <c r="A181" s="32"/>
      <c r="B181" s="33"/>
      <c r="C181" s="32"/>
      <c r="D181" s="159" t="s">
        <v>149</v>
      </c>
      <c r="E181" s="32"/>
      <c r="F181" s="160" t="s">
        <v>490</v>
      </c>
      <c r="G181" s="32"/>
      <c r="H181" s="32"/>
      <c r="I181" s="161"/>
      <c r="J181" s="32"/>
      <c r="K181" s="32"/>
      <c r="L181" s="33"/>
      <c r="M181" s="162"/>
      <c r="N181" s="163"/>
      <c r="O181" s="58"/>
      <c r="P181" s="58"/>
      <c r="Q181" s="58"/>
      <c r="R181" s="58"/>
      <c r="S181" s="58"/>
      <c r="T181" s="59"/>
      <c r="U181" s="32"/>
      <c r="V181" s="32"/>
      <c r="W181" s="32"/>
      <c r="X181" s="32"/>
      <c r="Y181" s="32"/>
      <c r="Z181" s="32"/>
      <c r="AA181" s="32"/>
      <c r="AB181" s="32"/>
      <c r="AC181" s="32"/>
      <c r="AD181" s="32"/>
      <c r="AE181" s="32"/>
      <c r="AT181" s="17" t="s">
        <v>149</v>
      </c>
      <c r="AU181" s="17" t="s">
        <v>84</v>
      </c>
    </row>
    <row r="182" spans="1:65" s="2" customFormat="1" ht="24.2" customHeight="1">
      <c r="A182" s="32"/>
      <c r="B182" s="144"/>
      <c r="C182" s="164" t="s">
        <v>246</v>
      </c>
      <c r="D182" s="164" t="s">
        <v>160</v>
      </c>
      <c r="E182" s="165" t="s">
        <v>491</v>
      </c>
      <c r="F182" s="166" t="s">
        <v>492</v>
      </c>
      <c r="G182" s="167" t="s">
        <v>385</v>
      </c>
      <c r="H182" s="168">
        <v>805.422</v>
      </c>
      <c r="I182" s="169"/>
      <c r="J182" s="170">
        <f>ROUND(I182*H182,2)</f>
        <v>0</v>
      </c>
      <c r="K182" s="171"/>
      <c r="L182" s="172"/>
      <c r="M182" s="173" t="s">
        <v>1</v>
      </c>
      <c r="N182" s="174" t="s">
        <v>39</v>
      </c>
      <c r="O182" s="58"/>
      <c r="P182" s="155">
        <f>O182*H182</f>
        <v>0</v>
      </c>
      <c r="Q182" s="155">
        <v>2.429</v>
      </c>
      <c r="R182" s="155">
        <f>Q182*H182</f>
        <v>1956.370038</v>
      </c>
      <c r="S182" s="155">
        <v>0</v>
      </c>
      <c r="T182" s="156">
        <f>S182*H182</f>
        <v>0</v>
      </c>
      <c r="U182" s="32"/>
      <c r="V182" s="32"/>
      <c r="W182" s="32"/>
      <c r="X182" s="32"/>
      <c r="Y182" s="32"/>
      <c r="Z182" s="32"/>
      <c r="AA182" s="32"/>
      <c r="AB182" s="32"/>
      <c r="AC182" s="32"/>
      <c r="AD182" s="32"/>
      <c r="AE182" s="32"/>
      <c r="AR182" s="157" t="s">
        <v>163</v>
      </c>
      <c r="AT182" s="157" t="s">
        <v>160</v>
      </c>
      <c r="AU182" s="157" t="s">
        <v>84</v>
      </c>
      <c r="AY182" s="17" t="s">
        <v>140</v>
      </c>
      <c r="BE182" s="158">
        <f>IF(N182="základní",J182,0)</f>
        <v>0</v>
      </c>
      <c r="BF182" s="158">
        <f>IF(N182="snížená",J182,0)</f>
        <v>0</v>
      </c>
      <c r="BG182" s="158">
        <f>IF(N182="zákl. přenesená",J182,0)</f>
        <v>0</v>
      </c>
      <c r="BH182" s="158">
        <f>IF(N182="sníž. přenesená",J182,0)</f>
        <v>0</v>
      </c>
      <c r="BI182" s="158">
        <f>IF(N182="nulová",J182,0)</f>
        <v>0</v>
      </c>
      <c r="BJ182" s="17" t="s">
        <v>82</v>
      </c>
      <c r="BK182" s="158">
        <f>ROUND(I182*H182,2)</f>
        <v>0</v>
      </c>
      <c r="BL182" s="17" t="s">
        <v>147</v>
      </c>
      <c r="BM182" s="157" t="s">
        <v>493</v>
      </c>
    </row>
    <row r="183" spans="1:47" s="2" customFormat="1" ht="12">
      <c r="A183" s="32"/>
      <c r="B183" s="33"/>
      <c r="C183" s="32"/>
      <c r="D183" s="159" t="s">
        <v>149</v>
      </c>
      <c r="E183" s="32"/>
      <c r="F183" s="160" t="s">
        <v>494</v>
      </c>
      <c r="G183" s="32"/>
      <c r="H183" s="32"/>
      <c r="I183" s="161"/>
      <c r="J183" s="32"/>
      <c r="K183" s="32"/>
      <c r="L183" s="33"/>
      <c r="M183" s="162"/>
      <c r="N183" s="163"/>
      <c r="O183" s="58"/>
      <c r="P183" s="58"/>
      <c r="Q183" s="58"/>
      <c r="R183" s="58"/>
      <c r="S183" s="58"/>
      <c r="T183" s="59"/>
      <c r="U183" s="32"/>
      <c r="V183" s="32"/>
      <c r="W183" s="32"/>
      <c r="X183" s="32"/>
      <c r="Y183" s="32"/>
      <c r="Z183" s="32"/>
      <c r="AA183" s="32"/>
      <c r="AB183" s="32"/>
      <c r="AC183" s="32"/>
      <c r="AD183" s="32"/>
      <c r="AE183" s="32"/>
      <c r="AT183" s="17" t="s">
        <v>149</v>
      </c>
      <c r="AU183" s="17" t="s">
        <v>84</v>
      </c>
    </row>
    <row r="184" spans="1:65" s="2" customFormat="1" ht="24.2" customHeight="1">
      <c r="A184" s="32"/>
      <c r="B184" s="144"/>
      <c r="C184" s="145" t="s">
        <v>311</v>
      </c>
      <c r="D184" s="145" t="s">
        <v>143</v>
      </c>
      <c r="E184" s="146" t="s">
        <v>495</v>
      </c>
      <c r="F184" s="147" t="s">
        <v>496</v>
      </c>
      <c r="G184" s="148" t="s">
        <v>177</v>
      </c>
      <c r="H184" s="149">
        <v>2.8</v>
      </c>
      <c r="I184" s="150"/>
      <c r="J184" s="151">
        <f>ROUND(I184*H184,2)</f>
        <v>0</v>
      </c>
      <c r="K184" s="152"/>
      <c r="L184" s="33"/>
      <c r="M184" s="153" t="s">
        <v>1</v>
      </c>
      <c r="N184" s="154" t="s">
        <v>39</v>
      </c>
      <c r="O184" s="58"/>
      <c r="P184" s="155">
        <f>O184*H184</f>
        <v>0</v>
      </c>
      <c r="Q184" s="155">
        <v>0</v>
      </c>
      <c r="R184" s="155">
        <f>Q184*H184</f>
        <v>0</v>
      </c>
      <c r="S184" s="155">
        <v>0</v>
      </c>
      <c r="T184" s="156">
        <f>S184*H184</f>
        <v>0</v>
      </c>
      <c r="U184" s="32"/>
      <c r="V184" s="32"/>
      <c r="W184" s="32"/>
      <c r="X184" s="32"/>
      <c r="Y184" s="32"/>
      <c r="Z184" s="32"/>
      <c r="AA184" s="32"/>
      <c r="AB184" s="32"/>
      <c r="AC184" s="32"/>
      <c r="AD184" s="32"/>
      <c r="AE184" s="32"/>
      <c r="AR184" s="157" t="s">
        <v>147</v>
      </c>
      <c r="AT184" s="157" t="s">
        <v>143</v>
      </c>
      <c r="AU184" s="157" t="s">
        <v>84</v>
      </c>
      <c r="AY184" s="17" t="s">
        <v>140</v>
      </c>
      <c r="BE184" s="158">
        <f>IF(N184="základní",J184,0)</f>
        <v>0</v>
      </c>
      <c r="BF184" s="158">
        <f>IF(N184="snížená",J184,0)</f>
        <v>0</v>
      </c>
      <c r="BG184" s="158">
        <f>IF(N184="zákl. přenesená",J184,0)</f>
        <v>0</v>
      </c>
      <c r="BH184" s="158">
        <f>IF(N184="sníž. přenesená",J184,0)</f>
        <v>0</v>
      </c>
      <c r="BI184" s="158">
        <f>IF(N184="nulová",J184,0)</f>
        <v>0</v>
      </c>
      <c r="BJ184" s="17" t="s">
        <v>82</v>
      </c>
      <c r="BK184" s="158">
        <f>ROUND(I184*H184,2)</f>
        <v>0</v>
      </c>
      <c r="BL184" s="17" t="s">
        <v>147</v>
      </c>
      <c r="BM184" s="157" t="s">
        <v>497</v>
      </c>
    </row>
    <row r="185" spans="1:47" s="2" customFormat="1" ht="39">
      <c r="A185" s="32"/>
      <c r="B185" s="33"/>
      <c r="C185" s="32"/>
      <c r="D185" s="159" t="s">
        <v>149</v>
      </c>
      <c r="E185" s="32"/>
      <c r="F185" s="160" t="s">
        <v>498</v>
      </c>
      <c r="G185" s="32"/>
      <c r="H185" s="32"/>
      <c r="I185" s="161"/>
      <c r="J185" s="32"/>
      <c r="K185" s="32"/>
      <c r="L185" s="33"/>
      <c r="M185" s="162"/>
      <c r="N185" s="163"/>
      <c r="O185" s="58"/>
      <c r="P185" s="58"/>
      <c r="Q185" s="58"/>
      <c r="R185" s="58"/>
      <c r="S185" s="58"/>
      <c r="T185" s="59"/>
      <c r="U185" s="32"/>
      <c r="V185" s="32"/>
      <c r="W185" s="32"/>
      <c r="X185" s="32"/>
      <c r="Y185" s="32"/>
      <c r="Z185" s="32"/>
      <c r="AA185" s="32"/>
      <c r="AB185" s="32"/>
      <c r="AC185" s="32"/>
      <c r="AD185" s="32"/>
      <c r="AE185" s="32"/>
      <c r="AT185" s="17" t="s">
        <v>149</v>
      </c>
      <c r="AU185" s="17" t="s">
        <v>84</v>
      </c>
    </row>
    <row r="186" spans="1:65" s="2" customFormat="1" ht="24.2" customHeight="1">
      <c r="A186" s="32"/>
      <c r="B186" s="144"/>
      <c r="C186" s="145" t="s">
        <v>350</v>
      </c>
      <c r="D186" s="145" t="s">
        <v>143</v>
      </c>
      <c r="E186" s="146" t="s">
        <v>499</v>
      </c>
      <c r="F186" s="147" t="s">
        <v>500</v>
      </c>
      <c r="G186" s="148" t="s">
        <v>501</v>
      </c>
      <c r="H186" s="149">
        <v>76</v>
      </c>
      <c r="I186" s="150"/>
      <c r="J186" s="151">
        <f>ROUND(I186*H186,2)</f>
        <v>0</v>
      </c>
      <c r="K186" s="152"/>
      <c r="L186" s="33"/>
      <c r="M186" s="153" t="s">
        <v>1</v>
      </c>
      <c r="N186" s="154" t="s">
        <v>39</v>
      </c>
      <c r="O186" s="58"/>
      <c r="P186" s="155">
        <f>O186*H186</f>
        <v>0</v>
      </c>
      <c r="Q186" s="155">
        <v>0</v>
      </c>
      <c r="R186" s="155">
        <f>Q186*H186</f>
        <v>0</v>
      </c>
      <c r="S186" s="155">
        <v>0</v>
      </c>
      <c r="T186" s="156">
        <f>S186*H186</f>
        <v>0</v>
      </c>
      <c r="U186" s="32"/>
      <c r="V186" s="32"/>
      <c r="W186" s="32"/>
      <c r="X186" s="32"/>
      <c r="Y186" s="32"/>
      <c r="Z186" s="32"/>
      <c r="AA186" s="32"/>
      <c r="AB186" s="32"/>
      <c r="AC186" s="32"/>
      <c r="AD186" s="32"/>
      <c r="AE186" s="32"/>
      <c r="AR186" s="157" t="s">
        <v>147</v>
      </c>
      <c r="AT186" s="157" t="s">
        <v>143</v>
      </c>
      <c r="AU186" s="157" t="s">
        <v>84</v>
      </c>
      <c r="AY186" s="17" t="s">
        <v>140</v>
      </c>
      <c r="BE186" s="158">
        <f>IF(N186="základní",J186,0)</f>
        <v>0</v>
      </c>
      <c r="BF186" s="158">
        <f>IF(N186="snížená",J186,0)</f>
        <v>0</v>
      </c>
      <c r="BG186" s="158">
        <f>IF(N186="zákl. přenesená",J186,0)</f>
        <v>0</v>
      </c>
      <c r="BH186" s="158">
        <f>IF(N186="sníž. přenesená",J186,0)</f>
        <v>0</v>
      </c>
      <c r="BI186" s="158">
        <f>IF(N186="nulová",J186,0)</f>
        <v>0</v>
      </c>
      <c r="BJ186" s="17" t="s">
        <v>82</v>
      </c>
      <c r="BK186" s="158">
        <f>ROUND(I186*H186,2)</f>
        <v>0</v>
      </c>
      <c r="BL186" s="17" t="s">
        <v>147</v>
      </c>
      <c r="BM186" s="157" t="s">
        <v>502</v>
      </c>
    </row>
    <row r="187" spans="1:47" s="2" customFormat="1" ht="68.25">
      <c r="A187" s="32"/>
      <c r="B187" s="33"/>
      <c r="C187" s="32"/>
      <c r="D187" s="159" t="s">
        <v>149</v>
      </c>
      <c r="E187" s="32"/>
      <c r="F187" s="160" t="s">
        <v>503</v>
      </c>
      <c r="G187" s="32"/>
      <c r="H187" s="32"/>
      <c r="I187" s="161"/>
      <c r="J187" s="32"/>
      <c r="K187" s="32"/>
      <c r="L187" s="33"/>
      <c r="M187" s="162"/>
      <c r="N187" s="163"/>
      <c r="O187" s="58"/>
      <c r="P187" s="58"/>
      <c r="Q187" s="58"/>
      <c r="R187" s="58"/>
      <c r="S187" s="58"/>
      <c r="T187" s="59"/>
      <c r="U187" s="32"/>
      <c r="V187" s="32"/>
      <c r="W187" s="32"/>
      <c r="X187" s="32"/>
      <c r="Y187" s="32"/>
      <c r="Z187" s="32"/>
      <c r="AA187" s="32"/>
      <c r="AB187" s="32"/>
      <c r="AC187" s="32"/>
      <c r="AD187" s="32"/>
      <c r="AE187" s="32"/>
      <c r="AT187" s="17" t="s">
        <v>149</v>
      </c>
      <c r="AU187" s="17" t="s">
        <v>84</v>
      </c>
    </row>
    <row r="188" spans="1:65" s="2" customFormat="1" ht="24.2" customHeight="1">
      <c r="A188" s="32"/>
      <c r="B188" s="144"/>
      <c r="C188" s="145" t="s">
        <v>315</v>
      </c>
      <c r="D188" s="145" t="s">
        <v>143</v>
      </c>
      <c r="E188" s="146" t="s">
        <v>504</v>
      </c>
      <c r="F188" s="147" t="s">
        <v>505</v>
      </c>
      <c r="G188" s="148" t="s">
        <v>501</v>
      </c>
      <c r="H188" s="149">
        <v>76</v>
      </c>
      <c r="I188" s="150"/>
      <c r="J188" s="151">
        <f>ROUND(I188*H188,2)</f>
        <v>0</v>
      </c>
      <c r="K188" s="152"/>
      <c r="L188" s="33"/>
      <c r="M188" s="153" t="s">
        <v>1</v>
      </c>
      <c r="N188" s="154" t="s">
        <v>39</v>
      </c>
      <c r="O188" s="58"/>
      <c r="P188" s="155">
        <f>O188*H188</f>
        <v>0</v>
      </c>
      <c r="Q188" s="155">
        <v>0</v>
      </c>
      <c r="R188" s="155">
        <f>Q188*H188</f>
        <v>0</v>
      </c>
      <c r="S188" s="155">
        <v>0</v>
      </c>
      <c r="T188" s="156">
        <f>S188*H188</f>
        <v>0</v>
      </c>
      <c r="U188" s="32"/>
      <c r="V188" s="32"/>
      <c r="W188" s="32"/>
      <c r="X188" s="32"/>
      <c r="Y188" s="32"/>
      <c r="Z188" s="32"/>
      <c r="AA188" s="32"/>
      <c r="AB188" s="32"/>
      <c r="AC188" s="32"/>
      <c r="AD188" s="32"/>
      <c r="AE188" s="32"/>
      <c r="AR188" s="157" t="s">
        <v>147</v>
      </c>
      <c r="AT188" s="157" t="s">
        <v>143</v>
      </c>
      <c r="AU188" s="157" t="s">
        <v>84</v>
      </c>
      <c r="AY188" s="17" t="s">
        <v>140</v>
      </c>
      <c r="BE188" s="158">
        <f>IF(N188="základní",J188,0)</f>
        <v>0</v>
      </c>
      <c r="BF188" s="158">
        <f>IF(N188="snížená",J188,0)</f>
        <v>0</v>
      </c>
      <c r="BG188" s="158">
        <f>IF(N188="zákl. přenesená",J188,0)</f>
        <v>0</v>
      </c>
      <c r="BH188" s="158">
        <f>IF(N188="sníž. přenesená",J188,0)</f>
        <v>0</v>
      </c>
      <c r="BI188" s="158">
        <f>IF(N188="nulová",J188,0)</f>
        <v>0</v>
      </c>
      <c r="BJ188" s="17" t="s">
        <v>82</v>
      </c>
      <c r="BK188" s="158">
        <f>ROUND(I188*H188,2)</f>
        <v>0</v>
      </c>
      <c r="BL188" s="17" t="s">
        <v>147</v>
      </c>
      <c r="BM188" s="157" t="s">
        <v>506</v>
      </c>
    </row>
    <row r="189" spans="1:47" s="2" customFormat="1" ht="29.25">
      <c r="A189" s="32"/>
      <c r="B189" s="33"/>
      <c r="C189" s="32"/>
      <c r="D189" s="159" t="s">
        <v>149</v>
      </c>
      <c r="E189" s="32"/>
      <c r="F189" s="160" t="s">
        <v>507</v>
      </c>
      <c r="G189" s="32"/>
      <c r="H189" s="32"/>
      <c r="I189" s="161"/>
      <c r="J189" s="32"/>
      <c r="K189" s="32"/>
      <c r="L189" s="33"/>
      <c r="M189" s="162"/>
      <c r="N189" s="163"/>
      <c r="O189" s="58"/>
      <c r="P189" s="58"/>
      <c r="Q189" s="58"/>
      <c r="R189" s="58"/>
      <c r="S189" s="58"/>
      <c r="T189" s="59"/>
      <c r="U189" s="32"/>
      <c r="V189" s="32"/>
      <c r="W189" s="32"/>
      <c r="X189" s="32"/>
      <c r="Y189" s="32"/>
      <c r="Z189" s="32"/>
      <c r="AA189" s="32"/>
      <c r="AB189" s="32"/>
      <c r="AC189" s="32"/>
      <c r="AD189" s="32"/>
      <c r="AE189" s="32"/>
      <c r="AT189" s="17" t="s">
        <v>149</v>
      </c>
      <c r="AU189" s="17" t="s">
        <v>84</v>
      </c>
    </row>
    <row r="190" spans="1:65" s="2" customFormat="1" ht="24.2" customHeight="1">
      <c r="A190" s="32"/>
      <c r="B190" s="144"/>
      <c r="C190" s="145" t="s">
        <v>221</v>
      </c>
      <c r="D190" s="145" t="s">
        <v>143</v>
      </c>
      <c r="E190" s="146" t="s">
        <v>508</v>
      </c>
      <c r="F190" s="147" t="s">
        <v>509</v>
      </c>
      <c r="G190" s="148" t="s">
        <v>385</v>
      </c>
      <c r="H190" s="149">
        <v>317.5</v>
      </c>
      <c r="I190" s="150"/>
      <c r="J190" s="151">
        <f>ROUND(I190*H190,2)</f>
        <v>0</v>
      </c>
      <c r="K190" s="152"/>
      <c r="L190" s="33"/>
      <c r="M190" s="153" t="s">
        <v>1</v>
      </c>
      <c r="N190" s="154" t="s">
        <v>39</v>
      </c>
      <c r="O190" s="58"/>
      <c r="P190" s="155">
        <f>O190*H190</f>
        <v>0</v>
      </c>
      <c r="Q190" s="155">
        <v>0</v>
      </c>
      <c r="R190" s="155">
        <f>Q190*H190</f>
        <v>0</v>
      </c>
      <c r="S190" s="155">
        <v>0</v>
      </c>
      <c r="T190" s="156">
        <f>S190*H190</f>
        <v>0</v>
      </c>
      <c r="U190" s="32"/>
      <c r="V190" s="32"/>
      <c r="W190" s="32"/>
      <c r="X190" s="32"/>
      <c r="Y190" s="32"/>
      <c r="Z190" s="32"/>
      <c r="AA190" s="32"/>
      <c r="AB190" s="32"/>
      <c r="AC190" s="32"/>
      <c r="AD190" s="32"/>
      <c r="AE190" s="32"/>
      <c r="AR190" s="157" t="s">
        <v>147</v>
      </c>
      <c r="AT190" s="157" t="s">
        <v>143</v>
      </c>
      <c r="AU190" s="157" t="s">
        <v>84</v>
      </c>
      <c r="AY190" s="17" t="s">
        <v>140</v>
      </c>
      <c r="BE190" s="158">
        <f>IF(N190="základní",J190,0)</f>
        <v>0</v>
      </c>
      <c r="BF190" s="158">
        <f>IF(N190="snížená",J190,0)</f>
        <v>0</v>
      </c>
      <c r="BG190" s="158">
        <f>IF(N190="zákl. přenesená",J190,0)</f>
        <v>0</v>
      </c>
      <c r="BH190" s="158">
        <f>IF(N190="sníž. přenesená",J190,0)</f>
        <v>0</v>
      </c>
      <c r="BI190" s="158">
        <f>IF(N190="nulová",J190,0)</f>
        <v>0</v>
      </c>
      <c r="BJ190" s="17" t="s">
        <v>82</v>
      </c>
      <c r="BK190" s="158">
        <f>ROUND(I190*H190,2)</f>
        <v>0</v>
      </c>
      <c r="BL190" s="17" t="s">
        <v>147</v>
      </c>
      <c r="BM190" s="157" t="s">
        <v>510</v>
      </c>
    </row>
    <row r="191" spans="1:47" s="2" customFormat="1" ht="39">
      <c r="A191" s="32"/>
      <c r="B191" s="33"/>
      <c r="C191" s="32"/>
      <c r="D191" s="159" t="s">
        <v>149</v>
      </c>
      <c r="E191" s="32"/>
      <c r="F191" s="160" t="s">
        <v>511</v>
      </c>
      <c r="G191" s="32"/>
      <c r="H191" s="32"/>
      <c r="I191" s="161"/>
      <c r="J191" s="32"/>
      <c r="K191" s="32"/>
      <c r="L191" s="33"/>
      <c r="M191" s="162"/>
      <c r="N191" s="163"/>
      <c r="O191" s="58"/>
      <c r="P191" s="58"/>
      <c r="Q191" s="58"/>
      <c r="R191" s="58"/>
      <c r="S191" s="58"/>
      <c r="T191" s="59"/>
      <c r="U191" s="32"/>
      <c r="V191" s="32"/>
      <c r="W191" s="32"/>
      <c r="X191" s="32"/>
      <c r="Y191" s="32"/>
      <c r="Z191" s="32"/>
      <c r="AA191" s="32"/>
      <c r="AB191" s="32"/>
      <c r="AC191" s="32"/>
      <c r="AD191" s="32"/>
      <c r="AE191" s="32"/>
      <c r="AT191" s="17" t="s">
        <v>149</v>
      </c>
      <c r="AU191" s="17" t="s">
        <v>84</v>
      </c>
    </row>
    <row r="192" spans="2:63" s="12" customFormat="1" ht="22.9" customHeight="1">
      <c r="B192" s="131"/>
      <c r="D192" s="132" t="s">
        <v>73</v>
      </c>
      <c r="E192" s="142" t="s">
        <v>277</v>
      </c>
      <c r="F192" s="142" t="s">
        <v>512</v>
      </c>
      <c r="I192" s="134"/>
      <c r="J192" s="143">
        <f>BK192</f>
        <v>0</v>
      </c>
      <c r="L192" s="131"/>
      <c r="M192" s="136"/>
      <c r="N192" s="137"/>
      <c r="O192" s="137"/>
      <c r="P192" s="138">
        <f>SUM(P193:P196)</f>
        <v>0</v>
      </c>
      <c r="Q192" s="137"/>
      <c r="R192" s="138">
        <f>SUM(R193:R196)</f>
        <v>757.88762</v>
      </c>
      <c r="S192" s="137"/>
      <c r="T192" s="139">
        <f>SUM(T193:T196)</f>
        <v>0</v>
      </c>
      <c r="AR192" s="132" t="s">
        <v>82</v>
      </c>
      <c r="AT192" s="140" t="s">
        <v>73</v>
      </c>
      <c r="AU192" s="140" t="s">
        <v>82</v>
      </c>
      <c r="AY192" s="132" t="s">
        <v>140</v>
      </c>
      <c r="BK192" s="141">
        <f>SUM(BK193:BK196)</f>
        <v>0</v>
      </c>
    </row>
    <row r="193" spans="1:65" s="2" customFormat="1" ht="24.2" customHeight="1">
      <c r="A193" s="32"/>
      <c r="B193" s="144"/>
      <c r="C193" s="145" t="s">
        <v>361</v>
      </c>
      <c r="D193" s="145" t="s">
        <v>143</v>
      </c>
      <c r="E193" s="146" t="s">
        <v>513</v>
      </c>
      <c r="F193" s="147" t="s">
        <v>514</v>
      </c>
      <c r="G193" s="148" t="s">
        <v>146</v>
      </c>
      <c r="H193" s="149">
        <v>1114</v>
      </c>
      <c r="I193" s="150"/>
      <c r="J193" s="151">
        <f>ROUND(I193*H193,2)</f>
        <v>0</v>
      </c>
      <c r="K193" s="152"/>
      <c r="L193" s="33"/>
      <c r="M193" s="153" t="s">
        <v>1</v>
      </c>
      <c r="N193" s="154" t="s">
        <v>39</v>
      </c>
      <c r="O193" s="58"/>
      <c r="P193" s="155">
        <f>O193*H193</f>
        <v>0</v>
      </c>
      <c r="Q193" s="155">
        <v>0.29033</v>
      </c>
      <c r="R193" s="155">
        <f>Q193*H193</f>
        <v>323.42762</v>
      </c>
      <c r="S193" s="155">
        <v>0</v>
      </c>
      <c r="T193" s="156">
        <f>S193*H193</f>
        <v>0</v>
      </c>
      <c r="U193" s="32"/>
      <c r="V193" s="32"/>
      <c r="W193" s="32"/>
      <c r="X193" s="32"/>
      <c r="Y193" s="32"/>
      <c r="Z193" s="32"/>
      <c r="AA193" s="32"/>
      <c r="AB193" s="32"/>
      <c r="AC193" s="32"/>
      <c r="AD193" s="32"/>
      <c r="AE193" s="32"/>
      <c r="AR193" s="157" t="s">
        <v>147</v>
      </c>
      <c r="AT193" s="157" t="s">
        <v>143</v>
      </c>
      <c r="AU193" s="157" t="s">
        <v>84</v>
      </c>
      <c r="AY193" s="17" t="s">
        <v>140</v>
      </c>
      <c r="BE193" s="158">
        <f>IF(N193="základní",J193,0)</f>
        <v>0</v>
      </c>
      <c r="BF193" s="158">
        <f>IF(N193="snížená",J193,0)</f>
        <v>0</v>
      </c>
      <c r="BG193" s="158">
        <f>IF(N193="zákl. přenesená",J193,0)</f>
        <v>0</v>
      </c>
      <c r="BH193" s="158">
        <f>IF(N193="sníž. přenesená",J193,0)</f>
        <v>0</v>
      </c>
      <c r="BI193" s="158">
        <f>IF(N193="nulová",J193,0)</f>
        <v>0</v>
      </c>
      <c r="BJ193" s="17" t="s">
        <v>82</v>
      </c>
      <c r="BK193" s="158">
        <f>ROUND(I193*H193,2)</f>
        <v>0</v>
      </c>
      <c r="BL193" s="17" t="s">
        <v>147</v>
      </c>
      <c r="BM193" s="157" t="s">
        <v>515</v>
      </c>
    </row>
    <row r="194" spans="1:47" s="2" customFormat="1" ht="39">
      <c r="A194" s="32"/>
      <c r="B194" s="33"/>
      <c r="C194" s="32"/>
      <c r="D194" s="159" t="s">
        <v>149</v>
      </c>
      <c r="E194" s="32"/>
      <c r="F194" s="160" t="s">
        <v>516</v>
      </c>
      <c r="G194" s="32"/>
      <c r="H194" s="32"/>
      <c r="I194" s="161"/>
      <c r="J194" s="32"/>
      <c r="K194" s="32"/>
      <c r="L194" s="33"/>
      <c r="M194" s="162"/>
      <c r="N194" s="163"/>
      <c r="O194" s="58"/>
      <c r="P194" s="58"/>
      <c r="Q194" s="58"/>
      <c r="R194" s="58"/>
      <c r="S194" s="58"/>
      <c r="T194" s="59"/>
      <c r="U194" s="32"/>
      <c r="V194" s="32"/>
      <c r="W194" s="32"/>
      <c r="X194" s="32"/>
      <c r="Y194" s="32"/>
      <c r="Z194" s="32"/>
      <c r="AA194" s="32"/>
      <c r="AB194" s="32"/>
      <c r="AC194" s="32"/>
      <c r="AD194" s="32"/>
      <c r="AE194" s="32"/>
      <c r="AT194" s="17" t="s">
        <v>149</v>
      </c>
      <c r="AU194" s="17" t="s">
        <v>84</v>
      </c>
    </row>
    <row r="195" spans="1:65" s="2" customFormat="1" ht="16.5" customHeight="1">
      <c r="A195" s="32"/>
      <c r="B195" s="144"/>
      <c r="C195" s="164" t="s">
        <v>366</v>
      </c>
      <c r="D195" s="164" t="s">
        <v>160</v>
      </c>
      <c r="E195" s="165" t="s">
        <v>517</v>
      </c>
      <c r="F195" s="166" t="s">
        <v>518</v>
      </c>
      <c r="G195" s="167" t="s">
        <v>146</v>
      </c>
      <c r="H195" s="168">
        <v>1114</v>
      </c>
      <c r="I195" s="169"/>
      <c r="J195" s="170">
        <f>ROUND(I195*H195,2)</f>
        <v>0</v>
      </c>
      <c r="K195" s="171"/>
      <c r="L195" s="172"/>
      <c r="M195" s="173" t="s">
        <v>1</v>
      </c>
      <c r="N195" s="174" t="s">
        <v>39</v>
      </c>
      <c r="O195" s="58"/>
      <c r="P195" s="155">
        <f>O195*H195</f>
        <v>0</v>
      </c>
      <c r="Q195" s="155">
        <v>0.39</v>
      </c>
      <c r="R195" s="155">
        <f>Q195*H195</f>
        <v>434.46000000000004</v>
      </c>
      <c r="S195" s="155">
        <v>0</v>
      </c>
      <c r="T195" s="156">
        <f>S195*H195</f>
        <v>0</v>
      </c>
      <c r="U195" s="32"/>
      <c r="V195" s="32"/>
      <c r="W195" s="32"/>
      <c r="X195" s="32"/>
      <c r="Y195" s="32"/>
      <c r="Z195" s="32"/>
      <c r="AA195" s="32"/>
      <c r="AB195" s="32"/>
      <c r="AC195" s="32"/>
      <c r="AD195" s="32"/>
      <c r="AE195" s="32"/>
      <c r="AR195" s="157" t="s">
        <v>163</v>
      </c>
      <c r="AT195" s="157" t="s">
        <v>160</v>
      </c>
      <c r="AU195" s="157" t="s">
        <v>84</v>
      </c>
      <c r="AY195" s="17" t="s">
        <v>140</v>
      </c>
      <c r="BE195" s="158">
        <f>IF(N195="základní",J195,0)</f>
        <v>0</v>
      </c>
      <c r="BF195" s="158">
        <f>IF(N195="snížená",J195,0)</f>
        <v>0</v>
      </c>
      <c r="BG195" s="158">
        <f>IF(N195="zákl. přenesená",J195,0)</f>
        <v>0</v>
      </c>
      <c r="BH195" s="158">
        <f>IF(N195="sníž. přenesená",J195,0)</f>
        <v>0</v>
      </c>
      <c r="BI195" s="158">
        <f>IF(N195="nulová",J195,0)</f>
        <v>0</v>
      </c>
      <c r="BJ195" s="17" t="s">
        <v>82</v>
      </c>
      <c r="BK195" s="158">
        <f>ROUND(I195*H195,2)</f>
        <v>0</v>
      </c>
      <c r="BL195" s="17" t="s">
        <v>147</v>
      </c>
      <c r="BM195" s="157" t="s">
        <v>519</v>
      </c>
    </row>
    <row r="196" spans="1:47" s="2" customFormat="1" ht="12">
      <c r="A196" s="32"/>
      <c r="B196" s="33"/>
      <c r="C196" s="32"/>
      <c r="D196" s="159" t="s">
        <v>149</v>
      </c>
      <c r="E196" s="32"/>
      <c r="F196" s="160" t="s">
        <v>518</v>
      </c>
      <c r="G196" s="32"/>
      <c r="H196" s="32"/>
      <c r="I196" s="161"/>
      <c r="J196" s="32"/>
      <c r="K196" s="32"/>
      <c r="L196" s="33"/>
      <c r="M196" s="162"/>
      <c r="N196" s="163"/>
      <c r="O196" s="58"/>
      <c r="P196" s="58"/>
      <c r="Q196" s="58"/>
      <c r="R196" s="58"/>
      <c r="S196" s="58"/>
      <c r="T196" s="59"/>
      <c r="U196" s="32"/>
      <c r="V196" s="32"/>
      <c r="W196" s="32"/>
      <c r="X196" s="32"/>
      <c r="Y196" s="32"/>
      <c r="Z196" s="32"/>
      <c r="AA196" s="32"/>
      <c r="AB196" s="32"/>
      <c r="AC196" s="32"/>
      <c r="AD196" s="32"/>
      <c r="AE196" s="32"/>
      <c r="AT196" s="17" t="s">
        <v>149</v>
      </c>
      <c r="AU196" s="17" t="s">
        <v>84</v>
      </c>
    </row>
    <row r="197" spans="2:63" s="12" customFormat="1" ht="22.9" customHeight="1">
      <c r="B197" s="131"/>
      <c r="D197" s="132" t="s">
        <v>73</v>
      </c>
      <c r="E197" s="142" t="s">
        <v>520</v>
      </c>
      <c r="F197" s="142" t="s">
        <v>521</v>
      </c>
      <c r="I197" s="134"/>
      <c r="J197" s="143">
        <f>BK197</f>
        <v>0</v>
      </c>
      <c r="L197" s="131"/>
      <c r="M197" s="136"/>
      <c r="N197" s="137"/>
      <c r="O197" s="137"/>
      <c r="P197" s="138">
        <f>SUM(P198:P216)</f>
        <v>0</v>
      </c>
      <c r="Q197" s="137"/>
      <c r="R197" s="138">
        <f>SUM(R198:R216)</f>
        <v>0</v>
      </c>
      <c r="S197" s="137"/>
      <c r="T197" s="139">
        <f>SUM(T198:T216)</f>
        <v>0</v>
      </c>
      <c r="AR197" s="132" t="s">
        <v>82</v>
      </c>
      <c r="AT197" s="140" t="s">
        <v>73</v>
      </c>
      <c r="AU197" s="140" t="s">
        <v>82</v>
      </c>
      <c r="AY197" s="132" t="s">
        <v>140</v>
      </c>
      <c r="BK197" s="141">
        <f>SUM(BK198:BK216)</f>
        <v>0</v>
      </c>
    </row>
    <row r="198" spans="1:65" s="2" customFormat="1" ht="33" customHeight="1">
      <c r="A198" s="32"/>
      <c r="B198" s="144"/>
      <c r="C198" s="145" t="s">
        <v>82</v>
      </c>
      <c r="D198" s="145" t="s">
        <v>143</v>
      </c>
      <c r="E198" s="146" t="s">
        <v>522</v>
      </c>
      <c r="F198" s="147" t="s">
        <v>523</v>
      </c>
      <c r="G198" s="148" t="s">
        <v>342</v>
      </c>
      <c r="H198" s="149">
        <v>16813.185</v>
      </c>
      <c r="I198" s="150"/>
      <c r="J198" s="151">
        <f>ROUND(I198*H198,2)</f>
        <v>0</v>
      </c>
      <c r="K198" s="152"/>
      <c r="L198" s="33"/>
      <c r="M198" s="153" t="s">
        <v>1</v>
      </c>
      <c r="N198" s="154" t="s">
        <v>39</v>
      </c>
      <c r="O198" s="58"/>
      <c r="P198" s="155">
        <f>O198*H198</f>
        <v>0</v>
      </c>
      <c r="Q198" s="155">
        <v>0</v>
      </c>
      <c r="R198" s="155">
        <f>Q198*H198</f>
        <v>0</v>
      </c>
      <c r="S198" s="155">
        <v>0</v>
      </c>
      <c r="T198" s="156">
        <f>S198*H198</f>
        <v>0</v>
      </c>
      <c r="U198" s="32"/>
      <c r="V198" s="32"/>
      <c r="W198" s="32"/>
      <c r="X198" s="32"/>
      <c r="Y198" s="32"/>
      <c r="Z198" s="32"/>
      <c r="AA198" s="32"/>
      <c r="AB198" s="32"/>
      <c r="AC198" s="32"/>
      <c r="AD198" s="32"/>
      <c r="AE198" s="32"/>
      <c r="AR198" s="157" t="s">
        <v>147</v>
      </c>
      <c r="AT198" s="157" t="s">
        <v>143</v>
      </c>
      <c r="AU198" s="157" t="s">
        <v>84</v>
      </c>
      <c r="AY198" s="17" t="s">
        <v>140</v>
      </c>
      <c r="BE198" s="158">
        <f>IF(N198="základní",J198,0)</f>
        <v>0</v>
      </c>
      <c r="BF198" s="158">
        <f>IF(N198="snížená",J198,0)</f>
        <v>0</v>
      </c>
      <c r="BG198" s="158">
        <f>IF(N198="zákl. přenesená",J198,0)</f>
        <v>0</v>
      </c>
      <c r="BH198" s="158">
        <f>IF(N198="sníž. přenesená",J198,0)</f>
        <v>0</v>
      </c>
      <c r="BI198" s="158">
        <f>IF(N198="nulová",J198,0)</f>
        <v>0</v>
      </c>
      <c r="BJ198" s="17" t="s">
        <v>82</v>
      </c>
      <c r="BK198" s="158">
        <f>ROUND(I198*H198,2)</f>
        <v>0</v>
      </c>
      <c r="BL198" s="17" t="s">
        <v>147</v>
      </c>
      <c r="BM198" s="157" t="s">
        <v>524</v>
      </c>
    </row>
    <row r="199" spans="1:47" s="2" customFormat="1" ht="19.5">
      <c r="A199" s="32"/>
      <c r="B199" s="33"/>
      <c r="C199" s="32"/>
      <c r="D199" s="159" t="s">
        <v>149</v>
      </c>
      <c r="E199" s="32"/>
      <c r="F199" s="160" t="s">
        <v>525</v>
      </c>
      <c r="G199" s="32"/>
      <c r="H199" s="32"/>
      <c r="I199" s="161"/>
      <c r="J199" s="32"/>
      <c r="K199" s="32"/>
      <c r="L199" s="33"/>
      <c r="M199" s="162"/>
      <c r="N199" s="163"/>
      <c r="O199" s="58"/>
      <c r="P199" s="58"/>
      <c r="Q199" s="58"/>
      <c r="R199" s="58"/>
      <c r="S199" s="58"/>
      <c r="T199" s="59"/>
      <c r="U199" s="32"/>
      <c r="V199" s="32"/>
      <c r="W199" s="32"/>
      <c r="X199" s="32"/>
      <c r="Y199" s="32"/>
      <c r="Z199" s="32"/>
      <c r="AA199" s="32"/>
      <c r="AB199" s="32"/>
      <c r="AC199" s="32"/>
      <c r="AD199" s="32"/>
      <c r="AE199" s="32"/>
      <c r="AT199" s="17" t="s">
        <v>149</v>
      </c>
      <c r="AU199" s="17" t="s">
        <v>84</v>
      </c>
    </row>
    <row r="200" spans="1:65" s="2" customFormat="1" ht="21.75" customHeight="1">
      <c r="A200" s="32"/>
      <c r="B200" s="144"/>
      <c r="C200" s="145" t="s">
        <v>84</v>
      </c>
      <c r="D200" s="145" t="s">
        <v>143</v>
      </c>
      <c r="E200" s="146" t="s">
        <v>526</v>
      </c>
      <c r="F200" s="147" t="s">
        <v>527</v>
      </c>
      <c r="G200" s="148" t="s">
        <v>342</v>
      </c>
      <c r="H200" s="149">
        <v>252197.775</v>
      </c>
      <c r="I200" s="150"/>
      <c r="J200" s="151">
        <f>ROUND(I200*H200,2)</f>
        <v>0</v>
      </c>
      <c r="K200" s="152"/>
      <c r="L200" s="33"/>
      <c r="M200" s="153" t="s">
        <v>1</v>
      </c>
      <c r="N200" s="154" t="s">
        <v>39</v>
      </c>
      <c r="O200" s="58"/>
      <c r="P200" s="155">
        <f>O200*H200</f>
        <v>0</v>
      </c>
      <c r="Q200" s="155">
        <v>0</v>
      </c>
      <c r="R200" s="155">
        <f>Q200*H200</f>
        <v>0</v>
      </c>
      <c r="S200" s="155">
        <v>0</v>
      </c>
      <c r="T200" s="156">
        <f>S200*H200</f>
        <v>0</v>
      </c>
      <c r="U200" s="32"/>
      <c r="V200" s="32"/>
      <c r="W200" s="32"/>
      <c r="X200" s="32"/>
      <c r="Y200" s="32"/>
      <c r="Z200" s="32"/>
      <c r="AA200" s="32"/>
      <c r="AB200" s="32"/>
      <c r="AC200" s="32"/>
      <c r="AD200" s="32"/>
      <c r="AE200" s="32"/>
      <c r="AR200" s="157" t="s">
        <v>147</v>
      </c>
      <c r="AT200" s="157" t="s">
        <v>143</v>
      </c>
      <c r="AU200" s="157" t="s">
        <v>84</v>
      </c>
      <c r="AY200" s="17" t="s">
        <v>140</v>
      </c>
      <c r="BE200" s="158">
        <f>IF(N200="základní",J200,0)</f>
        <v>0</v>
      </c>
      <c r="BF200" s="158">
        <f>IF(N200="snížená",J200,0)</f>
        <v>0</v>
      </c>
      <c r="BG200" s="158">
        <f>IF(N200="zákl. přenesená",J200,0)</f>
        <v>0</v>
      </c>
      <c r="BH200" s="158">
        <f>IF(N200="sníž. přenesená",J200,0)</f>
        <v>0</v>
      </c>
      <c r="BI200" s="158">
        <f>IF(N200="nulová",J200,0)</f>
        <v>0</v>
      </c>
      <c r="BJ200" s="17" t="s">
        <v>82</v>
      </c>
      <c r="BK200" s="158">
        <f>ROUND(I200*H200,2)</f>
        <v>0</v>
      </c>
      <c r="BL200" s="17" t="s">
        <v>147</v>
      </c>
      <c r="BM200" s="157" t="s">
        <v>528</v>
      </c>
    </row>
    <row r="201" spans="1:47" s="2" customFormat="1" ht="29.25">
      <c r="A201" s="32"/>
      <c r="B201" s="33"/>
      <c r="C201" s="32"/>
      <c r="D201" s="159" t="s">
        <v>149</v>
      </c>
      <c r="E201" s="32"/>
      <c r="F201" s="160" t="s">
        <v>529</v>
      </c>
      <c r="G201" s="32"/>
      <c r="H201" s="32"/>
      <c r="I201" s="161"/>
      <c r="J201" s="32"/>
      <c r="K201" s="32"/>
      <c r="L201" s="33"/>
      <c r="M201" s="162"/>
      <c r="N201" s="163"/>
      <c r="O201" s="58"/>
      <c r="P201" s="58"/>
      <c r="Q201" s="58"/>
      <c r="R201" s="58"/>
      <c r="S201" s="58"/>
      <c r="T201" s="59"/>
      <c r="U201" s="32"/>
      <c r="V201" s="32"/>
      <c r="W201" s="32"/>
      <c r="X201" s="32"/>
      <c r="Y201" s="32"/>
      <c r="Z201" s="32"/>
      <c r="AA201" s="32"/>
      <c r="AB201" s="32"/>
      <c r="AC201" s="32"/>
      <c r="AD201" s="32"/>
      <c r="AE201" s="32"/>
      <c r="AT201" s="17" t="s">
        <v>149</v>
      </c>
      <c r="AU201" s="17" t="s">
        <v>84</v>
      </c>
    </row>
    <row r="202" spans="2:51" s="13" customFormat="1" ht="12">
      <c r="B202" s="175"/>
      <c r="D202" s="159" t="s">
        <v>196</v>
      </c>
      <c r="E202" s="182" t="s">
        <v>1</v>
      </c>
      <c r="F202" s="176" t="s">
        <v>530</v>
      </c>
      <c r="H202" s="177">
        <v>252197.775</v>
      </c>
      <c r="I202" s="178"/>
      <c r="L202" s="175"/>
      <c r="M202" s="179"/>
      <c r="N202" s="180"/>
      <c r="O202" s="180"/>
      <c r="P202" s="180"/>
      <c r="Q202" s="180"/>
      <c r="R202" s="180"/>
      <c r="S202" s="180"/>
      <c r="T202" s="181"/>
      <c r="AT202" s="182" t="s">
        <v>196</v>
      </c>
      <c r="AU202" s="182" t="s">
        <v>84</v>
      </c>
      <c r="AV202" s="13" t="s">
        <v>84</v>
      </c>
      <c r="AW202" s="13" t="s">
        <v>30</v>
      </c>
      <c r="AX202" s="13" t="s">
        <v>82</v>
      </c>
      <c r="AY202" s="182" t="s">
        <v>140</v>
      </c>
    </row>
    <row r="203" spans="1:65" s="2" customFormat="1" ht="16.5" customHeight="1">
      <c r="A203" s="32"/>
      <c r="B203" s="144"/>
      <c r="C203" s="145" t="s">
        <v>172</v>
      </c>
      <c r="D203" s="145" t="s">
        <v>143</v>
      </c>
      <c r="E203" s="146" t="s">
        <v>531</v>
      </c>
      <c r="F203" s="147" t="s">
        <v>532</v>
      </c>
      <c r="G203" s="148" t="s">
        <v>342</v>
      </c>
      <c r="H203" s="149">
        <v>16813.185</v>
      </c>
      <c r="I203" s="150"/>
      <c r="J203" s="151">
        <f>ROUND(I203*H203,2)</f>
        <v>0</v>
      </c>
      <c r="K203" s="152"/>
      <c r="L203" s="33"/>
      <c r="M203" s="153" t="s">
        <v>1</v>
      </c>
      <c r="N203" s="154" t="s">
        <v>39</v>
      </c>
      <c r="O203" s="58"/>
      <c r="P203" s="155">
        <f>O203*H203</f>
        <v>0</v>
      </c>
      <c r="Q203" s="155">
        <v>0</v>
      </c>
      <c r="R203" s="155">
        <f>Q203*H203</f>
        <v>0</v>
      </c>
      <c r="S203" s="155">
        <v>0</v>
      </c>
      <c r="T203" s="156">
        <f>S203*H203</f>
        <v>0</v>
      </c>
      <c r="U203" s="32"/>
      <c r="V203" s="32"/>
      <c r="W203" s="32"/>
      <c r="X203" s="32"/>
      <c r="Y203" s="32"/>
      <c r="Z203" s="32"/>
      <c r="AA203" s="32"/>
      <c r="AB203" s="32"/>
      <c r="AC203" s="32"/>
      <c r="AD203" s="32"/>
      <c r="AE203" s="32"/>
      <c r="AR203" s="157" t="s">
        <v>147</v>
      </c>
      <c r="AT203" s="157" t="s">
        <v>143</v>
      </c>
      <c r="AU203" s="157" t="s">
        <v>84</v>
      </c>
      <c r="AY203" s="17" t="s">
        <v>140</v>
      </c>
      <c r="BE203" s="158">
        <f>IF(N203="základní",J203,0)</f>
        <v>0</v>
      </c>
      <c r="BF203" s="158">
        <f>IF(N203="snížená",J203,0)</f>
        <v>0</v>
      </c>
      <c r="BG203" s="158">
        <f>IF(N203="zákl. přenesená",J203,0)</f>
        <v>0</v>
      </c>
      <c r="BH203" s="158">
        <f>IF(N203="sníž. přenesená",J203,0)</f>
        <v>0</v>
      </c>
      <c r="BI203" s="158">
        <f>IF(N203="nulová",J203,0)</f>
        <v>0</v>
      </c>
      <c r="BJ203" s="17" t="s">
        <v>82</v>
      </c>
      <c r="BK203" s="158">
        <f>ROUND(I203*H203,2)</f>
        <v>0</v>
      </c>
      <c r="BL203" s="17" t="s">
        <v>147</v>
      </c>
      <c r="BM203" s="157" t="s">
        <v>533</v>
      </c>
    </row>
    <row r="204" spans="1:47" s="2" customFormat="1" ht="19.5">
      <c r="A204" s="32"/>
      <c r="B204" s="33"/>
      <c r="C204" s="32"/>
      <c r="D204" s="159" t="s">
        <v>149</v>
      </c>
      <c r="E204" s="32"/>
      <c r="F204" s="160" t="s">
        <v>534</v>
      </c>
      <c r="G204" s="32"/>
      <c r="H204" s="32"/>
      <c r="I204" s="161"/>
      <c r="J204" s="32"/>
      <c r="K204" s="32"/>
      <c r="L204" s="33"/>
      <c r="M204" s="162"/>
      <c r="N204" s="163"/>
      <c r="O204" s="58"/>
      <c r="P204" s="58"/>
      <c r="Q204" s="58"/>
      <c r="R204" s="58"/>
      <c r="S204" s="58"/>
      <c r="T204" s="59"/>
      <c r="U204" s="32"/>
      <c r="V204" s="32"/>
      <c r="W204" s="32"/>
      <c r="X204" s="32"/>
      <c r="Y204" s="32"/>
      <c r="Z204" s="32"/>
      <c r="AA204" s="32"/>
      <c r="AB204" s="32"/>
      <c r="AC204" s="32"/>
      <c r="AD204" s="32"/>
      <c r="AE204" s="32"/>
      <c r="AT204" s="17" t="s">
        <v>149</v>
      </c>
      <c r="AU204" s="17" t="s">
        <v>84</v>
      </c>
    </row>
    <row r="205" spans="1:65" s="2" customFormat="1" ht="37.9" customHeight="1">
      <c r="A205" s="32"/>
      <c r="B205" s="144"/>
      <c r="C205" s="145" t="s">
        <v>535</v>
      </c>
      <c r="D205" s="145" t="s">
        <v>143</v>
      </c>
      <c r="E205" s="146" t="s">
        <v>536</v>
      </c>
      <c r="F205" s="147" t="s">
        <v>537</v>
      </c>
      <c r="G205" s="148" t="s">
        <v>342</v>
      </c>
      <c r="H205" s="149">
        <v>1548.4</v>
      </c>
      <c r="I205" s="150"/>
      <c r="J205" s="151">
        <f>ROUND(I205*H205,2)</f>
        <v>0</v>
      </c>
      <c r="K205" s="152"/>
      <c r="L205" s="33"/>
      <c r="M205" s="153" t="s">
        <v>1</v>
      </c>
      <c r="N205" s="154" t="s">
        <v>39</v>
      </c>
      <c r="O205" s="58"/>
      <c r="P205" s="155">
        <f>O205*H205</f>
        <v>0</v>
      </c>
      <c r="Q205" s="155">
        <v>0</v>
      </c>
      <c r="R205" s="155">
        <f>Q205*H205</f>
        <v>0</v>
      </c>
      <c r="S205" s="155">
        <v>0</v>
      </c>
      <c r="T205" s="156">
        <f>S205*H205</f>
        <v>0</v>
      </c>
      <c r="U205" s="32"/>
      <c r="V205" s="32"/>
      <c r="W205" s="32"/>
      <c r="X205" s="32"/>
      <c r="Y205" s="32"/>
      <c r="Z205" s="32"/>
      <c r="AA205" s="32"/>
      <c r="AB205" s="32"/>
      <c r="AC205" s="32"/>
      <c r="AD205" s="32"/>
      <c r="AE205" s="32"/>
      <c r="AR205" s="157" t="s">
        <v>147</v>
      </c>
      <c r="AT205" s="157" t="s">
        <v>143</v>
      </c>
      <c r="AU205" s="157" t="s">
        <v>84</v>
      </c>
      <c r="AY205" s="17" t="s">
        <v>140</v>
      </c>
      <c r="BE205" s="158">
        <f>IF(N205="základní",J205,0)</f>
        <v>0</v>
      </c>
      <c r="BF205" s="158">
        <f>IF(N205="snížená",J205,0)</f>
        <v>0</v>
      </c>
      <c r="BG205" s="158">
        <f>IF(N205="zákl. přenesená",J205,0)</f>
        <v>0</v>
      </c>
      <c r="BH205" s="158">
        <f>IF(N205="sníž. přenesená",J205,0)</f>
        <v>0</v>
      </c>
      <c r="BI205" s="158">
        <f>IF(N205="nulová",J205,0)</f>
        <v>0</v>
      </c>
      <c r="BJ205" s="17" t="s">
        <v>82</v>
      </c>
      <c r="BK205" s="158">
        <f>ROUND(I205*H205,2)</f>
        <v>0</v>
      </c>
      <c r="BL205" s="17" t="s">
        <v>147</v>
      </c>
      <c r="BM205" s="157" t="s">
        <v>538</v>
      </c>
    </row>
    <row r="206" spans="1:47" s="2" customFormat="1" ht="19.5">
      <c r="A206" s="32"/>
      <c r="B206" s="33"/>
      <c r="C206" s="32"/>
      <c r="D206" s="159" t="s">
        <v>149</v>
      </c>
      <c r="E206" s="32"/>
      <c r="F206" s="160" t="s">
        <v>539</v>
      </c>
      <c r="G206" s="32"/>
      <c r="H206" s="32"/>
      <c r="I206" s="161"/>
      <c r="J206" s="32"/>
      <c r="K206" s="32"/>
      <c r="L206" s="33"/>
      <c r="M206" s="162"/>
      <c r="N206" s="163"/>
      <c r="O206" s="58"/>
      <c r="P206" s="58"/>
      <c r="Q206" s="58"/>
      <c r="R206" s="58"/>
      <c r="S206" s="58"/>
      <c r="T206" s="59"/>
      <c r="U206" s="32"/>
      <c r="V206" s="32"/>
      <c r="W206" s="32"/>
      <c r="X206" s="32"/>
      <c r="Y206" s="32"/>
      <c r="Z206" s="32"/>
      <c r="AA206" s="32"/>
      <c r="AB206" s="32"/>
      <c r="AC206" s="32"/>
      <c r="AD206" s="32"/>
      <c r="AE206" s="32"/>
      <c r="AT206" s="17" t="s">
        <v>149</v>
      </c>
      <c r="AU206" s="17" t="s">
        <v>84</v>
      </c>
    </row>
    <row r="207" spans="2:51" s="13" customFormat="1" ht="12">
      <c r="B207" s="175"/>
      <c r="D207" s="159" t="s">
        <v>196</v>
      </c>
      <c r="E207" s="182" t="s">
        <v>1</v>
      </c>
      <c r="F207" s="176" t="s">
        <v>540</v>
      </c>
      <c r="H207" s="177">
        <v>1548.4</v>
      </c>
      <c r="I207" s="178"/>
      <c r="L207" s="175"/>
      <c r="M207" s="179"/>
      <c r="N207" s="180"/>
      <c r="O207" s="180"/>
      <c r="P207" s="180"/>
      <c r="Q207" s="180"/>
      <c r="R207" s="180"/>
      <c r="S207" s="180"/>
      <c r="T207" s="181"/>
      <c r="AT207" s="182" t="s">
        <v>196</v>
      </c>
      <c r="AU207" s="182" t="s">
        <v>84</v>
      </c>
      <c r="AV207" s="13" t="s">
        <v>84</v>
      </c>
      <c r="AW207" s="13" t="s">
        <v>30</v>
      </c>
      <c r="AX207" s="13" t="s">
        <v>82</v>
      </c>
      <c r="AY207" s="182" t="s">
        <v>140</v>
      </c>
    </row>
    <row r="208" spans="1:65" s="2" customFormat="1" ht="24.2" customHeight="1">
      <c r="A208" s="32"/>
      <c r="B208" s="144"/>
      <c r="C208" s="145" t="s">
        <v>339</v>
      </c>
      <c r="D208" s="145" t="s">
        <v>143</v>
      </c>
      <c r="E208" s="146" t="s">
        <v>541</v>
      </c>
      <c r="F208" s="147" t="s">
        <v>542</v>
      </c>
      <c r="G208" s="148" t="s">
        <v>342</v>
      </c>
      <c r="H208" s="149">
        <v>21677.6</v>
      </c>
      <c r="I208" s="150"/>
      <c r="J208" s="151">
        <f>ROUND(I208*H208,2)</f>
        <v>0</v>
      </c>
      <c r="K208" s="152"/>
      <c r="L208" s="33"/>
      <c r="M208" s="153" t="s">
        <v>1</v>
      </c>
      <c r="N208" s="154" t="s">
        <v>39</v>
      </c>
      <c r="O208" s="58"/>
      <c r="P208" s="155">
        <f>O208*H208</f>
        <v>0</v>
      </c>
      <c r="Q208" s="155">
        <v>0</v>
      </c>
      <c r="R208" s="155">
        <f>Q208*H208</f>
        <v>0</v>
      </c>
      <c r="S208" s="155">
        <v>0</v>
      </c>
      <c r="T208" s="156">
        <f>S208*H208</f>
        <v>0</v>
      </c>
      <c r="U208" s="32"/>
      <c r="V208" s="32"/>
      <c r="W208" s="32"/>
      <c r="X208" s="32"/>
      <c r="Y208" s="32"/>
      <c r="Z208" s="32"/>
      <c r="AA208" s="32"/>
      <c r="AB208" s="32"/>
      <c r="AC208" s="32"/>
      <c r="AD208" s="32"/>
      <c r="AE208" s="32"/>
      <c r="AR208" s="157" t="s">
        <v>147</v>
      </c>
      <c r="AT208" s="157" t="s">
        <v>143</v>
      </c>
      <c r="AU208" s="157" t="s">
        <v>84</v>
      </c>
      <c r="AY208" s="17" t="s">
        <v>140</v>
      </c>
      <c r="BE208" s="158">
        <f>IF(N208="základní",J208,0)</f>
        <v>0</v>
      </c>
      <c r="BF208" s="158">
        <f>IF(N208="snížená",J208,0)</f>
        <v>0</v>
      </c>
      <c r="BG208" s="158">
        <f>IF(N208="zákl. přenesená",J208,0)</f>
        <v>0</v>
      </c>
      <c r="BH208" s="158">
        <f>IF(N208="sníž. přenesená",J208,0)</f>
        <v>0</v>
      </c>
      <c r="BI208" s="158">
        <f>IF(N208="nulová",J208,0)</f>
        <v>0</v>
      </c>
      <c r="BJ208" s="17" t="s">
        <v>82</v>
      </c>
      <c r="BK208" s="158">
        <f>ROUND(I208*H208,2)</f>
        <v>0</v>
      </c>
      <c r="BL208" s="17" t="s">
        <v>147</v>
      </c>
      <c r="BM208" s="157" t="s">
        <v>543</v>
      </c>
    </row>
    <row r="209" spans="1:47" s="2" customFormat="1" ht="29.25">
      <c r="A209" s="32"/>
      <c r="B209" s="33"/>
      <c r="C209" s="32"/>
      <c r="D209" s="159" t="s">
        <v>149</v>
      </c>
      <c r="E209" s="32"/>
      <c r="F209" s="160" t="s">
        <v>544</v>
      </c>
      <c r="G209" s="32"/>
      <c r="H209" s="32"/>
      <c r="I209" s="161"/>
      <c r="J209" s="32"/>
      <c r="K209" s="32"/>
      <c r="L209" s="33"/>
      <c r="M209" s="162"/>
      <c r="N209" s="163"/>
      <c r="O209" s="58"/>
      <c r="P209" s="58"/>
      <c r="Q209" s="58"/>
      <c r="R209" s="58"/>
      <c r="S209" s="58"/>
      <c r="T209" s="59"/>
      <c r="U209" s="32"/>
      <c r="V209" s="32"/>
      <c r="W209" s="32"/>
      <c r="X209" s="32"/>
      <c r="Y209" s="32"/>
      <c r="Z209" s="32"/>
      <c r="AA209" s="32"/>
      <c r="AB209" s="32"/>
      <c r="AC209" s="32"/>
      <c r="AD209" s="32"/>
      <c r="AE209" s="32"/>
      <c r="AT209" s="17" t="s">
        <v>149</v>
      </c>
      <c r="AU209" s="17" t="s">
        <v>84</v>
      </c>
    </row>
    <row r="210" spans="2:51" s="13" customFormat="1" ht="12">
      <c r="B210" s="175"/>
      <c r="D210" s="159" t="s">
        <v>196</v>
      </c>
      <c r="E210" s="182" t="s">
        <v>1</v>
      </c>
      <c r="F210" s="176" t="s">
        <v>545</v>
      </c>
      <c r="H210" s="177">
        <v>21677.6</v>
      </c>
      <c r="I210" s="178"/>
      <c r="L210" s="175"/>
      <c r="M210" s="179"/>
      <c r="N210" s="180"/>
      <c r="O210" s="180"/>
      <c r="P210" s="180"/>
      <c r="Q210" s="180"/>
      <c r="R210" s="180"/>
      <c r="S210" s="180"/>
      <c r="T210" s="181"/>
      <c r="AT210" s="182" t="s">
        <v>196</v>
      </c>
      <c r="AU210" s="182" t="s">
        <v>84</v>
      </c>
      <c r="AV210" s="13" t="s">
        <v>84</v>
      </c>
      <c r="AW210" s="13" t="s">
        <v>30</v>
      </c>
      <c r="AX210" s="13" t="s">
        <v>82</v>
      </c>
      <c r="AY210" s="182" t="s">
        <v>140</v>
      </c>
    </row>
    <row r="211" spans="1:65" s="2" customFormat="1" ht="37.9" customHeight="1">
      <c r="A211" s="32"/>
      <c r="B211" s="144"/>
      <c r="C211" s="145" t="s">
        <v>147</v>
      </c>
      <c r="D211" s="145" t="s">
        <v>143</v>
      </c>
      <c r="E211" s="146" t="s">
        <v>546</v>
      </c>
      <c r="F211" s="147" t="s">
        <v>547</v>
      </c>
      <c r="G211" s="148" t="s">
        <v>342</v>
      </c>
      <c r="H211" s="149">
        <v>1262.539</v>
      </c>
      <c r="I211" s="150"/>
      <c r="J211" s="151">
        <f>ROUND(I211*H211,2)</f>
        <v>0</v>
      </c>
      <c r="K211" s="152"/>
      <c r="L211" s="33"/>
      <c r="M211" s="153" t="s">
        <v>1</v>
      </c>
      <c r="N211" s="154" t="s">
        <v>39</v>
      </c>
      <c r="O211" s="58"/>
      <c r="P211" s="155">
        <f>O211*H211</f>
        <v>0</v>
      </c>
      <c r="Q211" s="155">
        <v>0</v>
      </c>
      <c r="R211" s="155">
        <f>Q211*H211</f>
        <v>0</v>
      </c>
      <c r="S211" s="155">
        <v>0</v>
      </c>
      <c r="T211" s="156">
        <f>S211*H211</f>
        <v>0</v>
      </c>
      <c r="U211" s="32"/>
      <c r="V211" s="32"/>
      <c r="W211" s="32"/>
      <c r="X211" s="32"/>
      <c r="Y211" s="32"/>
      <c r="Z211" s="32"/>
      <c r="AA211" s="32"/>
      <c r="AB211" s="32"/>
      <c r="AC211" s="32"/>
      <c r="AD211" s="32"/>
      <c r="AE211" s="32"/>
      <c r="AR211" s="157" t="s">
        <v>147</v>
      </c>
      <c r="AT211" s="157" t="s">
        <v>143</v>
      </c>
      <c r="AU211" s="157" t="s">
        <v>84</v>
      </c>
      <c r="AY211" s="17" t="s">
        <v>140</v>
      </c>
      <c r="BE211" s="158">
        <f>IF(N211="základní",J211,0)</f>
        <v>0</v>
      </c>
      <c r="BF211" s="158">
        <f>IF(N211="snížená",J211,0)</f>
        <v>0</v>
      </c>
      <c r="BG211" s="158">
        <f>IF(N211="zákl. přenesená",J211,0)</f>
        <v>0</v>
      </c>
      <c r="BH211" s="158">
        <f>IF(N211="sníž. přenesená",J211,0)</f>
        <v>0</v>
      </c>
      <c r="BI211" s="158">
        <f>IF(N211="nulová",J211,0)</f>
        <v>0</v>
      </c>
      <c r="BJ211" s="17" t="s">
        <v>82</v>
      </c>
      <c r="BK211" s="158">
        <f>ROUND(I211*H211,2)</f>
        <v>0</v>
      </c>
      <c r="BL211" s="17" t="s">
        <v>147</v>
      </c>
      <c r="BM211" s="157" t="s">
        <v>548</v>
      </c>
    </row>
    <row r="212" spans="1:47" s="2" customFormat="1" ht="19.5">
      <c r="A212" s="32"/>
      <c r="B212" s="33"/>
      <c r="C212" s="32"/>
      <c r="D212" s="159" t="s">
        <v>149</v>
      </c>
      <c r="E212" s="32"/>
      <c r="F212" s="160" t="s">
        <v>549</v>
      </c>
      <c r="G212" s="32"/>
      <c r="H212" s="32"/>
      <c r="I212" s="161"/>
      <c r="J212" s="32"/>
      <c r="K212" s="32"/>
      <c r="L212" s="33"/>
      <c r="M212" s="162"/>
      <c r="N212" s="163"/>
      <c r="O212" s="58"/>
      <c r="P212" s="58"/>
      <c r="Q212" s="58"/>
      <c r="R212" s="58"/>
      <c r="S212" s="58"/>
      <c r="T212" s="59"/>
      <c r="U212" s="32"/>
      <c r="V212" s="32"/>
      <c r="W212" s="32"/>
      <c r="X212" s="32"/>
      <c r="Y212" s="32"/>
      <c r="Z212" s="32"/>
      <c r="AA212" s="32"/>
      <c r="AB212" s="32"/>
      <c r="AC212" s="32"/>
      <c r="AD212" s="32"/>
      <c r="AE212" s="32"/>
      <c r="AT212" s="17" t="s">
        <v>149</v>
      </c>
      <c r="AU212" s="17" t="s">
        <v>84</v>
      </c>
    </row>
    <row r="213" spans="1:65" s="2" customFormat="1" ht="24.2" customHeight="1">
      <c r="A213" s="32"/>
      <c r="B213" s="144"/>
      <c r="C213" s="145" t="s">
        <v>151</v>
      </c>
      <c r="D213" s="145" t="s">
        <v>143</v>
      </c>
      <c r="E213" s="146" t="s">
        <v>550</v>
      </c>
      <c r="F213" s="147" t="s">
        <v>551</v>
      </c>
      <c r="G213" s="148" t="s">
        <v>342</v>
      </c>
      <c r="H213" s="149">
        <v>10931.925</v>
      </c>
      <c r="I213" s="150"/>
      <c r="J213" s="151">
        <f>ROUND(I213*H213,2)</f>
        <v>0</v>
      </c>
      <c r="K213" s="152"/>
      <c r="L213" s="33"/>
      <c r="M213" s="153" t="s">
        <v>1</v>
      </c>
      <c r="N213" s="154" t="s">
        <v>39</v>
      </c>
      <c r="O213" s="58"/>
      <c r="P213" s="155">
        <f>O213*H213</f>
        <v>0</v>
      </c>
      <c r="Q213" s="155">
        <v>0</v>
      </c>
      <c r="R213" s="155">
        <f>Q213*H213</f>
        <v>0</v>
      </c>
      <c r="S213" s="155">
        <v>0</v>
      </c>
      <c r="T213" s="156">
        <f>S213*H213</f>
        <v>0</v>
      </c>
      <c r="U213" s="32"/>
      <c r="V213" s="32"/>
      <c r="W213" s="32"/>
      <c r="X213" s="32"/>
      <c r="Y213" s="32"/>
      <c r="Z213" s="32"/>
      <c r="AA213" s="32"/>
      <c r="AB213" s="32"/>
      <c r="AC213" s="32"/>
      <c r="AD213" s="32"/>
      <c r="AE213" s="32"/>
      <c r="AR213" s="157" t="s">
        <v>147</v>
      </c>
      <c r="AT213" s="157" t="s">
        <v>143</v>
      </c>
      <c r="AU213" s="157" t="s">
        <v>84</v>
      </c>
      <c r="AY213" s="17" t="s">
        <v>140</v>
      </c>
      <c r="BE213" s="158">
        <f>IF(N213="základní",J213,0)</f>
        <v>0</v>
      </c>
      <c r="BF213" s="158">
        <f>IF(N213="snížená",J213,0)</f>
        <v>0</v>
      </c>
      <c r="BG213" s="158">
        <f>IF(N213="zákl. přenesená",J213,0)</f>
        <v>0</v>
      </c>
      <c r="BH213" s="158">
        <f>IF(N213="sníž. přenesená",J213,0)</f>
        <v>0</v>
      </c>
      <c r="BI213" s="158">
        <f>IF(N213="nulová",J213,0)</f>
        <v>0</v>
      </c>
      <c r="BJ213" s="17" t="s">
        <v>82</v>
      </c>
      <c r="BK213" s="158">
        <f>ROUND(I213*H213,2)</f>
        <v>0</v>
      </c>
      <c r="BL213" s="17" t="s">
        <v>147</v>
      </c>
      <c r="BM213" s="157" t="s">
        <v>552</v>
      </c>
    </row>
    <row r="214" spans="1:47" s="2" customFormat="1" ht="29.25">
      <c r="A214" s="32"/>
      <c r="B214" s="33"/>
      <c r="C214" s="32"/>
      <c r="D214" s="159" t="s">
        <v>149</v>
      </c>
      <c r="E214" s="32"/>
      <c r="F214" s="160" t="s">
        <v>553</v>
      </c>
      <c r="G214" s="32"/>
      <c r="H214" s="32"/>
      <c r="I214" s="161"/>
      <c r="J214" s="32"/>
      <c r="K214" s="32"/>
      <c r="L214" s="33"/>
      <c r="M214" s="162"/>
      <c r="N214" s="163"/>
      <c r="O214" s="58"/>
      <c r="P214" s="58"/>
      <c r="Q214" s="58"/>
      <c r="R214" s="58"/>
      <c r="S214" s="58"/>
      <c r="T214" s="59"/>
      <c r="U214" s="32"/>
      <c r="V214" s="32"/>
      <c r="W214" s="32"/>
      <c r="X214" s="32"/>
      <c r="Y214" s="32"/>
      <c r="Z214" s="32"/>
      <c r="AA214" s="32"/>
      <c r="AB214" s="32"/>
      <c r="AC214" s="32"/>
      <c r="AD214" s="32"/>
      <c r="AE214" s="32"/>
      <c r="AT214" s="17" t="s">
        <v>149</v>
      </c>
      <c r="AU214" s="17" t="s">
        <v>84</v>
      </c>
    </row>
    <row r="215" spans="1:65" s="2" customFormat="1" ht="37.9" customHeight="1">
      <c r="A215" s="32"/>
      <c r="B215" s="144"/>
      <c r="C215" s="145" t="s">
        <v>554</v>
      </c>
      <c r="D215" s="145" t="s">
        <v>143</v>
      </c>
      <c r="E215" s="146" t="s">
        <v>555</v>
      </c>
      <c r="F215" s="147" t="s">
        <v>556</v>
      </c>
      <c r="G215" s="148" t="s">
        <v>342</v>
      </c>
      <c r="H215" s="149">
        <v>1260</v>
      </c>
      <c r="I215" s="150"/>
      <c r="J215" s="151">
        <f>ROUND(I215*H215,2)</f>
        <v>0</v>
      </c>
      <c r="K215" s="152"/>
      <c r="L215" s="33"/>
      <c r="M215" s="153" t="s">
        <v>1</v>
      </c>
      <c r="N215" s="154" t="s">
        <v>39</v>
      </c>
      <c r="O215" s="58"/>
      <c r="P215" s="155">
        <f>O215*H215</f>
        <v>0</v>
      </c>
      <c r="Q215" s="155">
        <v>0</v>
      </c>
      <c r="R215" s="155">
        <f>Q215*H215</f>
        <v>0</v>
      </c>
      <c r="S215" s="155">
        <v>0</v>
      </c>
      <c r="T215" s="156">
        <f>S215*H215</f>
        <v>0</v>
      </c>
      <c r="U215" s="32"/>
      <c r="V215" s="32"/>
      <c r="W215" s="32"/>
      <c r="X215" s="32"/>
      <c r="Y215" s="32"/>
      <c r="Z215" s="32"/>
      <c r="AA215" s="32"/>
      <c r="AB215" s="32"/>
      <c r="AC215" s="32"/>
      <c r="AD215" s="32"/>
      <c r="AE215" s="32"/>
      <c r="AR215" s="157" t="s">
        <v>147</v>
      </c>
      <c r="AT215" s="157" t="s">
        <v>143</v>
      </c>
      <c r="AU215" s="157" t="s">
        <v>84</v>
      </c>
      <c r="AY215" s="17" t="s">
        <v>140</v>
      </c>
      <c r="BE215" s="158">
        <f>IF(N215="základní",J215,0)</f>
        <v>0</v>
      </c>
      <c r="BF215" s="158">
        <f>IF(N215="snížená",J215,0)</f>
        <v>0</v>
      </c>
      <c r="BG215" s="158">
        <f>IF(N215="zákl. přenesená",J215,0)</f>
        <v>0</v>
      </c>
      <c r="BH215" s="158">
        <f>IF(N215="sníž. přenesená",J215,0)</f>
        <v>0</v>
      </c>
      <c r="BI215" s="158">
        <f>IF(N215="nulová",J215,0)</f>
        <v>0</v>
      </c>
      <c r="BJ215" s="17" t="s">
        <v>82</v>
      </c>
      <c r="BK215" s="158">
        <f>ROUND(I215*H215,2)</f>
        <v>0</v>
      </c>
      <c r="BL215" s="17" t="s">
        <v>147</v>
      </c>
      <c r="BM215" s="157" t="s">
        <v>557</v>
      </c>
    </row>
    <row r="216" spans="1:47" s="2" customFormat="1" ht="29.25">
      <c r="A216" s="32"/>
      <c r="B216" s="33"/>
      <c r="C216" s="32"/>
      <c r="D216" s="159" t="s">
        <v>149</v>
      </c>
      <c r="E216" s="32"/>
      <c r="F216" s="160" t="s">
        <v>558</v>
      </c>
      <c r="G216" s="32"/>
      <c r="H216" s="32"/>
      <c r="I216" s="161"/>
      <c r="J216" s="32"/>
      <c r="K216" s="32"/>
      <c r="L216" s="33"/>
      <c r="M216" s="162"/>
      <c r="N216" s="163"/>
      <c r="O216" s="58"/>
      <c r="P216" s="58"/>
      <c r="Q216" s="58"/>
      <c r="R216" s="58"/>
      <c r="S216" s="58"/>
      <c r="T216" s="59"/>
      <c r="U216" s="32"/>
      <c r="V216" s="32"/>
      <c r="W216" s="32"/>
      <c r="X216" s="32"/>
      <c r="Y216" s="32"/>
      <c r="Z216" s="32"/>
      <c r="AA216" s="32"/>
      <c r="AB216" s="32"/>
      <c r="AC216" s="32"/>
      <c r="AD216" s="32"/>
      <c r="AE216" s="32"/>
      <c r="AT216" s="17" t="s">
        <v>149</v>
      </c>
      <c r="AU216" s="17" t="s">
        <v>84</v>
      </c>
    </row>
    <row r="217" spans="2:63" s="12" customFormat="1" ht="25.9" customHeight="1">
      <c r="B217" s="131"/>
      <c r="D217" s="132" t="s">
        <v>73</v>
      </c>
      <c r="E217" s="133" t="s">
        <v>198</v>
      </c>
      <c r="F217" s="133" t="s">
        <v>199</v>
      </c>
      <c r="I217" s="134"/>
      <c r="J217" s="135">
        <f>BK217</f>
        <v>0</v>
      </c>
      <c r="L217" s="131"/>
      <c r="M217" s="136"/>
      <c r="N217" s="137"/>
      <c r="O217" s="137"/>
      <c r="P217" s="138">
        <f>SUM(P218:P234)</f>
        <v>0</v>
      </c>
      <c r="Q217" s="137"/>
      <c r="R217" s="138">
        <f>SUM(R218:R234)</f>
        <v>0</v>
      </c>
      <c r="S217" s="137"/>
      <c r="T217" s="139">
        <f>SUM(T218:T234)</f>
        <v>0</v>
      </c>
      <c r="AR217" s="132" t="s">
        <v>147</v>
      </c>
      <c r="AT217" s="140" t="s">
        <v>73</v>
      </c>
      <c r="AU217" s="140" t="s">
        <v>74</v>
      </c>
      <c r="AY217" s="132" t="s">
        <v>140</v>
      </c>
      <c r="BK217" s="141">
        <f>SUM(BK218:BK234)</f>
        <v>0</v>
      </c>
    </row>
    <row r="218" spans="1:65" s="2" customFormat="1" ht="49.15" customHeight="1">
      <c r="A218" s="32"/>
      <c r="B218" s="144"/>
      <c r="C218" s="145" t="s">
        <v>559</v>
      </c>
      <c r="D218" s="145" t="s">
        <v>143</v>
      </c>
      <c r="E218" s="146" t="s">
        <v>560</v>
      </c>
      <c r="F218" s="147" t="s">
        <v>561</v>
      </c>
      <c r="G218" s="148" t="s">
        <v>342</v>
      </c>
      <c r="H218" s="149">
        <v>6190.8</v>
      </c>
      <c r="I218" s="150"/>
      <c r="J218" s="151">
        <f>ROUND(I218*H218,2)</f>
        <v>0</v>
      </c>
      <c r="K218" s="152"/>
      <c r="L218" s="33"/>
      <c r="M218" s="153" t="s">
        <v>1</v>
      </c>
      <c r="N218" s="154" t="s">
        <v>39</v>
      </c>
      <c r="O218" s="58"/>
      <c r="P218" s="155">
        <f>O218*H218</f>
        <v>0</v>
      </c>
      <c r="Q218" s="155">
        <v>0</v>
      </c>
      <c r="R218" s="155">
        <f>Q218*H218</f>
        <v>0</v>
      </c>
      <c r="S218" s="155">
        <v>0</v>
      </c>
      <c r="T218" s="156">
        <f>S218*H218</f>
        <v>0</v>
      </c>
      <c r="U218" s="32"/>
      <c r="V218" s="32"/>
      <c r="W218" s="32"/>
      <c r="X218" s="32"/>
      <c r="Y218" s="32"/>
      <c r="Z218" s="32"/>
      <c r="AA218" s="32"/>
      <c r="AB218" s="32"/>
      <c r="AC218" s="32"/>
      <c r="AD218" s="32"/>
      <c r="AE218" s="32"/>
      <c r="AR218" s="157" t="s">
        <v>203</v>
      </c>
      <c r="AT218" s="157" t="s">
        <v>143</v>
      </c>
      <c r="AU218" s="157" t="s">
        <v>82</v>
      </c>
      <c r="AY218" s="17" t="s">
        <v>140</v>
      </c>
      <c r="BE218" s="158">
        <f>IF(N218="základní",J218,0)</f>
        <v>0</v>
      </c>
      <c r="BF218" s="158">
        <f>IF(N218="snížená",J218,0)</f>
        <v>0</v>
      </c>
      <c r="BG218" s="158">
        <f>IF(N218="zákl. přenesená",J218,0)</f>
        <v>0</v>
      </c>
      <c r="BH218" s="158">
        <f>IF(N218="sníž. přenesená",J218,0)</f>
        <v>0</v>
      </c>
      <c r="BI218" s="158">
        <f>IF(N218="nulová",J218,0)</f>
        <v>0</v>
      </c>
      <c r="BJ218" s="17" t="s">
        <v>82</v>
      </c>
      <c r="BK218" s="158">
        <f>ROUND(I218*H218,2)</f>
        <v>0</v>
      </c>
      <c r="BL218" s="17" t="s">
        <v>203</v>
      </c>
      <c r="BM218" s="157" t="s">
        <v>562</v>
      </c>
    </row>
    <row r="219" spans="1:47" s="2" customFormat="1" ht="97.5">
      <c r="A219" s="32"/>
      <c r="B219" s="33"/>
      <c r="C219" s="32"/>
      <c r="D219" s="159" t="s">
        <v>149</v>
      </c>
      <c r="E219" s="32"/>
      <c r="F219" s="160" t="s">
        <v>563</v>
      </c>
      <c r="G219" s="32"/>
      <c r="H219" s="32"/>
      <c r="I219" s="161"/>
      <c r="J219" s="32"/>
      <c r="K219" s="32"/>
      <c r="L219" s="33"/>
      <c r="M219" s="162"/>
      <c r="N219" s="163"/>
      <c r="O219" s="58"/>
      <c r="P219" s="58"/>
      <c r="Q219" s="58"/>
      <c r="R219" s="58"/>
      <c r="S219" s="58"/>
      <c r="T219" s="59"/>
      <c r="U219" s="32"/>
      <c r="V219" s="32"/>
      <c r="W219" s="32"/>
      <c r="X219" s="32"/>
      <c r="Y219" s="32"/>
      <c r="Z219" s="32"/>
      <c r="AA219" s="32"/>
      <c r="AB219" s="32"/>
      <c r="AC219" s="32"/>
      <c r="AD219" s="32"/>
      <c r="AE219" s="32"/>
      <c r="AT219" s="17" t="s">
        <v>149</v>
      </c>
      <c r="AU219" s="17" t="s">
        <v>82</v>
      </c>
    </row>
    <row r="220" spans="2:51" s="13" customFormat="1" ht="12">
      <c r="B220" s="175"/>
      <c r="D220" s="159" t="s">
        <v>196</v>
      </c>
      <c r="E220" s="182" t="s">
        <v>1</v>
      </c>
      <c r="F220" s="176" t="s">
        <v>564</v>
      </c>
      <c r="H220" s="177">
        <v>6190.8</v>
      </c>
      <c r="I220" s="178"/>
      <c r="L220" s="175"/>
      <c r="M220" s="179"/>
      <c r="N220" s="180"/>
      <c r="O220" s="180"/>
      <c r="P220" s="180"/>
      <c r="Q220" s="180"/>
      <c r="R220" s="180"/>
      <c r="S220" s="180"/>
      <c r="T220" s="181"/>
      <c r="AT220" s="182" t="s">
        <v>196</v>
      </c>
      <c r="AU220" s="182" t="s">
        <v>82</v>
      </c>
      <c r="AV220" s="13" t="s">
        <v>84</v>
      </c>
      <c r="AW220" s="13" t="s">
        <v>30</v>
      </c>
      <c r="AX220" s="13" t="s">
        <v>82</v>
      </c>
      <c r="AY220" s="182" t="s">
        <v>140</v>
      </c>
    </row>
    <row r="221" spans="1:65" s="2" customFormat="1" ht="49.15" customHeight="1">
      <c r="A221" s="32"/>
      <c r="B221" s="144"/>
      <c r="C221" s="145" t="s">
        <v>200</v>
      </c>
      <c r="D221" s="145" t="s">
        <v>143</v>
      </c>
      <c r="E221" s="146" t="s">
        <v>565</v>
      </c>
      <c r="F221" s="147" t="s">
        <v>566</v>
      </c>
      <c r="G221" s="148" t="s">
        <v>342</v>
      </c>
      <c r="H221" s="149">
        <v>6190.8</v>
      </c>
      <c r="I221" s="150"/>
      <c r="J221" s="151">
        <f>ROUND(I221*H221,2)</f>
        <v>0</v>
      </c>
      <c r="K221" s="152"/>
      <c r="L221" s="33"/>
      <c r="M221" s="153" t="s">
        <v>1</v>
      </c>
      <c r="N221" s="154" t="s">
        <v>39</v>
      </c>
      <c r="O221" s="58"/>
      <c r="P221" s="155">
        <f>O221*H221</f>
        <v>0</v>
      </c>
      <c r="Q221" s="155">
        <v>0</v>
      </c>
      <c r="R221" s="155">
        <f>Q221*H221</f>
        <v>0</v>
      </c>
      <c r="S221" s="155">
        <v>0</v>
      </c>
      <c r="T221" s="156">
        <f>S221*H221</f>
        <v>0</v>
      </c>
      <c r="U221" s="32"/>
      <c r="V221" s="32"/>
      <c r="W221" s="32"/>
      <c r="X221" s="32"/>
      <c r="Y221" s="32"/>
      <c r="Z221" s="32"/>
      <c r="AA221" s="32"/>
      <c r="AB221" s="32"/>
      <c r="AC221" s="32"/>
      <c r="AD221" s="32"/>
      <c r="AE221" s="32"/>
      <c r="AR221" s="157" t="s">
        <v>203</v>
      </c>
      <c r="AT221" s="157" t="s">
        <v>143</v>
      </c>
      <c r="AU221" s="157" t="s">
        <v>82</v>
      </c>
      <c r="AY221" s="17" t="s">
        <v>140</v>
      </c>
      <c r="BE221" s="158">
        <f>IF(N221="základní",J221,0)</f>
        <v>0</v>
      </c>
      <c r="BF221" s="158">
        <f>IF(N221="snížená",J221,0)</f>
        <v>0</v>
      </c>
      <c r="BG221" s="158">
        <f>IF(N221="zákl. přenesená",J221,0)</f>
        <v>0</v>
      </c>
      <c r="BH221" s="158">
        <f>IF(N221="sníž. přenesená",J221,0)</f>
        <v>0</v>
      </c>
      <c r="BI221" s="158">
        <f>IF(N221="nulová",J221,0)</f>
        <v>0</v>
      </c>
      <c r="BJ221" s="17" t="s">
        <v>82</v>
      </c>
      <c r="BK221" s="158">
        <f>ROUND(I221*H221,2)</f>
        <v>0</v>
      </c>
      <c r="BL221" s="17" t="s">
        <v>203</v>
      </c>
      <c r="BM221" s="157" t="s">
        <v>567</v>
      </c>
    </row>
    <row r="222" spans="1:47" s="2" customFormat="1" ht="97.5">
      <c r="A222" s="32"/>
      <c r="B222" s="33"/>
      <c r="C222" s="32"/>
      <c r="D222" s="159" t="s">
        <v>149</v>
      </c>
      <c r="E222" s="32"/>
      <c r="F222" s="160" t="s">
        <v>563</v>
      </c>
      <c r="G222" s="32"/>
      <c r="H222" s="32"/>
      <c r="I222" s="161"/>
      <c r="J222" s="32"/>
      <c r="K222" s="32"/>
      <c r="L222" s="33"/>
      <c r="M222" s="162"/>
      <c r="N222" s="163"/>
      <c r="O222" s="58"/>
      <c r="P222" s="58"/>
      <c r="Q222" s="58"/>
      <c r="R222" s="58"/>
      <c r="S222" s="58"/>
      <c r="T222" s="59"/>
      <c r="U222" s="32"/>
      <c r="V222" s="32"/>
      <c r="W222" s="32"/>
      <c r="X222" s="32"/>
      <c r="Y222" s="32"/>
      <c r="Z222" s="32"/>
      <c r="AA222" s="32"/>
      <c r="AB222" s="32"/>
      <c r="AC222" s="32"/>
      <c r="AD222" s="32"/>
      <c r="AE222" s="32"/>
      <c r="AT222" s="17" t="s">
        <v>149</v>
      </c>
      <c r="AU222" s="17" t="s">
        <v>82</v>
      </c>
    </row>
    <row r="223" spans="2:51" s="13" customFormat="1" ht="12">
      <c r="B223" s="175"/>
      <c r="D223" s="159" t="s">
        <v>196</v>
      </c>
      <c r="E223" s="182" t="s">
        <v>1</v>
      </c>
      <c r="F223" s="176" t="s">
        <v>568</v>
      </c>
      <c r="H223" s="177">
        <v>3095.4</v>
      </c>
      <c r="I223" s="178"/>
      <c r="L223" s="175"/>
      <c r="M223" s="179"/>
      <c r="N223" s="180"/>
      <c r="O223" s="180"/>
      <c r="P223" s="180"/>
      <c r="Q223" s="180"/>
      <c r="R223" s="180"/>
      <c r="S223" s="180"/>
      <c r="T223" s="181"/>
      <c r="AT223" s="182" t="s">
        <v>196</v>
      </c>
      <c r="AU223" s="182" t="s">
        <v>82</v>
      </c>
      <c r="AV223" s="13" t="s">
        <v>84</v>
      </c>
      <c r="AW223" s="13" t="s">
        <v>30</v>
      </c>
      <c r="AX223" s="13" t="s">
        <v>82</v>
      </c>
      <c r="AY223" s="182" t="s">
        <v>140</v>
      </c>
    </row>
    <row r="224" spans="2:51" s="13" customFormat="1" ht="12">
      <c r="B224" s="175"/>
      <c r="D224" s="159" t="s">
        <v>196</v>
      </c>
      <c r="F224" s="176" t="s">
        <v>569</v>
      </c>
      <c r="H224" s="177">
        <v>6190.8</v>
      </c>
      <c r="I224" s="178"/>
      <c r="L224" s="175"/>
      <c r="M224" s="179"/>
      <c r="N224" s="180"/>
      <c r="O224" s="180"/>
      <c r="P224" s="180"/>
      <c r="Q224" s="180"/>
      <c r="R224" s="180"/>
      <c r="S224" s="180"/>
      <c r="T224" s="181"/>
      <c r="AT224" s="182" t="s">
        <v>196</v>
      </c>
      <c r="AU224" s="182" t="s">
        <v>82</v>
      </c>
      <c r="AV224" s="13" t="s">
        <v>84</v>
      </c>
      <c r="AW224" s="13" t="s">
        <v>3</v>
      </c>
      <c r="AX224" s="13" t="s">
        <v>82</v>
      </c>
      <c r="AY224" s="182" t="s">
        <v>140</v>
      </c>
    </row>
    <row r="225" spans="1:65" s="2" customFormat="1" ht="49.15" customHeight="1">
      <c r="A225" s="32"/>
      <c r="B225" s="144"/>
      <c r="C225" s="145" t="s">
        <v>217</v>
      </c>
      <c r="D225" s="145" t="s">
        <v>143</v>
      </c>
      <c r="E225" s="146" t="s">
        <v>570</v>
      </c>
      <c r="F225" s="147" t="s">
        <v>571</v>
      </c>
      <c r="G225" s="148" t="s">
        <v>342</v>
      </c>
      <c r="H225" s="149">
        <v>15700</v>
      </c>
      <c r="I225" s="150"/>
      <c r="J225" s="151">
        <f>ROUND(I225*H225,2)</f>
        <v>0</v>
      </c>
      <c r="K225" s="152"/>
      <c r="L225" s="33"/>
      <c r="M225" s="153" t="s">
        <v>1</v>
      </c>
      <c r="N225" s="154" t="s">
        <v>39</v>
      </c>
      <c r="O225" s="58"/>
      <c r="P225" s="155">
        <f>O225*H225</f>
        <v>0</v>
      </c>
      <c r="Q225" s="155">
        <v>0</v>
      </c>
      <c r="R225" s="155">
        <f>Q225*H225</f>
        <v>0</v>
      </c>
      <c r="S225" s="155">
        <v>0</v>
      </c>
      <c r="T225" s="156">
        <f>S225*H225</f>
        <v>0</v>
      </c>
      <c r="U225" s="32"/>
      <c r="V225" s="32"/>
      <c r="W225" s="32"/>
      <c r="X225" s="32"/>
      <c r="Y225" s="32"/>
      <c r="Z225" s="32"/>
      <c r="AA225" s="32"/>
      <c r="AB225" s="32"/>
      <c r="AC225" s="32"/>
      <c r="AD225" s="32"/>
      <c r="AE225" s="32"/>
      <c r="AR225" s="157" t="s">
        <v>203</v>
      </c>
      <c r="AT225" s="157" t="s">
        <v>143</v>
      </c>
      <c r="AU225" s="157" t="s">
        <v>82</v>
      </c>
      <c r="AY225" s="17" t="s">
        <v>140</v>
      </c>
      <c r="BE225" s="158">
        <f>IF(N225="základní",J225,0)</f>
        <v>0</v>
      </c>
      <c r="BF225" s="158">
        <f>IF(N225="snížená",J225,0)</f>
        <v>0</v>
      </c>
      <c r="BG225" s="158">
        <f>IF(N225="zákl. přenesená",J225,0)</f>
        <v>0</v>
      </c>
      <c r="BH225" s="158">
        <f>IF(N225="sníž. přenesená",J225,0)</f>
        <v>0</v>
      </c>
      <c r="BI225" s="158">
        <f>IF(N225="nulová",J225,0)</f>
        <v>0</v>
      </c>
      <c r="BJ225" s="17" t="s">
        <v>82</v>
      </c>
      <c r="BK225" s="158">
        <f>ROUND(I225*H225,2)</f>
        <v>0</v>
      </c>
      <c r="BL225" s="17" t="s">
        <v>203</v>
      </c>
      <c r="BM225" s="157" t="s">
        <v>572</v>
      </c>
    </row>
    <row r="226" spans="1:47" s="2" customFormat="1" ht="97.5">
      <c r="A226" s="32"/>
      <c r="B226" s="33"/>
      <c r="C226" s="32"/>
      <c r="D226" s="159" t="s">
        <v>149</v>
      </c>
      <c r="E226" s="32"/>
      <c r="F226" s="160" t="s">
        <v>573</v>
      </c>
      <c r="G226" s="32"/>
      <c r="H226" s="32"/>
      <c r="I226" s="161"/>
      <c r="J226" s="32"/>
      <c r="K226" s="32"/>
      <c r="L226" s="33"/>
      <c r="M226" s="162"/>
      <c r="N226" s="163"/>
      <c r="O226" s="58"/>
      <c r="P226" s="58"/>
      <c r="Q226" s="58"/>
      <c r="R226" s="58"/>
      <c r="S226" s="58"/>
      <c r="T226" s="59"/>
      <c r="U226" s="32"/>
      <c r="V226" s="32"/>
      <c r="W226" s="32"/>
      <c r="X226" s="32"/>
      <c r="Y226" s="32"/>
      <c r="Z226" s="32"/>
      <c r="AA226" s="32"/>
      <c r="AB226" s="32"/>
      <c r="AC226" s="32"/>
      <c r="AD226" s="32"/>
      <c r="AE226" s="32"/>
      <c r="AT226" s="17" t="s">
        <v>149</v>
      </c>
      <c r="AU226" s="17" t="s">
        <v>82</v>
      </c>
    </row>
    <row r="227" spans="1:65" s="2" customFormat="1" ht="62.65" customHeight="1">
      <c r="A227" s="32"/>
      <c r="B227" s="144"/>
      <c r="C227" s="145" t="s">
        <v>325</v>
      </c>
      <c r="D227" s="145" t="s">
        <v>143</v>
      </c>
      <c r="E227" s="146" t="s">
        <v>574</v>
      </c>
      <c r="F227" s="147" t="s">
        <v>575</v>
      </c>
      <c r="G227" s="148" t="s">
        <v>342</v>
      </c>
      <c r="H227" s="149">
        <v>2516.269</v>
      </c>
      <c r="I227" s="150"/>
      <c r="J227" s="151">
        <f>ROUND(I227*H227,2)</f>
        <v>0</v>
      </c>
      <c r="K227" s="152"/>
      <c r="L227" s="33"/>
      <c r="M227" s="153" t="s">
        <v>1</v>
      </c>
      <c r="N227" s="154" t="s">
        <v>39</v>
      </c>
      <c r="O227" s="58"/>
      <c r="P227" s="155">
        <f>O227*H227</f>
        <v>0</v>
      </c>
      <c r="Q227" s="155">
        <v>0</v>
      </c>
      <c r="R227" s="155">
        <f>Q227*H227</f>
        <v>0</v>
      </c>
      <c r="S227" s="155">
        <v>0</v>
      </c>
      <c r="T227" s="156">
        <f>S227*H227</f>
        <v>0</v>
      </c>
      <c r="U227" s="32"/>
      <c r="V227" s="32"/>
      <c r="W227" s="32"/>
      <c r="X227" s="32"/>
      <c r="Y227" s="32"/>
      <c r="Z227" s="32"/>
      <c r="AA227" s="32"/>
      <c r="AB227" s="32"/>
      <c r="AC227" s="32"/>
      <c r="AD227" s="32"/>
      <c r="AE227" s="32"/>
      <c r="AR227" s="157" t="s">
        <v>203</v>
      </c>
      <c r="AT227" s="157" t="s">
        <v>143</v>
      </c>
      <c r="AU227" s="157" t="s">
        <v>82</v>
      </c>
      <c r="AY227" s="17" t="s">
        <v>140</v>
      </c>
      <c r="BE227" s="158">
        <f>IF(N227="základní",J227,0)</f>
        <v>0</v>
      </c>
      <c r="BF227" s="158">
        <f>IF(N227="snížená",J227,0)</f>
        <v>0</v>
      </c>
      <c r="BG227" s="158">
        <f>IF(N227="zákl. přenesená",J227,0)</f>
        <v>0</v>
      </c>
      <c r="BH227" s="158">
        <f>IF(N227="sníž. přenesená",J227,0)</f>
        <v>0</v>
      </c>
      <c r="BI227" s="158">
        <f>IF(N227="nulová",J227,0)</f>
        <v>0</v>
      </c>
      <c r="BJ227" s="17" t="s">
        <v>82</v>
      </c>
      <c r="BK227" s="158">
        <f>ROUND(I227*H227,2)</f>
        <v>0</v>
      </c>
      <c r="BL227" s="17" t="s">
        <v>203</v>
      </c>
      <c r="BM227" s="157" t="s">
        <v>576</v>
      </c>
    </row>
    <row r="228" spans="1:47" s="2" customFormat="1" ht="107.25">
      <c r="A228" s="32"/>
      <c r="B228" s="33"/>
      <c r="C228" s="32"/>
      <c r="D228" s="159" t="s">
        <v>149</v>
      </c>
      <c r="E228" s="32"/>
      <c r="F228" s="160" t="s">
        <v>577</v>
      </c>
      <c r="G228" s="32"/>
      <c r="H228" s="32"/>
      <c r="I228" s="161"/>
      <c r="J228" s="32"/>
      <c r="K228" s="32"/>
      <c r="L228" s="33"/>
      <c r="M228" s="162"/>
      <c r="N228" s="163"/>
      <c r="O228" s="58"/>
      <c r="P228" s="58"/>
      <c r="Q228" s="58"/>
      <c r="R228" s="58"/>
      <c r="S228" s="58"/>
      <c r="T228" s="59"/>
      <c r="U228" s="32"/>
      <c r="V228" s="32"/>
      <c r="W228" s="32"/>
      <c r="X228" s="32"/>
      <c r="Y228" s="32"/>
      <c r="Z228" s="32"/>
      <c r="AA228" s="32"/>
      <c r="AB228" s="32"/>
      <c r="AC228" s="32"/>
      <c r="AD228" s="32"/>
      <c r="AE228" s="32"/>
      <c r="AT228" s="17" t="s">
        <v>149</v>
      </c>
      <c r="AU228" s="17" t="s">
        <v>82</v>
      </c>
    </row>
    <row r="229" spans="1:65" s="2" customFormat="1" ht="24.2" customHeight="1">
      <c r="A229" s="32"/>
      <c r="B229" s="144"/>
      <c r="C229" s="145" t="s">
        <v>578</v>
      </c>
      <c r="D229" s="145" t="s">
        <v>143</v>
      </c>
      <c r="E229" s="146" t="s">
        <v>579</v>
      </c>
      <c r="F229" s="147" t="s">
        <v>580</v>
      </c>
      <c r="G229" s="148" t="s">
        <v>342</v>
      </c>
      <c r="H229" s="149">
        <v>2700</v>
      </c>
      <c r="I229" s="150"/>
      <c r="J229" s="151">
        <f>ROUND(I229*H229,2)</f>
        <v>0</v>
      </c>
      <c r="K229" s="152"/>
      <c r="L229" s="33"/>
      <c r="M229" s="153" t="s">
        <v>1</v>
      </c>
      <c r="N229" s="154" t="s">
        <v>39</v>
      </c>
      <c r="O229" s="58"/>
      <c r="P229" s="155">
        <f>O229*H229</f>
        <v>0</v>
      </c>
      <c r="Q229" s="155">
        <v>0</v>
      </c>
      <c r="R229" s="155">
        <f>Q229*H229</f>
        <v>0</v>
      </c>
      <c r="S229" s="155">
        <v>0</v>
      </c>
      <c r="T229" s="156">
        <f>S229*H229</f>
        <v>0</v>
      </c>
      <c r="U229" s="32"/>
      <c r="V229" s="32"/>
      <c r="W229" s="32"/>
      <c r="X229" s="32"/>
      <c r="Y229" s="32"/>
      <c r="Z229" s="32"/>
      <c r="AA229" s="32"/>
      <c r="AB229" s="32"/>
      <c r="AC229" s="32"/>
      <c r="AD229" s="32"/>
      <c r="AE229" s="32"/>
      <c r="AR229" s="157" t="s">
        <v>203</v>
      </c>
      <c r="AT229" s="157" t="s">
        <v>143</v>
      </c>
      <c r="AU229" s="157" t="s">
        <v>82</v>
      </c>
      <c r="AY229" s="17" t="s">
        <v>140</v>
      </c>
      <c r="BE229" s="158">
        <f>IF(N229="základní",J229,0)</f>
        <v>0</v>
      </c>
      <c r="BF229" s="158">
        <f>IF(N229="snížená",J229,0)</f>
        <v>0</v>
      </c>
      <c r="BG229" s="158">
        <f>IF(N229="zákl. přenesená",J229,0)</f>
        <v>0</v>
      </c>
      <c r="BH229" s="158">
        <f>IF(N229="sníž. přenesená",J229,0)</f>
        <v>0</v>
      </c>
      <c r="BI229" s="158">
        <f>IF(N229="nulová",J229,0)</f>
        <v>0</v>
      </c>
      <c r="BJ229" s="17" t="s">
        <v>82</v>
      </c>
      <c r="BK229" s="158">
        <f>ROUND(I229*H229,2)</f>
        <v>0</v>
      </c>
      <c r="BL229" s="17" t="s">
        <v>203</v>
      </c>
      <c r="BM229" s="157" t="s">
        <v>581</v>
      </c>
    </row>
    <row r="230" spans="1:47" s="2" customFormat="1" ht="29.25">
      <c r="A230" s="32"/>
      <c r="B230" s="33"/>
      <c r="C230" s="32"/>
      <c r="D230" s="159" t="s">
        <v>149</v>
      </c>
      <c r="E230" s="32"/>
      <c r="F230" s="160" t="s">
        <v>582</v>
      </c>
      <c r="G230" s="32"/>
      <c r="H230" s="32"/>
      <c r="I230" s="161"/>
      <c r="J230" s="32"/>
      <c r="K230" s="32"/>
      <c r="L230" s="33"/>
      <c r="M230" s="162"/>
      <c r="N230" s="163"/>
      <c r="O230" s="58"/>
      <c r="P230" s="58"/>
      <c r="Q230" s="58"/>
      <c r="R230" s="58"/>
      <c r="S230" s="58"/>
      <c r="T230" s="59"/>
      <c r="U230" s="32"/>
      <c r="V230" s="32"/>
      <c r="W230" s="32"/>
      <c r="X230" s="32"/>
      <c r="Y230" s="32"/>
      <c r="Z230" s="32"/>
      <c r="AA230" s="32"/>
      <c r="AB230" s="32"/>
      <c r="AC230" s="32"/>
      <c r="AD230" s="32"/>
      <c r="AE230" s="32"/>
      <c r="AT230" s="17" t="s">
        <v>149</v>
      </c>
      <c r="AU230" s="17" t="s">
        <v>82</v>
      </c>
    </row>
    <row r="231" spans="1:65" s="2" customFormat="1" ht="24.2" customHeight="1">
      <c r="A231" s="32"/>
      <c r="B231" s="144"/>
      <c r="C231" s="145" t="s">
        <v>159</v>
      </c>
      <c r="D231" s="145" t="s">
        <v>143</v>
      </c>
      <c r="E231" s="146" t="s">
        <v>583</v>
      </c>
      <c r="F231" s="147" t="s">
        <v>584</v>
      </c>
      <c r="G231" s="148" t="s">
        <v>156</v>
      </c>
      <c r="H231" s="149">
        <v>10</v>
      </c>
      <c r="I231" s="150"/>
      <c r="J231" s="151">
        <f>ROUND(I231*H231,2)</f>
        <v>0</v>
      </c>
      <c r="K231" s="152"/>
      <c r="L231" s="33"/>
      <c r="M231" s="153" t="s">
        <v>1</v>
      </c>
      <c r="N231" s="154" t="s">
        <v>39</v>
      </c>
      <c r="O231" s="58"/>
      <c r="P231" s="155">
        <f>O231*H231</f>
        <v>0</v>
      </c>
      <c r="Q231" s="155">
        <v>0</v>
      </c>
      <c r="R231" s="155">
        <f>Q231*H231</f>
        <v>0</v>
      </c>
      <c r="S231" s="155">
        <v>0</v>
      </c>
      <c r="T231" s="156">
        <f>S231*H231</f>
        <v>0</v>
      </c>
      <c r="U231" s="32"/>
      <c r="V231" s="32"/>
      <c r="W231" s="32"/>
      <c r="X231" s="32"/>
      <c r="Y231" s="32"/>
      <c r="Z231" s="32"/>
      <c r="AA231" s="32"/>
      <c r="AB231" s="32"/>
      <c r="AC231" s="32"/>
      <c r="AD231" s="32"/>
      <c r="AE231" s="32"/>
      <c r="AR231" s="157" t="s">
        <v>203</v>
      </c>
      <c r="AT231" s="157" t="s">
        <v>143</v>
      </c>
      <c r="AU231" s="157" t="s">
        <v>82</v>
      </c>
      <c r="AY231" s="17" t="s">
        <v>140</v>
      </c>
      <c r="BE231" s="158">
        <f>IF(N231="základní",J231,0)</f>
        <v>0</v>
      </c>
      <c r="BF231" s="158">
        <f>IF(N231="snížená",J231,0)</f>
        <v>0</v>
      </c>
      <c r="BG231" s="158">
        <f>IF(N231="zákl. přenesená",J231,0)</f>
        <v>0</v>
      </c>
      <c r="BH231" s="158">
        <f>IF(N231="sníž. přenesená",J231,0)</f>
        <v>0</v>
      </c>
      <c r="BI231" s="158">
        <f>IF(N231="nulová",J231,0)</f>
        <v>0</v>
      </c>
      <c r="BJ231" s="17" t="s">
        <v>82</v>
      </c>
      <c r="BK231" s="158">
        <f>ROUND(I231*H231,2)</f>
        <v>0</v>
      </c>
      <c r="BL231" s="17" t="s">
        <v>203</v>
      </c>
      <c r="BM231" s="157" t="s">
        <v>585</v>
      </c>
    </row>
    <row r="232" spans="1:47" s="2" customFormat="1" ht="48.75">
      <c r="A232" s="32"/>
      <c r="B232" s="33"/>
      <c r="C232" s="32"/>
      <c r="D232" s="159" t="s">
        <v>149</v>
      </c>
      <c r="E232" s="32"/>
      <c r="F232" s="160" t="s">
        <v>586</v>
      </c>
      <c r="G232" s="32"/>
      <c r="H232" s="32"/>
      <c r="I232" s="161"/>
      <c r="J232" s="32"/>
      <c r="K232" s="32"/>
      <c r="L232" s="33"/>
      <c r="M232" s="162"/>
      <c r="N232" s="163"/>
      <c r="O232" s="58"/>
      <c r="P232" s="58"/>
      <c r="Q232" s="58"/>
      <c r="R232" s="58"/>
      <c r="S232" s="58"/>
      <c r="T232" s="59"/>
      <c r="U232" s="32"/>
      <c r="V232" s="32"/>
      <c r="W232" s="32"/>
      <c r="X232" s="32"/>
      <c r="Y232" s="32"/>
      <c r="Z232" s="32"/>
      <c r="AA232" s="32"/>
      <c r="AB232" s="32"/>
      <c r="AC232" s="32"/>
      <c r="AD232" s="32"/>
      <c r="AE232" s="32"/>
      <c r="AT232" s="17" t="s">
        <v>149</v>
      </c>
      <c r="AU232" s="17" t="s">
        <v>82</v>
      </c>
    </row>
    <row r="233" spans="1:65" s="2" customFormat="1" ht="24.2" customHeight="1">
      <c r="A233" s="32"/>
      <c r="B233" s="144"/>
      <c r="C233" s="145" t="s">
        <v>181</v>
      </c>
      <c r="D233" s="145" t="s">
        <v>143</v>
      </c>
      <c r="E233" s="146" t="s">
        <v>587</v>
      </c>
      <c r="F233" s="147" t="s">
        <v>588</v>
      </c>
      <c r="G233" s="148" t="s">
        <v>342</v>
      </c>
      <c r="H233" s="149">
        <v>5881.26</v>
      </c>
      <c r="I233" s="150"/>
      <c r="J233" s="151">
        <f>ROUND(I233*H233,2)</f>
        <v>0</v>
      </c>
      <c r="K233" s="152"/>
      <c r="L233" s="33"/>
      <c r="M233" s="153" t="s">
        <v>1</v>
      </c>
      <c r="N233" s="154" t="s">
        <v>39</v>
      </c>
      <c r="O233" s="58"/>
      <c r="P233" s="155">
        <f>O233*H233</f>
        <v>0</v>
      </c>
      <c r="Q233" s="155">
        <v>0</v>
      </c>
      <c r="R233" s="155">
        <f>Q233*H233</f>
        <v>0</v>
      </c>
      <c r="S233" s="155">
        <v>0</v>
      </c>
      <c r="T233" s="156">
        <f>S233*H233</f>
        <v>0</v>
      </c>
      <c r="U233" s="32"/>
      <c r="V233" s="32"/>
      <c r="W233" s="32"/>
      <c r="X233" s="32"/>
      <c r="Y233" s="32"/>
      <c r="Z233" s="32"/>
      <c r="AA233" s="32"/>
      <c r="AB233" s="32"/>
      <c r="AC233" s="32"/>
      <c r="AD233" s="32"/>
      <c r="AE233" s="32"/>
      <c r="AR233" s="157" t="s">
        <v>203</v>
      </c>
      <c r="AT233" s="157" t="s">
        <v>143</v>
      </c>
      <c r="AU233" s="157" t="s">
        <v>82</v>
      </c>
      <c r="AY233" s="17" t="s">
        <v>140</v>
      </c>
      <c r="BE233" s="158">
        <f>IF(N233="základní",J233,0)</f>
        <v>0</v>
      </c>
      <c r="BF233" s="158">
        <f>IF(N233="snížená",J233,0)</f>
        <v>0</v>
      </c>
      <c r="BG233" s="158">
        <f>IF(N233="zákl. přenesená",J233,0)</f>
        <v>0</v>
      </c>
      <c r="BH233" s="158">
        <f>IF(N233="sníž. přenesená",J233,0)</f>
        <v>0</v>
      </c>
      <c r="BI233" s="158">
        <f>IF(N233="nulová",J233,0)</f>
        <v>0</v>
      </c>
      <c r="BJ233" s="17" t="s">
        <v>82</v>
      </c>
      <c r="BK233" s="158">
        <f>ROUND(I233*H233,2)</f>
        <v>0</v>
      </c>
      <c r="BL233" s="17" t="s">
        <v>203</v>
      </c>
      <c r="BM233" s="157" t="s">
        <v>589</v>
      </c>
    </row>
    <row r="234" spans="1:47" s="2" customFormat="1" ht="58.5">
      <c r="A234" s="32"/>
      <c r="B234" s="33"/>
      <c r="C234" s="32"/>
      <c r="D234" s="159" t="s">
        <v>149</v>
      </c>
      <c r="E234" s="32"/>
      <c r="F234" s="160" t="s">
        <v>590</v>
      </c>
      <c r="G234" s="32"/>
      <c r="H234" s="32"/>
      <c r="I234" s="161"/>
      <c r="J234" s="32"/>
      <c r="K234" s="32"/>
      <c r="L234" s="33"/>
      <c r="M234" s="162"/>
      <c r="N234" s="163"/>
      <c r="O234" s="58"/>
      <c r="P234" s="58"/>
      <c r="Q234" s="58"/>
      <c r="R234" s="58"/>
      <c r="S234" s="58"/>
      <c r="T234" s="59"/>
      <c r="U234" s="32"/>
      <c r="V234" s="32"/>
      <c r="W234" s="32"/>
      <c r="X234" s="32"/>
      <c r="Y234" s="32"/>
      <c r="Z234" s="32"/>
      <c r="AA234" s="32"/>
      <c r="AB234" s="32"/>
      <c r="AC234" s="32"/>
      <c r="AD234" s="32"/>
      <c r="AE234" s="32"/>
      <c r="AT234" s="17" t="s">
        <v>149</v>
      </c>
      <c r="AU234" s="17" t="s">
        <v>82</v>
      </c>
    </row>
    <row r="235" spans="2:63" s="12" customFormat="1" ht="25.9" customHeight="1">
      <c r="B235" s="131"/>
      <c r="D235" s="132" t="s">
        <v>73</v>
      </c>
      <c r="E235" s="133" t="s">
        <v>355</v>
      </c>
      <c r="F235" s="133" t="s">
        <v>356</v>
      </c>
      <c r="I235" s="134"/>
      <c r="J235" s="135">
        <f>BK235</f>
        <v>0</v>
      </c>
      <c r="L235" s="131"/>
      <c r="M235" s="136"/>
      <c r="N235" s="137"/>
      <c r="O235" s="137"/>
      <c r="P235" s="138">
        <f>SUM(P236:P247)</f>
        <v>0</v>
      </c>
      <c r="Q235" s="137"/>
      <c r="R235" s="138">
        <f>SUM(R236:R247)</f>
        <v>0</v>
      </c>
      <c r="S235" s="137"/>
      <c r="T235" s="139">
        <f>SUM(T236:T247)</f>
        <v>0</v>
      </c>
      <c r="AR235" s="132" t="s">
        <v>151</v>
      </c>
      <c r="AT235" s="140" t="s">
        <v>73</v>
      </c>
      <c r="AU235" s="140" t="s">
        <v>74</v>
      </c>
      <c r="AY235" s="132" t="s">
        <v>140</v>
      </c>
      <c r="BK235" s="141">
        <f>SUM(BK236:BK247)</f>
        <v>0</v>
      </c>
    </row>
    <row r="236" spans="1:65" s="2" customFormat="1" ht="24.2" customHeight="1">
      <c r="A236" s="32"/>
      <c r="B236" s="144"/>
      <c r="C236" s="145" t="s">
        <v>268</v>
      </c>
      <c r="D236" s="145" t="s">
        <v>143</v>
      </c>
      <c r="E236" s="146" t="s">
        <v>591</v>
      </c>
      <c r="F236" s="147" t="s">
        <v>592</v>
      </c>
      <c r="G236" s="148" t="s">
        <v>177</v>
      </c>
      <c r="H236" s="149">
        <v>2.8</v>
      </c>
      <c r="I236" s="150"/>
      <c r="J236" s="151">
        <f>ROUND(I236*H236,2)</f>
        <v>0</v>
      </c>
      <c r="K236" s="152"/>
      <c r="L236" s="33"/>
      <c r="M236" s="153" t="s">
        <v>1</v>
      </c>
      <c r="N236" s="154" t="s">
        <v>39</v>
      </c>
      <c r="O236" s="58"/>
      <c r="P236" s="155">
        <f>O236*H236</f>
        <v>0</v>
      </c>
      <c r="Q236" s="155">
        <v>0</v>
      </c>
      <c r="R236" s="155">
        <f>Q236*H236</f>
        <v>0</v>
      </c>
      <c r="S236" s="155">
        <v>0</v>
      </c>
      <c r="T236" s="156">
        <f>S236*H236</f>
        <v>0</v>
      </c>
      <c r="U236" s="32"/>
      <c r="V236" s="32"/>
      <c r="W236" s="32"/>
      <c r="X236" s="32"/>
      <c r="Y236" s="32"/>
      <c r="Z236" s="32"/>
      <c r="AA236" s="32"/>
      <c r="AB236" s="32"/>
      <c r="AC236" s="32"/>
      <c r="AD236" s="32"/>
      <c r="AE236" s="32"/>
      <c r="AR236" s="157" t="s">
        <v>147</v>
      </c>
      <c r="AT236" s="157" t="s">
        <v>143</v>
      </c>
      <c r="AU236" s="157" t="s">
        <v>82</v>
      </c>
      <c r="AY236" s="17" t="s">
        <v>140</v>
      </c>
      <c r="BE236" s="158">
        <f>IF(N236="základní",J236,0)</f>
        <v>0</v>
      </c>
      <c r="BF236" s="158">
        <f>IF(N236="snížená",J236,0)</f>
        <v>0</v>
      </c>
      <c r="BG236" s="158">
        <f>IF(N236="zákl. přenesená",J236,0)</f>
        <v>0</v>
      </c>
      <c r="BH236" s="158">
        <f>IF(N236="sníž. přenesená",J236,0)</f>
        <v>0</v>
      </c>
      <c r="BI236" s="158">
        <f>IF(N236="nulová",J236,0)</f>
        <v>0</v>
      </c>
      <c r="BJ236" s="17" t="s">
        <v>82</v>
      </c>
      <c r="BK236" s="158">
        <f>ROUND(I236*H236,2)</f>
        <v>0</v>
      </c>
      <c r="BL236" s="17" t="s">
        <v>147</v>
      </c>
      <c r="BM236" s="157" t="s">
        <v>593</v>
      </c>
    </row>
    <row r="237" spans="1:47" s="2" customFormat="1" ht="29.25">
      <c r="A237" s="32"/>
      <c r="B237" s="33"/>
      <c r="C237" s="32"/>
      <c r="D237" s="159" t="s">
        <v>149</v>
      </c>
      <c r="E237" s="32"/>
      <c r="F237" s="160" t="s">
        <v>594</v>
      </c>
      <c r="G237" s="32"/>
      <c r="H237" s="32"/>
      <c r="I237" s="161"/>
      <c r="J237" s="32"/>
      <c r="K237" s="32"/>
      <c r="L237" s="33"/>
      <c r="M237" s="162"/>
      <c r="N237" s="163"/>
      <c r="O237" s="58"/>
      <c r="P237" s="58"/>
      <c r="Q237" s="58"/>
      <c r="R237" s="58"/>
      <c r="S237" s="58"/>
      <c r="T237" s="59"/>
      <c r="U237" s="32"/>
      <c r="V237" s="32"/>
      <c r="W237" s="32"/>
      <c r="X237" s="32"/>
      <c r="Y237" s="32"/>
      <c r="Z237" s="32"/>
      <c r="AA237" s="32"/>
      <c r="AB237" s="32"/>
      <c r="AC237" s="32"/>
      <c r="AD237" s="32"/>
      <c r="AE237" s="32"/>
      <c r="AT237" s="17" t="s">
        <v>149</v>
      </c>
      <c r="AU237" s="17" t="s">
        <v>82</v>
      </c>
    </row>
    <row r="238" spans="1:65" s="2" customFormat="1" ht="24.2" customHeight="1">
      <c r="A238" s="32"/>
      <c r="B238" s="144"/>
      <c r="C238" s="145" t="s">
        <v>273</v>
      </c>
      <c r="D238" s="145" t="s">
        <v>143</v>
      </c>
      <c r="E238" s="146" t="s">
        <v>595</v>
      </c>
      <c r="F238" s="147" t="s">
        <v>596</v>
      </c>
      <c r="G238" s="148" t="s">
        <v>364</v>
      </c>
      <c r="H238" s="149">
        <v>1</v>
      </c>
      <c r="I238" s="150"/>
      <c r="J238" s="151">
        <f>ROUND(I238*H238,2)</f>
        <v>0</v>
      </c>
      <c r="K238" s="152"/>
      <c r="L238" s="33"/>
      <c r="M238" s="153" t="s">
        <v>1</v>
      </c>
      <c r="N238" s="154" t="s">
        <v>39</v>
      </c>
      <c r="O238" s="58"/>
      <c r="P238" s="155">
        <f>O238*H238</f>
        <v>0</v>
      </c>
      <c r="Q238" s="155">
        <v>0</v>
      </c>
      <c r="R238" s="155">
        <f>Q238*H238</f>
        <v>0</v>
      </c>
      <c r="S238" s="155">
        <v>0</v>
      </c>
      <c r="T238" s="156">
        <f>S238*H238</f>
        <v>0</v>
      </c>
      <c r="U238" s="32"/>
      <c r="V238" s="32"/>
      <c r="W238" s="32"/>
      <c r="X238" s="32"/>
      <c r="Y238" s="32"/>
      <c r="Z238" s="32"/>
      <c r="AA238" s="32"/>
      <c r="AB238" s="32"/>
      <c r="AC238" s="32"/>
      <c r="AD238" s="32"/>
      <c r="AE238" s="32"/>
      <c r="AR238" s="157" t="s">
        <v>147</v>
      </c>
      <c r="AT238" s="157" t="s">
        <v>143</v>
      </c>
      <c r="AU238" s="157" t="s">
        <v>82</v>
      </c>
      <c r="AY238" s="17" t="s">
        <v>140</v>
      </c>
      <c r="BE238" s="158">
        <f>IF(N238="základní",J238,0)</f>
        <v>0</v>
      </c>
      <c r="BF238" s="158">
        <f>IF(N238="snížená",J238,0)</f>
        <v>0</v>
      </c>
      <c r="BG238" s="158">
        <f>IF(N238="zákl. přenesená",J238,0)</f>
        <v>0</v>
      </c>
      <c r="BH238" s="158">
        <f>IF(N238="sníž. přenesená",J238,0)</f>
        <v>0</v>
      </c>
      <c r="BI238" s="158">
        <f>IF(N238="nulová",J238,0)</f>
        <v>0</v>
      </c>
      <c r="BJ238" s="17" t="s">
        <v>82</v>
      </c>
      <c r="BK238" s="158">
        <f>ROUND(I238*H238,2)</f>
        <v>0</v>
      </c>
      <c r="BL238" s="17" t="s">
        <v>147</v>
      </c>
      <c r="BM238" s="157" t="s">
        <v>597</v>
      </c>
    </row>
    <row r="239" spans="1:47" s="2" customFormat="1" ht="12">
      <c r="A239" s="32"/>
      <c r="B239" s="33"/>
      <c r="C239" s="32"/>
      <c r="D239" s="159" t="s">
        <v>149</v>
      </c>
      <c r="E239" s="32"/>
      <c r="F239" s="160" t="s">
        <v>596</v>
      </c>
      <c r="G239" s="32"/>
      <c r="H239" s="32"/>
      <c r="I239" s="161"/>
      <c r="J239" s="32"/>
      <c r="K239" s="32"/>
      <c r="L239" s="33"/>
      <c r="M239" s="162"/>
      <c r="N239" s="163"/>
      <c r="O239" s="58"/>
      <c r="P239" s="58"/>
      <c r="Q239" s="58"/>
      <c r="R239" s="58"/>
      <c r="S239" s="58"/>
      <c r="T239" s="59"/>
      <c r="U239" s="32"/>
      <c r="V239" s="32"/>
      <c r="W239" s="32"/>
      <c r="X239" s="32"/>
      <c r="Y239" s="32"/>
      <c r="Z239" s="32"/>
      <c r="AA239" s="32"/>
      <c r="AB239" s="32"/>
      <c r="AC239" s="32"/>
      <c r="AD239" s="32"/>
      <c r="AE239" s="32"/>
      <c r="AT239" s="17" t="s">
        <v>149</v>
      </c>
      <c r="AU239" s="17" t="s">
        <v>82</v>
      </c>
    </row>
    <row r="240" spans="1:65" s="2" customFormat="1" ht="33" customHeight="1">
      <c r="A240" s="32"/>
      <c r="B240" s="144"/>
      <c r="C240" s="145" t="s">
        <v>598</v>
      </c>
      <c r="D240" s="145" t="s">
        <v>143</v>
      </c>
      <c r="E240" s="146" t="s">
        <v>599</v>
      </c>
      <c r="F240" s="147" t="s">
        <v>600</v>
      </c>
      <c r="G240" s="148" t="s">
        <v>364</v>
      </c>
      <c r="H240" s="149">
        <v>1</v>
      </c>
      <c r="I240" s="150"/>
      <c r="J240" s="151">
        <f>ROUND(I240*H240,2)</f>
        <v>0</v>
      </c>
      <c r="K240" s="152"/>
      <c r="L240" s="33"/>
      <c r="M240" s="153" t="s">
        <v>1</v>
      </c>
      <c r="N240" s="154" t="s">
        <v>39</v>
      </c>
      <c r="O240" s="58"/>
      <c r="P240" s="155">
        <f>O240*H240</f>
        <v>0</v>
      </c>
      <c r="Q240" s="155">
        <v>0</v>
      </c>
      <c r="R240" s="155">
        <f>Q240*H240</f>
        <v>0</v>
      </c>
      <c r="S240" s="155">
        <v>0</v>
      </c>
      <c r="T240" s="156">
        <f>S240*H240</f>
        <v>0</v>
      </c>
      <c r="U240" s="32"/>
      <c r="V240" s="32"/>
      <c r="W240" s="32"/>
      <c r="X240" s="32"/>
      <c r="Y240" s="32"/>
      <c r="Z240" s="32"/>
      <c r="AA240" s="32"/>
      <c r="AB240" s="32"/>
      <c r="AC240" s="32"/>
      <c r="AD240" s="32"/>
      <c r="AE240" s="32"/>
      <c r="AR240" s="157" t="s">
        <v>147</v>
      </c>
      <c r="AT240" s="157" t="s">
        <v>143</v>
      </c>
      <c r="AU240" s="157" t="s">
        <v>82</v>
      </c>
      <c r="AY240" s="17" t="s">
        <v>140</v>
      </c>
      <c r="BE240" s="158">
        <f>IF(N240="základní",J240,0)</f>
        <v>0</v>
      </c>
      <c r="BF240" s="158">
        <f>IF(N240="snížená",J240,0)</f>
        <v>0</v>
      </c>
      <c r="BG240" s="158">
        <f>IF(N240="zákl. přenesená",J240,0)</f>
        <v>0</v>
      </c>
      <c r="BH240" s="158">
        <f>IF(N240="sníž. přenesená",J240,0)</f>
        <v>0</v>
      </c>
      <c r="BI240" s="158">
        <f>IF(N240="nulová",J240,0)</f>
        <v>0</v>
      </c>
      <c r="BJ240" s="17" t="s">
        <v>82</v>
      </c>
      <c r="BK240" s="158">
        <f>ROUND(I240*H240,2)</f>
        <v>0</v>
      </c>
      <c r="BL240" s="17" t="s">
        <v>147</v>
      </c>
      <c r="BM240" s="157" t="s">
        <v>601</v>
      </c>
    </row>
    <row r="241" spans="1:47" s="2" customFormat="1" ht="19.5">
      <c r="A241" s="32"/>
      <c r="B241" s="33"/>
      <c r="C241" s="32"/>
      <c r="D241" s="159" t="s">
        <v>149</v>
      </c>
      <c r="E241" s="32"/>
      <c r="F241" s="160" t="s">
        <v>600</v>
      </c>
      <c r="G241" s="32"/>
      <c r="H241" s="32"/>
      <c r="I241" s="161"/>
      <c r="J241" s="32"/>
      <c r="K241" s="32"/>
      <c r="L241" s="33"/>
      <c r="M241" s="162"/>
      <c r="N241" s="163"/>
      <c r="O241" s="58"/>
      <c r="P241" s="58"/>
      <c r="Q241" s="58"/>
      <c r="R241" s="58"/>
      <c r="S241" s="58"/>
      <c r="T241" s="59"/>
      <c r="U241" s="32"/>
      <c r="V241" s="32"/>
      <c r="W241" s="32"/>
      <c r="X241" s="32"/>
      <c r="Y241" s="32"/>
      <c r="Z241" s="32"/>
      <c r="AA241" s="32"/>
      <c r="AB241" s="32"/>
      <c r="AC241" s="32"/>
      <c r="AD241" s="32"/>
      <c r="AE241" s="32"/>
      <c r="AT241" s="17" t="s">
        <v>149</v>
      </c>
      <c r="AU241" s="17" t="s">
        <v>82</v>
      </c>
    </row>
    <row r="242" spans="1:65" s="2" customFormat="1" ht="37.9" customHeight="1">
      <c r="A242" s="32"/>
      <c r="B242" s="144"/>
      <c r="C242" s="145" t="s">
        <v>306</v>
      </c>
      <c r="D242" s="145" t="s">
        <v>143</v>
      </c>
      <c r="E242" s="146" t="s">
        <v>602</v>
      </c>
      <c r="F242" s="147" t="s">
        <v>603</v>
      </c>
      <c r="G242" s="148" t="s">
        <v>177</v>
      </c>
      <c r="H242" s="149">
        <v>2.8</v>
      </c>
      <c r="I242" s="150"/>
      <c r="J242" s="151">
        <f>ROUND(I242*H242,2)</f>
        <v>0</v>
      </c>
      <c r="K242" s="152"/>
      <c r="L242" s="33"/>
      <c r="M242" s="153" t="s">
        <v>1</v>
      </c>
      <c r="N242" s="154" t="s">
        <v>39</v>
      </c>
      <c r="O242" s="58"/>
      <c r="P242" s="155">
        <f>O242*H242</f>
        <v>0</v>
      </c>
      <c r="Q242" s="155">
        <v>0</v>
      </c>
      <c r="R242" s="155">
        <f>Q242*H242</f>
        <v>0</v>
      </c>
      <c r="S242" s="155">
        <v>0</v>
      </c>
      <c r="T242" s="156">
        <f>S242*H242</f>
        <v>0</v>
      </c>
      <c r="U242" s="32"/>
      <c r="V242" s="32"/>
      <c r="W242" s="32"/>
      <c r="X242" s="32"/>
      <c r="Y242" s="32"/>
      <c r="Z242" s="32"/>
      <c r="AA242" s="32"/>
      <c r="AB242" s="32"/>
      <c r="AC242" s="32"/>
      <c r="AD242" s="32"/>
      <c r="AE242" s="32"/>
      <c r="AR242" s="157" t="s">
        <v>147</v>
      </c>
      <c r="AT242" s="157" t="s">
        <v>143</v>
      </c>
      <c r="AU242" s="157" t="s">
        <v>82</v>
      </c>
      <c r="AY242" s="17" t="s">
        <v>140</v>
      </c>
      <c r="BE242" s="158">
        <f>IF(N242="základní",J242,0)</f>
        <v>0</v>
      </c>
      <c r="BF242" s="158">
        <f>IF(N242="snížená",J242,0)</f>
        <v>0</v>
      </c>
      <c r="BG242" s="158">
        <f>IF(N242="zákl. přenesená",J242,0)</f>
        <v>0</v>
      </c>
      <c r="BH242" s="158">
        <f>IF(N242="sníž. přenesená",J242,0)</f>
        <v>0</v>
      </c>
      <c r="BI242" s="158">
        <f>IF(N242="nulová",J242,0)</f>
        <v>0</v>
      </c>
      <c r="BJ242" s="17" t="s">
        <v>82</v>
      </c>
      <c r="BK242" s="158">
        <f>ROUND(I242*H242,2)</f>
        <v>0</v>
      </c>
      <c r="BL242" s="17" t="s">
        <v>147</v>
      </c>
      <c r="BM242" s="157" t="s">
        <v>604</v>
      </c>
    </row>
    <row r="243" spans="1:47" s="2" customFormat="1" ht="58.5">
      <c r="A243" s="32"/>
      <c r="B243" s="33"/>
      <c r="C243" s="32"/>
      <c r="D243" s="159" t="s">
        <v>149</v>
      </c>
      <c r="E243" s="32"/>
      <c r="F243" s="160" t="s">
        <v>605</v>
      </c>
      <c r="G243" s="32"/>
      <c r="H243" s="32"/>
      <c r="I243" s="161"/>
      <c r="J243" s="32"/>
      <c r="K243" s="32"/>
      <c r="L243" s="33"/>
      <c r="M243" s="162"/>
      <c r="N243" s="163"/>
      <c r="O243" s="58"/>
      <c r="P243" s="58"/>
      <c r="Q243" s="58"/>
      <c r="R243" s="58"/>
      <c r="S243" s="58"/>
      <c r="T243" s="59"/>
      <c r="U243" s="32"/>
      <c r="V243" s="32"/>
      <c r="W243" s="32"/>
      <c r="X243" s="32"/>
      <c r="Y243" s="32"/>
      <c r="Z243" s="32"/>
      <c r="AA243" s="32"/>
      <c r="AB243" s="32"/>
      <c r="AC243" s="32"/>
      <c r="AD243" s="32"/>
      <c r="AE243" s="32"/>
      <c r="AT243" s="17" t="s">
        <v>149</v>
      </c>
      <c r="AU243" s="17" t="s">
        <v>82</v>
      </c>
    </row>
    <row r="244" spans="1:65" s="2" customFormat="1" ht="66.75" customHeight="1">
      <c r="A244" s="32"/>
      <c r="B244" s="144"/>
      <c r="C244" s="145" t="s">
        <v>285</v>
      </c>
      <c r="D244" s="145" t="s">
        <v>143</v>
      </c>
      <c r="E244" s="146" t="s">
        <v>606</v>
      </c>
      <c r="F244" s="147" t="s">
        <v>607</v>
      </c>
      <c r="G244" s="148" t="s">
        <v>364</v>
      </c>
      <c r="H244" s="149">
        <v>1</v>
      </c>
      <c r="I244" s="150"/>
      <c r="J244" s="151">
        <f>ROUND(I244*H244,2)</f>
        <v>0</v>
      </c>
      <c r="K244" s="152"/>
      <c r="L244" s="33"/>
      <c r="M244" s="153" t="s">
        <v>1</v>
      </c>
      <c r="N244" s="154" t="s">
        <v>39</v>
      </c>
      <c r="O244" s="58"/>
      <c r="P244" s="155">
        <f>O244*H244</f>
        <v>0</v>
      </c>
      <c r="Q244" s="155">
        <v>0</v>
      </c>
      <c r="R244" s="155">
        <f>Q244*H244</f>
        <v>0</v>
      </c>
      <c r="S244" s="155">
        <v>0</v>
      </c>
      <c r="T244" s="156">
        <f>S244*H244</f>
        <v>0</v>
      </c>
      <c r="U244" s="32"/>
      <c r="V244" s="32"/>
      <c r="W244" s="32"/>
      <c r="X244" s="32"/>
      <c r="Y244" s="32"/>
      <c r="Z244" s="32"/>
      <c r="AA244" s="32"/>
      <c r="AB244" s="32"/>
      <c r="AC244" s="32"/>
      <c r="AD244" s="32"/>
      <c r="AE244" s="32"/>
      <c r="AR244" s="157" t="s">
        <v>147</v>
      </c>
      <c r="AT244" s="157" t="s">
        <v>143</v>
      </c>
      <c r="AU244" s="157" t="s">
        <v>82</v>
      </c>
      <c r="AY244" s="17" t="s">
        <v>140</v>
      </c>
      <c r="BE244" s="158">
        <f>IF(N244="základní",J244,0)</f>
        <v>0</v>
      </c>
      <c r="BF244" s="158">
        <f>IF(N244="snížená",J244,0)</f>
        <v>0</v>
      </c>
      <c r="BG244" s="158">
        <f>IF(N244="zákl. přenesená",J244,0)</f>
        <v>0</v>
      </c>
      <c r="BH244" s="158">
        <f>IF(N244="sníž. přenesená",J244,0)</f>
        <v>0</v>
      </c>
      <c r="BI244" s="158">
        <f>IF(N244="nulová",J244,0)</f>
        <v>0</v>
      </c>
      <c r="BJ244" s="17" t="s">
        <v>82</v>
      </c>
      <c r="BK244" s="158">
        <f>ROUND(I244*H244,2)</f>
        <v>0</v>
      </c>
      <c r="BL244" s="17" t="s">
        <v>147</v>
      </c>
      <c r="BM244" s="157" t="s">
        <v>608</v>
      </c>
    </row>
    <row r="245" spans="1:47" s="2" customFormat="1" ht="39">
      <c r="A245" s="32"/>
      <c r="B245" s="33"/>
      <c r="C245" s="32"/>
      <c r="D245" s="159" t="s">
        <v>149</v>
      </c>
      <c r="E245" s="32"/>
      <c r="F245" s="160" t="s">
        <v>607</v>
      </c>
      <c r="G245" s="32"/>
      <c r="H245" s="32"/>
      <c r="I245" s="161"/>
      <c r="J245" s="32"/>
      <c r="K245" s="32"/>
      <c r="L245" s="33"/>
      <c r="M245" s="162"/>
      <c r="N245" s="163"/>
      <c r="O245" s="58"/>
      <c r="P245" s="58"/>
      <c r="Q245" s="58"/>
      <c r="R245" s="58"/>
      <c r="S245" s="58"/>
      <c r="T245" s="59"/>
      <c r="U245" s="32"/>
      <c r="V245" s="32"/>
      <c r="W245" s="32"/>
      <c r="X245" s="32"/>
      <c r="Y245" s="32"/>
      <c r="Z245" s="32"/>
      <c r="AA245" s="32"/>
      <c r="AB245" s="32"/>
      <c r="AC245" s="32"/>
      <c r="AD245" s="32"/>
      <c r="AE245" s="32"/>
      <c r="AT245" s="17" t="s">
        <v>149</v>
      </c>
      <c r="AU245" s="17" t="s">
        <v>82</v>
      </c>
    </row>
    <row r="246" spans="1:65" s="2" customFormat="1" ht="16.5" customHeight="1">
      <c r="A246" s="32"/>
      <c r="B246" s="144"/>
      <c r="C246" s="145" t="s">
        <v>297</v>
      </c>
      <c r="D246" s="145" t="s">
        <v>143</v>
      </c>
      <c r="E246" s="146" t="s">
        <v>609</v>
      </c>
      <c r="F246" s="147" t="s">
        <v>610</v>
      </c>
      <c r="G246" s="148" t="s">
        <v>364</v>
      </c>
      <c r="H246" s="149">
        <v>1</v>
      </c>
      <c r="I246" s="150"/>
      <c r="J246" s="151">
        <f>ROUND(I246*H246,2)</f>
        <v>0</v>
      </c>
      <c r="K246" s="152"/>
      <c r="L246" s="33"/>
      <c r="M246" s="153" t="s">
        <v>1</v>
      </c>
      <c r="N246" s="154" t="s">
        <v>39</v>
      </c>
      <c r="O246" s="58"/>
      <c r="P246" s="155">
        <f>O246*H246</f>
        <v>0</v>
      </c>
      <c r="Q246" s="155">
        <v>0</v>
      </c>
      <c r="R246" s="155">
        <f>Q246*H246</f>
        <v>0</v>
      </c>
      <c r="S246" s="155">
        <v>0</v>
      </c>
      <c r="T246" s="156">
        <f>S246*H246</f>
        <v>0</v>
      </c>
      <c r="U246" s="32"/>
      <c r="V246" s="32"/>
      <c r="W246" s="32"/>
      <c r="X246" s="32"/>
      <c r="Y246" s="32"/>
      <c r="Z246" s="32"/>
      <c r="AA246" s="32"/>
      <c r="AB246" s="32"/>
      <c r="AC246" s="32"/>
      <c r="AD246" s="32"/>
      <c r="AE246" s="32"/>
      <c r="AR246" s="157" t="s">
        <v>147</v>
      </c>
      <c r="AT246" s="157" t="s">
        <v>143</v>
      </c>
      <c r="AU246" s="157" t="s">
        <v>82</v>
      </c>
      <c r="AY246" s="17" t="s">
        <v>140</v>
      </c>
      <c r="BE246" s="158">
        <f>IF(N246="základní",J246,0)</f>
        <v>0</v>
      </c>
      <c r="BF246" s="158">
        <f>IF(N246="snížená",J246,0)</f>
        <v>0</v>
      </c>
      <c r="BG246" s="158">
        <f>IF(N246="zákl. přenesená",J246,0)</f>
        <v>0</v>
      </c>
      <c r="BH246" s="158">
        <f>IF(N246="sníž. přenesená",J246,0)</f>
        <v>0</v>
      </c>
      <c r="BI246" s="158">
        <f>IF(N246="nulová",J246,0)</f>
        <v>0</v>
      </c>
      <c r="BJ246" s="17" t="s">
        <v>82</v>
      </c>
      <c r="BK246" s="158">
        <f>ROUND(I246*H246,2)</f>
        <v>0</v>
      </c>
      <c r="BL246" s="17" t="s">
        <v>147</v>
      </c>
      <c r="BM246" s="157" t="s">
        <v>611</v>
      </c>
    </row>
    <row r="247" spans="1:47" s="2" customFormat="1" ht="12">
      <c r="A247" s="32"/>
      <c r="B247" s="33"/>
      <c r="C247" s="32"/>
      <c r="D247" s="159" t="s">
        <v>149</v>
      </c>
      <c r="E247" s="32"/>
      <c r="F247" s="160" t="s">
        <v>610</v>
      </c>
      <c r="G247" s="32"/>
      <c r="H247" s="32"/>
      <c r="I247" s="161"/>
      <c r="J247" s="32"/>
      <c r="K247" s="32"/>
      <c r="L247" s="33"/>
      <c r="M247" s="183"/>
      <c r="N247" s="184"/>
      <c r="O247" s="185"/>
      <c r="P247" s="185"/>
      <c r="Q247" s="185"/>
      <c r="R247" s="185"/>
      <c r="S247" s="185"/>
      <c r="T247" s="186"/>
      <c r="U247" s="32"/>
      <c r="V247" s="32"/>
      <c r="W247" s="32"/>
      <c r="X247" s="32"/>
      <c r="Y247" s="32"/>
      <c r="Z247" s="32"/>
      <c r="AA247" s="32"/>
      <c r="AB247" s="32"/>
      <c r="AC247" s="32"/>
      <c r="AD247" s="32"/>
      <c r="AE247" s="32"/>
      <c r="AT247" s="17" t="s">
        <v>149</v>
      </c>
      <c r="AU247" s="17" t="s">
        <v>82</v>
      </c>
    </row>
    <row r="248" spans="1:31" s="2" customFormat="1" ht="6.95" customHeight="1">
      <c r="A248" s="32"/>
      <c r="B248" s="47"/>
      <c r="C248" s="48"/>
      <c r="D248" s="48"/>
      <c r="E248" s="48"/>
      <c r="F248" s="48"/>
      <c r="G248" s="48"/>
      <c r="H248" s="48"/>
      <c r="I248" s="48"/>
      <c r="J248" s="48"/>
      <c r="K248" s="48"/>
      <c r="L248" s="33"/>
      <c r="M248" s="32"/>
      <c r="O248" s="32"/>
      <c r="P248" s="32"/>
      <c r="Q248" s="32"/>
      <c r="R248" s="32"/>
      <c r="S248" s="32"/>
      <c r="T248" s="32"/>
      <c r="U248" s="32"/>
      <c r="V248" s="32"/>
      <c r="W248" s="32"/>
      <c r="X248" s="32"/>
      <c r="Y248" s="32"/>
      <c r="Z248" s="32"/>
      <c r="AA248" s="32"/>
      <c r="AB248" s="32"/>
      <c r="AC248" s="32"/>
      <c r="AD248" s="32"/>
      <c r="AE248" s="32"/>
    </row>
  </sheetData>
  <autoFilter ref="C122:K247"/>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2" t="s">
        <v>5</v>
      </c>
      <c r="M2" s="203"/>
      <c r="N2" s="203"/>
      <c r="O2" s="203"/>
      <c r="P2" s="203"/>
      <c r="Q2" s="203"/>
      <c r="R2" s="203"/>
      <c r="S2" s="203"/>
      <c r="T2" s="203"/>
      <c r="U2" s="203"/>
      <c r="V2" s="203"/>
      <c r="AT2" s="17" t="s">
        <v>90</v>
      </c>
    </row>
    <row r="3" spans="2:46" s="1" customFormat="1" ht="6.95" customHeight="1">
      <c r="B3" s="18"/>
      <c r="C3" s="19"/>
      <c r="D3" s="19"/>
      <c r="E3" s="19"/>
      <c r="F3" s="19"/>
      <c r="G3" s="19"/>
      <c r="H3" s="19"/>
      <c r="I3" s="19"/>
      <c r="J3" s="19"/>
      <c r="K3" s="19"/>
      <c r="L3" s="20"/>
      <c r="AT3" s="17" t="s">
        <v>84</v>
      </c>
    </row>
    <row r="4" spans="2:46" s="1" customFormat="1" ht="24.95" customHeight="1">
      <c r="B4" s="20"/>
      <c r="D4" s="21" t="s">
        <v>109</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2" t="str">
        <f>'Rekapitulace stavby'!K6</f>
        <v>Oprava trati v úseku Luka nad Jihlavou-Jihlava</v>
      </c>
      <c r="F7" s="243"/>
      <c r="G7" s="243"/>
      <c r="H7" s="243"/>
      <c r="L7" s="20"/>
    </row>
    <row r="8" spans="1:31" s="2" customFormat="1" ht="12" customHeight="1">
      <c r="A8" s="32"/>
      <c r="B8" s="33"/>
      <c r="C8" s="32"/>
      <c r="D8" s="27" t="s">
        <v>110</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32" t="s">
        <v>612</v>
      </c>
      <c r="F9" s="241"/>
      <c r="G9" s="241"/>
      <c r="H9" s="241"/>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25</v>
      </c>
      <c r="F15" s="32"/>
      <c r="G15" s="32"/>
      <c r="H15" s="32"/>
      <c r="I15" s="27" t="s">
        <v>26</v>
      </c>
      <c r="J15" s="25" t="s">
        <v>1</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14"/>
      <c r="G18" s="214"/>
      <c r="H18" s="21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24</v>
      </c>
      <c r="J23" s="25" t="s">
        <v>1</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
        <v>32</v>
      </c>
      <c r="F24" s="32"/>
      <c r="G24" s="32"/>
      <c r="H24" s="32"/>
      <c r="I24" s="27" t="s">
        <v>26</v>
      </c>
      <c r="J24" s="25" t="s">
        <v>1</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18" t="s">
        <v>1</v>
      </c>
      <c r="F27" s="218"/>
      <c r="G27" s="218"/>
      <c r="H27" s="218"/>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34</v>
      </c>
      <c r="E30" s="32"/>
      <c r="F30" s="32"/>
      <c r="G30" s="32"/>
      <c r="H30" s="32"/>
      <c r="I30" s="32"/>
      <c r="J30" s="71">
        <f>ROUND(J126,2)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36</v>
      </c>
      <c r="G32" s="32"/>
      <c r="H32" s="32"/>
      <c r="I32" s="36" t="s">
        <v>35</v>
      </c>
      <c r="J32" s="36" t="s">
        <v>37</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38</v>
      </c>
      <c r="E33" s="27" t="s">
        <v>39</v>
      </c>
      <c r="F33" s="99">
        <f>ROUND((SUM(BE126:BE228)),2)</f>
        <v>0</v>
      </c>
      <c r="G33" s="32"/>
      <c r="H33" s="32"/>
      <c r="I33" s="100">
        <v>0.21</v>
      </c>
      <c r="J33" s="99">
        <f>ROUND(((SUM(BE126:BE228))*I33),2)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40</v>
      </c>
      <c r="F34" s="99">
        <f>ROUND((SUM(BF126:BF228)),2)</f>
        <v>0</v>
      </c>
      <c r="G34" s="32"/>
      <c r="H34" s="32"/>
      <c r="I34" s="100">
        <v>0.15</v>
      </c>
      <c r="J34" s="99">
        <f>ROUND(((SUM(BF126:BF228))*I34),2)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41</v>
      </c>
      <c r="F35" s="99">
        <f>ROUND((SUM(BG126:BG228)),2)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42</v>
      </c>
      <c r="F36" s="99">
        <f>ROUND((SUM(BH126:BH228)),2)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43</v>
      </c>
      <c r="F37" s="99">
        <f>ROUND((SUM(BI126:BI228)),2)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44</v>
      </c>
      <c r="E39" s="60"/>
      <c r="F39" s="60"/>
      <c r="G39" s="103" t="s">
        <v>45</v>
      </c>
      <c r="H39" s="104" t="s">
        <v>46</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49</v>
      </c>
      <c r="E61" s="35"/>
      <c r="F61" s="107" t="s">
        <v>50</v>
      </c>
      <c r="G61" s="45" t="s">
        <v>49</v>
      </c>
      <c r="H61" s="35"/>
      <c r="I61" s="35"/>
      <c r="J61" s="108" t="s">
        <v>50</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49</v>
      </c>
      <c r="E76" s="35"/>
      <c r="F76" s="107" t="s">
        <v>50</v>
      </c>
      <c r="G76" s="45" t="s">
        <v>49</v>
      </c>
      <c r="H76" s="35"/>
      <c r="I76" s="35"/>
      <c r="J76" s="108"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112</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Oprava trati v úseku Luka nad Jihlavou-Jihlava</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110</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32" t="str">
        <f>E9</f>
        <v>SO 01-13-01 - Žel.přejezd P3670 v ev.km 188,445</v>
      </c>
      <c r="F87" s="241"/>
      <c r="G87" s="241"/>
      <c r="H87" s="241"/>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SŽ s.o.</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Sagasta s.r.o.</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113</v>
      </c>
      <c r="D94" s="101"/>
      <c r="E94" s="101"/>
      <c r="F94" s="101"/>
      <c r="G94" s="101"/>
      <c r="H94" s="101"/>
      <c r="I94" s="101"/>
      <c r="J94" s="110" t="s">
        <v>114</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115</v>
      </c>
      <c r="D96" s="32"/>
      <c r="E96" s="32"/>
      <c r="F96" s="32"/>
      <c r="G96" s="32"/>
      <c r="H96" s="32"/>
      <c r="I96" s="32"/>
      <c r="J96" s="71">
        <f>J126</f>
        <v>0</v>
      </c>
      <c r="K96" s="32"/>
      <c r="L96" s="42"/>
      <c r="S96" s="32"/>
      <c r="T96" s="32"/>
      <c r="U96" s="32"/>
      <c r="V96" s="32"/>
      <c r="W96" s="32"/>
      <c r="X96" s="32"/>
      <c r="Y96" s="32"/>
      <c r="Z96" s="32"/>
      <c r="AA96" s="32"/>
      <c r="AB96" s="32"/>
      <c r="AC96" s="32"/>
      <c r="AD96" s="32"/>
      <c r="AE96" s="32"/>
      <c r="AU96" s="17" t="s">
        <v>116</v>
      </c>
    </row>
    <row r="97" spans="2:12" s="9" customFormat="1" ht="24.95" customHeight="1">
      <c r="B97" s="112"/>
      <c r="D97" s="113" t="s">
        <v>117</v>
      </c>
      <c r="E97" s="114"/>
      <c r="F97" s="114"/>
      <c r="G97" s="114"/>
      <c r="H97" s="114"/>
      <c r="I97" s="114"/>
      <c r="J97" s="115">
        <f>J127</f>
        <v>0</v>
      </c>
      <c r="L97" s="112"/>
    </row>
    <row r="98" spans="2:12" s="10" customFormat="1" ht="19.9" customHeight="1">
      <c r="B98" s="116"/>
      <c r="D98" s="117" t="s">
        <v>118</v>
      </c>
      <c r="E98" s="118"/>
      <c r="F98" s="118"/>
      <c r="G98" s="118"/>
      <c r="H98" s="118"/>
      <c r="I98" s="118"/>
      <c r="J98" s="119">
        <f>J128</f>
        <v>0</v>
      </c>
      <c r="L98" s="116"/>
    </row>
    <row r="99" spans="2:12" s="10" customFormat="1" ht="19.9" customHeight="1">
      <c r="B99" s="116"/>
      <c r="D99" s="117" t="s">
        <v>613</v>
      </c>
      <c r="E99" s="118"/>
      <c r="F99" s="118"/>
      <c r="G99" s="118"/>
      <c r="H99" s="118"/>
      <c r="I99" s="118"/>
      <c r="J99" s="119">
        <f>J143</f>
        <v>0</v>
      </c>
      <c r="L99" s="116"/>
    </row>
    <row r="100" spans="2:12" s="10" customFormat="1" ht="19.9" customHeight="1">
      <c r="B100" s="116"/>
      <c r="D100" s="117" t="s">
        <v>119</v>
      </c>
      <c r="E100" s="118"/>
      <c r="F100" s="118"/>
      <c r="G100" s="118"/>
      <c r="H100" s="118"/>
      <c r="I100" s="118"/>
      <c r="J100" s="119">
        <f>J148</f>
        <v>0</v>
      </c>
      <c r="L100" s="116"/>
    </row>
    <row r="101" spans="2:12" s="10" customFormat="1" ht="19.9" customHeight="1">
      <c r="B101" s="116"/>
      <c r="D101" s="117" t="s">
        <v>120</v>
      </c>
      <c r="E101" s="118"/>
      <c r="F101" s="118"/>
      <c r="G101" s="118"/>
      <c r="H101" s="118"/>
      <c r="I101" s="118"/>
      <c r="J101" s="119">
        <f>J163</f>
        <v>0</v>
      </c>
      <c r="L101" s="116"/>
    </row>
    <row r="102" spans="2:12" s="10" customFormat="1" ht="19.9" customHeight="1">
      <c r="B102" s="116"/>
      <c r="D102" s="117" t="s">
        <v>375</v>
      </c>
      <c r="E102" s="118"/>
      <c r="F102" s="118"/>
      <c r="G102" s="118"/>
      <c r="H102" s="118"/>
      <c r="I102" s="118"/>
      <c r="J102" s="119">
        <f>J169</f>
        <v>0</v>
      </c>
      <c r="L102" s="116"/>
    </row>
    <row r="103" spans="2:12" s="10" customFormat="1" ht="19.9" customHeight="1">
      <c r="B103" s="116"/>
      <c r="D103" s="117" t="s">
        <v>376</v>
      </c>
      <c r="E103" s="118"/>
      <c r="F103" s="118"/>
      <c r="G103" s="118"/>
      <c r="H103" s="118"/>
      <c r="I103" s="118"/>
      <c r="J103" s="119">
        <f>J190</f>
        <v>0</v>
      </c>
      <c r="L103" s="116"/>
    </row>
    <row r="104" spans="2:12" s="10" customFormat="1" ht="19.9" customHeight="1">
      <c r="B104" s="116"/>
      <c r="D104" s="117" t="s">
        <v>614</v>
      </c>
      <c r="E104" s="118"/>
      <c r="F104" s="118"/>
      <c r="G104" s="118"/>
      <c r="H104" s="118"/>
      <c r="I104" s="118"/>
      <c r="J104" s="119">
        <f>J205</f>
        <v>0</v>
      </c>
      <c r="L104" s="116"/>
    </row>
    <row r="105" spans="2:12" s="9" customFormat="1" ht="24.95" customHeight="1">
      <c r="B105" s="112"/>
      <c r="D105" s="113" t="s">
        <v>123</v>
      </c>
      <c r="E105" s="114"/>
      <c r="F105" s="114"/>
      <c r="G105" s="114"/>
      <c r="H105" s="114"/>
      <c r="I105" s="114"/>
      <c r="J105" s="115">
        <f>J208</f>
        <v>0</v>
      </c>
      <c r="L105" s="112"/>
    </row>
    <row r="106" spans="2:12" s="9" customFormat="1" ht="24.95" customHeight="1">
      <c r="B106" s="112"/>
      <c r="D106" s="113" t="s">
        <v>124</v>
      </c>
      <c r="E106" s="114"/>
      <c r="F106" s="114"/>
      <c r="G106" s="114"/>
      <c r="H106" s="114"/>
      <c r="I106" s="114"/>
      <c r="J106" s="115">
        <f>J216</f>
        <v>0</v>
      </c>
      <c r="L106" s="112"/>
    </row>
    <row r="107" spans="1:31" s="2" customFormat="1" ht="21.7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47"/>
      <c r="C108" s="48"/>
      <c r="D108" s="48"/>
      <c r="E108" s="48"/>
      <c r="F108" s="48"/>
      <c r="G108" s="48"/>
      <c r="H108" s="48"/>
      <c r="I108" s="48"/>
      <c r="J108" s="48"/>
      <c r="K108" s="48"/>
      <c r="L108" s="42"/>
      <c r="S108" s="32"/>
      <c r="T108" s="32"/>
      <c r="U108" s="32"/>
      <c r="V108" s="32"/>
      <c r="W108" s="32"/>
      <c r="X108" s="32"/>
      <c r="Y108" s="32"/>
      <c r="Z108" s="32"/>
      <c r="AA108" s="32"/>
      <c r="AB108" s="32"/>
      <c r="AC108" s="32"/>
      <c r="AD108" s="32"/>
      <c r="AE108" s="32"/>
    </row>
    <row r="112" spans="1:31" s="2" customFormat="1" ht="6.95" customHeight="1">
      <c r="A112" s="32"/>
      <c r="B112" s="49"/>
      <c r="C112" s="50"/>
      <c r="D112" s="50"/>
      <c r="E112" s="50"/>
      <c r="F112" s="50"/>
      <c r="G112" s="50"/>
      <c r="H112" s="50"/>
      <c r="I112" s="50"/>
      <c r="J112" s="50"/>
      <c r="K112" s="50"/>
      <c r="L112" s="42"/>
      <c r="S112" s="32"/>
      <c r="T112" s="32"/>
      <c r="U112" s="32"/>
      <c r="V112" s="32"/>
      <c r="W112" s="32"/>
      <c r="X112" s="32"/>
      <c r="Y112" s="32"/>
      <c r="Z112" s="32"/>
      <c r="AA112" s="32"/>
      <c r="AB112" s="32"/>
      <c r="AC112" s="32"/>
      <c r="AD112" s="32"/>
      <c r="AE112" s="32"/>
    </row>
    <row r="113" spans="1:31" s="2" customFormat="1" ht="24.95" customHeight="1">
      <c r="A113" s="32"/>
      <c r="B113" s="33"/>
      <c r="C113" s="21" t="s">
        <v>125</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16</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6.5" customHeight="1">
      <c r="A116" s="32"/>
      <c r="B116" s="33"/>
      <c r="C116" s="32"/>
      <c r="D116" s="32"/>
      <c r="E116" s="242" t="str">
        <f>E7</f>
        <v>Oprava trati v úseku Luka nad Jihlavou-Jihlava</v>
      </c>
      <c r="F116" s="243"/>
      <c r="G116" s="243"/>
      <c r="H116" s="243"/>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110</v>
      </c>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6.5" customHeight="1">
      <c r="A118" s="32"/>
      <c r="B118" s="33"/>
      <c r="C118" s="32"/>
      <c r="D118" s="32"/>
      <c r="E118" s="232" t="str">
        <f>E9</f>
        <v>SO 01-13-01 - Žel.přejezd P3670 v ev.km 188,445</v>
      </c>
      <c r="F118" s="241"/>
      <c r="G118" s="241"/>
      <c r="H118" s="241"/>
      <c r="I118" s="32"/>
      <c r="J118" s="32"/>
      <c r="K118" s="32"/>
      <c r="L118" s="42"/>
      <c r="S118" s="32"/>
      <c r="T118" s="32"/>
      <c r="U118" s="32"/>
      <c r="V118" s="32"/>
      <c r="W118" s="32"/>
      <c r="X118" s="32"/>
      <c r="Y118" s="32"/>
      <c r="Z118" s="32"/>
      <c r="AA118" s="32"/>
      <c r="AB118" s="32"/>
      <c r="AC118" s="32"/>
      <c r="AD118" s="32"/>
      <c r="AE118" s="32"/>
    </row>
    <row r="119" spans="1:31" s="2" customFormat="1" ht="6.9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2" customHeight="1">
      <c r="A120" s="32"/>
      <c r="B120" s="33"/>
      <c r="C120" s="27" t="s">
        <v>20</v>
      </c>
      <c r="D120" s="32"/>
      <c r="E120" s="32"/>
      <c r="F120" s="25" t="str">
        <f>F12</f>
        <v xml:space="preserve"> </v>
      </c>
      <c r="G120" s="32"/>
      <c r="H120" s="32"/>
      <c r="I120" s="27" t="s">
        <v>22</v>
      </c>
      <c r="J120" s="55" t="str">
        <f>IF(J12="","",J12)</f>
        <v>Vyplň údaj</v>
      </c>
      <c r="K120" s="32"/>
      <c r="L120" s="42"/>
      <c r="S120" s="32"/>
      <c r="T120" s="32"/>
      <c r="U120" s="32"/>
      <c r="V120" s="32"/>
      <c r="W120" s="32"/>
      <c r="X120" s="32"/>
      <c r="Y120" s="32"/>
      <c r="Z120" s="32"/>
      <c r="AA120" s="32"/>
      <c r="AB120" s="32"/>
      <c r="AC120" s="32"/>
      <c r="AD120" s="32"/>
      <c r="AE120" s="32"/>
    </row>
    <row r="121" spans="1:31" s="2" customFormat="1" ht="6.9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5.2" customHeight="1">
      <c r="A122" s="32"/>
      <c r="B122" s="33"/>
      <c r="C122" s="27" t="s">
        <v>23</v>
      </c>
      <c r="D122" s="32"/>
      <c r="E122" s="32"/>
      <c r="F122" s="25" t="str">
        <f>E15</f>
        <v>SŽ s.o.</v>
      </c>
      <c r="G122" s="32"/>
      <c r="H122" s="32"/>
      <c r="I122" s="27" t="s">
        <v>29</v>
      </c>
      <c r="J122" s="30" t="str">
        <f>E21</f>
        <v xml:space="preserve"> </v>
      </c>
      <c r="K122" s="32"/>
      <c r="L122" s="42"/>
      <c r="S122" s="32"/>
      <c r="T122" s="32"/>
      <c r="U122" s="32"/>
      <c r="V122" s="32"/>
      <c r="W122" s="32"/>
      <c r="X122" s="32"/>
      <c r="Y122" s="32"/>
      <c r="Z122" s="32"/>
      <c r="AA122" s="32"/>
      <c r="AB122" s="32"/>
      <c r="AC122" s="32"/>
      <c r="AD122" s="32"/>
      <c r="AE122" s="32"/>
    </row>
    <row r="123" spans="1:31" s="2" customFormat="1" ht="15.2" customHeight="1">
      <c r="A123" s="32"/>
      <c r="B123" s="33"/>
      <c r="C123" s="27" t="s">
        <v>27</v>
      </c>
      <c r="D123" s="32"/>
      <c r="E123" s="32"/>
      <c r="F123" s="25" t="str">
        <f>IF(E18="","",E18)</f>
        <v>Vyplň údaj</v>
      </c>
      <c r="G123" s="32"/>
      <c r="H123" s="32"/>
      <c r="I123" s="27" t="s">
        <v>31</v>
      </c>
      <c r="J123" s="30" t="str">
        <f>E24</f>
        <v>Sagasta s.r.o.</v>
      </c>
      <c r="K123" s="32"/>
      <c r="L123" s="42"/>
      <c r="S123" s="32"/>
      <c r="T123" s="32"/>
      <c r="U123" s="32"/>
      <c r="V123" s="32"/>
      <c r="W123" s="32"/>
      <c r="X123" s="32"/>
      <c r="Y123" s="32"/>
      <c r="Z123" s="32"/>
      <c r="AA123" s="32"/>
      <c r="AB123" s="32"/>
      <c r="AC123" s="32"/>
      <c r="AD123" s="32"/>
      <c r="AE123" s="32"/>
    </row>
    <row r="124" spans="1:31" s="2" customFormat="1" ht="10.35" customHeight="1">
      <c r="A124" s="32"/>
      <c r="B124" s="33"/>
      <c r="C124" s="32"/>
      <c r="D124" s="32"/>
      <c r="E124" s="32"/>
      <c r="F124" s="32"/>
      <c r="G124" s="32"/>
      <c r="H124" s="32"/>
      <c r="I124" s="32"/>
      <c r="J124" s="32"/>
      <c r="K124" s="32"/>
      <c r="L124" s="42"/>
      <c r="S124" s="32"/>
      <c r="T124" s="32"/>
      <c r="U124" s="32"/>
      <c r="V124" s="32"/>
      <c r="W124" s="32"/>
      <c r="X124" s="32"/>
      <c r="Y124" s="32"/>
      <c r="Z124" s="32"/>
      <c r="AA124" s="32"/>
      <c r="AB124" s="32"/>
      <c r="AC124" s="32"/>
      <c r="AD124" s="32"/>
      <c r="AE124" s="32"/>
    </row>
    <row r="125" spans="1:31" s="11" customFormat="1" ht="29.25" customHeight="1">
      <c r="A125" s="120"/>
      <c r="B125" s="121"/>
      <c r="C125" s="122" t="s">
        <v>126</v>
      </c>
      <c r="D125" s="123" t="s">
        <v>59</v>
      </c>
      <c r="E125" s="123" t="s">
        <v>55</v>
      </c>
      <c r="F125" s="123" t="s">
        <v>56</v>
      </c>
      <c r="G125" s="123" t="s">
        <v>127</v>
      </c>
      <c r="H125" s="123" t="s">
        <v>128</v>
      </c>
      <c r="I125" s="123" t="s">
        <v>129</v>
      </c>
      <c r="J125" s="124" t="s">
        <v>114</v>
      </c>
      <c r="K125" s="125" t="s">
        <v>130</v>
      </c>
      <c r="L125" s="126"/>
      <c r="M125" s="62" t="s">
        <v>1</v>
      </c>
      <c r="N125" s="63" t="s">
        <v>38</v>
      </c>
      <c r="O125" s="63" t="s">
        <v>131</v>
      </c>
      <c r="P125" s="63" t="s">
        <v>132</v>
      </c>
      <c r="Q125" s="63" t="s">
        <v>133</v>
      </c>
      <c r="R125" s="63" t="s">
        <v>134</v>
      </c>
      <c r="S125" s="63" t="s">
        <v>135</v>
      </c>
      <c r="T125" s="64" t="s">
        <v>136</v>
      </c>
      <c r="U125" s="120"/>
      <c r="V125" s="120"/>
      <c r="W125" s="120"/>
      <c r="X125" s="120"/>
      <c r="Y125" s="120"/>
      <c r="Z125" s="120"/>
      <c r="AA125" s="120"/>
      <c r="AB125" s="120"/>
      <c r="AC125" s="120"/>
      <c r="AD125" s="120"/>
      <c r="AE125" s="120"/>
    </row>
    <row r="126" spans="1:63" s="2" customFormat="1" ht="22.9" customHeight="1">
      <c r="A126" s="32"/>
      <c r="B126" s="33"/>
      <c r="C126" s="69" t="s">
        <v>137</v>
      </c>
      <c r="D126" s="32"/>
      <c r="E126" s="32"/>
      <c r="F126" s="32"/>
      <c r="G126" s="32"/>
      <c r="H126" s="32"/>
      <c r="I126" s="32"/>
      <c r="J126" s="127">
        <f>BK126</f>
        <v>0</v>
      </c>
      <c r="K126" s="32"/>
      <c r="L126" s="33"/>
      <c r="M126" s="65"/>
      <c r="N126" s="56"/>
      <c r="O126" s="66"/>
      <c r="P126" s="128">
        <f>P127+P208+P216</f>
        <v>0</v>
      </c>
      <c r="Q126" s="66"/>
      <c r="R126" s="128">
        <f>R127+R208+R216</f>
        <v>63.131594390000004</v>
      </c>
      <c r="S126" s="66"/>
      <c r="T126" s="129">
        <f>T127+T208+T216</f>
        <v>75.96044</v>
      </c>
      <c r="U126" s="32"/>
      <c r="V126" s="32"/>
      <c r="W126" s="32"/>
      <c r="X126" s="32"/>
      <c r="Y126" s="32"/>
      <c r="Z126" s="32"/>
      <c r="AA126" s="32"/>
      <c r="AB126" s="32"/>
      <c r="AC126" s="32"/>
      <c r="AD126" s="32"/>
      <c r="AE126" s="32"/>
      <c r="AT126" s="17" t="s">
        <v>73</v>
      </c>
      <c r="AU126" s="17" t="s">
        <v>116</v>
      </c>
      <c r="BK126" s="130">
        <f>BK127+BK208+BK216</f>
        <v>0</v>
      </c>
    </row>
    <row r="127" spans="2:63" s="12" customFormat="1" ht="25.9" customHeight="1">
      <c r="B127" s="131"/>
      <c r="D127" s="132" t="s">
        <v>73</v>
      </c>
      <c r="E127" s="133" t="s">
        <v>138</v>
      </c>
      <c r="F127" s="133" t="s">
        <v>139</v>
      </c>
      <c r="I127" s="134"/>
      <c r="J127" s="135">
        <f>BK127</f>
        <v>0</v>
      </c>
      <c r="L127" s="131"/>
      <c r="M127" s="136"/>
      <c r="N127" s="137"/>
      <c r="O127" s="137"/>
      <c r="P127" s="138">
        <f>P128+P143+P148+P163+P169+P190+P205</f>
        <v>0</v>
      </c>
      <c r="Q127" s="137"/>
      <c r="R127" s="138">
        <f>R128+R143+R148+R163+R169+R190+R205</f>
        <v>63.131594390000004</v>
      </c>
      <c r="S127" s="137"/>
      <c r="T127" s="139">
        <f>T128+T143+T148+T163+T169+T190+T205</f>
        <v>75.96044</v>
      </c>
      <c r="AR127" s="132" t="s">
        <v>82</v>
      </c>
      <c r="AT127" s="140" t="s">
        <v>73</v>
      </c>
      <c r="AU127" s="140" t="s">
        <v>74</v>
      </c>
      <c r="AY127" s="132" t="s">
        <v>140</v>
      </c>
      <c r="BK127" s="141">
        <f>BK128+BK143+BK148+BK163+BK169+BK190+BK205</f>
        <v>0</v>
      </c>
    </row>
    <row r="128" spans="2:63" s="12" customFormat="1" ht="22.9" customHeight="1">
      <c r="B128" s="131"/>
      <c r="D128" s="132" t="s">
        <v>73</v>
      </c>
      <c r="E128" s="142" t="s">
        <v>82</v>
      </c>
      <c r="F128" s="142" t="s">
        <v>141</v>
      </c>
      <c r="I128" s="134"/>
      <c r="J128" s="143">
        <f>BK128</f>
        <v>0</v>
      </c>
      <c r="L128" s="131"/>
      <c r="M128" s="136"/>
      <c r="N128" s="137"/>
      <c r="O128" s="137"/>
      <c r="P128" s="138">
        <f>SUM(P129:P142)</f>
        <v>0</v>
      </c>
      <c r="Q128" s="137"/>
      <c r="R128" s="138">
        <f>SUM(R129:R142)</f>
        <v>5.744628479999999</v>
      </c>
      <c r="S128" s="137"/>
      <c r="T128" s="139">
        <f>SUM(T129:T142)</f>
        <v>63.36044</v>
      </c>
      <c r="AR128" s="132" t="s">
        <v>82</v>
      </c>
      <c r="AT128" s="140" t="s">
        <v>73</v>
      </c>
      <c r="AU128" s="140" t="s">
        <v>82</v>
      </c>
      <c r="AY128" s="132" t="s">
        <v>140</v>
      </c>
      <c r="BK128" s="141">
        <f>SUM(BK129:BK142)</f>
        <v>0</v>
      </c>
    </row>
    <row r="129" spans="1:65" s="2" customFormat="1" ht="24.2" customHeight="1">
      <c r="A129" s="32"/>
      <c r="B129" s="144"/>
      <c r="C129" s="145" t="s">
        <v>277</v>
      </c>
      <c r="D129" s="145" t="s">
        <v>143</v>
      </c>
      <c r="E129" s="146" t="s">
        <v>615</v>
      </c>
      <c r="F129" s="147" t="s">
        <v>616</v>
      </c>
      <c r="G129" s="148" t="s">
        <v>379</v>
      </c>
      <c r="H129" s="149">
        <v>79.34</v>
      </c>
      <c r="I129" s="150"/>
      <c r="J129" s="151">
        <f>ROUND(I129*H129,2)</f>
        <v>0</v>
      </c>
      <c r="K129" s="152"/>
      <c r="L129" s="33"/>
      <c r="M129" s="153" t="s">
        <v>1</v>
      </c>
      <c r="N129" s="154" t="s">
        <v>39</v>
      </c>
      <c r="O129" s="58"/>
      <c r="P129" s="155">
        <f>O129*H129</f>
        <v>0</v>
      </c>
      <c r="Q129" s="155">
        <v>0</v>
      </c>
      <c r="R129" s="155">
        <f>Q129*H129</f>
        <v>0</v>
      </c>
      <c r="S129" s="155">
        <v>0.709</v>
      </c>
      <c r="T129" s="156">
        <f>S129*H129</f>
        <v>56.25206</v>
      </c>
      <c r="U129" s="32"/>
      <c r="V129" s="32"/>
      <c r="W129" s="32"/>
      <c r="X129" s="32"/>
      <c r="Y129" s="32"/>
      <c r="Z129" s="32"/>
      <c r="AA129" s="32"/>
      <c r="AB129" s="32"/>
      <c r="AC129" s="32"/>
      <c r="AD129" s="32"/>
      <c r="AE129" s="32"/>
      <c r="AR129" s="157" t="s">
        <v>147</v>
      </c>
      <c r="AT129" s="157" t="s">
        <v>143</v>
      </c>
      <c r="AU129" s="157" t="s">
        <v>84</v>
      </c>
      <c r="AY129" s="17" t="s">
        <v>140</v>
      </c>
      <c r="BE129" s="158">
        <f>IF(N129="základní",J129,0)</f>
        <v>0</v>
      </c>
      <c r="BF129" s="158">
        <f>IF(N129="snížená",J129,0)</f>
        <v>0</v>
      </c>
      <c r="BG129" s="158">
        <f>IF(N129="zákl. přenesená",J129,0)</f>
        <v>0</v>
      </c>
      <c r="BH129" s="158">
        <f>IF(N129="sníž. přenesená",J129,0)</f>
        <v>0</v>
      </c>
      <c r="BI129" s="158">
        <f>IF(N129="nulová",J129,0)</f>
        <v>0</v>
      </c>
      <c r="BJ129" s="17" t="s">
        <v>82</v>
      </c>
      <c r="BK129" s="158">
        <f>ROUND(I129*H129,2)</f>
        <v>0</v>
      </c>
      <c r="BL129" s="17" t="s">
        <v>147</v>
      </c>
      <c r="BM129" s="157" t="s">
        <v>617</v>
      </c>
    </row>
    <row r="130" spans="1:47" s="2" customFormat="1" ht="39">
      <c r="A130" s="32"/>
      <c r="B130" s="33"/>
      <c r="C130" s="32"/>
      <c r="D130" s="159" t="s">
        <v>149</v>
      </c>
      <c r="E130" s="32"/>
      <c r="F130" s="160" t="s">
        <v>618</v>
      </c>
      <c r="G130" s="32"/>
      <c r="H130" s="32"/>
      <c r="I130" s="161"/>
      <c r="J130" s="32"/>
      <c r="K130" s="32"/>
      <c r="L130" s="33"/>
      <c r="M130" s="162"/>
      <c r="N130" s="163"/>
      <c r="O130" s="58"/>
      <c r="P130" s="58"/>
      <c r="Q130" s="58"/>
      <c r="R130" s="58"/>
      <c r="S130" s="58"/>
      <c r="T130" s="59"/>
      <c r="U130" s="32"/>
      <c r="V130" s="32"/>
      <c r="W130" s="32"/>
      <c r="X130" s="32"/>
      <c r="Y130" s="32"/>
      <c r="Z130" s="32"/>
      <c r="AA130" s="32"/>
      <c r="AB130" s="32"/>
      <c r="AC130" s="32"/>
      <c r="AD130" s="32"/>
      <c r="AE130" s="32"/>
      <c r="AT130" s="17" t="s">
        <v>149</v>
      </c>
      <c r="AU130" s="17" t="s">
        <v>84</v>
      </c>
    </row>
    <row r="131" spans="1:65" s="2" customFormat="1" ht="24.2" customHeight="1">
      <c r="A131" s="32"/>
      <c r="B131" s="144"/>
      <c r="C131" s="145" t="s">
        <v>619</v>
      </c>
      <c r="D131" s="145" t="s">
        <v>143</v>
      </c>
      <c r="E131" s="146" t="s">
        <v>620</v>
      </c>
      <c r="F131" s="147" t="s">
        <v>621</v>
      </c>
      <c r="G131" s="148" t="s">
        <v>379</v>
      </c>
      <c r="H131" s="149">
        <v>30.906</v>
      </c>
      <c r="I131" s="150"/>
      <c r="J131" s="151">
        <f>ROUND(I131*H131,2)</f>
        <v>0</v>
      </c>
      <c r="K131" s="152"/>
      <c r="L131" s="33"/>
      <c r="M131" s="153" t="s">
        <v>1</v>
      </c>
      <c r="N131" s="154" t="s">
        <v>39</v>
      </c>
      <c r="O131" s="58"/>
      <c r="P131" s="155">
        <f>O131*H131</f>
        <v>0</v>
      </c>
      <c r="Q131" s="155">
        <v>8E-05</v>
      </c>
      <c r="R131" s="155">
        <f>Q131*H131</f>
        <v>0.00247248</v>
      </c>
      <c r="S131" s="155">
        <v>0.23</v>
      </c>
      <c r="T131" s="156">
        <f>S131*H131</f>
        <v>7.10838</v>
      </c>
      <c r="U131" s="32"/>
      <c r="V131" s="32"/>
      <c r="W131" s="32"/>
      <c r="X131" s="32"/>
      <c r="Y131" s="32"/>
      <c r="Z131" s="32"/>
      <c r="AA131" s="32"/>
      <c r="AB131" s="32"/>
      <c r="AC131" s="32"/>
      <c r="AD131" s="32"/>
      <c r="AE131" s="32"/>
      <c r="AR131" s="157" t="s">
        <v>147</v>
      </c>
      <c r="AT131" s="157" t="s">
        <v>143</v>
      </c>
      <c r="AU131" s="157" t="s">
        <v>84</v>
      </c>
      <c r="AY131" s="17" t="s">
        <v>140</v>
      </c>
      <c r="BE131" s="158">
        <f>IF(N131="základní",J131,0)</f>
        <v>0</v>
      </c>
      <c r="BF131" s="158">
        <f>IF(N131="snížená",J131,0)</f>
        <v>0</v>
      </c>
      <c r="BG131" s="158">
        <f>IF(N131="zákl. přenesená",J131,0)</f>
        <v>0</v>
      </c>
      <c r="BH131" s="158">
        <f>IF(N131="sníž. přenesená",J131,0)</f>
        <v>0</v>
      </c>
      <c r="BI131" s="158">
        <f>IF(N131="nulová",J131,0)</f>
        <v>0</v>
      </c>
      <c r="BJ131" s="17" t="s">
        <v>82</v>
      </c>
      <c r="BK131" s="158">
        <f>ROUND(I131*H131,2)</f>
        <v>0</v>
      </c>
      <c r="BL131" s="17" t="s">
        <v>147</v>
      </c>
      <c r="BM131" s="157" t="s">
        <v>622</v>
      </c>
    </row>
    <row r="132" spans="1:47" s="2" customFormat="1" ht="29.25">
      <c r="A132" s="32"/>
      <c r="B132" s="33"/>
      <c r="C132" s="32"/>
      <c r="D132" s="159" t="s">
        <v>149</v>
      </c>
      <c r="E132" s="32"/>
      <c r="F132" s="160" t="s">
        <v>623</v>
      </c>
      <c r="G132" s="32"/>
      <c r="H132" s="32"/>
      <c r="I132" s="161"/>
      <c r="J132" s="32"/>
      <c r="K132" s="32"/>
      <c r="L132" s="33"/>
      <c r="M132" s="162"/>
      <c r="N132" s="163"/>
      <c r="O132" s="58"/>
      <c r="P132" s="58"/>
      <c r="Q132" s="58"/>
      <c r="R132" s="58"/>
      <c r="S132" s="58"/>
      <c r="T132" s="59"/>
      <c r="U132" s="32"/>
      <c r="V132" s="32"/>
      <c r="W132" s="32"/>
      <c r="X132" s="32"/>
      <c r="Y132" s="32"/>
      <c r="Z132" s="32"/>
      <c r="AA132" s="32"/>
      <c r="AB132" s="32"/>
      <c r="AC132" s="32"/>
      <c r="AD132" s="32"/>
      <c r="AE132" s="32"/>
      <c r="AT132" s="17" t="s">
        <v>149</v>
      </c>
      <c r="AU132" s="17" t="s">
        <v>84</v>
      </c>
    </row>
    <row r="133" spans="1:65" s="2" customFormat="1" ht="24.2" customHeight="1">
      <c r="A133" s="32"/>
      <c r="B133" s="144"/>
      <c r="C133" s="145" t="s">
        <v>624</v>
      </c>
      <c r="D133" s="145" t="s">
        <v>143</v>
      </c>
      <c r="E133" s="146" t="s">
        <v>625</v>
      </c>
      <c r="F133" s="147" t="s">
        <v>626</v>
      </c>
      <c r="G133" s="148" t="s">
        <v>385</v>
      </c>
      <c r="H133" s="149">
        <v>39.075</v>
      </c>
      <c r="I133" s="150"/>
      <c r="J133" s="151">
        <f>ROUND(I133*H133,2)</f>
        <v>0</v>
      </c>
      <c r="K133" s="152"/>
      <c r="L133" s="33"/>
      <c r="M133" s="153" t="s">
        <v>1</v>
      </c>
      <c r="N133" s="154" t="s">
        <v>39</v>
      </c>
      <c r="O133" s="58"/>
      <c r="P133" s="155">
        <f>O133*H133</f>
        <v>0</v>
      </c>
      <c r="Q133" s="155">
        <v>0</v>
      </c>
      <c r="R133" s="155">
        <f>Q133*H133</f>
        <v>0</v>
      </c>
      <c r="S133" s="155">
        <v>0</v>
      </c>
      <c r="T133" s="156">
        <f>S133*H133</f>
        <v>0</v>
      </c>
      <c r="U133" s="32"/>
      <c r="V133" s="32"/>
      <c r="W133" s="32"/>
      <c r="X133" s="32"/>
      <c r="Y133" s="32"/>
      <c r="Z133" s="32"/>
      <c r="AA133" s="32"/>
      <c r="AB133" s="32"/>
      <c r="AC133" s="32"/>
      <c r="AD133" s="32"/>
      <c r="AE133" s="32"/>
      <c r="AR133" s="157" t="s">
        <v>147</v>
      </c>
      <c r="AT133" s="157" t="s">
        <v>143</v>
      </c>
      <c r="AU133" s="157" t="s">
        <v>84</v>
      </c>
      <c r="AY133" s="17" t="s">
        <v>140</v>
      </c>
      <c r="BE133" s="158">
        <f>IF(N133="základní",J133,0)</f>
        <v>0</v>
      </c>
      <c r="BF133" s="158">
        <f>IF(N133="snížená",J133,0)</f>
        <v>0</v>
      </c>
      <c r="BG133" s="158">
        <f>IF(N133="zákl. přenesená",J133,0)</f>
        <v>0</v>
      </c>
      <c r="BH133" s="158">
        <f>IF(N133="sníž. přenesená",J133,0)</f>
        <v>0</v>
      </c>
      <c r="BI133" s="158">
        <f>IF(N133="nulová",J133,0)</f>
        <v>0</v>
      </c>
      <c r="BJ133" s="17" t="s">
        <v>82</v>
      </c>
      <c r="BK133" s="158">
        <f>ROUND(I133*H133,2)</f>
        <v>0</v>
      </c>
      <c r="BL133" s="17" t="s">
        <v>147</v>
      </c>
      <c r="BM133" s="157" t="s">
        <v>627</v>
      </c>
    </row>
    <row r="134" spans="1:47" s="2" customFormat="1" ht="29.25">
      <c r="A134" s="32"/>
      <c r="B134" s="33"/>
      <c r="C134" s="32"/>
      <c r="D134" s="159" t="s">
        <v>149</v>
      </c>
      <c r="E134" s="32"/>
      <c r="F134" s="160" t="s">
        <v>628</v>
      </c>
      <c r="G134" s="32"/>
      <c r="H134" s="32"/>
      <c r="I134" s="161"/>
      <c r="J134" s="32"/>
      <c r="K134" s="32"/>
      <c r="L134" s="33"/>
      <c r="M134" s="162"/>
      <c r="N134" s="163"/>
      <c r="O134" s="58"/>
      <c r="P134" s="58"/>
      <c r="Q134" s="58"/>
      <c r="R134" s="58"/>
      <c r="S134" s="58"/>
      <c r="T134" s="59"/>
      <c r="U134" s="32"/>
      <c r="V134" s="32"/>
      <c r="W134" s="32"/>
      <c r="X134" s="32"/>
      <c r="Y134" s="32"/>
      <c r="Z134" s="32"/>
      <c r="AA134" s="32"/>
      <c r="AB134" s="32"/>
      <c r="AC134" s="32"/>
      <c r="AD134" s="32"/>
      <c r="AE134" s="32"/>
      <c r="AT134" s="17" t="s">
        <v>149</v>
      </c>
      <c r="AU134" s="17" t="s">
        <v>84</v>
      </c>
    </row>
    <row r="135" spans="1:65" s="2" customFormat="1" ht="33" customHeight="1">
      <c r="A135" s="32"/>
      <c r="B135" s="144"/>
      <c r="C135" s="145" t="s">
        <v>629</v>
      </c>
      <c r="D135" s="145" t="s">
        <v>143</v>
      </c>
      <c r="E135" s="146" t="s">
        <v>630</v>
      </c>
      <c r="F135" s="147" t="s">
        <v>631</v>
      </c>
      <c r="G135" s="148" t="s">
        <v>385</v>
      </c>
      <c r="H135" s="149">
        <v>2.196</v>
      </c>
      <c r="I135" s="150"/>
      <c r="J135" s="151">
        <f>ROUND(I135*H135,2)</f>
        <v>0</v>
      </c>
      <c r="K135" s="152"/>
      <c r="L135" s="33"/>
      <c r="M135" s="153" t="s">
        <v>1</v>
      </c>
      <c r="N135" s="154" t="s">
        <v>39</v>
      </c>
      <c r="O135" s="58"/>
      <c r="P135" s="155">
        <f>O135*H135</f>
        <v>0</v>
      </c>
      <c r="Q135" s="155">
        <v>0</v>
      </c>
      <c r="R135" s="155">
        <f>Q135*H135</f>
        <v>0</v>
      </c>
      <c r="S135" s="155">
        <v>0</v>
      </c>
      <c r="T135" s="156">
        <f>S135*H135</f>
        <v>0</v>
      </c>
      <c r="U135" s="32"/>
      <c r="V135" s="32"/>
      <c r="W135" s="32"/>
      <c r="X135" s="32"/>
      <c r="Y135" s="32"/>
      <c r="Z135" s="32"/>
      <c r="AA135" s="32"/>
      <c r="AB135" s="32"/>
      <c r="AC135" s="32"/>
      <c r="AD135" s="32"/>
      <c r="AE135" s="32"/>
      <c r="AR135" s="157" t="s">
        <v>147</v>
      </c>
      <c r="AT135" s="157" t="s">
        <v>143</v>
      </c>
      <c r="AU135" s="157" t="s">
        <v>84</v>
      </c>
      <c r="AY135" s="17" t="s">
        <v>140</v>
      </c>
      <c r="BE135" s="158">
        <f>IF(N135="základní",J135,0)</f>
        <v>0</v>
      </c>
      <c r="BF135" s="158">
        <f>IF(N135="snížená",J135,0)</f>
        <v>0</v>
      </c>
      <c r="BG135" s="158">
        <f>IF(N135="zákl. přenesená",J135,0)</f>
        <v>0</v>
      </c>
      <c r="BH135" s="158">
        <f>IF(N135="sníž. přenesená",J135,0)</f>
        <v>0</v>
      </c>
      <c r="BI135" s="158">
        <f>IF(N135="nulová",J135,0)</f>
        <v>0</v>
      </c>
      <c r="BJ135" s="17" t="s">
        <v>82</v>
      </c>
      <c r="BK135" s="158">
        <f>ROUND(I135*H135,2)</f>
        <v>0</v>
      </c>
      <c r="BL135" s="17" t="s">
        <v>147</v>
      </c>
      <c r="BM135" s="157" t="s">
        <v>632</v>
      </c>
    </row>
    <row r="136" spans="1:47" s="2" customFormat="1" ht="29.25">
      <c r="A136" s="32"/>
      <c r="B136" s="33"/>
      <c r="C136" s="32"/>
      <c r="D136" s="159" t="s">
        <v>149</v>
      </c>
      <c r="E136" s="32"/>
      <c r="F136" s="160" t="s">
        <v>633</v>
      </c>
      <c r="G136" s="32"/>
      <c r="H136" s="32"/>
      <c r="I136" s="161"/>
      <c r="J136" s="32"/>
      <c r="K136" s="32"/>
      <c r="L136" s="33"/>
      <c r="M136" s="162"/>
      <c r="N136" s="163"/>
      <c r="O136" s="58"/>
      <c r="P136" s="58"/>
      <c r="Q136" s="58"/>
      <c r="R136" s="58"/>
      <c r="S136" s="58"/>
      <c r="T136" s="59"/>
      <c r="U136" s="32"/>
      <c r="V136" s="32"/>
      <c r="W136" s="32"/>
      <c r="X136" s="32"/>
      <c r="Y136" s="32"/>
      <c r="Z136" s="32"/>
      <c r="AA136" s="32"/>
      <c r="AB136" s="32"/>
      <c r="AC136" s="32"/>
      <c r="AD136" s="32"/>
      <c r="AE136" s="32"/>
      <c r="AT136" s="17" t="s">
        <v>149</v>
      </c>
      <c r="AU136" s="17" t="s">
        <v>84</v>
      </c>
    </row>
    <row r="137" spans="1:65" s="2" customFormat="1" ht="24.2" customHeight="1">
      <c r="A137" s="32"/>
      <c r="B137" s="144"/>
      <c r="C137" s="145" t="s">
        <v>8</v>
      </c>
      <c r="D137" s="145" t="s">
        <v>143</v>
      </c>
      <c r="E137" s="146" t="s">
        <v>634</v>
      </c>
      <c r="F137" s="147" t="s">
        <v>635</v>
      </c>
      <c r="G137" s="148" t="s">
        <v>385</v>
      </c>
      <c r="H137" s="149">
        <v>25.541</v>
      </c>
      <c r="I137" s="150"/>
      <c r="J137" s="151">
        <f>ROUND(I137*H137,2)</f>
        <v>0</v>
      </c>
      <c r="K137" s="152"/>
      <c r="L137" s="33"/>
      <c r="M137" s="153" t="s">
        <v>1</v>
      </c>
      <c r="N137" s="154" t="s">
        <v>39</v>
      </c>
      <c r="O137" s="58"/>
      <c r="P137" s="155">
        <f>O137*H137</f>
        <v>0</v>
      </c>
      <c r="Q137" s="155">
        <v>0</v>
      </c>
      <c r="R137" s="155">
        <f>Q137*H137</f>
        <v>0</v>
      </c>
      <c r="S137" s="155">
        <v>0</v>
      </c>
      <c r="T137" s="156">
        <f>S137*H137</f>
        <v>0</v>
      </c>
      <c r="U137" s="32"/>
      <c r="V137" s="32"/>
      <c r="W137" s="32"/>
      <c r="X137" s="32"/>
      <c r="Y137" s="32"/>
      <c r="Z137" s="32"/>
      <c r="AA137" s="32"/>
      <c r="AB137" s="32"/>
      <c r="AC137" s="32"/>
      <c r="AD137" s="32"/>
      <c r="AE137" s="32"/>
      <c r="AR137" s="157" t="s">
        <v>147</v>
      </c>
      <c r="AT137" s="157" t="s">
        <v>143</v>
      </c>
      <c r="AU137" s="157" t="s">
        <v>84</v>
      </c>
      <c r="AY137" s="17" t="s">
        <v>140</v>
      </c>
      <c r="BE137" s="158">
        <f>IF(N137="základní",J137,0)</f>
        <v>0</v>
      </c>
      <c r="BF137" s="158">
        <f>IF(N137="snížená",J137,0)</f>
        <v>0</v>
      </c>
      <c r="BG137" s="158">
        <f>IF(N137="zákl. přenesená",J137,0)</f>
        <v>0</v>
      </c>
      <c r="BH137" s="158">
        <f>IF(N137="sníž. přenesená",J137,0)</f>
        <v>0</v>
      </c>
      <c r="BI137" s="158">
        <f>IF(N137="nulová",J137,0)</f>
        <v>0</v>
      </c>
      <c r="BJ137" s="17" t="s">
        <v>82</v>
      </c>
      <c r="BK137" s="158">
        <f>ROUND(I137*H137,2)</f>
        <v>0</v>
      </c>
      <c r="BL137" s="17" t="s">
        <v>147</v>
      </c>
      <c r="BM137" s="157" t="s">
        <v>636</v>
      </c>
    </row>
    <row r="138" spans="1:47" s="2" customFormat="1" ht="29.25">
      <c r="A138" s="32"/>
      <c r="B138" s="33"/>
      <c r="C138" s="32"/>
      <c r="D138" s="159" t="s">
        <v>149</v>
      </c>
      <c r="E138" s="32"/>
      <c r="F138" s="160" t="s">
        <v>637</v>
      </c>
      <c r="G138" s="32"/>
      <c r="H138" s="32"/>
      <c r="I138" s="161"/>
      <c r="J138" s="32"/>
      <c r="K138" s="32"/>
      <c r="L138" s="33"/>
      <c r="M138" s="162"/>
      <c r="N138" s="163"/>
      <c r="O138" s="58"/>
      <c r="P138" s="58"/>
      <c r="Q138" s="58"/>
      <c r="R138" s="58"/>
      <c r="S138" s="58"/>
      <c r="T138" s="59"/>
      <c r="U138" s="32"/>
      <c r="V138" s="32"/>
      <c r="W138" s="32"/>
      <c r="X138" s="32"/>
      <c r="Y138" s="32"/>
      <c r="Z138" s="32"/>
      <c r="AA138" s="32"/>
      <c r="AB138" s="32"/>
      <c r="AC138" s="32"/>
      <c r="AD138" s="32"/>
      <c r="AE138" s="32"/>
      <c r="AT138" s="17" t="s">
        <v>149</v>
      </c>
      <c r="AU138" s="17" t="s">
        <v>84</v>
      </c>
    </row>
    <row r="139" spans="1:65" s="2" customFormat="1" ht="24.2" customHeight="1">
      <c r="A139" s="32"/>
      <c r="B139" s="144"/>
      <c r="C139" s="145" t="s">
        <v>301</v>
      </c>
      <c r="D139" s="145" t="s">
        <v>143</v>
      </c>
      <c r="E139" s="146" t="s">
        <v>638</v>
      </c>
      <c r="F139" s="147" t="s">
        <v>639</v>
      </c>
      <c r="G139" s="148" t="s">
        <v>379</v>
      </c>
      <c r="H139" s="149">
        <v>77.318</v>
      </c>
      <c r="I139" s="150"/>
      <c r="J139" s="151">
        <f>ROUND(I139*H139,2)</f>
        <v>0</v>
      </c>
      <c r="K139" s="152"/>
      <c r="L139" s="33"/>
      <c r="M139" s="153" t="s">
        <v>1</v>
      </c>
      <c r="N139" s="154" t="s">
        <v>39</v>
      </c>
      <c r="O139" s="58"/>
      <c r="P139" s="155">
        <f>O139*H139</f>
        <v>0</v>
      </c>
      <c r="Q139" s="155">
        <v>0</v>
      </c>
      <c r="R139" s="155">
        <f>Q139*H139</f>
        <v>0</v>
      </c>
      <c r="S139" s="155">
        <v>0</v>
      </c>
      <c r="T139" s="156">
        <f>S139*H139</f>
        <v>0</v>
      </c>
      <c r="U139" s="32"/>
      <c r="V139" s="32"/>
      <c r="W139" s="32"/>
      <c r="X139" s="32"/>
      <c r="Y139" s="32"/>
      <c r="Z139" s="32"/>
      <c r="AA139" s="32"/>
      <c r="AB139" s="32"/>
      <c r="AC139" s="32"/>
      <c r="AD139" s="32"/>
      <c r="AE139" s="32"/>
      <c r="AR139" s="157" t="s">
        <v>147</v>
      </c>
      <c r="AT139" s="157" t="s">
        <v>143</v>
      </c>
      <c r="AU139" s="157" t="s">
        <v>84</v>
      </c>
      <c r="AY139" s="17" t="s">
        <v>140</v>
      </c>
      <c r="BE139" s="158">
        <f>IF(N139="základní",J139,0)</f>
        <v>0</v>
      </c>
      <c r="BF139" s="158">
        <f>IF(N139="snížená",J139,0)</f>
        <v>0</v>
      </c>
      <c r="BG139" s="158">
        <f>IF(N139="zákl. přenesená",J139,0)</f>
        <v>0</v>
      </c>
      <c r="BH139" s="158">
        <f>IF(N139="sníž. přenesená",J139,0)</f>
        <v>0</v>
      </c>
      <c r="BI139" s="158">
        <f>IF(N139="nulová",J139,0)</f>
        <v>0</v>
      </c>
      <c r="BJ139" s="17" t="s">
        <v>82</v>
      </c>
      <c r="BK139" s="158">
        <f>ROUND(I139*H139,2)</f>
        <v>0</v>
      </c>
      <c r="BL139" s="17" t="s">
        <v>147</v>
      </c>
      <c r="BM139" s="157" t="s">
        <v>640</v>
      </c>
    </row>
    <row r="140" spans="1:47" s="2" customFormat="1" ht="19.5">
      <c r="A140" s="32"/>
      <c r="B140" s="33"/>
      <c r="C140" s="32"/>
      <c r="D140" s="159" t="s">
        <v>149</v>
      </c>
      <c r="E140" s="32"/>
      <c r="F140" s="160" t="s">
        <v>641</v>
      </c>
      <c r="G140" s="32"/>
      <c r="H140" s="32"/>
      <c r="I140" s="161"/>
      <c r="J140" s="32"/>
      <c r="K140" s="32"/>
      <c r="L140" s="33"/>
      <c r="M140" s="162"/>
      <c r="N140" s="163"/>
      <c r="O140" s="58"/>
      <c r="P140" s="58"/>
      <c r="Q140" s="58"/>
      <c r="R140" s="58"/>
      <c r="S140" s="58"/>
      <c r="T140" s="59"/>
      <c r="U140" s="32"/>
      <c r="V140" s="32"/>
      <c r="W140" s="32"/>
      <c r="X140" s="32"/>
      <c r="Y140" s="32"/>
      <c r="Z140" s="32"/>
      <c r="AA140" s="32"/>
      <c r="AB140" s="32"/>
      <c r="AC140" s="32"/>
      <c r="AD140" s="32"/>
      <c r="AE140" s="32"/>
      <c r="AT140" s="17" t="s">
        <v>149</v>
      </c>
      <c r="AU140" s="17" t="s">
        <v>84</v>
      </c>
    </row>
    <row r="141" spans="1:65" s="2" customFormat="1" ht="16.5" customHeight="1">
      <c r="A141" s="32"/>
      <c r="B141" s="144"/>
      <c r="C141" s="164" t="s">
        <v>642</v>
      </c>
      <c r="D141" s="164" t="s">
        <v>160</v>
      </c>
      <c r="E141" s="165" t="s">
        <v>643</v>
      </c>
      <c r="F141" s="166" t="s">
        <v>644</v>
      </c>
      <c r="G141" s="167" t="s">
        <v>385</v>
      </c>
      <c r="H141" s="168">
        <v>2.364</v>
      </c>
      <c r="I141" s="169"/>
      <c r="J141" s="170">
        <f>ROUND(I141*H141,2)</f>
        <v>0</v>
      </c>
      <c r="K141" s="171"/>
      <c r="L141" s="172"/>
      <c r="M141" s="173" t="s">
        <v>1</v>
      </c>
      <c r="N141" s="174" t="s">
        <v>39</v>
      </c>
      <c r="O141" s="58"/>
      <c r="P141" s="155">
        <f>O141*H141</f>
        <v>0</v>
      </c>
      <c r="Q141" s="155">
        <v>2.429</v>
      </c>
      <c r="R141" s="155">
        <f>Q141*H141</f>
        <v>5.742156</v>
      </c>
      <c r="S141" s="155">
        <v>0</v>
      </c>
      <c r="T141" s="156">
        <f>S141*H141</f>
        <v>0</v>
      </c>
      <c r="U141" s="32"/>
      <c r="V141" s="32"/>
      <c r="W141" s="32"/>
      <c r="X141" s="32"/>
      <c r="Y141" s="32"/>
      <c r="Z141" s="32"/>
      <c r="AA141" s="32"/>
      <c r="AB141" s="32"/>
      <c r="AC141" s="32"/>
      <c r="AD141" s="32"/>
      <c r="AE141" s="32"/>
      <c r="AR141" s="157" t="s">
        <v>163</v>
      </c>
      <c r="AT141" s="157" t="s">
        <v>160</v>
      </c>
      <c r="AU141" s="157" t="s">
        <v>84</v>
      </c>
      <c r="AY141" s="17" t="s">
        <v>140</v>
      </c>
      <c r="BE141" s="158">
        <f>IF(N141="základní",J141,0)</f>
        <v>0</v>
      </c>
      <c r="BF141" s="158">
        <f>IF(N141="snížená",J141,0)</f>
        <v>0</v>
      </c>
      <c r="BG141" s="158">
        <f>IF(N141="zákl. přenesená",J141,0)</f>
        <v>0</v>
      </c>
      <c r="BH141" s="158">
        <f>IF(N141="sníž. přenesená",J141,0)</f>
        <v>0</v>
      </c>
      <c r="BI141" s="158">
        <f>IF(N141="nulová",J141,0)</f>
        <v>0</v>
      </c>
      <c r="BJ141" s="17" t="s">
        <v>82</v>
      </c>
      <c r="BK141" s="158">
        <f>ROUND(I141*H141,2)</f>
        <v>0</v>
      </c>
      <c r="BL141" s="17" t="s">
        <v>147</v>
      </c>
      <c r="BM141" s="157" t="s">
        <v>645</v>
      </c>
    </row>
    <row r="142" spans="1:47" s="2" customFormat="1" ht="12">
      <c r="A142" s="32"/>
      <c r="B142" s="33"/>
      <c r="C142" s="32"/>
      <c r="D142" s="159" t="s">
        <v>149</v>
      </c>
      <c r="E142" s="32"/>
      <c r="F142" s="160" t="s">
        <v>644</v>
      </c>
      <c r="G142" s="32"/>
      <c r="H142" s="32"/>
      <c r="I142" s="161"/>
      <c r="J142" s="32"/>
      <c r="K142" s="32"/>
      <c r="L142" s="33"/>
      <c r="M142" s="162"/>
      <c r="N142" s="163"/>
      <c r="O142" s="58"/>
      <c r="P142" s="58"/>
      <c r="Q142" s="58"/>
      <c r="R142" s="58"/>
      <c r="S142" s="58"/>
      <c r="T142" s="59"/>
      <c r="U142" s="32"/>
      <c r="V142" s="32"/>
      <c r="W142" s="32"/>
      <c r="X142" s="32"/>
      <c r="Y142" s="32"/>
      <c r="Z142" s="32"/>
      <c r="AA142" s="32"/>
      <c r="AB142" s="32"/>
      <c r="AC142" s="32"/>
      <c r="AD142" s="32"/>
      <c r="AE142" s="32"/>
      <c r="AT142" s="17" t="s">
        <v>149</v>
      </c>
      <c r="AU142" s="17" t="s">
        <v>84</v>
      </c>
    </row>
    <row r="143" spans="2:63" s="12" customFormat="1" ht="22.9" customHeight="1">
      <c r="B143" s="131"/>
      <c r="D143" s="132" t="s">
        <v>73</v>
      </c>
      <c r="E143" s="142" t="s">
        <v>84</v>
      </c>
      <c r="F143" s="142" t="s">
        <v>646</v>
      </c>
      <c r="I143" s="134"/>
      <c r="J143" s="143">
        <f>BK143</f>
        <v>0</v>
      </c>
      <c r="L143" s="131"/>
      <c r="M143" s="136"/>
      <c r="N143" s="137"/>
      <c r="O143" s="137"/>
      <c r="P143" s="138">
        <f>SUM(P144:P147)</f>
        <v>0</v>
      </c>
      <c r="Q143" s="137"/>
      <c r="R143" s="138">
        <f>SUM(R144:R147)</f>
        <v>0.19834342</v>
      </c>
      <c r="S143" s="137"/>
      <c r="T143" s="139">
        <f>SUM(T144:T147)</f>
        <v>0</v>
      </c>
      <c r="AR143" s="132" t="s">
        <v>82</v>
      </c>
      <c r="AT143" s="140" t="s">
        <v>73</v>
      </c>
      <c r="AU143" s="140" t="s">
        <v>82</v>
      </c>
      <c r="AY143" s="132" t="s">
        <v>140</v>
      </c>
      <c r="BK143" s="141">
        <f>SUM(BK144:BK147)</f>
        <v>0</v>
      </c>
    </row>
    <row r="144" spans="1:65" s="2" customFormat="1" ht="24.2" customHeight="1">
      <c r="A144" s="32"/>
      <c r="B144" s="144"/>
      <c r="C144" s="145" t="s">
        <v>246</v>
      </c>
      <c r="D144" s="145" t="s">
        <v>143</v>
      </c>
      <c r="E144" s="146" t="s">
        <v>647</v>
      </c>
      <c r="F144" s="147" t="s">
        <v>648</v>
      </c>
      <c r="G144" s="148" t="s">
        <v>342</v>
      </c>
      <c r="H144" s="149">
        <v>0.187</v>
      </c>
      <c r="I144" s="150"/>
      <c r="J144" s="151">
        <f>ROUND(I144*H144,2)</f>
        <v>0</v>
      </c>
      <c r="K144" s="152"/>
      <c r="L144" s="33"/>
      <c r="M144" s="153" t="s">
        <v>1</v>
      </c>
      <c r="N144" s="154" t="s">
        <v>39</v>
      </c>
      <c r="O144" s="58"/>
      <c r="P144" s="155">
        <f>O144*H144</f>
        <v>0</v>
      </c>
      <c r="Q144" s="155">
        <v>1.06066</v>
      </c>
      <c r="R144" s="155">
        <f>Q144*H144</f>
        <v>0.19834342</v>
      </c>
      <c r="S144" s="155">
        <v>0</v>
      </c>
      <c r="T144" s="156">
        <f>S144*H144</f>
        <v>0</v>
      </c>
      <c r="U144" s="32"/>
      <c r="V144" s="32"/>
      <c r="W144" s="32"/>
      <c r="X144" s="32"/>
      <c r="Y144" s="32"/>
      <c r="Z144" s="32"/>
      <c r="AA144" s="32"/>
      <c r="AB144" s="32"/>
      <c r="AC144" s="32"/>
      <c r="AD144" s="32"/>
      <c r="AE144" s="32"/>
      <c r="AR144" s="157" t="s">
        <v>147</v>
      </c>
      <c r="AT144" s="157" t="s">
        <v>143</v>
      </c>
      <c r="AU144" s="157" t="s">
        <v>84</v>
      </c>
      <c r="AY144" s="17" t="s">
        <v>140</v>
      </c>
      <c r="BE144" s="158">
        <f>IF(N144="základní",J144,0)</f>
        <v>0</v>
      </c>
      <c r="BF144" s="158">
        <f>IF(N144="snížená",J144,0)</f>
        <v>0</v>
      </c>
      <c r="BG144" s="158">
        <f>IF(N144="zákl. přenesená",J144,0)</f>
        <v>0</v>
      </c>
      <c r="BH144" s="158">
        <f>IF(N144="sníž. přenesená",J144,0)</f>
        <v>0</v>
      </c>
      <c r="BI144" s="158">
        <f>IF(N144="nulová",J144,0)</f>
        <v>0</v>
      </c>
      <c r="BJ144" s="17" t="s">
        <v>82</v>
      </c>
      <c r="BK144" s="158">
        <f>ROUND(I144*H144,2)</f>
        <v>0</v>
      </c>
      <c r="BL144" s="17" t="s">
        <v>147</v>
      </c>
      <c r="BM144" s="157" t="s">
        <v>649</v>
      </c>
    </row>
    <row r="145" spans="1:47" s="2" customFormat="1" ht="19.5">
      <c r="A145" s="32"/>
      <c r="B145" s="33"/>
      <c r="C145" s="32"/>
      <c r="D145" s="159" t="s">
        <v>149</v>
      </c>
      <c r="E145" s="32"/>
      <c r="F145" s="160" t="s">
        <v>650</v>
      </c>
      <c r="G145" s="32"/>
      <c r="H145" s="32"/>
      <c r="I145" s="161"/>
      <c r="J145" s="32"/>
      <c r="K145" s="32"/>
      <c r="L145" s="33"/>
      <c r="M145" s="162"/>
      <c r="N145" s="163"/>
      <c r="O145" s="58"/>
      <c r="P145" s="58"/>
      <c r="Q145" s="58"/>
      <c r="R145" s="58"/>
      <c r="S145" s="58"/>
      <c r="T145" s="59"/>
      <c r="U145" s="32"/>
      <c r="V145" s="32"/>
      <c r="W145" s="32"/>
      <c r="X145" s="32"/>
      <c r="Y145" s="32"/>
      <c r="Z145" s="32"/>
      <c r="AA145" s="32"/>
      <c r="AB145" s="32"/>
      <c r="AC145" s="32"/>
      <c r="AD145" s="32"/>
      <c r="AE145" s="32"/>
      <c r="AT145" s="17" t="s">
        <v>149</v>
      </c>
      <c r="AU145" s="17" t="s">
        <v>84</v>
      </c>
    </row>
    <row r="146" spans="1:65" s="2" customFormat="1" ht="16.5" customHeight="1">
      <c r="A146" s="32"/>
      <c r="B146" s="144"/>
      <c r="C146" s="164" t="s">
        <v>200</v>
      </c>
      <c r="D146" s="164" t="s">
        <v>160</v>
      </c>
      <c r="E146" s="165" t="s">
        <v>651</v>
      </c>
      <c r="F146" s="166" t="s">
        <v>652</v>
      </c>
      <c r="G146" s="167" t="s">
        <v>146</v>
      </c>
      <c r="H146" s="168">
        <v>7.2</v>
      </c>
      <c r="I146" s="169"/>
      <c r="J146" s="170">
        <f>ROUND(I146*H146,2)</f>
        <v>0</v>
      </c>
      <c r="K146" s="171"/>
      <c r="L146" s="172"/>
      <c r="M146" s="173" t="s">
        <v>1</v>
      </c>
      <c r="N146" s="174" t="s">
        <v>39</v>
      </c>
      <c r="O146" s="58"/>
      <c r="P146" s="155">
        <f>O146*H146</f>
        <v>0</v>
      </c>
      <c r="Q146" s="155">
        <v>0</v>
      </c>
      <c r="R146" s="155">
        <f>Q146*H146</f>
        <v>0</v>
      </c>
      <c r="S146" s="155">
        <v>0</v>
      </c>
      <c r="T146" s="156">
        <f>S146*H146</f>
        <v>0</v>
      </c>
      <c r="U146" s="32"/>
      <c r="V146" s="32"/>
      <c r="W146" s="32"/>
      <c r="X146" s="32"/>
      <c r="Y146" s="32"/>
      <c r="Z146" s="32"/>
      <c r="AA146" s="32"/>
      <c r="AB146" s="32"/>
      <c r="AC146" s="32"/>
      <c r="AD146" s="32"/>
      <c r="AE146" s="32"/>
      <c r="AR146" s="157" t="s">
        <v>163</v>
      </c>
      <c r="AT146" s="157" t="s">
        <v>160</v>
      </c>
      <c r="AU146" s="157" t="s">
        <v>84</v>
      </c>
      <c r="AY146" s="17" t="s">
        <v>140</v>
      </c>
      <c r="BE146" s="158">
        <f>IF(N146="základní",J146,0)</f>
        <v>0</v>
      </c>
      <c r="BF146" s="158">
        <f>IF(N146="snížená",J146,0)</f>
        <v>0</v>
      </c>
      <c r="BG146" s="158">
        <f>IF(N146="zákl. přenesená",J146,0)</f>
        <v>0</v>
      </c>
      <c r="BH146" s="158">
        <f>IF(N146="sníž. přenesená",J146,0)</f>
        <v>0</v>
      </c>
      <c r="BI146" s="158">
        <f>IF(N146="nulová",J146,0)</f>
        <v>0</v>
      </c>
      <c r="BJ146" s="17" t="s">
        <v>82</v>
      </c>
      <c r="BK146" s="158">
        <f>ROUND(I146*H146,2)</f>
        <v>0</v>
      </c>
      <c r="BL146" s="17" t="s">
        <v>147</v>
      </c>
      <c r="BM146" s="157" t="s">
        <v>653</v>
      </c>
    </row>
    <row r="147" spans="1:47" s="2" customFormat="1" ht="12">
      <c r="A147" s="32"/>
      <c r="B147" s="33"/>
      <c r="C147" s="32"/>
      <c r="D147" s="159" t="s">
        <v>149</v>
      </c>
      <c r="E147" s="32"/>
      <c r="F147" s="160" t="s">
        <v>654</v>
      </c>
      <c r="G147" s="32"/>
      <c r="H147" s="32"/>
      <c r="I147" s="161"/>
      <c r="J147" s="32"/>
      <c r="K147" s="32"/>
      <c r="L147" s="33"/>
      <c r="M147" s="162"/>
      <c r="N147" s="163"/>
      <c r="O147" s="58"/>
      <c r="P147" s="58"/>
      <c r="Q147" s="58"/>
      <c r="R147" s="58"/>
      <c r="S147" s="58"/>
      <c r="T147" s="59"/>
      <c r="U147" s="32"/>
      <c r="V147" s="32"/>
      <c r="W147" s="32"/>
      <c r="X147" s="32"/>
      <c r="Y147" s="32"/>
      <c r="Z147" s="32"/>
      <c r="AA147" s="32"/>
      <c r="AB147" s="32"/>
      <c r="AC147" s="32"/>
      <c r="AD147" s="32"/>
      <c r="AE147" s="32"/>
      <c r="AT147" s="17" t="s">
        <v>149</v>
      </c>
      <c r="AU147" s="17" t="s">
        <v>84</v>
      </c>
    </row>
    <row r="148" spans="2:63" s="12" customFormat="1" ht="22.9" customHeight="1">
      <c r="B148" s="131"/>
      <c r="D148" s="132" t="s">
        <v>73</v>
      </c>
      <c r="E148" s="142" t="s">
        <v>151</v>
      </c>
      <c r="F148" s="142" t="s">
        <v>152</v>
      </c>
      <c r="I148" s="134"/>
      <c r="J148" s="143">
        <f>BK148</f>
        <v>0</v>
      </c>
      <c r="L148" s="131"/>
      <c r="M148" s="136"/>
      <c r="N148" s="137"/>
      <c r="O148" s="137"/>
      <c r="P148" s="138">
        <f>SUM(P149:P162)</f>
        <v>0</v>
      </c>
      <c r="Q148" s="137"/>
      <c r="R148" s="138">
        <f>SUM(R149:R162)</f>
        <v>0</v>
      </c>
      <c r="S148" s="137"/>
      <c r="T148" s="139">
        <f>SUM(T149:T162)</f>
        <v>0</v>
      </c>
      <c r="AR148" s="132" t="s">
        <v>82</v>
      </c>
      <c r="AT148" s="140" t="s">
        <v>73</v>
      </c>
      <c r="AU148" s="140" t="s">
        <v>82</v>
      </c>
      <c r="AY148" s="132" t="s">
        <v>140</v>
      </c>
      <c r="BK148" s="141">
        <f>SUM(BK149:BK162)</f>
        <v>0</v>
      </c>
    </row>
    <row r="149" spans="1:65" s="2" customFormat="1" ht="16.5" customHeight="1">
      <c r="A149" s="32"/>
      <c r="B149" s="144"/>
      <c r="C149" s="145" t="s">
        <v>655</v>
      </c>
      <c r="D149" s="145" t="s">
        <v>143</v>
      </c>
      <c r="E149" s="146" t="s">
        <v>656</v>
      </c>
      <c r="F149" s="147" t="s">
        <v>657</v>
      </c>
      <c r="G149" s="148" t="s">
        <v>379</v>
      </c>
      <c r="H149" s="149">
        <v>77.318</v>
      </c>
      <c r="I149" s="150"/>
      <c r="J149" s="151">
        <f>ROUND(I149*H149,2)</f>
        <v>0</v>
      </c>
      <c r="K149" s="152"/>
      <c r="L149" s="33"/>
      <c r="M149" s="153" t="s">
        <v>1</v>
      </c>
      <c r="N149" s="154" t="s">
        <v>39</v>
      </c>
      <c r="O149" s="58"/>
      <c r="P149" s="155">
        <f>O149*H149</f>
        <v>0</v>
      </c>
      <c r="Q149" s="155">
        <v>0</v>
      </c>
      <c r="R149" s="155">
        <f>Q149*H149</f>
        <v>0</v>
      </c>
      <c r="S149" s="155">
        <v>0</v>
      </c>
      <c r="T149" s="156">
        <f>S149*H149</f>
        <v>0</v>
      </c>
      <c r="U149" s="32"/>
      <c r="V149" s="32"/>
      <c r="W149" s="32"/>
      <c r="X149" s="32"/>
      <c r="Y149" s="32"/>
      <c r="Z149" s="32"/>
      <c r="AA149" s="32"/>
      <c r="AB149" s="32"/>
      <c r="AC149" s="32"/>
      <c r="AD149" s="32"/>
      <c r="AE149" s="32"/>
      <c r="AR149" s="157" t="s">
        <v>147</v>
      </c>
      <c r="AT149" s="157" t="s">
        <v>143</v>
      </c>
      <c r="AU149" s="157" t="s">
        <v>84</v>
      </c>
      <c r="AY149" s="17" t="s">
        <v>140</v>
      </c>
      <c r="BE149" s="158">
        <f>IF(N149="základní",J149,0)</f>
        <v>0</v>
      </c>
      <c r="BF149" s="158">
        <f>IF(N149="snížená",J149,0)</f>
        <v>0</v>
      </c>
      <c r="BG149" s="158">
        <f>IF(N149="zákl. přenesená",J149,0)</f>
        <v>0</v>
      </c>
      <c r="BH149" s="158">
        <f>IF(N149="sníž. přenesená",J149,0)</f>
        <v>0</v>
      </c>
      <c r="BI149" s="158">
        <f>IF(N149="nulová",J149,0)</f>
        <v>0</v>
      </c>
      <c r="BJ149" s="17" t="s">
        <v>82</v>
      </c>
      <c r="BK149" s="158">
        <f>ROUND(I149*H149,2)</f>
        <v>0</v>
      </c>
      <c r="BL149" s="17" t="s">
        <v>147</v>
      </c>
      <c r="BM149" s="157" t="s">
        <v>658</v>
      </c>
    </row>
    <row r="150" spans="1:47" s="2" customFormat="1" ht="19.5">
      <c r="A150" s="32"/>
      <c r="B150" s="33"/>
      <c r="C150" s="32"/>
      <c r="D150" s="159" t="s">
        <v>149</v>
      </c>
      <c r="E150" s="32"/>
      <c r="F150" s="160" t="s">
        <v>659</v>
      </c>
      <c r="G150" s="32"/>
      <c r="H150" s="32"/>
      <c r="I150" s="161"/>
      <c r="J150" s="32"/>
      <c r="K150" s="32"/>
      <c r="L150" s="33"/>
      <c r="M150" s="162"/>
      <c r="N150" s="163"/>
      <c r="O150" s="58"/>
      <c r="P150" s="58"/>
      <c r="Q150" s="58"/>
      <c r="R150" s="58"/>
      <c r="S150" s="58"/>
      <c r="T150" s="59"/>
      <c r="U150" s="32"/>
      <c r="V150" s="32"/>
      <c r="W150" s="32"/>
      <c r="X150" s="32"/>
      <c r="Y150" s="32"/>
      <c r="Z150" s="32"/>
      <c r="AA150" s="32"/>
      <c r="AB150" s="32"/>
      <c r="AC150" s="32"/>
      <c r="AD150" s="32"/>
      <c r="AE150" s="32"/>
      <c r="AT150" s="17" t="s">
        <v>149</v>
      </c>
      <c r="AU150" s="17" t="s">
        <v>84</v>
      </c>
    </row>
    <row r="151" spans="1:65" s="2" customFormat="1" ht="16.5" customHeight="1">
      <c r="A151" s="32"/>
      <c r="B151" s="144"/>
      <c r="C151" s="145" t="s">
        <v>660</v>
      </c>
      <c r="D151" s="145" t="s">
        <v>143</v>
      </c>
      <c r="E151" s="146" t="s">
        <v>661</v>
      </c>
      <c r="F151" s="147" t="s">
        <v>662</v>
      </c>
      <c r="G151" s="148" t="s">
        <v>379</v>
      </c>
      <c r="H151" s="149">
        <v>77.318</v>
      </c>
      <c r="I151" s="150"/>
      <c r="J151" s="151">
        <f>ROUND(I151*H151,2)</f>
        <v>0</v>
      </c>
      <c r="K151" s="152"/>
      <c r="L151" s="33"/>
      <c r="M151" s="153" t="s">
        <v>1</v>
      </c>
      <c r="N151" s="154" t="s">
        <v>39</v>
      </c>
      <c r="O151" s="58"/>
      <c r="P151" s="155">
        <f>O151*H151</f>
        <v>0</v>
      </c>
      <c r="Q151" s="155">
        <v>0</v>
      </c>
      <c r="R151" s="155">
        <f>Q151*H151</f>
        <v>0</v>
      </c>
      <c r="S151" s="155">
        <v>0</v>
      </c>
      <c r="T151" s="156">
        <f>S151*H151</f>
        <v>0</v>
      </c>
      <c r="U151" s="32"/>
      <c r="V151" s="32"/>
      <c r="W151" s="32"/>
      <c r="X151" s="32"/>
      <c r="Y151" s="32"/>
      <c r="Z151" s="32"/>
      <c r="AA151" s="32"/>
      <c r="AB151" s="32"/>
      <c r="AC151" s="32"/>
      <c r="AD151" s="32"/>
      <c r="AE151" s="32"/>
      <c r="AR151" s="157" t="s">
        <v>147</v>
      </c>
      <c r="AT151" s="157" t="s">
        <v>143</v>
      </c>
      <c r="AU151" s="157" t="s">
        <v>84</v>
      </c>
      <c r="AY151" s="17" t="s">
        <v>140</v>
      </c>
      <c r="BE151" s="158">
        <f>IF(N151="základní",J151,0)</f>
        <v>0</v>
      </c>
      <c r="BF151" s="158">
        <f>IF(N151="snížená",J151,0)</f>
        <v>0</v>
      </c>
      <c r="BG151" s="158">
        <f>IF(N151="zákl. přenesená",J151,0)</f>
        <v>0</v>
      </c>
      <c r="BH151" s="158">
        <f>IF(N151="sníž. přenesená",J151,0)</f>
        <v>0</v>
      </c>
      <c r="BI151" s="158">
        <f>IF(N151="nulová",J151,0)</f>
        <v>0</v>
      </c>
      <c r="BJ151" s="17" t="s">
        <v>82</v>
      </c>
      <c r="BK151" s="158">
        <f>ROUND(I151*H151,2)</f>
        <v>0</v>
      </c>
      <c r="BL151" s="17" t="s">
        <v>147</v>
      </c>
      <c r="BM151" s="157" t="s">
        <v>663</v>
      </c>
    </row>
    <row r="152" spans="1:47" s="2" customFormat="1" ht="19.5">
      <c r="A152" s="32"/>
      <c r="B152" s="33"/>
      <c r="C152" s="32"/>
      <c r="D152" s="159" t="s">
        <v>149</v>
      </c>
      <c r="E152" s="32"/>
      <c r="F152" s="160" t="s">
        <v>664</v>
      </c>
      <c r="G152" s="32"/>
      <c r="H152" s="32"/>
      <c r="I152" s="161"/>
      <c r="J152" s="32"/>
      <c r="K152" s="32"/>
      <c r="L152" s="33"/>
      <c r="M152" s="162"/>
      <c r="N152" s="163"/>
      <c r="O152" s="58"/>
      <c r="P152" s="58"/>
      <c r="Q152" s="58"/>
      <c r="R152" s="58"/>
      <c r="S152" s="58"/>
      <c r="T152" s="59"/>
      <c r="U152" s="32"/>
      <c r="V152" s="32"/>
      <c r="W152" s="32"/>
      <c r="X152" s="32"/>
      <c r="Y152" s="32"/>
      <c r="Z152" s="32"/>
      <c r="AA152" s="32"/>
      <c r="AB152" s="32"/>
      <c r="AC152" s="32"/>
      <c r="AD152" s="32"/>
      <c r="AE152" s="32"/>
      <c r="AT152" s="17" t="s">
        <v>149</v>
      </c>
      <c r="AU152" s="17" t="s">
        <v>84</v>
      </c>
    </row>
    <row r="153" spans="1:65" s="2" customFormat="1" ht="24.2" customHeight="1">
      <c r="A153" s="32"/>
      <c r="B153" s="144"/>
      <c r="C153" s="145" t="s">
        <v>388</v>
      </c>
      <c r="D153" s="145" t="s">
        <v>143</v>
      </c>
      <c r="E153" s="146" t="s">
        <v>665</v>
      </c>
      <c r="F153" s="147" t="s">
        <v>666</v>
      </c>
      <c r="G153" s="148" t="s">
        <v>379</v>
      </c>
      <c r="H153" s="149">
        <v>77.318</v>
      </c>
      <c r="I153" s="150"/>
      <c r="J153" s="151">
        <f>ROUND(I153*H153,2)</f>
        <v>0</v>
      </c>
      <c r="K153" s="152"/>
      <c r="L153" s="33"/>
      <c r="M153" s="153" t="s">
        <v>1</v>
      </c>
      <c r="N153" s="154" t="s">
        <v>39</v>
      </c>
      <c r="O153" s="58"/>
      <c r="P153" s="155">
        <f>O153*H153</f>
        <v>0</v>
      </c>
      <c r="Q153" s="155">
        <v>0</v>
      </c>
      <c r="R153" s="155">
        <f>Q153*H153</f>
        <v>0</v>
      </c>
      <c r="S153" s="155">
        <v>0</v>
      </c>
      <c r="T153" s="156">
        <f>S153*H153</f>
        <v>0</v>
      </c>
      <c r="U153" s="32"/>
      <c r="V153" s="32"/>
      <c r="W153" s="32"/>
      <c r="X153" s="32"/>
      <c r="Y153" s="32"/>
      <c r="Z153" s="32"/>
      <c r="AA153" s="32"/>
      <c r="AB153" s="32"/>
      <c r="AC153" s="32"/>
      <c r="AD153" s="32"/>
      <c r="AE153" s="32"/>
      <c r="AR153" s="157" t="s">
        <v>147</v>
      </c>
      <c r="AT153" s="157" t="s">
        <v>143</v>
      </c>
      <c r="AU153" s="157" t="s">
        <v>84</v>
      </c>
      <c r="AY153" s="17" t="s">
        <v>140</v>
      </c>
      <c r="BE153" s="158">
        <f>IF(N153="základní",J153,0)</f>
        <v>0</v>
      </c>
      <c r="BF153" s="158">
        <f>IF(N153="snížená",J153,0)</f>
        <v>0</v>
      </c>
      <c r="BG153" s="158">
        <f>IF(N153="zákl. přenesená",J153,0)</f>
        <v>0</v>
      </c>
      <c r="BH153" s="158">
        <f>IF(N153="sníž. přenesená",J153,0)</f>
        <v>0</v>
      </c>
      <c r="BI153" s="158">
        <f>IF(N153="nulová",J153,0)</f>
        <v>0</v>
      </c>
      <c r="BJ153" s="17" t="s">
        <v>82</v>
      </c>
      <c r="BK153" s="158">
        <f>ROUND(I153*H153,2)</f>
        <v>0</v>
      </c>
      <c r="BL153" s="17" t="s">
        <v>147</v>
      </c>
      <c r="BM153" s="157" t="s">
        <v>667</v>
      </c>
    </row>
    <row r="154" spans="1:47" s="2" customFormat="1" ht="19.5">
      <c r="A154" s="32"/>
      <c r="B154" s="33"/>
      <c r="C154" s="32"/>
      <c r="D154" s="159" t="s">
        <v>149</v>
      </c>
      <c r="E154" s="32"/>
      <c r="F154" s="160" t="s">
        <v>668</v>
      </c>
      <c r="G154" s="32"/>
      <c r="H154" s="32"/>
      <c r="I154" s="161"/>
      <c r="J154" s="32"/>
      <c r="K154" s="32"/>
      <c r="L154" s="33"/>
      <c r="M154" s="162"/>
      <c r="N154" s="163"/>
      <c r="O154" s="58"/>
      <c r="P154" s="58"/>
      <c r="Q154" s="58"/>
      <c r="R154" s="58"/>
      <c r="S154" s="58"/>
      <c r="T154" s="59"/>
      <c r="U154" s="32"/>
      <c r="V154" s="32"/>
      <c r="W154" s="32"/>
      <c r="X154" s="32"/>
      <c r="Y154" s="32"/>
      <c r="Z154" s="32"/>
      <c r="AA154" s="32"/>
      <c r="AB154" s="32"/>
      <c r="AC154" s="32"/>
      <c r="AD154" s="32"/>
      <c r="AE154" s="32"/>
      <c r="AT154" s="17" t="s">
        <v>149</v>
      </c>
      <c r="AU154" s="17" t="s">
        <v>84</v>
      </c>
    </row>
    <row r="155" spans="1:65" s="2" customFormat="1" ht="21.75" customHeight="1">
      <c r="A155" s="32"/>
      <c r="B155" s="144"/>
      <c r="C155" s="145" t="s">
        <v>382</v>
      </c>
      <c r="D155" s="145" t="s">
        <v>143</v>
      </c>
      <c r="E155" s="146" t="s">
        <v>669</v>
      </c>
      <c r="F155" s="147" t="s">
        <v>670</v>
      </c>
      <c r="G155" s="148" t="s">
        <v>379</v>
      </c>
      <c r="H155" s="149">
        <v>108.224</v>
      </c>
      <c r="I155" s="150"/>
      <c r="J155" s="151">
        <f>ROUND(I155*H155,2)</f>
        <v>0</v>
      </c>
      <c r="K155" s="152"/>
      <c r="L155" s="33"/>
      <c r="M155" s="153" t="s">
        <v>1</v>
      </c>
      <c r="N155" s="154" t="s">
        <v>39</v>
      </c>
      <c r="O155" s="58"/>
      <c r="P155" s="155">
        <f>O155*H155</f>
        <v>0</v>
      </c>
      <c r="Q155" s="155">
        <v>0</v>
      </c>
      <c r="R155" s="155">
        <f>Q155*H155</f>
        <v>0</v>
      </c>
      <c r="S155" s="155">
        <v>0</v>
      </c>
      <c r="T155" s="156">
        <f>S155*H155</f>
        <v>0</v>
      </c>
      <c r="U155" s="32"/>
      <c r="V155" s="32"/>
      <c r="W155" s="32"/>
      <c r="X155" s="32"/>
      <c r="Y155" s="32"/>
      <c r="Z155" s="32"/>
      <c r="AA155" s="32"/>
      <c r="AB155" s="32"/>
      <c r="AC155" s="32"/>
      <c r="AD155" s="32"/>
      <c r="AE155" s="32"/>
      <c r="AR155" s="157" t="s">
        <v>147</v>
      </c>
      <c r="AT155" s="157" t="s">
        <v>143</v>
      </c>
      <c r="AU155" s="157" t="s">
        <v>84</v>
      </c>
      <c r="AY155" s="17" t="s">
        <v>140</v>
      </c>
      <c r="BE155" s="158">
        <f>IF(N155="základní",J155,0)</f>
        <v>0</v>
      </c>
      <c r="BF155" s="158">
        <f>IF(N155="snížená",J155,0)</f>
        <v>0</v>
      </c>
      <c r="BG155" s="158">
        <f>IF(N155="zákl. přenesená",J155,0)</f>
        <v>0</v>
      </c>
      <c r="BH155" s="158">
        <f>IF(N155="sníž. přenesená",J155,0)</f>
        <v>0</v>
      </c>
      <c r="BI155" s="158">
        <f>IF(N155="nulová",J155,0)</f>
        <v>0</v>
      </c>
      <c r="BJ155" s="17" t="s">
        <v>82</v>
      </c>
      <c r="BK155" s="158">
        <f>ROUND(I155*H155,2)</f>
        <v>0</v>
      </c>
      <c r="BL155" s="17" t="s">
        <v>147</v>
      </c>
      <c r="BM155" s="157" t="s">
        <v>671</v>
      </c>
    </row>
    <row r="156" spans="1:47" s="2" customFormat="1" ht="19.5">
      <c r="A156" s="32"/>
      <c r="B156" s="33"/>
      <c r="C156" s="32"/>
      <c r="D156" s="159" t="s">
        <v>149</v>
      </c>
      <c r="E156" s="32"/>
      <c r="F156" s="160" t="s">
        <v>672</v>
      </c>
      <c r="G156" s="32"/>
      <c r="H156" s="32"/>
      <c r="I156" s="161"/>
      <c r="J156" s="32"/>
      <c r="K156" s="32"/>
      <c r="L156" s="33"/>
      <c r="M156" s="162"/>
      <c r="N156" s="163"/>
      <c r="O156" s="58"/>
      <c r="P156" s="58"/>
      <c r="Q156" s="58"/>
      <c r="R156" s="58"/>
      <c r="S156" s="58"/>
      <c r="T156" s="59"/>
      <c r="U156" s="32"/>
      <c r="V156" s="32"/>
      <c r="W156" s="32"/>
      <c r="X156" s="32"/>
      <c r="Y156" s="32"/>
      <c r="Z156" s="32"/>
      <c r="AA156" s="32"/>
      <c r="AB156" s="32"/>
      <c r="AC156" s="32"/>
      <c r="AD156" s="32"/>
      <c r="AE156" s="32"/>
      <c r="AT156" s="17" t="s">
        <v>149</v>
      </c>
      <c r="AU156" s="17" t="s">
        <v>84</v>
      </c>
    </row>
    <row r="157" spans="1:65" s="2" customFormat="1" ht="33" customHeight="1">
      <c r="A157" s="32"/>
      <c r="B157" s="144"/>
      <c r="C157" s="145" t="s">
        <v>398</v>
      </c>
      <c r="D157" s="145" t="s">
        <v>143</v>
      </c>
      <c r="E157" s="146" t="s">
        <v>673</v>
      </c>
      <c r="F157" s="147" t="s">
        <v>674</v>
      </c>
      <c r="G157" s="148" t="s">
        <v>379</v>
      </c>
      <c r="H157" s="149">
        <v>108.224</v>
      </c>
      <c r="I157" s="150"/>
      <c r="J157" s="151">
        <f>ROUND(I157*H157,2)</f>
        <v>0</v>
      </c>
      <c r="K157" s="152"/>
      <c r="L157" s="33"/>
      <c r="M157" s="153" t="s">
        <v>1</v>
      </c>
      <c r="N157" s="154" t="s">
        <v>39</v>
      </c>
      <c r="O157" s="58"/>
      <c r="P157" s="155">
        <f>O157*H157</f>
        <v>0</v>
      </c>
      <c r="Q157" s="155">
        <v>0</v>
      </c>
      <c r="R157" s="155">
        <f>Q157*H157</f>
        <v>0</v>
      </c>
      <c r="S157" s="155">
        <v>0</v>
      </c>
      <c r="T157" s="156">
        <f>S157*H157</f>
        <v>0</v>
      </c>
      <c r="U157" s="32"/>
      <c r="V157" s="32"/>
      <c r="W157" s="32"/>
      <c r="X157" s="32"/>
      <c r="Y157" s="32"/>
      <c r="Z157" s="32"/>
      <c r="AA157" s="32"/>
      <c r="AB157" s="32"/>
      <c r="AC157" s="32"/>
      <c r="AD157" s="32"/>
      <c r="AE157" s="32"/>
      <c r="AR157" s="157" t="s">
        <v>147</v>
      </c>
      <c r="AT157" s="157" t="s">
        <v>143</v>
      </c>
      <c r="AU157" s="157" t="s">
        <v>84</v>
      </c>
      <c r="AY157" s="17" t="s">
        <v>140</v>
      </c>
      <c r="BE157" s="158">
        <f>IF(N157="základní",J157,0)</f>
        <v>0</v>
      </c>
      <c r="BF157" s="158">
        <f>IF(N157="snížená",J157,0)</f>
        <v>0</v>
      </c>
      <c r="BG157" s="158">
        <f>IF(N157="zákl. přenesená",J157,0)</f>
        <v>0</v>
      </c>
      <c r="BH157" s="158">
        <f>IF(N157="sníž. přenesená",J157,0)</f>
        <v>0</v>
      </c>
      <c r="BI157" s="158">
        <f>IF(N157="nulová",J157,0)</f>
        <v>0</v>
      </c>
      <c r="BJ157" s="17" t="s">
        <v>82</v>
      </c>
      <c r="BK157" s="158">
        <f>ROUND(I157*H157,2)</f>
        <v>0</v>
      </c>
      <c r="BL157" s="17" t="s">
        <v>147</v>
      </c>
      <c r="BM157" s="157" t="s">
        <v>675</v>
      </c>
    </row>
    <row r="158" spans="1:47" s="2" customFormat="1" ht="29.25">
      <c r="A158" s="32"/>
      <c r="B158" s="33"/>
      <c r="C158" s="32"/>
      <c r="D158" s="159" t="s">
        <v>149</v>
      </c>
      <c r="E158" s="32"/>
      <c r="F158" s="160" t="s">
        <v>676</v>
      </c>
      <c r="G158" s="32"/>
      <c r="H158" s="32"/>
      <c r="I158" s="161"/>
      <c r="J158" s="32"/>
      <c r="K158" s="32"/>
      <c r="L158" s="33"/>
      <c r="M158" s="162"/>
      <c r="N158" s="163"/>
      <c r="O158" s="58"/>
      <c r="P158" s="58"/>
      <c r="Q158" s="58"/>
      <c r="R158" s="58"/>
      <c r="S158" s="58"/>
      <c r="T158" s="59"/>
      <c r="U158" s="32"/>
      <c r="V158" s="32"/>
      <c r="W158" s="32"/>
      <c r="X158" s="32"/>
      <c r="Y158" s="32"/>
      <c r="Z158" s="32"/>
      <c r="AA158" s="32"/>
      <c r="AB158" s="32"/>
      <c r="AC158" s="32"/>
      <c r="AD158" s="32"/>
      <c r="AE158" s="32"/>
      <c r="AT158" s="17" t="s">
        <v>149</v>
      </c>
      <c r="AU158" s="17" t="s">
        <v>84</v>
      </c>
    </row>
    <row r="159" spans="1:65" s="2" customFormat="1" ht="44.25" customHeight="1">
      <c r="A159" s="32"/>
      <c r="B159" s="144"/>
      <c r="C159" s="145" t="s">
        <v>677</v>
      </c>
      <c r="D159" s="145" t="s">
        <v>143</v>
      </c>
      <c r="E159" s="146" t="s">
        <v>678</v>
      </c>
      <c r="F159" s="147" t="s">
        <v>679</v>
      </c>
      <c r="G159" s="148" t="s">
        <v>146</v>
      </c>
      <c r="H159" s="149">
        <v>7.2</v>
      </c>
      <c r="I159" s="150"/>
      <c r="J159" s="151">
        <f>ROUND(I159*H159,2)</f>
        <v>0</v>
      </c>
      <c r="K159" s="152"/>
      <c r="L159" s="33"/>
      <c r="M159" s="153" t="s">
        <v>1</v>
      </c>
      <c r="N159" s="154" t="s">
        <v>39</v>
      </c>
      <c r="O159" s="58"/>
      <c r="P159" s="155">
        <f>O159*H159</f>
        <v>0</v>
      </c>
      <c r="Q159" s="155">
        <v>0</v>
      </c>
      <c r="R159" s="155">
        <f>Q159*H159</f>
        <v>0</v>
      </c>
      <c r="S159" s="155">
        <v>0</v>
      </c>
      <c r="T159" s="156">
        <f>S159*H159</f>
        <v>0</v>
      </c>
      <c r="U159" s="32"/>
      <c r="V159" s="32"/>
      <c r="W159" s="32"/>
      <c r="X159" s="32"/>
      <c r="Y159" s="32"/>
      <c r="Z159" s="32"/>
      <c r="AA159" s="32"/>
      <c r="AB159" s="32"/>
      <c r="AC159" s="32"/>
      <c r="AD159" s="32"/>
      <c r="AE159" s="32"/>
      <c r="AR159" s="157" t="s">
        <v>147</v>
      </c>
      <c r="AT159" s="157" t="s">
        <v>143</v>
      </c>
      <c r="AU159" s="157" t="s">
        <v>84</v>
      </c>
      <c r="AY159" s="17" t="s">
        <v>140</v>
      </c>
      <c r="BE159" s="158">
        <f>IF(N159="základní",J159,0)</f>
        <v>0</v>
      </c>
      <c r="BF159" s="158">
        <f>IF(N159="snížená",J159,0)</f>
        <v>0</v>
      </c>
      <c r="BG159" s="158">
        <f>IF(N159="zákl. přenesená",J159,0)</f>
        <v>0</v>
      </c>
      <c r="BH159" s="158">
        <f>IF(N159="sníž. přenesená",J159,0)</f>
        <v>0</v>
      </c>
      <c r="BI159" s="158">
        <f>IF(N159="nulová",J159,0)</f>
        <v>0</v>
      </c>
      <c r="BJ159" s="17" t="s">
        <v>82</v>
      </c>
      <c r="BK159" s="158">
        <f>ROUND(I159*H159,2)</f>
        <v>0</v>
      </c>
      <c r="BL159" s="17" t="s">
        <v>147</v>
      </c>
      <c r="BM159" s="157" t="s">
        <v>680</v>
      </c>
    </row>
    <row r="160" spans="1:47" s="2" customFormat="1" ht="58.5">
      <c r="A160" s="32"/>
      <c r="B160" s="33"/>
      <c r="C160" s="32"/>
      <c r="D160" s="159" t="s">
        <v>149</v>
      </c>
      <c r="E160" s="32"/>
      <c r="F160" s="160" t="s">
        <v>681</v>
      </c>
      <c r="G160" s="32"/>
      <c r="H160" s="32"/>
      <c r="I160" s="161"/>
      <c r="J160" s="32"/>
      <c r="K160" s="32"/>
      <c r="L160" s="33"/>
      <c r="M160" s="162"/>
      <c r="N160" s="163"/>
      <c r="O160" s="58"/>
      <c r="P160" s="58"/>
      <c r="Q160" s="58"/>
      <c r="R160" s="58"/>
      <c r="S160" s="58"/>
      <c r="T160" s="59"/>
      <c r="U160" s="32"/>
      <c r="V160" s="32"/>
      <c r="W160" s="32"/>
      <c r="X160" s="32"/>
      <c r="Y160" s="32"/>
      <c r="Z160" s="32"/>
      <c r="AA160" s="32"/>
      <c r="AB160" s="32"/>
      <c r="AC160" s="32"/>
      <c r="AD160" s="32"/>
      <c r="AE160" s="32"/>
      <c r="AT160" s="17" t="s">
        <v>149</v>
      </c>
      <c r="AU160" s="17" t="s">
        <v>84</v>
      </c>
    </row>
    <row r="161" spans="1:65" s="2" customFormat="1" ht="24.2" customHeight="1">
      <c r="A161" s="32"/>
      <c r="B161" s="144"/>
      <c r="C161" s="145" t="s">
        <v>430</v>
      </c>
      <c r="D161" s="145" t="s">
        <v>143</v>
      </c>
      <c r="E161" s="146" t="s">
        <v>682</v>
      </c>
      <c r="F161" s="147" t="s">
        <v>683</v>
      </c>
      <c r="G161" s="148" t="s">
        <v>146</v>
      </c>
      <c r="H161" s="149">
        <v>7.2</v>
      </c>
      <c r="I161" s="150"/>
      <c r="J161" s="151">
        <f>ROUND(I161*H161,2)</f>
        <v>0</v>
      </c>
      <c r="K161" s="152"/>
      <c r="L161" s="33"/>
      <c r="M161" s="153" t="s">
        <v>1</v>
      </c>
      <c r="N161" s="154" t="s">
        <v>39</v>
      </c>
      <c r="O161" s="58"/>
      <c r="P161" s="155">
        <f>O161*H161</f>
        <v>0</v>
      </c>
      <c r="Q161" s="155">
        <v>0</v>
      </c>
      <c r="R161" s="155">
        <f>Q161*H161</f>
        <v>0</v>
      </c>
      <c r="S161" s="155">
        <v>0</v>
      </c>
      <c r="T161" s="156">
        <f>S161*H161</f>
        <v>0</v>
      </c>
      <c r="U161" s="32"/>
      <c r="V161" s="32"/>
      <c r="W161" s="32"/>
      <c r="X161" s="32"/>
      <c r="Y161" s="32"/>
      <c r="Z161" s="32"/>
      <c r="AA161" s="32"/>
      <c r="AB161" s="32"/>
      <c r="AC161" s="32"/>
      <c r="AD161" s="32"/>
      <c r="AE161" s="32"/>
      <c r="AR161" s="157" t="s">
        <v>147</v>
      </c>
      <c r="AT161" s="157" t="s">
        <v>143</v>
      </c>
      <c r="AU161" s="157" t="s">
        <v>84</v>
      </c>
      <c r="AY161" s="17" t="s">
        <v>140</v>
      </c>
      <c r="BE161" s="158">
        <f>IF(N161="základní",J161,0)</f>
        <v>0</v>
      </c>
      <c r="BF161" s="158">
        <f>IF(N161="snížená",J161,0)</f>
        <v>0</v>
      </c>
      <c r="BG161" s="158">
        <f>IF(N161="zákl. přenesená",J161,0)</f>
        <v>0</v>
      </c>
      <c r="BH161" s="158">
        <f>IF(N161="sníž. přenesená",J161,0)</f>
        <v>0</v>
      </c>
      <c r="BI161" s="158">
        <f>IF(N161="nulová",J161,0)</f>
        <v>0</v>
      </c>
      <c r="BJ161" s="17" t="s">
        <v>82</v>
      </c>
      <c r="BK161" s="158">
        <f>ROUND(I161*H161,2)</f>
        <v>0</v>
      </c>
      <c r="BL161" s="17" t="s">
        <v>147</v>
      </c>
      <c r="BM161" s="157" t="s">
        <v>684</v>
      </c>
    </row>
    <row r="162" spans="1:47" s="2" customFormat="1" ht="29.25">
      <c r="A162" s="32"/>
      <c r="B162" s="33"/>
      <c r="C162" s="32"/>
      <c r="D162" s="159" t="s">
        <v>149</v>
      </c>
      <c r="E162" s="32"/>
      <c r="F162" s="160" t="s">
        <v>685</v>
      </c>
      <c r="G162" s="32"/>
      <c r="H162" s="32"/>
      <c r="I162" s="161"/>
      <c r="J162" s="32"/>
      <c r="K162" s="32"/>
      <c r="L162" s="33"/>
      <c r="M162" s="162"/>
      <c r="N162" s="163"/>
      <c r="O162" s="58"/>
      <c r="P162" s="58"/>
      <c r="Q162" s="58"/>
      <c r="R162" s="58"/>
      <c r="S162" s="58"/>
      <c r="T162" s="59"/>
      <c r="U162" s="32"/>
      <c r="V162" s="32"/>
      <c r="W162" s="32"/>
      <c r="X162" s="32"/>
      <c r="Y162" s="32"/>
      <c r="Z162" s="32"/>
      <c r="AA162" s="32"/>
      <c r="AB162" s="32"/>
      <c r="AC162" s="32"/>
      <c r="AD162" s="32"/>
      <c r="AE162" s="32"/>
      <c r="AT162" s="17" t="s">
        <v>149</v>
      </c>
      <c r="AU162" s="17" t="s">
        <v>84</v>
      </c>
    </row>
    <row r="163" spans="2:63" s="12" customFormat="1" ht="22.9" customHeight="1">
      <c r="B163" s="131"/>
      <c r="D163" s="132" t="s">
        <v>73</v>
      </c>
      <c r="E163" s="142" t="s">
        <v>163</v>
      </c>
      <c r="F163" s="142" t="s">
        <v>165</v>
      </c>
      <c r="I163" s="134"/>
      <c r="J163" s="143">
        <f>BK163</f>
        <v>0</v>
      </c>
      <c r="L163" s="131"/>
      <c r="M163" s="136"/>
      <c r="N163" s="137"/>
      <c r="O163" s="137"/>
      <c r="P163" s="138">
        <f>SUM(P164:P168)</f>
        <v>0</v>
      </c>
      <c r="Q163" s="137"/>
      <c r="R163" s="138">
        <f>SUM(R164:R168)</f>
        <v>5.585869</v>
      </c>
      <c r="S163" s="137"/>
      <c r="T163" s="139">
        <f>SUM(T164:T168)</f>
        <v>0</v>
      </c>
      <c r="AR163" s="132" t="s">
        <v>82</v>
      </c>
      <c r="AT163" s="140" t="s">
        <v>73</v>
      </c>
      <c r="AU163" s="140" t="s">
        <v>82</v>
      </c>
      <c r="AY163" s="132" t="s">
        <v>140</v>
      </c>
      <c r="BK163" s="141">
        <f>SUM(BK164:BK168)</f>
        <v>0</v>
      </c>
    </row>
    <row r="164" spans="1:65" s="2" customFormat="1" ht="37.9" customHeight="1">
      <c r="A164" s="32"/>
      <c r="B164" s="144"/>
      <c r="C164" s="145" t="s">
        <v>227</v>
      </c>
      <c r="D164" s="145" t="s">
        <v>143</v>
      </c>
      <c r="E164" s="146" t="s">
        <v>686</v>
      </c>
      <c r="F164" s="147" t="s">
        <v>687</v>
      </c>
      <c r="G164" s="148" t="s">
        <v>146</v>
      </c>
      <c r="H164" s="149">
        <v>9.85</v>
      </c>
      <c r="I164" s="150"/>
      <c r="J164" s="151">
        <f>ROUND(I164*H164,2)</f>
        <v>0</v>
      </c>
      <c r="K164" s="152"/>
      <c r="L164" s="33"/>
      <c r="M164" s="153" t="s">
        <v>1</v>
      </c>
      <c r="N164" s="154" t="s">
        <v>39</v>
      </c>
      <c r="O164" s="58"/>
      <c r="P164" s="155">
        <f>O164*H164</f>
        <v>0</v>
      </c>
      <c r="Q164" s="155">
        <v>0.00399</v>
      </c>
      <c r="R164" s="155">
        <f>Q164*H164</f>
        <v>0.039301499999999996</v>
      </c>
      <c r="S164" s="155">
        <v>0</v>
      </c>
      <c r="T164" s="156">
        <f>S164*H164</f>
        <v>0</v>
      </c>
      <c r="U164" s="32"/>
      <c r="V164" s="32"/>
      <c r="W164" s="32"/>
      <c r="X164" s="32"/>
      <c r="Y164" s="32"/>
      <c r="Z164" s="32"/>
      <c r="AA164" s="32"/>
      <c r="AB164" s="32"/>
      <c r="AC164" s="32"/>
      <c r="AD164" s="32"/>
      <c r="AE164" s="32"/>
      <c r="AR164" s="157" t="s">
        <v>147</v>
      </c>
      <c r="AT164" s="157" t="s">
        <v>143</v>
      </c>
      <c r="AU164" s="157" t="s">
        <v>84</v>
      </c>
      <c r="AY164" s="17" t="s">
        <v>140</v>
      </c>
      <c r="BE164" s="158">
        <f>IF(N164="základní",J164,0)</f>
        <v>0</v>
      </c>
      <c r="BF164" s="158">
        <f>IF(N164="snížená",J164,0)</f>
        <v>0</v>
      </c>
      <c r="BG164" s="158">
        <f>IF(N164="zákl. přenesená",J164,0)</f>
        <v>0</v>
      </c>
      <c r="BH164" s="158">
        <f>IF(N164="sníž. přenesená",J164,0)</f>
        <v>0</v>
      </c>
      <c r="BI164" s="158">
        <f>IF(N164="nulová",J164,0)</f>
        <v>0</v>
      </c>
      <c r="BJ164" s="17" t="s">
        <v>82</v>
      </c>
      <c r="BK164" s="158">
        <f>ROUND(I164*H164,2)</f>
        <v>0</v>
      </c>
      <c r="BL164" s="17" t="s">
        <v>147</v>
      </c>
      <c r="BM164" s="157" t="s">
        <v>688</v>
      </c>
    </row>
    <row r="165" spans="1:47" s="2" customFormat="1" ht="29.25">
      <c r="A165" s="32"/>
      <c r="B165" s="33"/>
      <c r="C165" s="32"/>
      <c r="D165" s="159" t="s">
        <v>149</v>
      </c>
      <c r="E165" s="32"/>
      <c r="F165" s="160" t="s">
        <v>689</v>
      </c>
      <c r="G165" s="32"/>
      <c r="H165" s="32"/>
      <c r="I165" s="161"/>
      <c r="J165" s="32"/>
      <c r="K165" s="32"/>
      <c r="L165" s="33"/>
      <c r="M165" s="162"/>
      <c r="N165" s="163"/>
      <c r="O165" s="58"/>
      <c r="P165" s="58"/>
      <c r="Q165" s="58"/>
      <c r="R165" s="58"/>
      <c r="S165" s="58"/>
      <c r="T165" s="59"/>
      <c r="U165" s="32"/>
      <c r="V165" s="32"/>
      <c r="W165" s="32"/>
      <c r="X165" s="32"/>
      <c r="Y165" s="32"/>
      <c r="Z165" s="32"/>
      <c r="AA165" s="32"/>
      <c r="AB165" s="32"/>
      <c r="AC165" s="32"/>
      <c r="AD165" s="32"/>
      <c r="AE165" s="32"/>
      <c r="AT165" s="17" t="s">
        <v>149</v>
      </c>
      <c r="AU165" s="17" t="s">
        <v>84</v>
      </c>
    </row>
    <row r="166" spans="1:65" s="2" customFormat="1" ht="16.5" customHeight="1">
      <c r="A166" s="32"/>
      <c r="B166" s="144"/>
      <c r="C166" s="164" t="s">
        <v>212</v>
      </c>
      <c r="D166" s="164" t="s">
        <v>160</v>
      </c>
      <c r="E166" s="165" t="s">
        <v>690</v>
      </c>
      <c r="F166" s="166" t="s">
        <v>691</v>
      </c>
      <c r="G166" s="167" t="s">
        <v>146</v>
      </c>
      <c r="H166" s="168">
        <v>9.949</v>
      </c>
      <c r="I166" s="169"/>
      <c r="J166" s="170">
        <f>ROUND(I166*H166,2)</f>
        <v>0</v>
      </c>
      <c r="K166" s="171"/>
      <c r="L166" s="172"/>
      <c r="M166" s="173" t="s">
        <v>1</v>
      </c>
      <c r="N166" s="174" t="s">
        <v>39</v>
      </c>
      <c r="O166" s="58"/>
      <c r="P166" s="155">
        <f>O166*H166</f>
        <v>0</v>
      </c>
      <c r="Q166" s="155">
        <v>0.5575</v>
      </c>
      <c r="R166" s="155">
        <f>Q166*H166</f>
        <v>5.5465675</v>
      </c>
      <c r="S166" s="155">
        <v>0</v>
      </c>
      <c r="T166" s="156">
        <f>S166*H166</f>
        <v>0</v>
      </c>
      <c r="U166" s="32"/>
      <c r="V166" s="32"/>
      <c r="W166" s="32"/>
      <c r="X166" s="32"/>
      <c r="Y166" s="32"/>
      <c r="Z166" s="32"/>
      <c r="AA166" s="32"/>
      <c r="AB166" s="32"/>
      <c r="AC166" s="32"/>
      <c r="AD166" s="32"/>
      <c r="AE166" s="32"/>
      <c r="AR166" s="157" t="s">
        <v>163</v>
      </c>
      <c r="AT166" s="157" t="s">
        <v>160</v>
      </c>
      <c r="AU166" s="157" t="s">
        <v>84</v>
      </c>
      <c r="AY166" s="17" t="s">
        <v>140</v>
      </c>
      <c r="BE166" s="158">
        <f>IF(N166="základní",J166,0)</f>
        <v>0</v>
      </c>
      <c r="BF166" s="158">
        <f>IF(N166="snížená",J166,0)</f>
        <v>0</v>
      </c>
      <c r="BG166" s="158">
        <f>IF(N166="zákl. přenesená",J166,0)</f>
        <v>0</v>
      </c>
      <c r="BH166" s="158">
        <f>IF(N166="sníž. přenesená",J166,0)</f>
        <v>0</v>
      </c>
      <c r="BI166" s="158">
        <f>IF(N166="nulová",J166,0)</f>
        <v>0</v>
      </c>
      <c r="BJ166" s="17" t="s">
        <v>82</v>
      </c>
      <c r="BK166" s="158">
        <f>ROUND(I166*H166,2)</f>
        <v>0</v>
      </c>
      <c r="BL166" s="17" t="s">
        <v>147</v>
      </c>
      <c r="BM166" s="157" t="s">
        <v>692</v>
      </c>
    </row>
    <row r="167" spans="1:47" s="2" customFormat="1" ht="12">
      <c r="A167" s="32"/>
      <c r="B167" s="33"/>
      <c r="C167" s="32"/>
      <c r="D167" s="159" t="s">
        <v>149</v>
      </c>
      <c r="E167" s="32"/>
      <c r="F167" s="160" t="s">
        <v>691</v>
      </c>
      <c r="G167" s="32"/>
      <c r="H167" s="32"/>
      <c r="I167" s="161"/>
      <c r="J167" s="32"/>
      <c r="K167" s="32"/>
      <c r="L167" s="33"/>
      <c r="M167" s="162"/>
      <c r="N167" s="163"/>
      <c r="O167" s="58"/>
      <c r="P167" s="58"/>
      <c r="Q167" s="58"/>
      <c r="R167" s="58"/>
      <c r="S167" s="58"/>
      <c r="T167" s="59"/>
      <c r="U167" s="32"/>
      <c r="V167" s="32"/>
      <c r="W167" s="32"/>
      <c r="X167" s="32"/>
      <c r="Y167" s="32"/>
      <c r="Z167" s="32"/>
      <c r="AA167" s="32"/>
      <c r="AB167" s="32"/>
      <c r="AC167" s="32"/>
      <c r="AD167" s="32"/>
      <c r="AE167" s="32"/>
      <c r="AT167" s="17" t="s">
        <v>149</v>
      </c>
      <c r="AU167" s="17" t="s">
        <v>84</v>
      </c>
    </row>
    <row r="168" spans="2:51" s="13" customFormat="1" ht="12">
      <c r="B168" s="175"/>
      <c r="D168" s="159" t="s">
        <v>196</v>
      </c>
      <c r="F168" s="176" t="s">
        <v>693</v>
      </c>
      <c r="H168" s="177">
        <v>9.949</v>
      </c>
      <c r="I168" s="178"/>
      <c r="L168" s="175"/>
      <c r="M168" s="179"/>
      <c r="N168" s="180"/>
      <c r="O168" s="180"/>
      <c r="P168" s="180"/>
      <c r="Q168" s="180"/>
      <c r="R168" s="180"/>
      <c r="S168" s="180"/>
      <c r="T168" s="181"/>
      <c r="AT168" s="182" t="s">
        <v>196</v>
      </c>
      <c r="AU168" s="182" t="s">
        <v>84</v>
      </c>
      <c r="AV168" s="13" t="s">
        <v>84</v>
      </c>
      <c r="AW168" s="13" t="s">
        <v>3</v>
      </c>
      <c r="AX168" s="13" t="s">
        <v>82</v>
      </c>
      <c r="AY168" s="182" t="s">
        <v>140</v>
      </c>
    </row>
    <row r="169" spans="2:63" s="12" customFormat="1" ht="22.9" customHeight="1">
      <c r="B169" s="131"/>
      <c r="D169" s="132" t="s">
        <v>73</v>
      </c>
      <c r="E169" s="142" t="s">
        <v>277</v>
      </c>
      <c r="F169" s="142" t="s">
        <v>512</v>
      </c>
      <c r="I169" s="134"/>
      <c r="J169" s="143">
        <f>BK169</f>
        <v>0</v>
      </c>
      <c r="L169" s="131"/>
      <c r="M169" s="136"/>
      <c r="N169" s="137"/>
      <c r="O169" s="137"/>
      <c r="P169" s="138">
        <f>SUM(P170:P189)</f>
        <v>0</v>
      </c>
      <c r="Q169" s="137"/>
      <c r="R169" s="138">
        <f>SUM(R170:R189)</f>
        <v>51.602753490000005</v>
      </c>
      <c r="S169" s="137"/>
      <c r="T169" s="139">
        <f>SUM(T170:T189)</f>
        <v>12.600000000000001</v>
      </c>
      <c r="AR169" s="132" t="s">
        <v>82</v>
      </c>
      <c r="AT169" s="140" t="s">
        <v>73</v>
      </c>
      <c r="AU169" s="140" t="s">
        <v>82</v>
      </c>
      <c r="AY169" s="132" t="s">
        <v>140</v>
      </c>
      <c r="BK169" s="141">
        <f>SUM(BK170:BK189)</f>
        <v>0</v>
      </c>
    </row>
    <row r="170" spans="1:65" s="2" customFormat="1" ht="33" customHeight="1">
      <c r="A170" s="32"/>
      <c r="B170" s="144"/>
      <c r="C170" s="145" t="s">
        <v>404</v>
      </c>
      <c r="D170" s="145" t="s">
        <v>143</v>
      </c>
      <c r="E170" s="146" t="s">
        <v>694</v>
      </c>
      <c r="F170" s="147" t="s">
        <v>695</v>
      </c>
      <c r="G170" s="148" t="s">
        <v>146</v>
      </c>
      <c r="H170" s="149">
        <v>5.482</v>
      </c>
      <c r="I170" s="150"/>
      <c r="J170" s="151">
        <f>ROUND(I170*H170,2)</f>
        <v>0</v>
      </c>
      <c r="K170" s="152"/>
      <c r="L170" s="33"/>
      <c r="M170" s="153" t="s">
        <v>1</v>
      </c>
      <c r="N170" s="154" t="s">
        <v>39</v>
      </c>
      <c r="O170" s="58"/>
      <c r="P170" s="155">
        <f>O170*H170</f>
        <v>0</v>
      </c>
      <c r="Q170" s="155">
        <v>1E-05</v>
      </c>
      <c r="R170" s="155">
        <f>Q170*H170</f>
        <v>5.482000000000001E-05</v>
      </c>
      <c r="S170" s="155">
        <v>0</v>
      </c>
      <c r="T170" s="156">
        <f>S170*H170</f>
        <v>0</v>
      </c>
      <c r="U170" s="32"/>
      <c r="V170" s="32"/>
      <c r="W170" s="32"/>
      <c r="X170" s="32"/>
      <c r="Y170" s="32"/>
      <c r="Z170" s="32"/>
      <c r="AA170" s="32"/>
      <c r="AB170" s="32"/>
      <c r="AC170" s="32"/>
      <c r="AD170" s="32"/>
      <c r="AE170" s="32"/>
      <c r="AR170" s="157" t="s">
        <v>147</v>
      </c>
      <c r="AT170" s="157" t="s">
        <v>143</v>
      </c>
      <c r="AU170" s="157" t="s">
        <v>84</v>
      </c>
      <c r="AY170" s="17" t="s">
        <v>140</v>
      </c>
      <c r="BE170" s="158">
        <f>IF(N170="základní",J170,0)</f>
        <v>0</v>
      </c>
      <c r="BF170" s="158">
        <f>IF(N170="snížená",J170,0)</f>
        <v>0</v>
      </c>
      <c r="BG170" s="158">
        <f>IF(N170="zákl. přenesená",J170,0)</f>
        <v>0</v>
      </c>
      <c r="BH170" s="158">
        <f>IF(N170="sníž. přenesená",J170,0)</f>
        <v>0</v>
      </c>
      <c r="BI170" s="158">
        <f>IF(N170="nulová",J170,0)</f>
        <v>0</v>
      </c>
      <c r="BJ170" s="17" t="s">
        <v>82</v>
      </c>
      <c r="BK170" s="158">
        <f>ROUND(I170*H170,2)</f>
        <v>0</v>
      </c>
      <c r="BL170" s="17" t="s">
        <v>147</v>
      </c>
      <c r="BM170" s="157" t="s">
        <v>696</v>
      </c>
    </row>
    <row r="171" spans="1:47" s="2" customFormat="1" ht="19.5">
      <c r="A171" s="32"/>
      <c r="B171" s="33"/>
      <c r="C171" s="32"/>
      <c r="D171" s="159" t="s">
        <v>149</v>
      </c>
      <c r="E171" s="32"/>
      <c r="F171" s="160" t="s">
        <v>697</v>
      </c>
      <c r="G171" s="32"/>
      <c r="H171" s="32"/>
      <c r="I171" s="161"/>
      <c r="J171" s="32"/>
      <c r="K171" s="32"/>
      <c r="L171" s="33"/>
      <c r="M171" s="162"/>
      <c r="N171" s="163"/>
      <c r="O171" s="58"/>
      <c r="P171" s="58"/>
      <c r="Q171" s="58"/>
      <c r="R171" s="58"/>
      <c r="S171" s="58"/>
      <c r="T171" s="59"/>
      <c r="U171" s="32"/>
      <c r="V171" s="32"/>
      <c r="W171" s="32"/>
      <c r="X171" s="32"/>
      <c r="Y171" s="32"/>
      <c r="Z171" s="32"/>
      <c r="AA171" s="32"/>
      <c r="AB171" s="32"/>
      <c r="AC171" s="32"/>
      <c r="AD171" s="32"/>
      <c r="AE171" s="32"/>
      <c r="AT171" s="17" t="s">
        <v>149</v>
      </c>
      <c r="AU171" s="17" t="s">
        <v>84</v>
      </c>
    </row>
    <row r="172" spans="1:65" s="2" customFormat="1" ht="24.2" customHeight="1">
      <c r="A172" s="32"/>
      <c r="B172" s="144"/>
      <c r="C172" s="145" t="s">
        <v>409</v>
      </c>
      <c r="D172" s="145" t="s">
        <v>143</v>
      </c>
      <c r="E172" s="146" t="s">
        <v>698</v>
      </c>
      <c r="F172" s="147" t="s">
        <v>699</v>
      </c>
      <c r="G172" s="148" t="s">
        <v>146</v>
      </c>
      <c r="H172" s="149">
        <v>45.731</v>
      </c>
      <c r="I172" s="150"/>
      <c r="J172" s="151">
        <f>ROUND(I172*H172,2)</f>
        <v>0</v>
      </c>
      <c r="K172" s="152"/>
      <c r="L172" s="33"/>
      <c r="M172" s="153" t="s">
        <v>1</v>
      </c>
      <c r="N172" s="154" t="s">
        <v>39</v>
      </c>
      <c r="O172" s="58"/>
      <c r="P172" s="155">
        <f>O172*H172</f>
        <v>0</v>
      </c>
      <c r="Q172" s="155">
        <v>0.00034</v>
      </c>
      <c r="R172" s="155">
        <f>Q172*H172</f>
        <v>0.015548540000000001</v>
      </c>
      <c r="S172" s="155">
        <v>0</v>
      </c>
      <c r="T172" s="156">
        <f>S172*H172</f>
        <v>0</v>
      </c>
      <c r="U172" s="32"/>
      <c r="V172" s="32"/>
      <c r="W172" s="32"/>
      <c r="X172" s="32"/>
      <c r="Y172" s="32"/>
      <c r="Z172" s="32"/>
      <c r="AA172" s="32"/>
      <c r="AB172" s="32"/>
      <c r="AC172" s="32"/>
      <c r="AD172" s="32"/>
      <c r="AE172" s="32"/>
      <c r="AR172" s="157" t="s">
        <v>147</v>
      </c>
      <c r="AT172" s="157" t="s">
        <v>143</v>
      </c>
      <c r="AU172" s="157" t="s">
        <v>84</v>
      </c>
      <c r="AY172" s="17" t="s">
        <v>140</v>
      </c>
      <c r="BE172" s="158">
        <f>IF(N172="základní",J172,0)</f>
        <v>0</v>
      </c>
      <c r="BF172" s="158">
        <f>IF(N172="snížená",J172,0)</f>
        <v>0</v>
      </c>
      <c r="BG172" s="158">
        <f>IF(N172="zákl. přenesená",J172,0)</f>
        <v>0</v>
      </c>
      <c r="BH172" s="158">
        <f>IF(N172="sníž. přenesená",J172,0)</f>
        <v>0</v>
      </c>
      <c r="BI172" s="158">
        <f>IF(N172="nulová",J172,0)</f>
        <v>0</v>
      </c>
      <c r="BJ172" s="17" t="s">
        <v>82</v>
      </c>
      <c r="BK172" s="158">
        <f>ROUND(I172*H172,2)</f>
        <v>0</v>
      </c>
      <c r="BL172" s="17" t="s">
        <v>147</v>
      </c>
      <c r="BM172" s="157" t="s">
        <v>700</v>
      </c>
    </row>
    <row r="173" spans="1:47" s="2" customFormat="1" ht="29.25">
      <c r="A173" s="32"/>
      <c r="B173" s="33"/>
      <c r="C173" s="32"/>
      <c r="D173" s="159" t="s">
        <v>149</v>
      </c>
      <c r="E173" s="32"/>
      <c r="F173" s="160" t="s">
        <v>701</v>
      </c>
      <c r="G173" s="32"/>
      <c r="H173" s="32"/>
      <c r="I173" s="161"/>
      <c r="J173" s="32"/>
      <c r="K173" s="32"/>
      <c r="L173" s="33"/>
      <c r="M173" s="162"/>
      <c r="N173" s="163"/>
      <c r="O173" s="58"/>
      <c r="P173" s="58"/>
      <c r="Q173" s="58"/>
      <c r="R173" s="58"/>
      <c r="S173" s="58"/>
      <c r="T173" s="59"/>
      <c r="U173" s="32"/>
      <c r="V173" s="32"/>
      <c r="W173" s="32"/>
      <c r="X173" s="32"/>
      <c r="Y173" s="32"/>
      <c r="Z173" s="32"/>
      <c r="AA173" s="32"/>
      <c r="AB173" s="32"/>
      <c r="AC173" s="32"/>
      <c r="AD173" s="32"/>
      <c r="AE173" s="32"/>
      <c r="AT173" s="17" t="s">
        <v>149</v>
      </c>
      <c r="AU173" s="17" t="s">
        <v>84</v>
      </c>
    </row>
    <row r="174" spans="1:65" s="2" customFormat="1" ht="24.2" customHeight="1">
      <c r="A174" s="32"/>
      <c r="B174" s="144"/>
      <c r="C174" s="145" t="s">
        <v>237</v>
      </c>
      <c r="D174" s="145" t="s">
        <v>143</v>
      </c>
      <c r="E174" s="146" t="s">
        <v>702</v>
      </c>
      <c r="F174" s="147" t="s">
        <v>703</v>
      </c>
      <c r="G174" s="148" t="s">
        <v>156</v>
      </c>
      <c r="H174" s="149">
        <v>2</v>
      </c>
      <c r="I174" s="150"/>
      <c r="J174" s="151">
        <f>ROUND(I174*H174,2)</f>
        <v>0</v>
      </c>
      <c r="K174" s="152"/>
      <c r="L174" s="33"/>
      <c r="M174" s="153" t="s">
        <v>1</v>
      </c>
      <c r="N174" s="154" t="s">
        <v>39</v>
      </c>
      <c r="O174" s="58"/>
      <c r="P174" s="155">
        <f>O174*H174</f>
        <v>0</v>
      </c>
      <c r="Q174" s="155">
        <v>16.75142</v>
      </c>
      <c r="R174" s="155">
        <f>Q174*H174</f>
        <v>33.50284</v>
      </c>
      <c r="S174" s="155">
        <v>0</v>
      </c>
      <c r="T174" s="156">
        <f>S174*H174</f>
        <v>0</v>
      </c>
      <c r="U174" s="32"/>
      <c r="V174" s="32"/>
      <c r="W174" s="32"/>
      <c r="X174" s="32"/>
      <c r="Y174" s="32"/>
      <c r="Z174" s="32"/>
      <c r="AA174" s="32"/>
      <c r="AB174" s="32"/>
      <c r="AC174" s="32"/>
      <c r="AD174" s="32"/>
      <c r="AE174" s="32"/>
      <c r="AR174" s="157" t="s">
        <v>147</v>
      </c>
      <c r="AT174" s="157" t="s">
        <v>143</v>
      </c>
      <c r="AU174" s="157" t="s">
        <v>84</v>
      </c>
      <c r="AY174" s="17" t="s">
        <v>140</v>
      </c>
      <c r="BE174" s="158">
        <f>IF(N174="základní",J174,0)</f>
        <v>0</v>
      </c>
      <c r="BF174" s="158">
        <f>IF(N174="snížená",J174,0)</f>
        <v>0</v>
      </c>
      <c r="BG174" s="158">
        <f>IF(N174="zákl. přenesená",J174,0)</f>
        <v>0</v>
      </c>
      <c r="BH174" s="158">
        <f>IF(N174="sníž. přenesená",J174,0)</f>
        <v>0</v>
      </c>
      <c r="BI174" s="158">
        <f>IF(N174="nulová",J174,0)</f>
        <v>0</v>
      </c>
      <c r="BJ174" s="17" t="s">
        <v>82</v>
      </c>
      <c r="BK174" s="158">
        <f>ROUND(I174*H174,2)</f>
        <v>0</v>
      </c>
      <c r="BL174" s="17" t="s">
        <v>147</v>
      </c>
      <c r="BM174" s="157" t="s">
        <v>704</v>
      </c>
    </row>
    <row r="175" spans="1:47" s="2" customFormat="1" ht="19.5">
      <c r="A175" s="32"/>
      <c r="B175" s="33"/>
      <c r="C175" s="32"/>
      <c r="D175" s="159" t="s">
        <v>149</v>
      </c>
      <c r="E175" s="32"/>
      <c r="F175" s="160" t="s">
        <v>705</v>
      </c>
      <c r="G175" s="32"/>
      <c r="H175" s="32"/>
      <c r="I175" s="161"/>
      <c r="J175" s="32"/>
      <c r="K175" s="32"/>
      <c r="L175" s="33"/>
      <c r="M175" s="162"/>
      <c r="N175" s="163"/>
      <c r="O175" s="58"/>
      <c r="P175" s="58"/>
      <c r="Q175" s="58"/>
      <c r="R175" s="58"/>
      <c r="S175" s="58"/>
      <c r="T175" s="59"/>
      <c r="U175" s="32"/>
      <c r="V175" s="32"/>
      <c r="W175" s="32"/>
      <c r="X175" s="32"/>
      <c r="Y175" s="32"/>
      <c r="Z175" s="32"/>
      <c r="AA175" s="32"/>
      <c r="AB175" s="32"/>
      <c r="AC175" s="32"/>
      <c r="AD175" s="32"/>
      <c r="AE175" s="32"/>
      <c r="AT175" s="17" t="s">
        <v>149</v>
      </c>
      <c r="AU175" s="17" t="s">
        <v>84</v>
      </c>
    </row>
    <row r="176" spans="1:65" s="2" customFormat="1" ht="24.2" customHeight="1">
      <c r="A176" s="32"/>
      <c r="B176" s="144"/>
      <c r="C176" s="145" t="s">
        <v>264</v>
      </c>
      <c r="D176" s="145" t="s">
        <v>143</v>
      </c>
      <c r="E176" s="146" t="s">
        <v>706</v>
      </c>
      <c r="F176" s="147" t="s">
        <v>707</v>
      </c>
      <c r="G176" s="148" t="s">
        <v>385</v>
      </c>
      <c r="H176" s="149">
        <v>3.739</v>
      </c>
      <c r="I176" s="150"/>
      <c r="J176" s="151">
        <f>ROUND(I176*H176,2)</f>
        <v>0</v>
      </c>
      <c r="K176" s="152"/>
      <c r="L176" s="33"/>
      <c r="M176" s="153" t="s">
        <v>1</v>
      </c>
      <c r="N176" s="154" t="s">
        <v>39</v>
      </c>
      <c r="O176" s="58"/>
      <c r="P176" s="155">
        <f>O176*H176</f>
        <v>0</v>
      </c>
      <c r="Q176" s="155">
        <v>2.46367</v>
      </c>
      <c r="R176" s="155">
        <f>Q176*H176</f>
        <v>9.21166213</v>
      </c>
      <c r="S176" s="155">
        <v>0</v>
      </c>
      <c r="T176" s="156">
        <f>S176*H176</f>
        <v>0</v>
      </c>
      <c r="U176" s="32"/>
      <c r="V176" s="32"/>
      <c r="W176" s="32"/>
      <c r="X176" s="32"/>
      <c r="Y176" s="32"/>
      <c r="Z176" s="32"/>
      <c r="AA176" s="32"/>
      <c r="AB176" s="32"/>
      <c r="AC176" s="32"/>
      <c r="AD176" s="32"/>
      <c r="AE176" s="32"/>
      <c r="AR176" s="157" t="s">
        <v>147</v>
      </c>
      <c r="AT176" s="157" t="s">
        <v>143</v>
      </c>
      <c r="AU176" s="157" t="s">
        <v>84</v>
      </c>
      <c r="AY176" s="17" t="s">
        <v>140</v>
      </c>
      <c r="BE176" s="158">
        <f>IF(N176="základní",J176,0)</f>
        <v>0</v>
      </c>
      <c r="BF176" s="158">
        <f>IF(N176="snížená",J176,0)</f>
        <v>0</v>
      </c>
      <c r="BG176" s="158">
        <f>IF(N176="zákl. přenesená",J176,0)</f>
        <v>0</v>
      </c>
      <c r="BH176" s="158">
        <f>IF(N176="sníž. přenesená",J176,0)</f>
        <v>0</v>
      </c>
      <c r="BI176" s="158">
        <f>IF(N176="nulová",J176,0)</f>
        <v>0</v>
      </c>
      <c r="BJ176" s="17" t="s">
        <v>82</v>
      </c>
      <c r="BK176" s="158">
        <f>ROUND(I176*H176,2)</f>
        <v>0</v>
      </c>
      <c r="BL176" s="17" t="s">
        <v>147</v>
      </c>
      <c r="BM176" s="157" t="s">
        <v>708</v>
      </c>
    </row>
    <row r="177" spans="1:47" s="2" customFormat="1" ht="19.5">
      <c r="A177" s="32"/>
      <c r="B177" s="33"/>
      <c r="C177" s="32"/>
      <c r="D177" s="159" t="s">
        <v>149</v>
      </c>
      <c r="E177" s="32"/>
      <c r="F177" s="160" t="s">
        <v>709</v>
      </c>
      <c r="G177" s="32"/>
      <c r="H177" s="32"/>
      <c r="I177" s="161"/>
      <c r="J177" s="32"/>
      <c r="K177" s="32"/>
      <c r="L177" s="33"/>
      <c r="M177" s="162"/>
      <c r="N177" s="163"/>
      <c r="O177" s="58"/>
      <c r="P177" s="58"/>
      <c r="Q177" s="58"/>
      <c r="R177" s="58"/>
      <c r="S177" s="58"/>
      <c r="T177" s="59"/>
      <c r="U177" s="32"/>
      <c r="V177" s="32"/>
      <c r="W177" s="32"/>
      <c r="X177" s="32"/>
      <c r="Y177" s="32"/>
      <c r="Z177" s="32"/>
      <c r="AA177" s="32"/>
      <c r="AB177" s="32"/>
      <c r="AC177" s="32"/>
      <c r="AD177" s="32"/>
      <c r="AE177" s="32"/>
      <c r="AT177" s="17" t="s">
        <v>149</v>
      </c>
      <c r="AU177" s="17" t="s">
        <v>84</v>
      </c>
    </row>
    <row r="178" spans="1:65" s="2" customFormat="1" ht="21.75" customHeight="1">
      <c r="A178" s="32"/>
      <c r="B178" s="144"/>
      <c r="C178" s="164" t="s">
        <v>393</v>
      </c>
      <c r="D178" s="164" t="s">
        <v>160</v>
      </c>
      <c r="E178" s="165" t="s">
        <v>710</v>
      </c>
      <c r="F178" s="166" t="s">
        <v>711</v>
      </c>
      <c r="G178" s="167" t="s">
        <v>385</v>
      </c>
      <c r="H178" s="168">
        <v>0.83</v>
      </c>
      <c r="I178" s="169"/>
      <c r="J178" s="170">
        <f>ROUND(I178*H178,2)</f>
        <v>0</v>
      </c>
      <c r="K178" s="171"/>
      <c r="L178" s="172"/>
      <c r="M178" s="173" t="s">
        <v>1</v>
      </c>
      <c r="N178" s="174" t="s">
        <v>39</v>
      </c>
      <c r="O178" s="58"/>
      <c r="P178" s="155">
        <f>O178*H178</f>
        <v>0</v>
      </c>
      <c r="Q178" s="155">
        <v>2.234</v>
      </c>
      <c r="R178" s="155">
        <f>Q178*H178</f>
        <v>1.85422</v>
      </c>
      <c r="S178" s="155">
        <v>0</v>
      </c>
      <c r="T178" s="156">
        <f>S178*H178</f>
        <v>0</v>
      </c>
      <c r="U178" s="32"/>
      <c r="V178" s="32"/>
      <c r="W178" s="32"/>
      <c r="X178" s="32"/>
      <c r="Y178" s="32"/>
      <c r="Z178" s="32"/>
      <c r="AA178" s="32"/>
      <c r="AB178" s="32"/>
      <c r="AC178" s="32"/>
      <c r="AD178" s="32"/>
      <c r="AE178" s="32"/>
      <c r="AR178" s="157" t="s">
        <v>163</v>
      </c>
      <c r="AT178" s="157" t="s">
        <v>160</v>
      </c>
      <c r="AU178" s="157" t="s">
        <v>84</v>
      </c>
      <c r="AY178" s="17" t="s">
        <v>140</v>
      </c>
      <c r="BE178" s="158">
        <f>IF(N178="základní",J178,0)</f>
        <v>0</v>
      </c>
      <c r="BF178" s="158">
        <f>IF(N178="snížená",J178,0)</f>
        <v>0</v>
      </c>
      <c r="BG178" s="158">
        <f>IF(N178="zákl. přenesená",J178,0)</f>
        <v>0</v>
      </c>
      <c r="BH178" s="158">
        <f>IF(N178="sníž. přenesená",J178,0)</f>
        <v>0</v>
      </c>
      <c r="BI178" s="158">
        <f>IF(N178="nulová",J178,0)</f>
        <v>0</v>
      </c>
      <c r="BJ178" s="17" t="s">
        <v>82</v>
      </c>
      <c r="BK178" s="158">
        <f>ROUND(I178*H178,2)</f>
        <v>0</v>
      </c>
      <c r="BL178" s="17" t="s">
        <v>147</v>
      </c>
      <c r="BM178" s="157" t="s">
        <v>712</v>
      </c>
    </row>
    <row r="179" spans="1:47" s="2" customFormat="1" ht="12">
      <c r="A179" s="32"/>
      <c r="B179" s="33"/>
      <c r="C179" s="32"/>
      <c r="D179" s="159" t="s">
        <v>149</v>
      </c>
      <c r="E179" s="32"/>
      <c r="F179" s="160" t="s">
        <v>713</v>
      </c>
      <c r="G179" s="32"/>
      <c r="H179" s="32"/>
      <c r="I179" s="161"/>
      <c r="J179" s="32"/>
      <c r="K179" s="32"/>
      <c r="L179" s="33"/>
      <c r="M179" s="162"/>
      <c r="N179" s="163"/>
      <c r="O179" s="58"/>
      <c r="P179" s="58"/>
      <c r="Q179" s="58"/>
      <c r="R179" s="58"/>
      <c r="S179" s="58"/>
      <c r="T179" s="59"/>
      <c r="U179" s="32"/>
      <c r="V179" s="32"/>
      <c r="W179" s="32"/>
      <c r="X179" s="32"/>
      <c r="Y179" s="32"/>
      <c r="Z179" s="32"/>
      <c r="AA179" s="32"/>
      <c r="AB179" s="32"/>
      <c r="AC179" s="32"/>
      <c r="AD179" s="32"/>
      <c r="AE179" s="32"/>
      <c r="AT179" s="17" t="s">
        <v>149</v>
      </c>
      <c r="AU179" s="17" t="s">
        <v>84</v>
      </c>
    </row>
    <row r="180" spans="1:65" s="2" customFormat="1" ht="21.75" customHeight="1">
      <c r="A180" s="32"/>
      <c r="B180" s="144"/>
      <c r="C180" s="164" t="s">
        <v>7</v>
      </c>
      <c r="D180" s="164" t="s">
        <v>160</v>
      </c>
      <c r="E180" s="165" t="s">
        <v>714</v>
      </c>
      <c r="F180" s="166" t="s">
        <v>715</v>
      </c>
      <c r="G180" s="167" t="s">
        <v>385</v>
      </c>
      <c r="H180" s="168">
        <v>0.3</v>
      </c>
      <c r="I180" s="169"/>
      <c r="J180" s="170">
        <f>ROUND(I180*H180,2)</f>
        <v>0</v>
      </c>
      <c r="K180" s="171"/>
      <c r="L180" s="172"/>
      <c r="M180" s="173" t="s">
        <v>1</v>
      </c>
      <c r="N180" s="174" t="s">
        <v>39</v>
      </c>
      <c r="O180" s="58"/>
      <c r="P180" s="155">
        <f>O180*H180</f>
        <v>0</v>
      </c>
      <c r="Q180" s="155">
        <v>2.429</v>
      </c>
      <c r="R180" s="155">
        <f>Q180*H180</f>
        <v>0.7286999999999999</v>
      </c>
      <c r="S180" s="155">
        <v>0</v>
      </c>
      <c r="T180" s="156">
        <f>S180*H180</f>
        <v>0</v>
      </c>
      <c r="U180" s="32"/>
      <c r="V180" s="32"/>
      <c r="W180" s="32"/>
      <c r="X180" s="32"/>
      <c r="Y180" s="32"/>
      <c r="Z180" s="32"/>
      <c r="AA180" s="32"/>
      <c r="AB180" s="32"/>
      <c r="AC180" s="32"/>
      <c r="AD180" s="32"/>
      <c r="AE180" s="32"/>
      <c r="AR180" s="157" t="s">
        <v>163</v>
      </c>
      <c r="AT180" s="157" t="s">
        <v>160</v>
      </c>
      <c r="AU180" s="157" t="s">
        <v>84</v>
      </c>
      <c r="AY180" s="17" t="s">
        <v>140</v>
      </c>
      <c r="BE180" s="158">
        <f>IF(N180="základní",J180,0)</f>
        <v>0</v>
      </c>
      <c r="BF180" s="158">
        <f>IF(N180="snížená",J180,0)</f>
        <v>0</v>
      </c>
      <c r="BG180" s="158">
        <f>IF(N180="zákl. přenesená",J180,0)</f>
        <v>0</v>
      </c>
      <c r="BH180" s="158">
        <f>IF(N180="sníž. přenesená",J180,0)</f>
        <v>0</v>
      </c>
      <c r="BI180" s="158">
        <f>IF(N180="nulová",J180,0)</f>
        <v>0</v>
      </c>
      <c r="BJ180" s="17" t="s">
        <v>82</v>
      </c>
      <c r="BK180" s="158">
        <f>ROUND(I180*H180,2)</f>
        <v>0</v>
      </c>
      <c r="BL180" s="17" t="s">
        <v>147</v>
      </c>
      <c r="BM180" s="157" t="s">
        <v>716</v>
      </c>
    </row>
    <row r="181" spans="1:47" s="2" customFormat="1" ht="12">
      <c r="A181" s="32"/>
      <c r="B181" s="33"/>
      <c r="C181" s="32"/>
      <c r="D181" s="159" t="s">
        <v>149</v>
      </c>
      <c r="E181" s="32"/>
      <c r="F181" s="160" t="s">
        <v>717</v>
      </c>
      <c r="G181" s="32"/>
      <c r="H181" s="32"/>
      <c r="I181" s="161"/>
      <c r="J181" s="32"/>
      <c r="K181" s="32"/>
      <c r="L181" s="33"/>
      <c r="M181" s="162"/>
      <c r="N181" s="163"/>
      <c r="O181" s="58"/>
      <c r="P181" s="58"/>
      <c r="Q181" s="58"/>
      <c r="R181" s="58"/>
      <c r="S181" s="58"/>
      <c r="T181" s="59"/>
      <c r="U181" s="32"/>
      <c r="V181" s="32"/>
      <c r="W181" s="32"/>
      <c r="X181" s="32"/>
      <c r="Y181" s="32"/>
      <c r="Z181" s="32"/>
      <c r="AA181" s="32"/>
      <c r="AB181" s="32"/>
      <c r="AC181" s="32"/>
      <c r="AD181" s="32"/>
      <c r="AE181" s="32"/>
      <c r="AT181" s="17" t="s">
        <v>149</v>
      </c>
      <c r="AU181" s="17" t="s">
        <v>84</v>
      </c>
    </row>
    <row r="182" spans="1:65" s="2" customFormat="1" ht="16.5" customHeight="1">
      <c r="A182" s="32"/>
      <c r="B182" s="144"/>
      <c r="C182" s="164" t="s">
        <v>718</v>
      </c>
      <c r="D182" s="164" t="s">
        <v>160</v>
      </c>
      <c r="E182" s="165" t="s">
        <v>487</v>
      </c>
      <c r="F182" s="166" t="s">
        <v>719</v>
      </c>
      <c r="G182" s="167" t="s">
        <v>385</v>
      </c>
      <c r="H182" s="168">
        <v>1.182</v>
      </c>
      <c r="I182" s="169"/>
      <c r="J182" s="170">
        <f>ROUND(I182*H182,2)</f>
        <v>0</v>
      </c>
      <c r="K182" s="171"/>
      <c r="L182" s="172"/>
      <c r="M182" s="173" t="s">
        <v>1</v>
      </c>
      <c r="N182" s="174" t="s">
        <v>39</v>
      </c>
      <c r="O182" s="58"/>
      <c r="P182" s="155">
        <f>O182*H182</f>
        <v>0</v>
      </c>
      <c r="Q182" s="155">
        <v>2.234</v>
      </c>
      <c r="R182" s="155">
        <f>Q182*H182</f>
        <v>2.6405879999999997</v>
      </c>
      <c r="S182" s="155">
        <v>0</v>
      </c>
      <c r="T182" s="156">
        <f>S182*H182</f>
        <v>0</v>
      </c>
      <c r="U182" s="32"/>
      <c r="V182" s="32"/>
      <c r="W182" s="32"/>
      <c r="X182" s="32"/>
      <c r="Y182" s="32"/>
      <c r="Z182" s="32"/>
      <c r="AA182" s="32"/>
      <c r="AB182" s="32"/>
      <c r="AC182" s="32"/>
      <c r="AD182" s="32"/>
      <c r="AE182" s="32"/>
      <c r="AR182" s="157" t="s">
        <v>163</v>
      </c>
      <c r="AT182" s="157" t="s">
        <v>160</v>
      </c>
      <c r="AU182" s="157" t="s">
        <v>84</v>
      </c>
      <c r="AY182" s="17" t="s">
        <v>140</v>
      </c>
      <c r="BE182" s="158">
        <f>IF(N182="základní",J182,0)</f>
        <v>0</v>
      </c>
      <c r="BF182" s="158">
        <f>IF(N182="snížená",J182,0)</f>
        <v>0</v>
      </c>
      <c r="BG182" s="158">
        <f>IF(N182="zákl. přenesená",J182,0)</f>
        <v>0</v>
      </c>
      <c r="BH182" s="158">
        <f>IF(N182="sníž. přenesená",J182,0)</f>
        <v>0</v>
      </c>
      <c r="BI182" s="158">
        <f>IF(N182="nulová",J182,0)</f>
        <v>0</v>
      </c>
      <c r="BJ182" s="17" t="s">
        <v>82</v>
      </c>
      <c r="BK182" s="158">
        <f>ROUND(I182*H182,2)</f>
        <v>0</v>
      </c>
      <c r="BL182" s="17" t="s">
        <v>147</v>
      </c>
      <c r="BM182" s="157" t="s">
        <v>720</v>
      </c>
    </row>
    <row r="183" spans="1:47" s="2" customFormat="1" ht="12">
      <c r="A183" s="32"/>
      <c r="B183" s="33"/>
      <c r="C183" s="32"/>
      <c r="D183" s="159" t="s">
        <v>149</v>
      </c>
      <c r="E183" s="32"/>
      <c r="F183" s="160" t="s">
        <v>490</v>
      </c>
      <c r="G183" s="32"/>
      <c r="H183" s="32"/>
      <c r="I183" s="161"/>
      <c r="J183" s="32"/>
      <c r="K183" s="32"/>
      <c r="L183" s="33"/>
      <c r="M183" s="162"/>
      <c r="N183" s="163"/>
      <c r="O183" s="58"/>
      <c r="P183" s="58"/>
      <c r="Q183" s="58"/>
      <c r="R183" s="58"/>
      <c r="S183" s="58"/>
      <c r="T183" s="59"/>
      <c r="U183" s="32"/>
      <c r="V183" s="32"/>
      <c r="W183" s="32"/>
      <c r="X183" s="32"/>
      <c r="Y183" s="32"/>
      <c r="Z183" s="32"/>
      <c r="AA183" s="32"/>
      <c r="AB183" s="32"/>
      <c r="AC183" s="32"/>
      <c r="AD183" s="32"/>
      <c r="AE183" s="32"/>
      <c r="AT183" s="17" t="s">
        <v>149</v>
      </c>
      <c r="AU183" s="17" t="s">
        <v>84</v>
      </c>
    </row>
    <row r="184" spans="1:65" s="2" customFormat="1" ht="33" customHeight="1">
      <c r="A184" s="32"/>
      <c r="B184" s="144"/>
      <c r="C184" s="145" t="s">
        <v>598</v>
      </c>
      <c r="D184" s="145" t="s">
        <v>143</v>
      </c>
      <c r="E184" s="146" t="s">
        <v>721</v>
      </c>
      <c r="F184" s="147" t="s">
        <v>722</v>
      </c>
      <c r="G184" s="148" t="s">
        <v>146</v>
      </c>
      <c r="H184" s="149">
        <v>6</v>
      </c>
      <c r="I184" s="150"/>
      <c r="J184" s="151">
        <f>ROUND(I184*H184,2)</f>
        <v>0</v>
      </c>
      <c r="K184" s="152"/>
      <c r="L184" s="33"/>
      <c r="M184" s="153" t="s">
        <v>1</v>
      </c>
      <c r="N184" s="154" t="s">
        <v>39</v>
      </c>
      <c r="O184" s="58"/>
      <c r="P184" s="155">
        <f>O184*H184</f>
        <v>0</v>
      </c>
      <c r="Q184" s="155">
        <v>0.43819</v>
      </c>
      <c r="R184" s="155">
        <f>Q184*H184</f>
        <v>2.62914</v>
      </c>
      <c r="S184" s="155">
        <v>0</v>
      </c>
      <c r="T184" s="156">
        <f>S184*H184</f>
        <v>0</v>
      </c>
      <c r="U184" s="32"/>
      <c r="V184" s="32"/>
      <c r="W184" s="32"/>
      <c r="X184" s="32"/>
      <c r="Y184" s="32"/>
      <c r="Z184" s="32"/>
      <c r="AA184" s="32"/>
      <c r="AB184" s="32"/>
      <c r="AC184" s="32"/>
      <c r="AD184" s="32"/>
      <c r="AE184" s="32"/>
      <c r="AR184" s="157" t="s">
        <v>147</v>
      </c>
      <c r="AT184" s="157" t="s">
        <v>143</v>
      </c>
      <c r="AU184" s="157" t="s">
        <v>84</v>
      </c>
      <c r="AY184" s="17" t="s">
        <v>140</v>
      </c>
      <c r="BE184" s="158">
        <f>IF(N184="základní",J184,0)</f>
        <v>0</v>
      </c>
      <c r="BF184" s="158">
        <f>IF(N184="snížená",J184,0)</f>
        <v>0</v>
      </c>
      <c r="BG184" s="158">
        <f>IF(N184="zákl. přenesená",J184,0)</f>
        <v>0</v>
      </c>
      <c r="BH184" s="158">
        <f>IF(N184="sníž. přenesená",J184,0)</f>
        <v>0</v>
      </c>
      <c r="BI184" s="158">
        <f>IF(N184="nulová",J184,0)</f>
        <v>0</v>
      </c>
      <c r="BJ184" s="17" t="s">
        <v>82</v>
      </c>
      <c r="BK184" s="158">
        <f>ROUND(I184*H184,2)</f>
        <v>0</v>
      </c>
      <c r="BL184" s="17" t="s">
        <v>147</v>
      </c>
      <c r="BM184" s="157" t="s">
        <v>723</v>
      </c>
    </row>
    <row r="185" spans="1:47" s="2" customFormat="1" ht="19.5">
      <c r="A185" s="32"/>
      <c r="B185" s="33"/>
      <c r="C185" s="32"/>
      <c r="D185" s="159" t="s">
        <v>149</v>
      </c>
      <c r="E185" s="32"/>
      <c r="F185" s="160" t="s">
        <v>724</v>
      </c>
      <c r="G185" s="32"/>
      <c r="H185" s="32"/>
      <c r="I185" s="161"/>
      <c r="J185" s="32"/>
      <c r="K185" s="32"/>
      <c r="L185" s="33"/>
      <c r="M185" s="162"/>
      <c r="N185" s="163"/>
      <c r="O185" s="58"/>
      <c r="P185" s="58"/>
      <c r="Q185" s="58"/>
      <c r="R185" s="58"/>
      <c r="S185" s="58"/>
      <c r="T185" s="59"/>
      <c r="U185" s="32"/>
      <c r="V185" s="32"/>
      <c r="W185" s="32"/>
      <c r="X185" s="32"/>
      <c r="Y185" s="32"/>
      <c r="Z185" s="32"/>
      <c r="AA185" s="32"/>
      <c r="AB185" s="32"/>
      <c r="AC185" s="32"/>
      <c r="AD185" s="32"/>
      <c r="AE185" s="32"/>
      <c r="AT185" s="17" t="s">
        <v>149</v>
      </c>
      <c r="AU185" s="17" t="s">
        <v>84</v>
      </c>
    </row>
    <row r="186" spans="1:65" s="2" customFormat="1" ht="24.2" customHeight="1">
      <c r="A186" s="32"/>
      <c r="B186" s="144"/>
      <c r="C186" s="164" t="s">
        <v>293</v>
      </c>
      <c r="D186" s="164" t="s">
        <v>160</v>
      </c>
      <c r="E186" s="165" t="s">
        <v>725</v>
      </c>
      <c r="F186" s="166" t="s">
        <v>726</v>
      </c>
      <c r="G186" s="167" t="s">
        <v>146</v>
      </c>
      <c r="H186" s="168">
        <v>3</v>
      </c>
      <c r="I186" s="169"/>
      <c r="J186" s="170">
        <f>ROUND(I186*H186,2)</f>
        <v>0</v>
      </c>
      <c r="K186" s="171"/>
      <c r="L186" s="172"/>
      <c r="M186" s="173" t="s">
        <v>1</v>
      </c>
      <c r="N186" s="174" t="s">
        <v>39</v>
      </c>
      <c r="O186" s="58"/>
      <c r="P186" s="155">
        <f>O186*H186</f>
        <v>0</v>
      </c>
      <c r="Q186" s="155">
        <v>0.34</v>
      </c>
      <c r="R186" s="155">
        <f>Q186*H186</f>
        <v>1.02</v>
      </c>
      <c r="S186" s="155">
        <v>0</v>
      </c>
      <c r="T186" s="156">
        <f>S186*H186</f>
        <v>0</v>
      </c>
      <c r="U186" s="32"/>
      <c r="V186" s="32"/>
      <c r="W186" s="32"/>
      <c r="X186" s="32"/>
      <c r="Y186" s="32"/>
      <c r="Z186" s="32"/>
      <c r="AA186" s="32"/>
      <c r="AB186" s="32"/>
      <c r="AC186" s="32"/>
      <c r="AD186" s="32"/>
      <c r="AE186" s="32"/>
      <c r="AR186" s="157" t="s">
        <v>163</v>
      </c>
      <c r="AT186" s="157" t="s">
        <v>160</v>
      </c>
      <c r="AU186" s="157" t="s">
        <v>84</v>
      </c>
      <c r="AY186" s="17" t="s">
        <v>140</v>
      </c>
      <c r="BE186" s="158">
        <f>IF(N186="základní",J186,0)</f>
        <v>0</v>
      </c>
      <c r="BF186" s="158">
        <f>IF(N186="snížená",J186,0)</f>
        <v>0</v>
      </c>
      <c r="BG186" s="158">
        <f>IF(N186="zákl. přenesená",J186,0)</f>
        <v>0</v>
      </c>
      <c r="BH186" s="158">
        <f>IF(N186="sníž. přenesená",J186,0)</f>
        <v>0</v>
      </c>
      <c r="BI186" s="158">
        <f>IF(N186="nulová",J186,0)</f>
        <v>0</v>
      </c>
      <c r="BJ186" s="17" t="s">
        <v>82</v>
      </c>
      <c r="BK186" s="158">
        <f>ROUND(I186*H186,2)</f>
        <v>0</v>
      </c>
      <c r="BL186" s="17" t="s">
        <v>147</v>
      </c>
      <c r="BM186" s="157" t="s">
        <v>727</v>
      </c>
    </row>
    <row r="187" spans="1:47" s="2" customFormat="1" ht="19.5">
      <c r="A187" s="32"/>
      <c r="B187" s="33"/>
      <c r="C187" s="32"/>
      <c r="D187" s="159" t="s">
        <v>149</v>
      </c>
      <c r="E187" s="32"/>
      <c r="F187" s="160" t="s">
        <v>728</v>
      </c>
      <c r="G187" s="32"/>
      <c r="H187" s="32"/>
      <c r="I187" s="161"/>
      <c r="J187" s="32"/>
      <c r="K187" s="32"/>
      <c r="L187" s="33"/>
      <c r="M187" s="162"/>
      <c r="N187" s="163"/>
      <c r="O187" s="58"/>
      <c r="P187" s="58"/>
      <c r="Q187" s="58"/>
      <c r="R187" s="58"/>
      <c r="S187" s="58"/>
      <c r="T187" s="59"/>
      <c r="U187" s="32"/>
      <c r="V187" s="32"/>
      <c r="W187" s="32"/>
      <c r="X187" s="32"/>
      <c r="Y187" s="32"/>
      <c r="Z187" s="32"/>
      <c r="AA187" s="32"/>
      <c r="AB187" s="32"/>
      <c r="AC187" s="32"/>
      <c r="AD187" s="32"/>
      <c r="AE187" s="32"/>
      <c r="AT187" s="17" t="s">
        <v>149</v>
      </c>
      <c r="AU187" s="17" t="s">
        <v>84</v>
      </c>
    </row>
    <row r="188" spans="1:65" s="2" customFormat="1" ht="24.2" customHeight="1">
      <c r="A188" s="32"/>
      <c r="B188" s="144"/>
      <c r="C188" s="145" t="s">
        <v>578</v>
      </c>
      <c r="D188" s="145" t="s">
        <v>143</v>
      </c>
      <c r="E188" s="146" t="s">
        <v>729</v>
      </c>
      <c r="F188" s="147" t="s">
        <v>730</v>
      </c>
      <c r="G188" s="148" t="s">
        <v>146</v>
      </c>
      <c r="H188" s="149">
        <v>6</v>
      </c>
      <c r="I188" s="150"/>
      <c r="J188" s="151">
        <f>ROUND(I188*H188,2)</f>
        <v>0</v>
      </c>
      <c r="K188" s="152"/>
      <c r="L188" s="33"/>
      <c r="M188" s="153" t="s">
        <v>1</v>
      </c>
      <c r="N188" s="154" t="s">
        <v>39</v>
      </c>
      <c r="O188" s="58"/>
      <c r="P188" s="155">
        <f>O188*H188</f>
        <v>0</v>
      </c>
      <c r="Q188" s="155">
        <v>0</v>
      </c>
      <c r="R188" s="155">
        <f>Q188*H188</f>
        <v>0</v>
      </c>
      <c r="S188" s="155">
        <v>2.1</v>
      </c>
      <c r="T188" s="156">
        <f>S188*H188</f>
        <v>12.600000000000001</v>
      </c>
      <c r="U188" s="32"/>
      <c r="V188" s="32"/>
      <c r="W188" s="32"/>
      <c r="X188" s="32"/>
      <c r="Y188" s="32"/>
      <c r="Z188" s="32"/>
      <c r="AA188" s="32"/>
      <c r="AB188" s="32"/>
      <c r="AC188" s="32"/>
      <c r="AD188" s="32"/>
      <c r="AE188" s="32"/>
      <c r="AR188" s="157" t="s">
        <v>147</v>
      </c>
      <c r="AT188" s="157" t="s">
        <v>143</v>
      </c>
      <c r="AU188" s="157" t="s">
        <v>84</v>
      </c>
      <c r="AY188" s="17" t="s">
        <v>140</v>
      </c>
      <c r="BE188" s="158">
        <f>IF(N188="základní",J188,0)</f>
        <v>0</v>
      </c>
      <c r="BF188" s="158">
        <f>IF(N188="snížená",J188,0)</f>
        <v>0</v>
      </c>
      <c r="BG188" s="158">
        <f>IF(N188="zákl. přenesená",J188,0)</f>
        <v>0</v>
      </c>
      <c r="BH188" s="158">
        <f>IF(N188="sníž. přenesená",J188,0)</f>
        <v>0</v>
      </c>
      <c r="BI188" s="158">
        <f>IF(N188="nulová",J188,0)</f>
        <v>0</v>
      </c>
      <c r="BJ188" s="17" t="s">
        <v>82</v>
      </c>
      <c r="BK188" s="158">
        <f>ROUND(I188*H188,2)</f>
        <v>0</v>
      </c>
      <c r="BL188" s="17" t="s">
        <v>147</v>
      </c>
      <c r="BM188" s="157" t="s">
        <v>731</v>
      </c>
    </row>
    <row r="189" spans="1:47" s="2" customFormat="1" ht="39">
      <c r="A189" s="32"/>
      <c r="B189" s="33"/>
      <c r="C189" s="32"/>
      <c r="D189" s="159" t="s">
        <v>149</v>
      </c>
      <c r="E189" s="32"/>
      <c r="F189" s="160" t="s">
        <v>732</v>
      </c>
      <c r="G189" s="32"/>
      <c r="H189" s="32"/>
      <c r="I189" s="161"/>
      <c r="J189" s="32"/>
      <c r="K189" s="32"/>
      <c r="L189" s="33"/>
      <c r="M189" s="162"/>
      <c r="N189" s="163"/>
      <c r="O189" s="58"/>
      <c r="P189" s="58"/>
      <c r="Q189" s="58"/>
      <c r="R189" s="58"/>
      <c r="S189" s="58"/>
      <c r="T189" s="59"/>
      <c r="U189" s="32"/>
      <c r="V189" s="32"/>
      <c r="W189" s="32"/>
      <c r="X189" s="32"/>
      <c r="Y189" s="32"/>
      <c r="Z189" s="32"/>
      <c r="AA189" s="32"/>
      <c r="AB189" s="32"/>
      <c r="AC189" s="32"/>
      <c r="AD189" s="32"/>
      <c r="AE189" s="32"/>
      <c r="AT189" s="17" t="s">
        <v>149</v>
      </c>
      <c r="AU189" s="17" t="s">
        <v>84</v>
      </c>
    </row>
    <row r="190" spans="2:63" s="12" customFormat="1" ht="22.9" customHeight="1">
      <c r="B190" s="131"/>
      <c r="D190" s="132" t="s">
        <v>73</v>
      </c>
      <c r="E190" s="142" t="s">
        <v>520</v>
      </c>
      <c r="F190" s="142" t="s">
        <v>521</v>
      </c>
      <c r="I190" s="134"/>
      <c r="J190" s="143">
        <f>BK190</f>
        <v>0</v>
      </c>
      <c r="L190" s="131"/>
      <c r="M190" s="136"/>
      <c r="N190" s="137"/>
      <c r="O190" s="137"/>
      <c r="P190" s="138">
        <f>SUM(P191:P204)</f>
        <v>0</v>
      </c>
      <c r="Q190" s="137"/>
      <c r="R190" s="138">
        <f>SUM(R191:R204)</f>
        <v>0</v>
      </c>
      <c r="S190" s="137"/>
      <c r="T190" s="139">
        <f>SUM(T191:T204)</f>
        <v>0</v>
      </c>
      <c r="AR190" s="132" t="s">
        <v>82</v>
      </c>
      <c r="AT190" s="140" t="s">
        <v>73</v>
      </c>
      <c r="AU190" s="140" t="s">
        <v>82</v>
      </c>
      <c r="AY190" s="132" t="s">
        <v>140</v>
      </c>
      <c r="BK190" s="141">
        <f>SUM(BK191:BK204)</f>
        <v>0</v>
      </c>
    </row>
    <row r="191" spans="1:65" s="2" customFormat="1" ht="33" customHeight="1">
      <c r="A191" s="32"/>
      <c r="B191" s="144"/>
      <c r="C191" s="145" t="s">
        <v>82</v>
      </c>
      <c r="D191" s="145" t="s">
        <v>143</v>
      </c>
      <c r="E191" s="146" t="s">
        <v>522</v>
      </c>
      <c r="F191" s="147" t="s">
        <v>523</v>
      </c>
      <c r="G191" s="148" t="s">
        <v>342</v>
      </c>
      <c r="H191" s="149">
        <v>118.881</v>
      </c>
      <c r="I191" s="150"/>
      <c r="J191" s="151">
        <f>ROUND(I191*H191,2)</f>
        <v>0</v>
      </c>
      <c r="K191" s="152"/>
      <c r="L191" s="33"/>
      <c r="M191" s="153" t="s">
        <v>1</v>
      </c>
      <c r="N191" s="154" t="s">
        <v>39</v>
      </c>
      <c r="O191" s="58"/>
      <c r="P191" s="155">
        <f>O191*H191</f>
        <v>0</v>
      </c>
      <c r="Q191" s="155">
        <v>0</v>
      </c>
      <c r="R191" s="155">
        <f>Q191*H191</f>
        <v>0</v>
      </c>
      <c r="S191" s="155">
        <v>0</v>
      </c>
      <c r="T191" s="156">
        <f>S191*H191</f>
        <v>0</v>
      </c>
      <c r="U191" s="32"/>
      <c r="V191" s="32"/>
      <c r="W191" s="32"/>
      <c r="X191" s="32"/>
      <c r="Y191" s="32"/>
      <c r="Z191" s="32"/>
      <c r="AA191" s="32"/>
      <c r="AB191" s="32"/>
      <c r="AC191" s="32"/>
      <c r="AD191" s="32"/>
      <c r="AE191" s="32"/>
      <c r="AR191" s="157" t="s">
        <v>147</v>
      </c>
      <c r="AT191" s="157" t="s">
        <v>143</v>
      </c>
      <c r="AU191" s="157" t="s">
        <v>84</v>
      </c>
      <c r="AY191" s="17" t="s">
        <v>140</v>
      </c>
      <c r="BE191" s="158">
        <f>IF(N191="základní",J191,0)</f>
        <v>0</v>
      </c>
      <c r="BF191" s="158">
        <f>IF(N191="snížená",J191,0)</f>
        <v>0</v>
      </c>
      <c r="BG191" s="158">
        <f>IF(N191="zákl. přenesená",J191,0)</f>
        <v>0</v>
      </c>
      <c r="BH191" s="158">
        <f>IF(N191="sníž. přenesená",J191,0)</f>
        <v>0</v>
      </c>
      <c r="BI191" s="158">
        <f>IF(N191="nulová",J191,0)</f>
        <v>0</v>
      </c>
      <c r="BJ191" s="17" t="s">
        <v>82</v>
      </c>
      <c r="BK191" s="158">
        <f>ROUND(I191*H191,2)</f>
        <v>0</v>
      </c>
      <c r="BL191" s="17" t="s">
        <v>147</v>
      </c>
      <c r="BM191" s="157" t="s">
        <v>733</v>
      </c>
    </row>
    <row r="192" spans="1:47" s="2" customFormat="1" ht="19.5">
      <c r="A192" s="32"/>
      <c r="B192" s="33"/>
      <c r="C192" s="32"/>
      <c r="D192" s="159" t="s">
        <v>149</v>
      </c>
      <c r="E192" s="32"/>
      <c r="F192" s="160" t="s">
        <v>525</v>
      </c>
      <c r="G192" s="32"/>
      <c r="H192" s="32"/>
      <c r="I192" s="161"/>
      <c r="J192" s="32"/>
      <c r="K192" s="32"/>
      <c r="L192" s="33"/>
      <c r="M192" s="162"/>
      <c r="N192" s="163"/>
      <c r="O192" s="58"/>
      <c r="P192" s="58"/>
      <c r="Q192" s="58"/>
      <c r="R192" s="58"/>
      <c r="S192" s="58"/>
      <c r="T192" s="59"/>
      <c r="U192" s="32"/>
      <c r="V192" s="32"/>
      <c r="W192" s="32"/>
      <c r="X192" s="32"/>
      <c r="Y192" s="32"/>
      <c r="Z192" s="32"/>
      <c r="AA192" s="32"/>
      <c r="AB192" s="32"/>
      <c r="AC192" s="32"/>
      <c r="AD192" s="32"/>
      <c r="AE192" s="32"/>
      <c r="AT192" s="17" t="s">
        <v>149</v>
      </c>
      <c r="AU192" s="17" t="s">
        <v>84</v>
      </c>
    </row>
    <row r="193" spans="1:65" s="2" customFormat="1" ht="21.75" customHeight="1">
      <c r="A193" s="32"/>
      <c r="B193" s="144"/>
      <c r="C193" s="145" t="s">
        <v>84</v>
      </c>
      <c r="D193" s="145" t="s">
        <v>143</v>
      </c>
      <c r="E193" s="146" t="s">
        <v>526</v>
      </c>
      <c r="F193" s="147" t="s">
        <v>527</v>
      </c>
      <c r="G193" s="148" t="s">
        <v>342</v>
      </c>
      <c r="H193" s="149">
        <v>1783.22</v>
      </c>
      <c r="I193" s="150"/>
      <c r="J193" s="151">
        <f>ROUND(I193*H193,2)</f>
        <v>0</v>
      </c>
      <c r="K193" s="152"/>
      <c r="L193" s="33"/>
      <c r="M193" s="153" t="s">
        <v>1</v>
      </c>
      <c r="N193" s="154" t="s">
        <v>39</v>
      </c>
      <c r="O193" s="58"/>
      <c r="P193" s="155">
        <f>O193*H193</f>
        <v>0</v>
      </c>
      <c r="Q193" s="155">
        <v>0</v>
      </c>
      <c r="R193" s="155">
        <f>Q193*H193</f>
        <v>0</v>
      </c>
      <c r="S193" s="155">
        <v>0</v>
      </c>
      <c r="T193" s="156">
        <f>S193*H193</f>
        <v>0</v>
      </c>
      <c r="U193" s="32"/>
      <c r="V193" s="32"/>
      <c r="W193" s="32"/>
      <c r="X193" s="32"/>
      <c r="Y193" s="32"/>
      <c r="Z193" s="32"/>
      <c r="AA193" s="32"/>
      <c r="AB193" s="32"/>
      <c r="AC193" s="32"/>
      <c r="AD193" s="32"/>
      <c r="AE193" s="32"/>
      <c r="AR193" s="157" t="s">
        <v>147</v>
      </c>
      <c r="AT193" s="157" t="s">
        <v>143</v>
      </c>
      <c r="AU193" s="157" t="s">
        <v>84</v>
      </c>
      <c r="AY193" s="17" t="s">
        <v>140</v>
      </c>
      <c r="BE193" s="158">
        <f>IF(N193="základní",J193,0)</f>
        <v>0</v>
      </c>
      <c r="BF193" s="158">
        <f>IF(N193="snížená",J193,0)</f>
        <v>0</v>
      </c>
      <c r="BG193" s="158">
        <f>IF(N193="zákl. přenesená",J193,0)</f>
        <v>0</v>
      </c>
      <c r="BH193" s="158">
        <f>IF(N193="sníž. přenesená",J193,0)</f>
        <v>0</v>
      </c>
      <c r="BI193" s="158">
        <f>IF(N193="nulová",J193,0)</f>
        <v>0</v>
      </c>
      <c r="BJ193" s="17" t="s">
        <v>82</v>
      </c>
      <c r="BK193" s="158">
        <f>ROUND(I193*H193,2)</f>
        <v>0</v>
      </c>
      <c r="BL193" s="17" t="s">
        <v>147</v>
      </c>
      <c r="BM193" s="157" t="s">
        <v>734</v>
      </c>
    </row>
    <row r="194" spans="1:47" s="2" customFormat="1" ht="29.25">
      <c r="A194" s="32"/>
      <c r="B194" s="33"/>
      <c r="C194" s="32"/>
      <c r="D194" s="159" t="s">
        <v>149</v>
      </c>
      <c r="E194" s="32"/>
      <c r="F194" s="160" t="s">
        <v>529</v>
      </c>
      <c r="G194" s="32"/>
      <c r="H194" s="32"/>
      <c r="I194" s="161"/>
      <c r="J194" s="32"/>
      <c r="K194" s="32"/>
      <c r="L194" s="33"/>
      <c r="M194" s="162"/>
      <c r="N194" s="163"/>
      <c r="O194" s="58"/>
      <c r="P194" s="58"/>
      <c r="Q194" s="58"/>
      <c r="R194" s="58"/>
      <c r="S194" s="58"/>
      <c r="T194" s="59"/>
      <c r="U194" s="32"/>
      <c r="V194" s="32"/>
      <c r="W194" s="32"/>
      <c r="X194" s="32"/>
      <c r="Y194" s="32"/>
      <c r="Z194" s="32"/>
      <c r="AA194" s="32"/>
      <c r="AB194" s="32"/>
      <c r="AC194" s="32"/>
      <c r="AD194" s="32"/>
      <c r="AE194" s="32"/>
      <c r="AT194" s="17" t="s">
        <v>149</v>
      </c>
      <c r="AU194" s="17" t="s">
        <v>84</v>
      </c>
    </row>
    <row r="195" spans="1:65" s="2" customFormat="1" ht="16.5" customHeight="1">
      <c r="A195" s="32"/>
      <c r="B195" s="144"/>
      <c r="C195" s="145" t="s">
        <v>172</v>
      </c>
      <c r="D195" s="145" t="s">
        <v>143</v>
      </c>
      <c r="E195" s="146" t="s">
        <v>531</v>
      </c>
      <c r="F195" s="147" t="s">
        <v>532</v>
      </c>
      <c r="G195" s="148" t="s">
        <v>342</v>
      </c>
      <c r="H195" s="149">
        <v>118.881</v>
      </c>
      <c r="I195" s="150"/>
      <c r="J195" s="151">
        <f>ROUND(I195*H195,2)</f>
        <v>0</v>
      </c>
      <c r="K195" s="152"/>
      <c r="L195" s="33"/>
      <c r="M195" s="153" t="s">
        <v>1</v>
      </c>
      <c r="N195" s="154" t="s">
        <v>39</v>
      </c>
      <c r="O195" s="58"/>
      <c r="P195" s="155">
        <f>O195*H195</f>
        <v>0</v>
      </c>
      <c r="Q195" s="155">
        <v>0</v>
      </c>
      <c r="R195" s="155">
        <f>Q195*H195</f>
        <v>0</v>
      </c>
      <c r="S195" s="155">
        <v>0</v>
      </c>
      <c r="T195" s="156">
        <f>S195*H195</f>
        <v>0</v>
      </c>
      <c r="U195" s="32"/>
      <c r="V195" s="32"/>
      <c r="W195" s="32"/>
      <c r="X195" s="32"/>
      <c r="Y195" s="32"/>
      <c r="Z195" s="32"/>
      <c r="AA195" s="32"/>
      <c r="AB195" s="32"/>
      <c r="AC195" s="32"/>
      <c r="AD195" s="32"/>
      <c r="AE195" s="32"/>
      <c r="AR195" s="157" t="s">
        <v>147</v>
      </c>
      <c r="AT195" s="157" t="s">
        <v>143</v>
      </c>
      <c r="AU195" s="157" t="s">
        <v>84</v>
      </c>
      <c r="AY195" s="17" t="s">
        <v>140</v>
      </c>
      <c r="BE195" s="158">
        <f>IF(N195="základní",J195,0)</f>
        <v>0</v>
      </c>
      <c r="BF195" s="158">
        <f>IF(N195="snížená",J195,0)</f>
        <v>0</v>
      </c>
      <c r="BG195" s="158">
        <f>IF(N195="zákl. přenesená",J195,0)</f>
        <v>0</v>
      </c>
      <c r="BH195" s="158">
        <f>IF(N195="sníž. přenesená",J195,0)</f>
        <v>0</v>
      </c>
      <c r="BI195" s="158">
        <f>IF(N195="nulová",J195,0)</f>
        <v>0</v>
      </c>
      <c r="BJ195" s="17" t="s">
        <v>82</v>
      </c>
      <c r="BK195" s="158">
        <f>ROUND(I195*H195,2)</f>
        <v>0</v>
      </c>
      <c r="BL195" s="17" t="s">
        <v>147</v>
      </c>
      <c r="BM195" s="157" t="s">
        <v>735</v>
      </c>
    </row>
    <row r="196" spans="1:47" s="2" customFormat="1" ht="19.5">
      <c r="A196" s="32"/>
      <c r="B196" s="33"/>
      <c r="C196" s="32"/>
      <c r="D196" s="159" t="s">
        <v>149</v>
      </c>
      <c r="E196" s="32"/>
      <c r="F196" s="160" t="s">
        <v>534</v>
      </c>
      <c r="G196" s="32"/>
      <c r="H196" s="32"/>
      <c r="I196" s="161"/>
      <c r="J196" s="32"/>
      <c r="K196" s="32"/>
      <c r="L196" s="33"/>
      <c r="M196" s="162"/>
      <c r="N196" s="163"/>
      <c r="O196" s="58"/>
      <c r="P196" s="58"/>
      <c r="Q196" s="58"/>
      <c r="R196" s="58"/>
      <c r="S196" s="58"/>
      <c r="T196" s="59"/>
      <c r="U196" s="32"/>
      <c r="V196" s="32"/>
      <c r="W196" s="32"/>
      <c r="X196" s="32"/>
      <c r="Y196" s="32"/>
      <c r="Z196" s="32"/>
      <c r="AA196" s="32"/>
      <c r="AB196" s="32"/>
      <c r="AC196" s="32"/>
      <c r="AD196" s="32"/>
      <c r="AE196" s="32"/>
      <c r="AT196" s="17" t="s">
        <v>149</v>
      </c>
      <c r="AU196" s="17" t="s">
        <v>84</v>
      </c>
    </row>
    <row r="197" spans="1:65" s="2" customFormat="1" ht="37.9" customHeight="1">
      <c r="A197" s="32"/>
      <c r="B197" s="144"/>
      <c r="C197" s="145" t="s">
        <v>554</v>
      </c>
      <c r="D197" s="145" t="s">
        <v>143</v>
      </c>
      <c r="E197" s="146" t="s">
        <v>736</v>
      </c>
      <c r="F197" s="147" t="s">
        <v>737</v>
      </c>
      <c r="G197" s="148" t="s">
        <v>342</v>
      </c>
      <c r="H197" s="149">
        <v>10.18</v>
      </c>
      <c r="I197" s="150"/>
      <c r="J197" s="151">
        <f>ROUND(I197*H197,2)</f>
        <v>0</v>
      </c>
      <c r="K197" s="152"/>
      <c r="L197" s="33"/>
      <c r="M197" s="153" t="s">
        <v>1</v>
      </c>
      <c r="N197" s="154" t="s">
        <v>39</v>
      </c>
      <c r="O197" s="58"/>
      <c r="P197" s="155">
        <f>O197*H197</f>
        <v>0</v>
      </c>
      <c r="Q197" s="155">
        <v>0</v>
      </c>
      <c r="R197" s="155">
        <f>Q197*H197</f>
        <v>0</v>
      </c>
      <c r="S197" s="155">
        <v>0</v>
      </c>
      <c r="T197" s="156">
        <f>S197*H197</f>
        <v>0</v>
      </c>
      <c r="U197" s="32"/>
      <c r="V197" s="32"/>
      <c r="W197" s="32"/>
      <c r="X197" s="32"/>
      <c r="Y197" s="32"/>
      <c r="Z197" s="32"/>
      <c r="AA197" s="32"/>
      <c r="AB197" s="32"/>
      <c r="AC197" s="32"/>
      <c r="AD197" s="32"/>
      <c r="AE197" s="32"/>
      <c r="AR197" s="157" t="s">
        <v>147</v>
      </c>
      <c r="AT197" s="157" t="s">
        <v>143</v>
      </c>
      <c r="AU197" s="157" t="s">
        <v>84</v>
      </c>
      <c r="AY197" s="17" t="s">
        <v>140</v>
      </c>
      <c r="BE197" s="158">
        <f>IF(N197="základní",J197,0)</f>
        <v>0</v>
      </c>
      <c r="BF197" s="158">
        <f>IF(N197="snížená",J197,0)</f>
        <v>0</v>
      </c>
      <c r="BG197" s="158">
        <f>IF(N197="zákl. přenesená",J197,0)</f>
        <v>0</v>
      </c>
      <c r="BH197" s="158">
        <f>IF(N197="sníž. přenesená",J197,0)</f>
        <v>0</v>
      </c>
      <c r="BI197" s="158">
        <f>IF(N197="nulová",J197,0)</f>
        <v>0</v>
      </c>
      <c r="BJ197" s="17" t="s">
        <v>82</v>
      </c>
      <c r="BK197" s="158">
        <f>ROUND(I197*H197,2)</f>
        <v>0</v>
      </c>
      <c r="BL197" s="17" t="s">
        <v>147</v>
      </c>
      <c r="BM197" s="157" t="s">
        <v>738</v>
      </c>
    </row>
    <row r="198" spans="1:47" s="2" customFormat="1" ht="29.25">
      <c r="A198" s="32"/>
      <c r="B198" s="33"/>
      <c r="C198" s="32"/>
      <c r="D198" s="159" t="s">
        <v>149</v>
      </c>
      <c r="E198" s="32"/>
      <c r="F198" s="160" t="s">
        <v>739</v>
      </c>
      <c r="G198" s="32"/>
      <c r="H198" s="32"/>
      <c r="I198" s="161"/>
      <c r="J198" s="32"/>
      <c r="K198" s="32"/>
      <c r="L198" s="33"/>
      <c r="M198" s="162"/>
      <c r="N198" s="163"/>
      <c r="O198" s="58"/>
      <c r="P198" s="58"/>
      <c r="Q198" s="58"/>
      <c r="R198" s="58"/>
      <c r="S198" s="58"/>
      <c r="T198" s="59"/>
      <c r="U198" s="32"/>
      <c r="V198" s="32"/>
      <c r="W198" s="32"/>
      <c r="X198" s="32"/>
      <c r="Y198" s="32"/>
      <c r="Z198" s="32"/>
      <c r="AA198" s="32"/>
      <c r="AB198" s="32"/>
      <c r="AC198" s="32"/>
      <c r="AD198" s="32"/>
      <c r="AE198" s="32"/>
      <c r="AT198" s="17" t="s">
        <v>149</v>
      </c>
      <c r="AU198" s="17" t="s">
        <v>84</v>
      </c>
    </row>
    <row r="199" spans="1:65" s="2" customFormat="1" ht="33" customHeight="1">
      <c r="A199" s="32"/>
      <c r="B199" s="144"/>
      <c r="C199" s="145" t="s">
        <v>151</v>
      </c>
      <c r="D199" s="145" t="s">
        <v>143</v>
      </c>
      <c r="E199" s="146" t="s">
        <v>740</v>
      </c>
      <c r="F199" s="147" t="s">
        <v>741</v>
      </c>
      <c r="G199" s="148" t="s">
        <v>342</v>
      </c>
      <c r="H199" s="149">
        <v>21.09</v>
      </c>
      <c r="I199" s="150"/>
      <c r="J199" s="151">
        <f>ROUND(I199*H199,2)</f>
        <v>0</v>
      </c>
      <c r="K199" s="152"/>
      <c r="L199" s="33"/>
      <c r="M199" s="153" t="s">
        <v>1</v>
      </c>
      <c r="N199" s="154" t="s">
        <v>39</v>
      </c>
      <c r="O199" s="58"/>
      <c r="P199" s="155">
        <f>O199*H199</f>
        <v>0</v>
      </c>
      <c r="Q199" s="155">
        <v>0</v>
      </c>
      <c r="R199" s="155">
        <f>Q199*H199</f>
        <v>0</v>
      </c>
      <c r="S199" s="155">
        <v>0</v>
      </c>
      <c r="T199" s="156">
        <f>S199*H199</f>
        <v>0</v>
      </c>
      <c r="U199" s="32"/>
      <c r="V199" s="32"/>
      <c r="W199" s="32"/>
      <c r="X199" s="32"/>
      <c r="Y199" s="32"/>
      <c r="Z199" s="32"/>
      <c r="AA199" s="32"/>
      <c r="AB199" s="32"/>
      <c r="AC199" s="32"/>
      <c r="AD199" s="32"/>
      <c r="AE199" s="32"/>
      <c r="AR199" s="157" t="s">
        <v>147</v>
      </c>
      <c r="AT199" s="157" t="s">
        <v>143</v>
      </c>
      <c r="AU199" s="157" t="s">
        <v>84</v>
      </c>
      <c r="AY199" s="17" t="s">
        <v>140</v>
      </c>
      <c r="BE199" s="158">
        <f>IF(N199="základní",J199,0)</f>
        <v>0</v>
      </c>
      <c r="BF199" s="158">
        <f>IF(N199="snížená",J199,0)</f>
        <v>0</v>
      </c>
      <c r="BG199" s="158">
        <f>IF(N199="zákl. přenesená",J199,0)</f>
        <v>0</v>
      </c>
      <c r="BH199" s="158">
        <f>IF(N199="sníž. přenesená",J199,0)</f>
        <v>0</v>
      </c>
      <c r="BI199" s="158">
        <f>IF(N199="nulová",J199,0)</f>
        <v>0</v>
      </c>
      <c r="BJ199" s="17" t="s">
        <v>82</v>
      </c>
      <c r="BK199" s="158">
        <f>ROUND(I199*H199,2)</f>
        <v>0</v>
      </c>
      <c r="BL199" s="17" t="s">
        <v>147</v>
      </c>
      <c r="BM199" s="157" t="s">
        <v>742</v>
      </c>
    </row>
    <row r="200" spans="1:47" s="2" customFormat="1" ht="29.25">
      <c r="A200" s="32"/>
      <c r="B200" s="33"/>
      <c r="C200" s="32"/>
      <c r="D200" s="159" t="s">
        <v>149</v>
      </c>
      <c r="E200" s="32"/>
      <c r="F200" s="160" t="s">
        <v>743</v>
      </c>
      <c r="G200" s="32"/>
      <c r="H200" s="32"/>
      <c r="I200" s="161"/>
      <c r="J200" s="32"/>
      <c r="K200" s="32"/>
      <c r="L200" s="33"/>
      <c r="M200" s="162"/>
      <c r="N200" s="163"/>
      <c r="O200" s="58"/>
      <c r="P200" s="58"/>
      <c r="Q200" s="58"/>
      <c r="R200" s="58"/>
      <c r="S200" s="58"/>
      <c r="T200" s="59"/>
      <c r="U200" s="32"/>
      <c r="V200" s="32"/>
      <c r="W200" s="32"/>
      <c r="X200" s="32"/>
      <c r="Y200" s="32"/>
      <c r="Z200" s="32"/>
      <c r="AA200" s="32"/>
      <c r="AB200" s="32"/>
      <c r="AC200" s="32"/>
      <c r="AD200" s="32"/>
      <c r="AE200" s="32"/>
      <c r="AT200" s="17" t="s">
        <v>149</v>
      </c>
      <c r="AU200" s="17" t="s">
        <v>84</v>
      </c>
    </row>
    <row r="201" spans="1:65" s="2" customFormat="1" ht="24.2" customHeight="1">
      <c r="A201" s="32"/>
      <c r="B201" s="144"/>
      <c r="C201" s="145" t="s">
        <v>147</v>
      </c>
      <c r="D201" s="145" t="s">
        <v>143</v>
      </c>
      <c r="E201" s="146" t="s">
        <v>550</v>
      </c>
      <c r="F201" s="147" t="s">
        <v>551</v>
      </c>
      <c r="G201" s="148" t="s">
        <v>342</v>
      </c>
      <c r="H201" s="149">
        <v>41.684</v>
      </c>
      <c r="I201" s="150"/>
      <c r="J201" s="151">
        <f>ROUND(I201*H201,2)</f>
        <v>0</v>
      </c>
      <c r="K201" s="152"/>
      <c r="L201" s="33"/>
      <c r="M201" s="153" t="s">
        <v>1</v>
      </c>
      <c r="N201" s="154" t="s">
        <v>39</v>
      </c>
      <c r="O201" s="58"/>
      <c r="P201" s="155">
        <f>O201*H201</f>
        <v>0</v>
      </c>
      <c r="Q201" s="155">
        <v>0</v>
      </c>
      <c r="R201" s="155">
        <f>Q201*H201</f>
        <v>0</v>
      </c>
      <c r="S201" s="155">
        <v>0</v>
      </c>
      <c r="T201" s="156">
        <f>S201*H201</f>
        <v>0</v>
      </c>
      <c r="U201" s="32"/>
      <c r="V201" s="32"/>
      <c r="W201" s="32"/>
      <c r="X201" s="32"/>
      <c r="Y201" s="32"/>
      <c r="Z201" s="32"/>
      <c r="AA201" s="32"/>
      <c r="AB201" s="32"/>
      <c r="AC201" s="32"/>
      <c r="AD201" s="32"/>
      <c r="AE201" s="32"/>
      <c r="AR201" s="157" t="s">
        <v>147</v>
      </c>
      <c r="AT201" s="157" t="s">
        <v>143</v>
      </c>
      <c r="AU201" s="157" t="s">
        <v>84</v>
      </c>
      <c r="AY201" s="17" t="s">
        <v>140</v>
      </c>
      <c r="BE201" s="158">
        <f>IF(N201="základní",J201,0)</f>
        <v>0</v>
      </c>
      <c r="BF201" s="158">
        <f>IF(N201="snížená",J201,0)</f>
        <v>0</v>
      </c>
      <c r="BG201" s="158">
        <f>IF(N201="zákl. přenesená",J201,0)</f>
        <v>0</v>
      </c>
      <c r="BH201" s="158">
        <f>IF(N201="sníž. přenesená",J201,0)</f>
        <v>0</v>
      </c>
      <c r="BI201" s="158">
        <f>IF(N201="nulová",J201,0)</f>
        <v>0</v>
      </c>
      <c r="BJ201" s="17" t="s">
        <v>82</v>
      </c>
      <c r="BK201" s="158">
        <f>ROUND(I201*H201,2)</f>
        <v>0</v>
      </c>
      <c r="BL201" s="17" t="s">
        <v>147</v>
      </c>
      <c r="BM201" s="157" t="s">
        <v>744</v>
      </c>
    </row>
    <row r="202" spans="1:47" s="2" customFormat="1" ht="29.25">
      <c r="A202" s="32"/>
      <c r="B202" s="33"/>
      <c r="C202" s="32"/>
      <c r="D202" s="159" t="s">
        <v>149</v>
      </c>
      <c r="E202" s="32"/>
      <c r="F202" s="160" t="s">
        <v>553</v>
      </c>
      <c r="G202" s="32"/>
      <c r="H202" s="32"/>
      <c r="I202" s="161"/>
      <c r="J202" s="32"/>
      <c r="K202" s="32"/>
      <c r="L202" s="33"/>
      <c r="M202" s="162"/>
      <c r="N202" s="163"/>
      <c r="O202" s="58"/>
      <c r="P202" s="58"/>
      <c r="Q202" s="58"/>
      <c r="R202" s="58"/>
      <c r="S202" s="58"/>
      <c r="T202" s="59"/>
      <c r="U202" s="32"/>
      <c r="V202" s="32"/>
      <c r="W202" s="32"/>
      <c r="X202" s="32"/>
      <c r="Y202" s="32"/>
      <c r="Z202" s="32"/>
      <c r="AA202" s="32"/>
      <c r="AB202" s="32"/>
      <c r="AC202" s="32"/>
      <c r="AD202" s="32"/>
      <c r="AE202" s="32"/>
      <c r="AT202" s="17" t="s">
        <v>149</v>
      </c>
      <c r="AU202" s="17" t="s">
        <v>84</v>
      </c>
    </row>
    <row r="203" spans="1:65" s="2" customFormat="1" ht="44.25" customHeight="1">
      <c r="A203" s="32"/>
      <c r="B203" s="144"/>
      <c r="C203" s="145" t="s">
        <v>181</v>
      </c>
      <c r="D203" s="145" t="s">
        <v>143</v>
      </c>
      <c r="E203" s="146" t="s">
        <v>745</v>
      </c>
      <c r="F203" s="147" t="s">
        <v>746</v>
      </c>
      <c r="G203" s="148" t="s">
        <v>342</v>
      </c>
      <c r="H203" s="149">
        <v>45.927</v>
      </c>
      <c r="I203" s="150"/>
      <c r="J203" s="151">
        <f>ROUND(I203*H203,2)</f>
        <v>0</v>
      </c>
      <c r="K203" s="152"/>
      <c r="L203" s="33"/>
      <c r="M203" s="153" t="s">
        <v>1</v>
      </c>
      <c r="N203" s="154" t="s">
        <v>39</v>
      </c>
      <c r="O203" s="58"/>
      <c r="P203" s="155">
        <f>O203*H203</f>
        <v>0</v>
      </c>
      <c r="Q203" s="155">
        <v>0</v>
      </c>
      <c r="R203" s="155">
        <f>Q203*H203</f>
        <v>0</v>
      </c>
      <c r="S203" s="155">
        <v>0</v>
      </c>
      <c r="T203" s="156">
        <f>S203*H203</f>
        <v>0</v>
      </c>
      <c r="U203" s="32"/>
      <c r="V203" s="32"/>
      <c r="W203" s="32"/>
      <c r="X203" s="32"/>
      <c r="Y203" s="32"/>
      <c r="Z203" s="32"/>
      <c r="AA203" s="32"/>
      <c r="AB203" s="32"/>
      <c r="AC203" s="32"/>
      <c r="AD203" s="32"/>
      <c r="AE203" s="32"/>
      <c r="AR203" s="157" t="s">
        <v>147</v>
      </c>
      <c r="AT203" s="157" t="s">
        <v>143</v>
      </c>
      <c r="AU203" s="157" t="s">
        <v>84</v>
      </c>
      <c r="AY203" s="17" t="s">
        <v>140</v>
      </c>
      <c r="BE203" s="158">
        <f>IF(N203="základní",J203,0)</f>
        <v>0</v>
      </c>
      <c r="BF203" s="158">
        <f>IF(N203="snížená",J203,0)</f>
        <v>0</v>
      </c>
      <c r="BG203" s="158">
        <f>IF(N203="zákl. přenesená",J203,0)</f>
        <v>0</v>
      </c>
      <c r="BH203" s="158">
        <f>IF(N203="sníž. přenesená",J203,0)</f>
        <v>0</v>
      </c>
      <c r="BI203" s="158">
        <f>IF(N203="nulová",J203,0)</f>
        <v>0</v>
      </c>
      <c r="BJ203" s="17" t="s">
        <v>82</v>
      </c>
      <c r="BK203" s="158">
        <f>ROUND(I203*H203,2)</f>
        <v>0</v>
      </c>
      <c r="BL203" s="17" t="s">
        <v>147</v>
      </c>
      <c r="BM203" s="157" t="s">
        <v>747</v>
      </c>
    </row>
    <row r="204" spans="1:47" s="2" customFormat="1" ht="29.25">
      <c r="A204" s="32"/>
      <c r="B204" s="33"/>
      <c r="C204" s="32"/>
      <c r="D204" s="159" t="s">
        <v>149</v>
      </c>
      <c r="E204" s="32"/>
      <c r="F204" s="160" t="s">
        <v>748</v>
      </c>
      <c r="G204" s="32"/>
      <c r="H204" s="32"/>
      <c r="I204" s="161"/>
      <c r="J204" s="32"/>
      <c r="K204" s="32"/>
      <c r="L204" s="33"/>
      <c r="M204" s="162"/>
      <c r="N204" s="163"/>
      <c r="O204" s="58"/>
      <c r="P204" s="58"/>
      <c r="Q204" s="58"/>
      <c r="R204" s="58"/>
      <c r="S204" s="58"/>
      <c r="T204" s="59"/>
      <c r="U204" s="32"/>
      <c r="V204" s="32"/>
      <c r="W204" s="32"/>
      <c r="X204" s="32"/>
      <c r="Y204" s="32"/>
      <c r="Z204" s="32"/>
      <c r="AA204" s="32"/>
      <c r="AB204" s="32"/>
      <c r="AC204" s="32"/>
      <c r="AD204" s="32"/>
      <c r="AE204" s="32"/>
      <c r="AT204" s="17" t="s">
        <v>149</v>
      </c>
      <c r="AU204" s="17" t="s">
        <v>84</v>
      </c>
    </row>
    <row r="205" spans="2:63" s="12" customFormat="1" ht="22.9" customHeight="1">
      <c r="B205" s="131"/>
      <c r="D205" s="132" t="s">
        <v>73</v>
      </c>
      <c r="E205" s="142" t="s">
        <v>749</v>
      </c>
      <c r="F205" s="142" t="s">
        <v>750</v>
      </c>
      <c r="I205" s="134"/>
      <c r="J205" s="143">
        <f>BK205</f>
        <v>0</v>
      </c>
      <c r="L205" s="131"/>
      <c r="M205" s="136"/>
      <c r="N205" s="137"/>
      <c r="O205" s="137"/>
      <c r="P205" s="138">
        <f>SUM(P206:P207)</f>
        <v>0</v>
      </c>
      <c r="Q205" s="137"/>
      <c r="R205" s="138">
        <f>SUM(R206:R207)</f>
        <v>0</v>
      </c>
      <c r="S205" s="137"/>
      <c r="T205" s="139">
        <f>SUM(T206:T207)</f>
        <v>0</v>
      </c>
      <c r="AR205" s="132" t="s">
        <v>82</v>
      </c>
      <c r="AT205" s="140" t="s">
        <v>73</v>
      </c>
      <c r="AU205" s="140" t="s">
        <v>82</v>
      </c>
      <c r="AY205" s="132" t="s">
        <v>140</v>
      </c>
      <c r="BK205" s="141">
        <f>SUM(BK206:BK207)</f>
        <v>0</v>
      </c>
    </row>
    <row r="206" spans="1:65" s="2" customFormat="1" ht="33" customHeight="1">
      <c r="A206" s="32"/>
      <c r="B206" s="144"/>
      <c r="C206" s="145" t="s">
        <v>751</v>
      </c>
      <c r="D206" s="145" t="s">
        <v>143</v>
      </c>
      <c r="E206" s="146" t="s">
        <v>752</v>
      </c>
      <c r="F206" s="147" t="s">
        <v>753</v>
      </c>
      <c r="G206" s="148" t="s">
        <v>342</v>
      </c>
      <c r="H206" s="149">
        <v>63.132</v>
      </c>
      <c r="I206" s="150"/>
      <c r="J206" s="151">
        <f>ROUND(I206*H206,2)</f>
        <v>0</v>
      </c>
      <c r="K206" s="152"/>
      <c r="L206" s="33"/>
      <c r="M206" s="153" t="s">
        <v>1</v>
      </c>
      <c r="N206" s="154" t="s">
        <v>39</v>
      </c>
      <c r="O206" s="58"/>
      <c r="P206" s="155">
        <f>O206*H206</f>
        <v>0</v>
      </c>
      <c r="Q206" s="155">
        <v>0</v>
      </c>
      <c r="R206" s="155">
        <f>Q206*H206</f>
        <v>0</v>
      </c>
      <c r="S206" s="155">
        <v>0</v>
      </c>
      <c r="T206" s="156">
        <f>S206*H206</f>
        <v>0</v>
      </c>
      <c r="U206" s="32"/>
      <c r="V206" s="32"/>
      <c r="W206" s="32"/>
      <c r="X206" s="32"/>
      <c r="Y206" s="32"/>
      <c r="Z206" s="32"/>
      <c r="AA206" s="32"/>
      <c r="AB206" s="32"/>
      <c r="AC206" s="32"/>
      <c r="AD206" s="32"/>
      <c r="AE206" s="32"/>
      <c r="AR206" s="157" t="s">
        <v>147</v>
      </c>
      <c r="AT206" s="157" t="s">
        <v>143</v>
      </c>
      <c r="AU206" s="157" t="s">
        <v>84</v>
      </c>
      <c r="AY206" s="17" t="s">
        <v>140</v>
      </c>
      <c r="BE206" s="158">
        <f>IF(N206="základní",J206,0)</f>
        <v>0</v>
      </c>
      <c r="BF206" s="158">
        <f>IF(N206="snížená",J206,0)</f>
        <v>0</v>
      </c>
      <c r="BG206" s="158">
        <f>IF(N206="zákl. přenesená",J206,0)</f>
        <v>0</v>
      </c>
      <c r="BH206" s="158">
        <f>IF(N206="sníž. přenesená",J206,0)</f>
        <v>0</v>
      </c>
      <c r="BI206" s="158">
        <f>IF(N206="nulová",J206,0)</f>
        <v>0</v>
      </c>
      <c r="BJ206" s="17" t="s">
        <v>82</v>
      </c>
      <c r="BK206" s="158">
        <f>ROUND(I206*H206,2)</f>
        <v>0</v>
      </c>
      <c r="BL206" s="17" t="s">
        <v>147</v>
      </c>
      <c r="BM206" s="157" t="s">
        <v>754</v>
      </c>
    </row>
    <row r="207" spans="1:47" s="2" customFormat="1" ht="29.25">
      <c r="A207" s="32"/>
      <c r="B207" s="33"/>
      <c r="C207" s="32"/>
      <c r="D207" s="159" t="s">
        <v>149</v>
      </c>
      <c r="E207" s="32"/>
      <c r="F207" s="160" t="s">
        <v>755</v>
      </c>
      <c r="G207" s="32"/>
      <c r="H207" s="32"/>
      <c r="I207" s="161"/>
      <c r="J207" s="32"/>
      <c r="K207" s="32"/>
      <c r="L207" s="33"/>
      <c r="M207" s="162"/>
      <c r="N207" s="163"/>
      <c r="O207" s="58"/>
      <c r="P207" s="58"/>
      <c r="Q207" s="58"/>
      <c r="R207" s="58"/>
      <c r="S207" s="58"/>
      <c r="T207" s="59"/>
      <c r="U207" s="32"/>
      <c r="V207" s="32"/>
      <c r="W207" s="32"/>
      <c r="X207" s="32"/>
      <c r="Y207" s="32"/>
      <c r="Z207" s="32"/>
      <c r="AA207" s="32"/>
      <c r="AB207" s="32"/>
      <c r="AC207" s="32"/>
      <c r="AD207" s="32"/>
      <c r="AE207" s="32"/>
      <c r="AT207" s="17" t="s">
        <v>149</v>
      </c>
      <c r="AU207" s="17" t="s">
        <v>84</v>
      </c>
    </row>
    <row r="208" spans="2:63" s="12" customFormat="1" ht="25.9" customHeight="1">
      <c r="B208" s="131"/>
      <c r="D208" s="132" t="s">
        <v>73</v>
      </c>
      <c r="E208" s="133" t="s">
        <v>198</v>
      </c>
      <c r="F208" s="133" t="s">
        <v>199</v>
      </c>
      <c r="I208" s="134"/>
      <c r="J208" s="135">
        <f>BK208</f>
        <v>0</v>
      </c>
      <c r="L208" s="131"/>
      <c r="M208" s="136"/>
      <c r="N208" s="137"/>
      <c r="O208" s="137"/>
      <c r="P208" s="138">
        <f>SUM(P209:P215)</f>
        <v>0</v>
      </c>
      <c r="Q208" s="137"/>
      <c r="R208" s="138">
        <f>SUM(R209:R215)</f>
        <v>0</v>
      </c>
      <c r="S208" s="137"/>
      <c r="T208" s="139">
        <f>SUM(T209:T215)</f>
        <v>0</v>
      </c>
      <c r="AR208" s="132" t="s">
        <v>147</v>
      </c>
      <c r="AT208" s="140" t="s">
        <v>73</v>
      </c>
      <c r="AU208" s="140" t="s">
        <v>74</v>
      </c>
      <c r="AY208" s="132" t="s">
        <v>140</v>
      </c>
      <c r="BK208" s="141">
        <f>SUM(BK209:BK215)</f>
        <v>0</v>
      </c>
    </row>
    <row r="209" spans="1:65" s="2" customFormat="1" ht="49.15" customHeight="1">
      <c r="A209" s="32"/>
      <c r="B209" s="144"/>
      <c r="C209" s="145" t="s">
        <v>535</v>
      </c>
      <c r="D209" s="145" t="s">
        <v>143</v>
      </c>
      <c r="E209" s="146" t="s">
        <v>560</v>
      </c>
      <c r="F209" s="147" t="s">
        <v>756</v>
      </c>
      <c r="G209" s="148" t="s">
        <v>342</v>
      </c>
      <c r="H209" s="149">
        <v>25</v>
      </c>
      <c r="I209" s="150"/>
      <c r="J209" s="151">
        <f>ROUND(I209*H209,2)</f>
        <v>0</v>
      </c>
      <c r="K209" s="152"/>
      <c r="L209" s="33"/>
      <c r="M209" s="153" t="s">
        <v>1</v>
      </c>
      <c r="N209" s="154" t="s">
        <v>39</v>
      </c>
      <c r="O209" s="58"/>
      <c r="P209" s="155">
        <f>O209*H209</f>
        <v>0</v>
      </c>
      <c r="Q209" s="155">
        <v>0</v>
      </c>
      <c r="R209" s="155">
        <f>Q209*H209</f>
        <v>0</v>
      </c>
      <c r="S209" s="155">
        <v>0</v>
      </c>
      <c r="T209" s="156">
        <f>S209*H209</f>
        <v>0</v>
      </c>
      <c r="U209" s="32"/>
      <c r="V209" s="32"/>
      <c r="W209" s="32"/>
      <c r="X209" s="32"/>
      <c r="Y209" s="32"/>
      <c r="Z209" s="32"/>
      <c r="AA209" s="32"/>
      <c r="AB209" s="32"/>
      <c r="AC209" s="32"/>
      <c r="AD209" s="32"/>
      <c r="AE209" s="32"/>
      <c r="AR209" s="157" t="s">
        <v>203</v>
      </c>
      <c r="AT209" s="157" t="s">
        <v>143</v>
      </c>
      <c r="AU209" s="157" t="s">
        <v>82</v>
      </c>
      <c r="AY209" s="17" t="s">
        <v>140</v>
      </c>
      <c r="BE209" s="158">
        <f>IF(N209="základní",J209,0)</f>
        <v>0</v>
      </c>
      <c r="BF209" s="158">
        <f>IF(N209="snížená",J209,0)</f>
        <v>0</v>
      </c>
      <c r="BG209" s="158">
        <f>IF(N209="zákl. přenesená",J209,0)</f>
        <v>0</v>
      </c>
      <c r="BH209" s="158">
        <f>IF(N209="sníž. přenesená",J209,0)</f>
        <v>0</v>
      </c>
      <c r="BI209" s="158">
        <f>IF(N209="nulová",J209,0)</f>
        <v>0</v>
      </c>
      <c r="BJ209" s="17" t="s">
        <v>82</v>
      </c>
      <c r="BK209" s="158">
        <f>ROUND(I209*H209,2)</f>
        <v>0</v>
      </c>
      <c r="BL209" s="17" t="s">
        <v>203</v>
      </c>
      <c r="BM209" s="157" t="s">
        <v>757</v>
      </c>
    </row>
    <row r="210" spans="1:47" s="2" customFormat="1" ht="97.5">
      <c r="A210" s="32"/>
      <c r="B210" s="33"/>
      <c r="C210" s="32"/>
      <c r="D210" s="159" t="s">
        <v>149</v>
      </c>
      <c r="E210" s="32"/>
      <c r="F210" s="160" t="s">
        <v>563</v>
      </c>
      <c r="G210" s="32"/>
      <c r="H210" s="32"/>
      <c r="I210" s="161"/>
      <c r="J210" s="32"/>
      <c r="K210" s="32"/>
      <c r="L210" s="33"/>
      <c r="M210" s="162"/>
      <c r="N210" s="163"/>
      <c r="O210" s="58"/>
      <c r="P210" s="58"/>
      <c r="Q210" s="58"/>
      <c r="R210" s="58"/>
      <c r="S210" s="58"/>
      <c r="T210" s="59"/>
      <c r="U210" s="32"/>
      <c r="V210" s="32"/>
      <c r="W210" s="32"/>
      <c r="X210" s="32"/>
      <c r="Y210" s="32"/>
      <c r="Z210" s="32"/>
      <c r="AA210" s="32"/>
      <c r="AB210" s="32"/>
      <c r="AC210" s="32"/>
      <c r="AD210" s="32"/>
      <c r="AE210" s="32"/>
      <c r="AT210" s="17" t="s">
        <v>149</v>
      </c>
      <c r="AU210" s="17" t="s">
        <v>82</v>
      </c>
    </row>
    <row r="211" spans="1:65" s="2" customFormat="1" ht="49.15" customHeight="1">
      <c r="A211" s="32"/>
      <c r="B211" s="144"/>
      <c r="C211" s="145" t="s">
        <v>370</v>
      </c>
      <c r="D211" s="145" t="s">
        <v>143</v>
      </c>
      <c r="E211" s="146" t="s">
        <v>570</v>
      </c>
      <c r="F211" s="147" t="s">
        <v>571</v>
      </c>
      <c r="G211" s="148" t="s">
        <v>342</v>
      </c>
      <c r="H211" s="149">
        <v>500</v>
      </c>
      <c r="I211" s="150"/>
      <c r="J211" s="151">
        <f>ROUND(I211*H211,2)</f>
        <v>0</v>
      </c>
      <c r="K211" s="152"/>
      <c r="L211" s="33"/>
      <c r="M211" s="153" t="s">
        <v>1</v>
      </c>
      <c r="N211" s="154" t="s">
        <v>39</v>
      </c>
      <c r="O211" s="58"/>
      <c r="P211" s="155">
        <f>O211*H211</f>
        <v>0</v>
      </c>
      <c r="Q211" s="155">
        <v>0</v>
      </c>
      <c r="R211" s="155">
        <f>Q211*H211</f>
        <v>0</v>
      </c>
      <c r="S211" s="155">
        <v>0</v>
      </c>
      <c r="T211" s="156">
        <f>S211*H211</f>
        <v>0</v>
      </c>
      <c r="U211" s="32"/>
      <c r="V211" s="32"/>
      <c r="W211" s="32"/>
      <c r="X211" s="32"/>
      <c r="Y211" s="32"/>
      <c r="Z211" s="32"/>
      <c r="AA211" s="32"/>
      <c r="AB211" s="32"/>
      <c r="AC211" s="32"/>
      <c r="AD211" s="32"/>
      <c r="AE211" s="32"/>
      <c r="AR211" s="157" t="s">
        <v>203</v>
      </c>
      <c r="AT211" s="157" t="s">
        <v>143</v>
      </c>
      <c r="AU211" s="157" t="s">
        <v>82</v>
      </c>
      <c r="AY211" s="17" t="s">
        <v>140</v>
      </c>
      <c r="BE211" s="158">
        <f>IF(N211="základní",J211,0)</f>
        <v>0</v>
      </c>
      <c r="BF211" s="158">
        <f>IF(N211="snížená",J211,0)</f>
        <v>0</v>
      </c>
      <c r="BG211" s="158">
        <f>IF(N211="zákl. přenesená",J211,0)</f>
        <v>0</v>
      </c>
      <c r="BH211" s="158">
        <f>IF(N211="sníž. přenesená",J211,0)</f>
        <v>0</v>
      </c>
      <c r="BI211" s="158">
        <f>IF(N211="nulová",J211,0)</f>
        <v>0</v>
      </c>
      <c r="BJ211" s="17" t="s">
        <v>82</v>
      </c>
      <c r="BK211" s="158">
        <f>ROUND(I211*H211,2)</f>
        <v>0</v>
      </c>
      <c r="BL211" s="17" t="s">
        <v>203</v>
      </c>
      <c r="BM211" s="157" t="s">
        <v>758</v>
      </c>
    </row>
    <row r="212" spans="1:47" s="2" customFormat="1" ht="97.5">
      <c r="A212" s="32"/>
      <c r="B212" s="33"/>
      <c r="C212" s="32"/>
      <c r="D212" s="159" t="s">
        <v>149</v>
      </c>
      <c r="E212" s="32"/>
      <c r="F212" s="160" t="s">
        <v>573</v>
      </c>
      <c r="G212" s="32"/>
      <c r="H212" s="32"/>
      <c r="I212" s="161"/>
      <c r="J212" s="32"/>
      <c r="K212" s="32"/>
      <c r="L212" s="33"/>
      <c r="M212" s="162"/>
      <c r="N212" s="163"/>
      <c r="O212" s="58"/>
      <c r="P212" s="58"/>
      <c r="Q212" s="58"/>
      <c r="R212" s="58"/>
      <c r="S212" s="58"/>
      <c r="T212" s="59"/>
      <c r="U212" s="32"/>
      <c r="V212" s="32"/>
      <c r="W212" s="32"/>
      <c r="X212" s="32"/>
      <c r="Y212" s="32"/>
      <c r="Z212" s="32"/>
      <c r="AA212" s="32"/>
      <c r="AB212" s="32"/>
      <c r="AC212" s="32"/>
      <c r="AD212" s="32"/>
      <c r="AE212" s="32"/>
      <c r="AT212" s="17" t="s">
        <v>149</v>
      </c>
      <c r="AU212" s="17" t="s">
        <v>82</v>
      </c>
    </row>
    <row r="213" spans="2:51" s="13" customFormat="1" ht="12">
      <c r="B213" s="175"/>
      <c r="D213" s="159" t="s">
        <v>196</v>
      </c>
      <c r="F213" s="176" t="s">
        <v>759</v>
      </c>
      <c r="H213" s="177">
        <v>500</v>
      </c>
      <c r="I213" s="178"/>
      <c r="L213" s="175"/>
      <c r="M213" s="179"/>
      <c r="N213" s="180"/>
      <c r="O213" s="180"/>
      <c r="P213" s="180"/>
      <c r="Q213" s="180"/>
      <c r="R213" s="180"/>
      <c r="S213" s="180"/>
      <c r="T213" s="181"/>
      <c r="AT213" s="182" t="s">
        <v>196</v>
      </c>
      <c r="AU213" s="182" t="s">
        <v>82</v>
      </c>
      <c r="AV213" s="13" t="s">
        <v>84</v>
      </c>
      <c r="AW213" s="13" t="s">
        <v>3</v>
      </c>
      <c r="AX213" s="13" t="s">
        <v>82</v>
      </c>
      <c r="AY213" s="182" t="s">
        <v>140</v>
      </c>
    </row>
    <row r="214" spans="1:65" s="2" customFormat="1" ht="24.2" customHeight="1">
      <c r="A214" s="32"/>
      <c r="B214" s="144"/>
      <c r="C214" s="145" t="s">
        <v>339</v>
      </c>
      <c r="D214" s="145" t="s">
        <v>143</v>
      </c>
      <c r="E214" s="146" t="s">
        <v>579</v>
      </c>
      <c r="F214" s="147" t="s">
        <v>580</v>
      </c>
      <c r="G214" s="148" t="s">
        <v>342</v>
      </c>
      <c r="H214" s="149">
        <v>18</v>
      </c>
      <c r="I214" s="150"/>
      <c r="J214" s="151">
        <f>ROUND(I214*H214,2)</f>
        <v>0</v>
      </c>
      <c r="K214" s="152"/>
      <c r="L214" s="33"/>
      <c r="M214" s="153" t="s">
        <v>1</v>
      </c>
      <c r="N214" s="154" t="s">
        <v>39</v>
      </c>
      <c r="O214" s="58"/>
      <c r="P214" s="155">
        <f>O214*H214</f>
        <v>0</v>
      </c>
      <c r="Q214" s="155">
        <v>0</v>
      </c>
      <c r="R214" s="155">
        <f>Q214*H214</f>
        <v>0</v>
      </c>
      <c r="S214" s="155">
        <v>0</v>
      </c>
      <c r="T214" s="156">
        <f>S214*H214</f>
        <v>0</v>
      </c>
      <c r="U214" s="32"/>
      <c r="V214" s="32"/>
      <c r="W214" s="32"/>
      <c r="X214" s="32"/>
      <c r="Y214" s="32"/>
      <c r="Z214" s="32"/>
      <c r="AA214" s="32"/>
      <c r="AB214" s="32"/>
      <c r="AC214" s="32"/>
      <c r="AD214" s="32"/>
      <c r="AE214" s="32"/>
      <c r="AR214" s="157" t="s">
        <v>203</v>
      </c>
      <c r="AT214" s="157" t="s">
        <v>143</v>
      </c>
      <c r="AU214" s="157" t="s">
        <v>82</v>
      </c>
      <c r="AY214" s="17" t="s">
        <v>140</v>
      </c>
      <c r="BE214" s="158">
        <f>IF(N214="základní",J214,0)</f>
        <v>0</v>
      </c>
      <c r="BF214" s="158">
        <f>IF(N214="snížená",J214,0)</f>
        <v>0</v>
      </c>
      <c r="BG214" s="158">
        <f>IF(N214="zákl. přenesená",J214,0)</f>
        <v>0</v>
      </c>
      <c r="BH214" s="158">
        <f>IF(N214="sníž. přenesená",J214,0)</f>
        <v>0</v>
      </c>
      <c r="BI214" s="158">
        <f>IF(N214="nulová",J214,0)</f>
        <v>0</v>
      </c>
      <c r="BJ214" s="17" t="s">
        <v>82</v>
      </c>
      <c r="BK214" s="158">
        <f>ROUND(I214*H214,2)</f>
        <v>0</v>
      </c>
      <c r="BL214" s="17" t="s">
        <v>203</v>
      </c>
      <c r="BM214" s="157" t="s">
        <v>760</v>
      </c>
    </row>
    <row r="215" spans="1:47" s="2" customFormat="1" ht="29.25">
      <c r="A215" s="32"/>
      <c r="B215" s="33"/>
      <c r="C215" s="32"/>
      <c r="D215" s="159" t="s">
        <v>149</v>
      </c>
      <c r="E215" s="32"/>
      <c r="F215" s="160" t="s">
        <v>582</v>
      </c>
      <c r="G215" s="32"/>
      <c r="H215" s="32"/>
      <c r="I215" s="161"/>
      <c r="J215" s="32"/>
      <c r="K215" s="32"/>
      <c r="L215" s="33"/>
      <c r="M215" s="162"/>
      <c r="N215" s="163"/>
      <c r="O215" s="58"/>
      <c r="P215" s="58"/>
      <c r="Q215" s="58"/>
      <c r="R215" s="58"/>
      <c r="S215" s="58"/>
      <c r="T215" s="59"/>
      <c r="U215" s="32"/>
      <c r="V215" s="32"/>
      <c r="W215" s="32"/>
      <c r="X215" s="32"/>
      <c r="Y215" s="32"/>
      <c r="Z215" s="32"/>
      <c r="AA215" s="32"/>
      <c r="AB215" s="32"/>
      <c r="AC215" s="32"/>
      <c r="AD215" s="32"/>
      <c r="AE215" s="32"/>
      <c r="AT215" s="17" t="s">
        <v>149</v>
      </c>
      <c r="AU215" s="17" t="s">
        <v>82</v>
      </c>
    </row>
    <row r="216" spans="2:63" s="12" customFormat="1" ht="25.9" customHeight="1">
      <c r="B216" s="131"/>
      <c r="D216" s="132" t="s">
        <v>73</v>
      </c>
      <c r="E216" s="133" t="s">
        <v>355</v>
      </c>
      <c r="F216" s="133" t="s">
        <v>356</v>
      </c>
      <c r="I216" s="134"/>
      <c r="J216" s="135">
        <f>BK216</f>
        <v>0</v>
      </c>
      <c r="L216" s="131"/>
      <c r="M216" s="136"/>
      <c r="N216" s="137"/>
      <c r="O216" s="137"/>
      <c r="P216" s="138">
        <f>SUM(P217:P228)</f>
        <v>0</v>
      </c>
      <c r="Q216" s="137"/>
      <c r="R216" s="138">
        <f>SUM(R217:R228)</f>
        <v>0</v>
      </c>
      <c r="S216" s="137"/>
      <c r="T216" s="139">
        <f>SUM(T217:T228)</f>
        <v>0</v>
      </c>
      <c r="AR216" s="132" t="s">
        <v>151</v>
      </c>
      <c r="AT216" s="140" t="s">
        <v>73</v>
      </c>
      <c r="AU216" s="140" t="s">
        <v>74</v>
      </c>
      <c r="AY216" s="132" t="s">
        <v>140</v>
      </c>
      <c r="BK216" s="141">
        <f>SUM(BK217:BK228)</f>
        <v>0</v>
      </c>
    </row>
    <row r="217" spans="1:65" s="2" customFormat="1" ht="24.2" customHeight="1">
      <c r="A217" s="32"/>
      <c r="B217" s="144"/>
      <c r="C217" s="145" t="s">
        <v>361</v>
      </c>
      <c r="D217" s="145" t="s">
        <v>143</v>
      </c>
      <c r="E217" s="146" t="s">
        <v>595</v>
      </c>
      <c r="F217" s="147" t="s">
        <v>596</v>
      </c>
      <c r="G217" s="148" t="s">
        <v>364</v>
      </c>
      <c r="H217" s="149">
        <v>1</v>
      </c>
      <c r="I217" s="150"/>
      <c r="J217" s="151">
        <f>ROUND(I217*H217,2)</f>
        <v>0</v>
      </c>
      <c r="K217" s="152"/>
      <c r="L217" s="33"/>
      <c r="M217" s="153" t="s">
        <v>1</v>
      </c>
      <c r="N217" s="154" t="s">
        <v>39</v>
      </c>
      <c r="O217" s="58"/>
      <c r="P217" s="155">
        <f>O217*H217</f>
        <v>0</v>
      </c>
      <c r="Q217" s="155">
        <v>0</v>
      </c>
      <c r="R217" s="155">
        <f>Q217*H217</f>
        <v>0</v>
      </c>
      <c r="S217" s="155">
        <v>0</v>
      </c>
      <c r="T217" s="156">
        <f>S217*H217</f>
        <v>0</v>
      </c>
      <c r="U217" s="32"/>
      <c r="V217" s="32"/>
      <c r="W217" s="32"/>
      <c r="X217" s="32"/>
      <c r="Y217" s="32"/>
      <c r="Z217" s="32"/>
      <c r="AA217" s="32"/>
      <c r="AB217" s="32"/>
      <c r="AC217" s="32"/>
      <c r="AD217" s="32"/>
      <c r="AE217" s="32"/>
      <c r="AR217" s="157" t="s">
        <v>203</v>
      </c>
      <c r="AT217" s="157" t="s">
        <v>143</v>
      </c>
      <c r="AU217" s="157" t="s">
        <v>82</v>
      </c>
      <c r="AY217" s="17" t="s">
        <v>140</v>
      </c>
      <c r="BE217" s="158">
        <f>IF(N217="základní",J217,0)</f>
        <v>0</v>
      </c>
      <c r="BF217" s="158">
        <f>IF(N217="snížená",J217,0)</f>
        <v>0</v>
      </c>
      <c r="BG217" s="158">
        <f>IF(N217="zákl. přenesená",J217,0)</f>
        <v>0</v>
      </c>
      <c r="BH217" s="158">
        <f>IF(N217="sníž. přenesená",J217,0)</f>
        <v>0</v>
      </c>
      <c r="BI217" s="158">
        <f>IF(N217="nulová",J217,0)</f>
        <v>0</v>
      </c>
      <c r="BJ217" s="17" t="s">
        <v>82</v>
      </c>
      <c r="BK217" s="158">
        <f>ROUND(I217*H217,2)</f>
        <v>0</v>
      </c>
      <c r="BL217" s="17" t="s">
        <v>203</v>
      </c>
      <c r="BM217" s="157" t="s">
        <v>761</v>
      </c>
    </row>
    <row r="218" spans="1:47" s="2" customFormat="1" ht="12">
      <c r="A218" s="32"/>
      <c r="B218" s="33"/>
      <c r="C218" s="32"/>
      <c r="D218" s="159" t="s">
        <v>149</v>
      </c>
      <c r="E218" s="32"/>
      <c r="F218" s="160" t="s">
        <v>596</v>
      </c>
      <c r="G218" s="32"/>
      <c r="H218" s="32"/>
      <c r="I218" s="161"/>
      <c r="J218" s="32"/>
      <c r="K218" s="32"/>
      <c r="L218" s="33"/>
      <c r="M218" s="162"/>
      <c r="N218" s="163"/>
      <c r="O218" s="58"/>
      <c r="P218" s="58"/>
      <c r="Q218" s="58"/>
      <c r="R218" s="58"/>
      <c r="S218" s="58"/>
      <c r="T218" s="59"/>
      <c r="U218" s="32"/>
      <c r="V218" s="32"/>
      <c r="W218" s="32"/>
      <c r="X218" s="32"/>
      <c r="Y218" s="32"/>
      <c r="Z218" s="32"/>
      <c r="AA218" s="32"/>
      <c r="AB218" s="32"/>
      <c r="AC218" s="32"/>
      <c r="AD218" s="32"/>
      <c r="AE218" s="32"/>
      <c r="AT218" s="17" t="s">
        <v>149</v>
      </c>
      <c r="AU218" s="17" t="s">
        <v>82</v>
      </c>
    </row>
    <row r="219" spans="1:65" s="2" customFormat="1" ht="24.2" customHeight="1">
      <c r="A219" s="32"/>
      <c r="B219" s="144"/>
      <c r="C219" s="145" t="s">
        <v>345</v>
      </c>
      <c r="D219" s="145" t="s">
        <v>143</v>
      </c>
      <c r="E219" s="146" t="s">
        <v>357</v>
      </c>
      <c r="F219" s="147" t="s">
        <v>358</v>
      </c>
      <c r="G219" s="148" t="s">
        <v>364</v>
      </c>
      <c r="H219" s="149">
        <v>1</v>
      </c>
      <c r="I219" s="150"/>
      <c r="J219" s="151">
        <f>ROUND(I219*H219,2)</f>
        <v>0</v>
      </c>
      <c r="K219" s="152"/>
      <c r="L219" s="33"/>
      <c r="M219" s="153" t="s">
        <v>1</v>
      </c>
      <c r="N219" s="154" t="s">
        <v>39</v>
      </c>
      <c r="O219" s="58"/>
      <c r="P219" s="155">
        <f>O219*H219</f>
        <v>0</v>
      </c>
      <c r="Q219" s="155">
        <v>0</v>
      </c>
      <c r="R219" s="155">
        <f>Q219*H219</f>
        <v>0</v>
      </c>
      <c r="S219" s="155">
        <v>0</v>
      </c>
      <c r="T219" s="156">
        <f>S219*H219</f>
        <v>0</v>
      </c>
      <c r="U219" s="32"/>
      <c r="V219" s="32"/>
      <c r="W219" s="32"/>
      <c r="X219" s="32"/>
      <c r="Y219" s="32"/>
      <c r="Z219" s="32"/>
      <c r="AA219" s="32"/>
      <c r="AB219" s="32"/>
      <c r="AC219" s="32"/>
      <c r="AD219" s="32"/>
      <c r="AE219" s="32"/>
      <c r="AR219" s="157" t="s">
        <v>203</v>
      </c>
      <c r="AT219" s="157" t="s">
        <v>143</v>
      </c>
      <c r="AU219" s="157" t="s">
        <v>82</v>
      </c>
      <c r="AY219" s="17" t="s">
        <v>140</v>
      </c>
      <c r="BE219" s="158">
        <f>IF(N219="základní",J219,0)</f>
        <v>0</v>
      </c>
      <c r="BF219" s="158">
        <f>IF(N219="snížená",J219,0)</f>
        <v>0</v>
      </c>
      <c r="BG219" s="158">
        <f>IF(N219="zákl. přenesená",J219,0)</f>
        <v>0</v>
      </c>
      <c r="BH219" s="158">
        <f>IF(N219="sníž. přenesená",J219,0)</f>
        <v>0</v>
      </c>
      <c r="BI219" s="158">
        <f>IF(N219="nulová",J219,0)</f>
        <v>0</v>
      </c>
      <c r="BJ219" s="17" t="s">
        <v>82</v>
      </c>
      <c r="BK219" s="158">
        <f>ROUND(I219*H219,2)</f>
        <v>0</v>
      </c>
      <c r="BL219" s="17" t="s">
        <v>203</v>
      </c>
      <c r="BM219" s="157" t="s">
        <v>762</v>
      </c>
    </row>
    <row r="220" spans="1:47" s="2" customFormat="1" ht="48.75">
      <c r="A220" s="32"/>
      <c r="B220" s="33"/>
      <c r="C220" s="32"/>
      <c r="D220" s="159" t="s">
        <v>149</v>
      </c>
      <c r="E220" s="32"/>
      <c r="F220" s="160" t="s">
        <v>360</v>
      </c>
      <c r="G220" s="32"/>
      <c r="H220" s="32"/>
      <c r="I220" s="161"/>
      <c r="J220" s="32"/>
      <c r="K220" s="32"/>
      <c r="L220" s="33"/>
      <c r="M220" s="162"/>
      <c r="N220" s="163"/>
      <c r="O220" s="58"/>
      <c r="P220" s="58"/>
      <c r="Q220" s="58"/>
      <c r="R220" s="58"/>
      <c r="S220" s="58"/>
      <c r="T220" s="59"/>
      <c r="U220" s="32"/>
      <c r="V220" s="32"/>
      <c r="W220" s="32"/>
      <c r="X220" s="32"/>
      <c r="Y220" s="32"/>
      <c r="Z220" s="32"/>
      <c r="AA220" s="32"/>
      <c r="AB220" s="32"/>
      <c r="AC220" s="32"/>
      <c r="AD220" s="32"/>
      <c r="AE220" s="32"/>
      <c r="AT220" s="17" t="s">
        <v>149</v>
      </c>
      <c r="AU220" s="17" t="s">
        <v>82</v>
      </c>
    </row>
    <row r="221" spans="1:65" s="2" customFormat="1" ht="33" customHeight="1">
      <c r="A221" s="32"/>
      <c r="B221" s="144"/>
      <c r="C221" s="145" t="s">
        <v>206</v>
      </c>
      <c r="D221" s="145" t="s">
        <v>143</v>
      </c>
      <c r="E221" s="146" t="s">
        <v>763</v>
      </c>
      <c r="F221" s="147" t="s">
        <v>764</v>
      </c>
      <c r="G221" s="148" t="s">
        <v>364</v>
      </c>
      <c r="H221" s="149">
        <v>1</v>
      </c>
      <c r="I221" s="150"/>
      <c r="J221" s="151">
        <f>ROUND(I221*H221,2)</f>
        <v>0</v>
      </c>
      <c r="K221" s="152"/>
      <c r="L221" s="33"/>
      <c r="M221" s="153" t="s">
        <v>1</v>
      </c>
      <c r="N221" s="154" t="s">
        <v>39</v>
      </c>
      <c r="O221" s="58"/>
      <c r="P221" s="155">
        <f>O221*H221</f>
        <v>0</v>
      </c>
      <c r="Q221" s="155">
        <v>0</v>
      </c>
      <c r="R221" s="155">
        <f>Q221*H221</f>
        <v>0</v>
      </c>
      <c r="S221" s="155">
        <v>0</v>
      </c>
      <c r="T221" s="156">
        <f>S221*H221</f>
        <v>0</v>
      </c>
      <c r="U221" s="32"/>
      <c r="V221" s="32"/>
      <c r="W221" s="32"/>
      <c r="X221" s="32"/>
      <c r="Y221" s="32"/>
      <c r="Z221" s="32"/>
      <c r="AA221" s="32"/>
      <c r="AB221" s="32"/>
      <c r="AC221" s="32"/>
      <c r="AD221" s="32"/>
      <c r="AE221" s="32"/>
      <c r="AR221" s="157" t="s">
        <v>147</v>
      </c>
      <c r="AT221" s="157" t="s">
        <v>143</v>
      </c>
      <c r="AU221" s="157" t="s">
        <v>82</v>
      </c>
      <c r="AY221" s="17" t="s">
        <v>140</v>
      </c>
      <c r="BE221" s="158">
        <f>IF(N221="základní",J221,0)</f>
        <v>0</v>
      </c>
      <c r="BF221" s="158">
        <f>IF(N221="snížená",J221,0)</f>
        <v>0</v>
      </c>
      <c r="BG221" s="158">
        <f>IF(N221="zákl. přenesená",J221,0)</f>
        <v>0</v>
      </c>
      <c r="BH221" s="158">
        <f>IF(N221="sníž. přenesená",J221,0)</f>
        <v>0</v>
      </c>
      <c r="BI221" s="158">
        <f>IF(N221="nulová",J221,0)</f>
        <v>0</v>
      </c>
      <c r="BJ221" s="17" t="s">
        <v>82</v>
      </c>
      <c r="BK221" s="158">
        <f>ROUND(I221*H221,2)</f>
        <v>0</v>
      </c>
      <c r="BL221" s="17" t="s">
        <v>147</v>
      </c>
      <c r="BM221" s="157" t="s">
        <v>765</v>
      </c>
    </row>
    <row r="222" spans="1:47" s="2" customFormat="1" ht="19.5">
      <c r="A222" s="32"/>
      <c r="B222" s="33"/>
      <c r="C222" s="32"/>
      <c r="D222" s="159" t="s">
        <v>149</v>
      </c>
      <c r="E222" s="32"/>
      <c r="F222" s="160" t="s">
        <v>764</v>
      </c>
      <c r="G222" s="32"/>
      <c r="H222" s="32"/>
      <c r="I222" s="161"/>
      <c r="J222" s="32"/>
      <c r="K222" s="32"/>
      <c r="L222" s="33"/>
      <c r="M222" s="162"/>
      <c r="N222" s="163"/>
      <c r="O222" s="58"/>
      <c r="P222" s="58"/>
      <c r="Q222" s="58"/>
      <c r="R222" s="58"/>
      <c r="S222" s="58"/>
      <c r="T222" s="59"/>
      <c r="U222" s="32"/>
      <c r="V222" s="32"/>
      <c r="W222" s="32"/>
      <c r="X222" s="32"/>
      <c r="Y222" s="32"/>
      <c r="Z222" s="32"/>
      <c r="AA222" s="32"/>
      <c r="AB222" s="32"/>
      <c r="AC222" s="32"/>
      <c r="AD222" s="32"/>
      <c r="AE222" s="32"/>
      <c r="AT222" s="17" t="s">
        <v>149</v>
      </c>
      <c r="AU222" s="17" t="s">
        <v>82</v>
      </c>
    </row>
    <row r="223" spans="1:65" s="2" customFormat="1" ht="66.75" customHeight="1">
      <c r="A223" s="32"/>
      <c r="B223" s="144"/>
      <c r="C223" s="145" t="s">
        <v>766</v>
      </c>
      <c r="D223" s="145" t="s">
        <v>143</v>
      </c>
      <c r="E223" s="146" t="s">
        <v>367</v>
      </c>
      <c r="F223" s="147" t="s">
        <v>368</v>
      </c>
      <c r="G223" s="148" t="s">
        <v>364</v>
      </c>
      <c r="H223" s="149">
        <v>1</v>
      </c>
      <c r="I223" s="150"/>
      <c r="J223" s="151">
        <f>ROUND(I223*H223,2)</f>
        <v>0</v>
      </c>
      <c r="K223" s="152"/>
      <c r="L223" s="33"/>
      <c r="M223" s="153" t="s">
        <v>1</v>
      </c>
      <c r="N223" s="154" t="s">
        <v>39</v>
      </c>
      <c r="O223" s="58"/>
      <c r="P223" s="155">
        <f>O223*H223</f>
        <v>0</v>
      </c>
      <c r="Q223" s="155">
        <v>0</v>
      </c>
      <c r="R223" s="155">
        <f>Q223*H223</f>
        <v>0</v>
      </c>
      <c r="S223" s="155">
        <v>0</v>
      </c>
      <c r="T223" s="156">
        <f>S223*H223</f>
        <v>0</v>
      </c>
      <c r="U223" s="32"/>
      <c r="V223" s="32"/>
      <c r="W223" s="32"/>
      <c r="X223" s="32"/>
      <c r="Y223" s="32"/>
      <c r="Z223" s="32"/>
      <c r="AA223" s="32"/>
      <c r="AB223" s="32"/>
      <c r="AC223" s="32"/>
      <c r="AD223" s="32"/>
      <c r="AE223" s="32"/>
      <c r="AR223" s="157" t="s">
        <v>147</v>
      </c>
      <c r="AT223" s="157" t="s">
        <v>143</v>
      </c>
      <c r="AU223" s="157" t="s">
        <v>82</v>
      </c>
      <c r="AY223" s="17" t="s">
        <v>140</v>
      </c>
      <c r="BE223" s="158">
        <f>IF(N223="základní",J223,0)</f>
        <v>0</v>
      </c>
      <c r="BF223" s="158">
        <f>IF(N223="snížená",J223,0)</f>
        <v>0</v>
      </c>
      <c r="BG223" s="158">
        <f>IF(N223="zákl. přenesená",J223,0)</f>
        <v>0</v>
      </c>
      <c r="BH223" s="158">
        <f>IF(N223="sníž. přenesená",J223,0)</f>
        <v>0</v>
      </c>
      <c r="BI223" s="158">
        <f>IF(N223="nulová",J223,0)</f>
        <v>0</v>
      </c>
      <c r="BJ223" s="17" t="s">
        <v>82</v>
      </c>
      <c r="BK223" s="158">
        <f>ROUND(I223*H223,2)</f>
        <v>0</v>
      </c>
      <c r="BL223" s="17" t="s">
        <v>147</v>
      </c>
      <c r="BM223" s="157" t="s">
        <v>767</v>
      </c>
    </row>
    <row r="224" spans="1:47" s="2" customFormat="1" ht="39">
      <c r="A224" s="32"/>
      <c r="B224" s="33"/>
      <c r="C224" s="32"/>
      <c r="D224" s="159" t="s">
        <v>149</v>
      </c>
      <c r="E224" s="32"/>
      <c r="F224" s="160" t="s">
        <v>368</v>
      </c>
      <c r="G224" s="32"/>
      <c r="H224" s="32"/>
      <c r="I224" s="161"/>
      <c r="J224" s="32"/>
      <c r="K224" s="32"/>
      <c r="L224" s="33"/>
      <c r="M224" s="162"/>
      <c r="N224" s="163"/>
      <c r="O224" s="58"/>
      <c r="P224" s="58"/>
      <c r="Q224" s="58"/>
      <c r="R224" s="58"/>
      <c r="S224" s="58"/>
      <c r="T224" s="59"/>
      <c r="U224" s="32"/>
      <c r="V224" s="32"/>
      <c r="W224" s="32"/>
      <c r="X224" s="32"/>
      <c r="Y224" s="32"/>
      <c r="Z224" s="32"/>
      <c r="AA224" s="32"/>
      <c r="AB224" s="32"/>
      <c r="AC224" s="32"/>
      <c r="AD224" s="32"/>
      <c r="AE224" s="32"/>
      <c r="AT224" s="17" t="s">
        <v>149</v>
      </c>
      <c r="AU224" s="17" t="s">
        <v>82</v>
      </c>
    </row>
    <row r="225" spans="1:65" s="2" customFormat="1" ht="16.5" customHeight="1">
      <c r="A225" s="32"/>
      <c r="B225" s="144"/>
      <c r="C225" s="145" t="s">
        <v>425</v>
      </c>
      <c r="D225" s="145" t="s">
        <v>143</v>
      </c>
      <c r="E225" s="146" t="s">
        <v>609</v>
      </c>
      <c r="F225" s="147" t="s">
        <v>610</v>
      </c>
      <c r="G225" s="148" t="s">
        <v>364</v>
      </c>
      <c r="H225" s="149">
        <v>1</v>
      </c>
      <c r="I225" s="150"/>
      <c r="J225" s="151">
        <f>ROUND(I225*H225,2)</f>
        <v>0</v>
      </c>
      <c r="K225" s="152"/>
      <c r="L225" s="33"/>
      <c r="M225" s="153" t="s">
        <v>1</v>
      </c>
      <c r="N225" s="154" t="s">
        <v>39</v>
      </c>
      <c r="O225" s="58"/>
      <c r="P225" s="155">
        <f>O225*H225</f>
        <v>0</v>
      </c>
      <c r="Q225" s="155">
        <v>0</v>
      </c>
      <c r="R225" s="155">
        <f>Q225*H225</f>
        <v>0</v>
      </c>
      <c r="S225" s="155">
        <v>0</v>
      </c>
      <c r="T225" s="156">
        <f>S225*H225</f>
        <v>0</v>
      </c>
      <c r="U225" s="32"/>
      <c r="V225" s="32"/>
      <c r="W225" s="32"/>
      <c r="X225" s="32"/>
      <c r="Y225" s="32"/>
      <c r="Z225" s="32"/>
      <c r="AA225" s="32"/>
      <c r="AB225" s="32"/>
      <c r="AC225" s="32"/>
      <c r="AD225" s="32"/>
      <c r="AE225" s="32"/>
      <c r="AR225" s="157" t="s">
        <v>147</v>
      </c>
      <c r="AT225" s="157" t="s">
        <v>143</v>
      </c>
      <c r="AU225" s="157" t="s">
        <v>82</v>
      </c>
      <c r="AY225" s="17" t="s">
        <v>140</v>
      </c>
      <c r="BE225" s="158">
        <f>IF(N225="základní",J225,0)</f>
        <v>0</v>
      </c>
      <c r="BF225" s="158">
        <f>IF(N225="snížená",J225,0)</f>
        <v>0</v>
      </c>
      <c r="BG225" s="158">
        <f>IF(N225="zákl. přenesená",J225,0)</f>
        <v>0</v>
      </c>
      <c r="BH225" s="158">
        <f>IF(N225="sníž. přenesená",J225,0)</f>
        <v>0</v>
      </c>
      <c r="BI225" s="158">
        <f>IF(N225="nulová",J225,0)</f>
        <v>0</v>
      </c>
      <c r="BJ225" s="17" t="s">
        <v>82</v>
      </c>
      <c r="BK225" s="158">
        <f>ROUND(I225*H225,2)</f>
        <v>0</v>
      </c>
      <c r="BL225" s="17" t="s">
        <v>147</v>
      </c>
      <c r="BM225" s="157" t="s">
        <v>768</v>
      </c>
    </row>
    <row r="226" spans="1:47" s="2" customFormat="1" ht="12">
      <c r="A226" s="32"/>
      <c r="B226" s="33"/>
      <c r="C226" s="32"/>
      <c r="D226" s="159" t="s">
        <v>149</v>
      </c>
      <c r="E226" s="32"/>
      <c r="F226" s="160" t="s">
        <v>610</v>
      </c>
      <c r="G226" s="32"/>
      <c r="H226" s="32"/>
      <c r="I226" s="161"/>
      <c r="J226" s="32"/>
      <c r="K226" s="32"/>
      <c r="L226" s="33"/>
      <c r="M226" s="162"/>
      <c r="N226" s="163"/>
      <c r="O226" s="58"/>
      <c r="P226" s="58"/>
      <c r="Q226" s="58"/>
      <c r="R226" s="58"/>
      <c r="S226" s="58"/>
      <c r="T226" s="59"/>
      <c r="U226" s="32"/>
      <c r="V226" s="32"/>
      <c r="W226" s="32"/>
      <c r="X226" s="32"/>
      <c r="Y226" s="32"/>
      <c r="Z226" s="32"/>
      <c r="AA226" s="32"/>
      <c r="AB226" s="32"/>
      <c r="AC226" s="32"/>
      <c r="AD226" s="32"/>
      <c r="AE226" s="32"/>
      <c r="AT226" s="17" t="s">
        <v>149</v>
      </c>
      <c r="AU226" s="17" t="s">
        <v>82</v>
      </c>
    </row>
    <row r="227" spans="1:65" s="2" customFormat="1" ht="24.2" customHeight="1">
      <c r="A227" s="32"/>
      <c r="B227" s="144"/>
      <c r="C227" s="145" t="s">
        <v>366</v>
      </c>
      <c r="D227" s="145" t="s">
        <v>143</v>
      </c>
      <c r="E227" s="146" t="s">
        <v>769</v>
      </c>
      <c r="F227" s="147" t="s">
        <v>770</v>
      </c>
      <c r="G227" s="148" t="s">
        <v>771</v>
      </c>
      <c r="H227" s="149">
        <v>1</v>
      </c>
      <c r="I227" s="150"/>
      <c r="J227" s="151">
        <f>ROUND(I227*H227,2)</f>
        <v>0</v>
      </c>
      <c r="K227" s="152"/>
      <c r="L227" s="33"/>
      <c r="M227" s="153" t="s">
        <v>1</v>
      </c>
      <c r="N227" s="154" t="s">
        <v>39</v>
      </c>
      <c r="O227" s="58"/>
      <c r="P227" s="155">
        <f>O227*H227</f>
        <v>0</v>
      </c>
      <c r="Q227" s="155">
        <v>0</v>
      </c>
      <c r="R227" s="155">
        <f>Q227*H227</f>
        <v>0</v>
      </c>
      <c r="S227" s="155">
        <v>0</v>
      </c>
      <c r="T227" s="156">
        <f>S227*H227</f>
        <v>0</v>
      </c>
      <c r="U227" s="32"/>
      <c r="V227" s="32"/>
      <c r="W227" s="32"/>
      <c r="X227" s="32"/>
      <c r="Y227" s="32"/>
      <c r="Z227" s="32"/>
      <c r="AA227" s="32"/>
      <c r="AB227" s="32"/>
      <c r="AC227" s="32"/>
      <c r="AD227" s="32"/>
      <c r="AE227" s="32"/>
      <c r="AR227" s="157" t="s">
        <v>147</v>
      </c>
      <c r="AT227" s="157" t="s">
        <v>143</v>
      </c>
      <c r="AU227" s="157" t="s">
        <v>82</v>
      </c>
      <c r="AY227" s="17" t="s">
        <v>140</v>
      </c>
      <c r="BE227" s="158">
        <f>IF(N227="základní",J227,0)</f>
        <v>0</v>
      </c>
      <c r="BF227" s="158">
        <f>IF(N227="snížená",J227,0)</f>
        <v>0</v>
      </c>
      <c r="BG227" s="158">
        <f>IF(N227="zákl. přenesená",J227,0)</f>
        <v>0</v>
      </c>
      <c r="BH227" s="158">
        <f>IF(N227="sníž. přenesená",J227,0)</f>
        <v>0</v>
      </c>
      <c r="BI227" s="158">
        <f>IF(N227="nulová",J227,0)</f>
        <v>0</v>
      </c>
      <c r="BJ227" s="17" t="s">
        <v>82</v>
      </c>
      <c r="BK227" s="158">
        <f>ROUND(I227*H227,2)</f>
        <v>0</v>
      </c>
      <c r="BL227" s="17" t="s">
        <v>147</v>
      </c>
      <c r="BM227" s="157" t="s">
        <v>772</v>
      </c>
    </row>
    <row r="228" spans="1:47" s="2" customFormat="1" ht="12">
      <c r="A228" s="32"/>
      <c r="B228" s="33"/>
      <c r="C228" s="32"/>
      <c r="D228" s="159" t="s">
        <v>149</v>
      </c>
      <c r="E228" s="32"/>
      <c r="F228" s="160" t="s">
        <v>770</v>
      </c>
      <c r="G228" s="32"/>
      <c r="H228" s="32"/>
      <c r="I228" s="161"/>
      <c r="J228" s="32"/>
      <c r="K228" s="32"/>
      <c r="L228" s="33"/>
      <c r="M228" s="183"/>
      <c r="N228" s="184"/>
      <c r="O228" s="185"/>
      <c r="P228" s="185"/>
      <c r="Q228" s="185"/>
      <c r="R228" s="185"/>
      <c r="S228" s="185"/>
      <c r="T228" s="186"/>
      <c r="U228" s="32"/>
      <c r="V228" s="32"/>
      <c r="W228" s="32"/>
      <c r="X228" s="32"/>
      <c r="Y228" s="32"/>
      <c r="Z228" s="32"/>
      <c r="AA228" s="32"/>
      <c r="AB228" s="32"/>
      <c r="AC228" s="32"/>
      <c r="AD228" s="32"/>
      <c r="AE228" s="32"/>
      <c r="AT228" s="17" t="s">
        <v>149</v>
      </c>
      <c r="AU228" s="17" t="s">
        <v>82</v>
      </c>
    </row>
    <row r="229" spans="1:31" s="2" customFormat="1" ht="6.95" customHeight="1">
      <c r="A229" s="32"/>
      <c r="B229" s="47"/>
      <c r="C229" s="48"/>
      <c r="D229" s="48"/>
      <c r="E229" s="48"/>
      <c r="F229" s="48"/>
      <c r="G229" s="48"/>
      <c r="H229" s="48"/>
      <c r="I229" s="48"/>
      <c r="J229" s="48"/>
      <c r="K229" s="48"/>
      <c r="L229" s="33"/>
      <c r="M229" s="32"/>
      <c r="O229" s="32"/>
      <c r="P229" s="32"/>
      <c r="Q229" s="32"/>
      <c r="R229" s="32"/>
      <c r="S229" s="32"/>
      <c r="T229" s="32"/>
      <c r="U229" s="32"/>
      <c r="V229" s="32"/>
      <c r="W229" s="32"/>
      <c r="X229" s="32"/>
      <c r="Y229" s="32"/>
      <c r="Z229" s="32"/>
      <c r="AA229" s="32"/>
      <c r="AB229" s="32"/>
      <c r="AC229" s="32"/>
      <c r="AD229" s="32"/>
      <c r="AE229" s="32"/>
    </row>
  </sheetData>
  <autoFilter ref="C125:K228"/>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2" t="s">
        <v>5</v>
      </c>
      <c r="M2" s="203"/>
      <c r="N2" s="203"/>
      <c r="O2" s="203"/>
      <c r="P2" s="203"/>
      <c r="Q2" s="203"/>
      <c r="R2" s="203"/>
      <c r="S2" s="203"/>
      <c r="T2" s="203"/>
      <c r="U2" s="203"/>
      <c r="V2" s="203"/>
      <c r="AT2" s="17" t="s">
        <v>93</v>
      </c>
    </row>
    <row r="3" spans="2:46" s="1" customFormat="1" ht="6.95" customHeight="1">
      <c r="B3" s="18"/>
      <c r="C3" s="19"/>
      <c r="D3" s="19"/>
      <c r="E3" s="19"/>
      <c r="F3" s="19"/>
      <c r="G3" s="19"/>
      <c r="H3" s="19"/>
      <c r="I3" s="19"/>
      <c r="J3" s="19"/>
      <c r="K3" s="19"/>
      <c r="L3" s="20"/>
      <c r="AT3" s="17" t="s">
        <v>84</v>
      </c>
    </row>
    <row r="4" spans="2:46" s="1" customFormat="1" ht="24.95" customHeight="1">
      <c r="B4" s="20"/>
      <c r="D4" s="21" t="s">
        <v>109</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2" t="str">
        <f>'Rekapitulace stavby'!K6</f>
        <v>Oprava trati v úseku Luka nad Jihlavou-Jihlava</v>
      </c>
      <c r="F7" s="243"/>
      <c r="G7" s="243"/>
      <c r="H7" s="243"/>
      <c r="L7" s="20"/>
    </row>
    <row r="8" spans="1:31" s="2" customFormat="1" ht="12" customHeight="1">
      <c r="A8" s="32"/>
      <c r="B8" s="33"/>
      <c r="C8" s="32"/>
      <c r="D8" s="27" t="s">
        <v>110</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32" t="s">
        <v>773</v>
      </c>
      <c r="F9" s="241"/>
      <c r="G9" s="241"/>
      <c r="H9" s="241"/>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25</v>
      </c>
      <c r="F15" s="32"/>
      <c r="G15" s="32"/>
      <c r="H15" s="32"/>
      <c r="I15" s="27" t="s">
        <v>26</v>
      </c>
      <c r="J15" s="25" t="s">
        <v>1</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14"/>
      <c r="G18" s="214"/>
      <c r="H18" s="21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24</v>
      </c>
      <c r="J23" s="25" t="s">
        <v>1</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
        <v>32</v>
      </c>
      <c r="F24" s="32"/>
      <c r="G24" s="32"/>
      <c r="H24" s="32"/>
      <c r="I24" s="27" t="s">
        <v>26</v>
      </c>
      <c r="J24" s="25" t="s">
        <v>1</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18" t="s">
        <v>1</v>
      </c>
      <c r="F27" s="218"/>
      <c r="G27" s="218"/>
      <c r="H27" s="218"/>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34</v>
      </c>
      <c r="E30" s="32"/>
      <c r="F30" s="32"/>
      <c r="G30" s="32"/>
      <c r="H30" s="32"/>
      <c r="I30" s="32"/>
      <c r="J30" s="71">
        <f>ROUND(J122,2)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36</v>
      </c>
      <c r="G32" s="32"/>
      <c r="H32" s="32"/>
      <c r="I32" s="36" t="s">
        <v>35</v>
      </c>
      <c r="J32" s="36" t="s">
        <v>37</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38</v>
      </c>
      <c r="E33" s="27" t="s">
        <v>39</v>
      </c>
      <c r="F33" s="99">
        <f>ROUND((SUM(BE122:BE201)),2)</f>
        <v>0</v>
      </c>
      <c r="G33" s="32"/>
      <c r="H33" s="32"/>
      <c r="I33" s="100">
        <v>0.21</v>
      </c>
      <c r="J33" s="99">
        <f>ROUND(((SUM(BE122:BE201))*I33),2)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40</v>
      </c>
      <c r="F34" s="99">
        <f>ROUND((SUM(BF122:BF201)),2)</f>
        <v>0</v>
      </c>
      <c r="G34" s="32"/>
      <c r="H34" s="32"/>
      <c r="I34" s="100">
        <v>0.15</v>
      </c>
      <c r="J34" s="99">
        <f>ROUND(((SUM(BF122:BF201))*I34),2)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41</v>
      </c>
      <c r="F35" s="99">
        <f>ROUND((SUM(BG122:BG201)),2)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42</v>
      </c>
      <c r="F36" s="99">
        <f>ROUND((SUM(BH122:BH201)),2)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43</v>
      </c>
      <c r="F37" s="99">
        <f>ROUND((SUM(BI122:BI201)),2)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44</v>
      </c>
      <c r="E39" s="60"/>
      <c r="F39" s="60"/>
      <c r="G39" s="103" t="s">
        <v>45</v>
      </c>
      <c r="H39" s="104" t="s">
        <v>46</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49</v>
      </c>
      <c r="E61" s="35"/>
      <c r="F61" s="107" t="s">
        <v>50</v>
      </c>
      <c r="G61" s="45" t="s">
        <v>49</v>
      </c>
      <c r="H61" s="35"/>
      <c r="I61" s="35"/>
      <c r="J61" s="108" t="s">
        <v>50</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49</v>
      </c>
      <c r="E76" s="35"/>
      <c r="F76" s="107" t="s">
        <v>50</v>
      </c>
      <c r="G76" s="45" t="s">
        <v>49</v>
      </c>
      <c r="H76" s="35"/>
      <c r="I76" s="35"/>
      <c r="J76" s="108"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112</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Oprava trati v úseku Luka nad Jihlavou-Jihlava</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110</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32" t="str">
        <f>E9</f>
        <v>SO 00-14-01.2 - Výstroj trati</v>
      </c>
      <c r="F87" s="241"/>
      <c r="G87" s="241"/>
      <c r="H87" s="241"/>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SŽ s.o.</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Sagasta s.r.o.</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113</v>
      </c>
      <c r="D94" s="101"/>
      <c r="E94" s="101"/>
      <c r="F94" s="101"/>
      <c r="G94" s="101"/>
      <c r="H94" s="101"/>
      <c r="I94" s="101"/>
      <c r="J94" s="110" t="s">
        <v>114</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115</v>
      </c>
      <c r="D96" s="32"/>
      <c r="E96" s="32"/>
      <c r="F96" s="32"/>
      <c r="G96" s="32"/>
      <c r="H96" s="32"/>
      <c r="I96" s="32"/>
      <c r="J96" s="71">
        <f>J122</f>
        <v>0</v>
      </c>
      <c r="K96" s="32"/>
      <c r="L96" s="42"/>
      <c r="S96" s="32"/>
      <c r="T96" s="32"/>
      <c r="U96" s="32"/>
      <c r="V96" s="32"/>
      <c r="W96" s="32"/>
      <c r="X96" s="32"/>
      <c r="Y96" s="32"/>
      <c r="Z96" s="32"/>
      <c r="AA96" s="32"/>
      <c r="AB96" s="32"/>
      <c r="AC96" s="32"/>
      <c r="AD96" s="32"/>
      <c r="AE96" s="32"/>
      <c r="AU96" s="17" t="s">
        <v>116</v>
      </c>
    </row>
    <row r="97" spans="2:12" s="9" customFormat="1" ht="24.95" customHeight="1">
      <c r="B97" s="112"/>
      <c r="D97" s="113" t="s">
        <v>117</v>
      </c>
      <c r="E97" s="114"/>
      <c r="F97" s="114"/>
      <c r="G97" s="114"/>
      <c r="H97" s="114"/>
      <c r="I97" s="114"/>
      <c r="J97" s="115">
        <f>J123</f>
        <v>0</v>
      </c>
      <c r="L97" s="112"/>
    </row>
    <row r="98" spans="2:12" s="10" customFormat="1" ht="19.9" customHeight="1">
      <c r="B98" s="116"/>
      <c r="D98" s="117" t="s">
        <v>119</v>
      </c>
      <c r="E98" s="118"/>
      <c r="F98" s="118"/>
      <c r="G98" s="118"/>
      <c r="H98" s="118"/>
      <c r="I98" s="118"/>
      <c r="J98" s="119">
        <f>J124</f>
        <v>0</v>
      </c>
      <c r="L98" s="116"/>
    </row>
    <row r="99" spans="2:12" s="10" customFormat="1" ht="19.9" customHeight="1">
      <c r="B99" s="116"/>
      <c r="D99" s="117" t="s">
        <v>375</v>
      </c>
      <c r="E99" s="118"/>
      <c r="F99" s="118"/>
      <c r="G99" s="118"/>
      <c r="H99" s="118"/>
      <c r="I99" s="118"/>
      <c r="J99" s="119">
        <f>J167</f>
        <v>0</v>
      </c>
      <c r="L99" s="116"/>
    </row>
    <row r="100" spans="2:12" s="10" customFormat="1" ht="19.9" customHeight="1">
      <c r="B100" s="116"/>
      <c r="D100" s="117" t="s">
        <v>376</v>
      </c>
      <c r="E100" s="118"/>
      <c r="F100" s="118"/>
      <c r="G100" s="118"/>
      <c r="H100" s="118"/>
      <c r="I100" s="118"/>
      <c r="J100" s="119">
        <f>J182</f>
        <v>0</v>
      </c>
      <c r="L100" s="116"/>
    </row>
    <row r="101" spans="2:12" s="9" customFormat="1" ht="24.95" customHeight="1">
      <c r="B101" s="112"/>
      <c r="D101" s="113" t="s">
        <v>123</v>
      </c>
      <c r="E101" s="114"/>
      <c r="F101" s="114"/>
      <c r="G101" s="114"/>
      <c r="H101" s="114"/>
      <c r="I101" s="114"/>
      <c r="J101" s="115">
        <f>J183</f>
        <v>0</v>
      </c>
      <c r="L101" s="112"/>
    </row>
    <row r="102" spans="2:12" s="9" customFormat="1" ht="24.95" customHeight="1">
      <c r="B102" s="112"/>
      <c r="D102" s="113" t="s">
        <v>124</v>
      </c>
      <c r="E102" s="114"/>
      <c r="F102" s="114"/>
      <c r="G102" s="114"/>
      <c r="H102" s="114"/>
      <c r="I102" s="114"/>
      <c r="J102" s="115">
        <f>J195</f>
        <v>0</v>
      </c>
      <c r="L102" s="112"/>
    </row>
    <row r="103" spans="1:31" s="2" customFormat="1" ht="21.75" customHeight="1">
      <c r="A103" s="32"/>
      <c r="B103" s="33"/>
      <c r="C103" s="32"/>
      <c r="D103" s="32"/>
      <c r="E103" s="32"/>
      <c r="F103" s="32"/>
      <c r="G103" s="32"/>
      <c r="H103" s="32"/>
      <c r="I103" s="32"/>
      <c r="J103" s="32"/>
      <c r="K103" s="32"/>
      <c r="L103" s="42"/>
      <c r="S103" s="32"/>
      <c r="T103" s="32"/>
      <c r="U103" s="32"/>
      <c r="V103" s="32"/>
      <c r="W103" s="32"/>
      <c r="X103" s="32"/>
      <c r="Y103" s="32"/>
      <c r="Z103" s="32"/>
      <c r="AA103" s="32"/>
      <c r="AB103" s="32"/>
      <c r="AC103" s="32"/>
      <c r="AD103" s="32"/>
      <c r="AE103" s="32"/>
    </row>
    <row r="104" spans="1:31" s="2" customFormat="1" ht="6.95" customHeight="1">
      <c r="A104" s="32"/>
      <c r="B104" s="47"/>
      <c r="C104" s="48"/>
      <c r="D104" s="48"/>
      <c r="E104" s="48"/>
      <c r="F104" s="48"/>
      <c r="G104" s="48"/>
      <c r="H104" s="48"/>
      <c r="I104" s="48"/>
      <c r="J104" s="48"/>
      <c r="K104" s="48"/>
      <c r="L104" s="42"/>
      <c r="S104" s="32"/>
      <c r="T104" s="32"/>
      <c r="U104" s="32"/>
      <c r="V104" s="32"/>
      <c r="W104" s="32"/>
      <c r="X104" s="32"/>
      <c r="Y104" s="32"/>
      <c r="Z104" s="32"/>
      <c r="AA104" s="32"/>
      <c r="AB104" s="32"/>
      <c r="AC104" s="32"/>
      <c r="AD104" s="32"/>
      <c r="AE104" s="32"/>
    </row>
    <row r="108" spans="1:31" s="2" customFormat="1" ht="6.95" customHeight="1">
      <c r="A108" s="32"/>
      <c r="B108" s="49"/>
      <c r="C108" s="50"/>
      <c r="D108" s="50"/>
      <c r="E108" s="50"/>
      <c r="F108" s="50"/>
      <c r="G108" s="50"/>
      <c r="H108" s="50"/>
      <c r="I108" s="50"/>
      <c r="J108" s="50"/>
      <c r="K108" s="50"/>
      <c r="L108" s="42"/>
      <c r="S108" s="32"/>
      <c r="T108" s="32"/>
      <c r="U108" s="32"/>
      <c r="V108" s="32"/>
      <c r="W108" s="32"/>
      <c r="X108" s="32"/>
      <c r="Y108" s="32"/>
      <c r="Z108" s="32"/>
      <c r="AA108" s="32"/>
      <c r="AB108" s="32"/>
      <c r="AC108" s="32"/>
      <c r="AD108" s="32"/>
      <c r="AE108" s="32"/>
    </row>
    <row r="109" spans="1:31" s="2" customFormat="1" ht="24.95" customHeight="1">
      <c r="A109" s="32"/>
      <c r="B109" s="33"/>
      <c r="C109" s="21" t="s">
        <v>125</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6.95" customHeight="1">
      <c r="A110" s="32"/>
      <c r="B110" s="33"/>
      <c r="C110" s="32"/>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16</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6.5" customHeight="1">
      <c r="A112" s="32"/>
      <c r="B112" s="33"/>
      <c r="C112" s="32"/>
      <c r="D112" s="32"/>
      <c r="E112" s="242" t="str">
        <f>E7</f>
        <v>Oprava trati v úseku Luka nad Jihlavou-Jihlava</v>
      </c>
      <c r="F112" s="243"/>
      <c r="G112" s="243"/>
      <c r="H112" s="243"/>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110</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32" t="str">
        <f>E9</f>
        <v>SO 00-14-01.2 - Výstroj trati</v>
      </c>
      <c r="F114" s="241"/>
      <c r="G114" s="241"/>
      <c r="H114" s="241"/>
      <c r="I114" s="32"/>
      <c r="J114" s="32"/>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20</v>
      </c>
      <c r="D116" s="32"/>
      <c r="E116" s="32"/>
      <c r="F116" s="25" t="str">
        <f>F12</f>
        <v xml:space="preserve"> </v>
      </c>
      <c r="G116" s="32"/>
      <c r="H116" s="32"/>
      <c r="I116" s="27" t="s">
        <v>22</v>
      </c>
      <c r="J116" s="55" t="str">
        <f>IF(J12="","",J12)</f>
        <v>Vyplň údaj</v>
      </c>
      <c r="K116" s="32"/>
      <c r="L116" s="42"/>
      <c r="S116" s="32"/>
      <c r="T116" s="32"/>
      <c r="U116" s="32"/>
      <c r="V116" s="32"/>
      <c r="W116" s="32"/>
      <c r="X116" s="32"/>
      <c r="Y116" s="32"/>
      <c r="Z116" s="32"/>
      <c r="AA116" s="32"/>
      <c r="AB116" s="32"/>
      <c r="AC116" s="32"/>
      <c r="AD116" s="32"/>
      <c r="AE116" s="32"/>
    </row>
    <row r="117" spans="1:31" s="2" customFormat="1" ht="6.9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23</v>
      </c>
      <c r="D118" s="32"/>
      <c r="E118" s="32"/>
      <c r="F118" s="25" t="str">
        <f>E15</f>
        <v>SŽ s.o.</v>
      </c>
      <c r="G118" s="32"/>
      <c r="H118" s="32"/>
      <c r="I118" s="27" t="s">
        <v>29</v>
      </c>
      <c r="J118" s="30" t="str">
        <f>E21</f>
        <v xml:space="preserve"> </v>
      </c>
      <c r="K118" s="32"/>
      <c r="L118" s="42"/>
      <c r="S118" s="32"/>
      <c r="T118" s="32"/>
      <c r="U118" s="32"/>
      <c r="V118" s="32"/>
      <c r="W118" s="32"/>
      <c r="X118" s="32"/>
      <c r="Y118" s="32"/>
      <c r="Z118" s="32"/>
      <c r="AA118" s="32"/>
      <c r="AB118" s="32"/>
      <c r="AC118" s="32"/>
      <c r="AD118" s="32"/>
      <c r="AE118" s="32"/>
    </row>
    <row r="119" spans="1:31" s="2" customFormat="1" ht="15.2" customHeight="1">
      <c r="A119" s="32"/>
      <c r="B119" s="33"/>
      <c r="C119" s="27" t="s">
        <v>27</v>
      </c>
      <c r="D119" s="32"/>
      <c r="E119" s="32"/>
      <c r="F119" s="25" t="str">
        <f>IF(E18="","",E18)</f>
        <v>Vyplň údaj</v>
      </c>
      <c r="G119" s="32"/>
      <c r="H119" s="32"/>
      <c r="I119" s="27" t="s">
        <v>31</v>
      </c>
      <c r="J119" s="30" t="str">
        <f>E24</f>
        <v>Sagasta s.r.o.</v>
      </c>
      <c r="K119" s="32"/>
      <c r="L119" s="42"/>
      <c r="S119" s="32"/>
      <c r="T119" s="32"/>
      <c r="U119" s="32"/>
      <c r="V119" s="32"/>
      <c r="W119" s="32"/>
      <c r="X119" s="32"/>
      <c r="Y119" s="32"/>
      <c r="Z119" s="32"/>
      <c r="AA119" s="32"/>
      <c r="AB119" s="32"/>
      <c r="AC119" s="32"/>
      <c r="AD119" s="32"/>
      <c r="AE119" s="32"/>
    </row>
    <row r="120" spans="1:31" s="2" customFormat="1" ht="10.3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11" customFormat="1" ht="29.25" customHeight="1">
      <c r="A121" s="120"/>
      <c r="B121" s="121"/>
      <c r="C121" s="122" t="s">
        <v>126</v>
      </c>
      <c r="D121" s="123" t="s">
        <v>59</v>
      </c>
      <c r="E121" s="123" t="s">
        <v>55</v>
      </c>
      <c r="F121" s="123" t="s">
        <v>56</v>
      </c>
      <c r="G121" s="123" t="s">
        <v>127</v>
      </c>
      <c r="H121" s="123" t="s">
        <v>128</v>
      </c>
      <c r="I121" s="123" t="s">
        <v>129</v>
      </c>
      <c r="J121" s="124" t="s">
        <v>114</v>
      </c>
      <c r="K121" s="125" t="s">
        <v>130</v>
      </c>
      <c r="L121" s="126"/>
      <c r="M121" s="62" t="s">
        <v>1</v>
      </c>
      <c r="N121" s="63" t="s">
        <v>38</v>
      </c>
      <c r="O121" s="63" t="s">
        <v>131</v>
      </c>
      <c r="P121" s="63" t="s">
        <v>132</v>
      </c>
      <c r="Q121" s="63" t="s">
        <v>133</v>
      </c>
      <c r="R121" s="63" t="s">
        <v>134</v>
      </c>
      <c r="S121" s="63" t="s">
        <v>135</v>
      </c>
      <c r="T121" s="64" t="s">
        <v>136</v>
      </c>
      <c r="U121" s="120"/>
      <c r="V121" s="120"/>
      <c r="W121" s="120"/>
      <c r="X121" s="120"/>
      <c r="Y121" s="120"/>
      <c r="Z121" s="120"/>
      <c r="AA121" s="120"/>
      <c r="AB121" s="120"/>
      <c r="AC121" s="120"/>
      <c r="AD121" s="120"/>
      <c r="AE121" s="120"/>
    </row>
    <row r="122" spans="1:63" s="2" customFormat="1" ht="22.9" customHeight="1">
      <c r="A122" s="32"/>
      <c r="B122" s="33"/>
      <c r="C122" s="69" t="s">
        <v>137</v>
      </c>
      <c r="D122" s="32"/>
      <c r="E122" s="32"/>
      <c r="F122" s="32"/>
      <c r="G122" s="32"/>
      <c r="H122" s="32"/>
      <c r="I122" s="32"/>
      <c r="J122" s="127">
        <f>BK122</f>
        <v>0</v>
      </c>
      <c r="K122" s="32"/>
      <c r="L122" s="33"/>
      <c r="M122" s="65"/>
      <c r="N122" s="56"/>
      <c r="O122" s="66"/>
      <c r="P122" s="128">
        <f>P123+P183+P195</f>
        <v>0</v>
      </c>
      <c r="Q122" s="66"/>
      <c r="R122" s="128">
        <f>R123+R183+R195</f>
        <v>2.70022</v>
      </c>
      <c r="S122" s="66"/>
      <c r="T122" s="129">
        <f>T123+T183+T195</f>
        <v>0.008</v>
      </c>
      <c r="U122" s="32"/>
      <c r="V122" s="32"/>
      <c r="W122" s="32"/>
      <c r="X122" s="32"/>
      <c r="Y122" s="32"/>
      <c r="Z122" s="32"/>
      <c r="AA122" s="32"/>
      <c r="AB122" s="32"/>
      <c r="AC122" s="32"/>
      <c r="AD122" s="32"/>
      <c r="AE122" s="32"/>
      <c r="AT122" s="17" t="s">
        <v>73</v>
      </c>
      <c r="AU122" s="17" t="s">
        <v>116</v>
      </c>
      <c r="BK122" s="130">
        <f>BK123+BK183+BK195</f>
        <v>0</v>
      </c>
    </row>
    <row r="123" spans="2:63" s="12" customFormat="1" ht="25.9" customHeight="1">
      <c r="B123" s="131"/>
      <c r="D123" s="132" t="s">
        <v>73</v>
      </c>
      <c r="E123" s="133" t="s">
        <v>138</v>
      </c>
      <c r="F123" s="133" t="s">
        <v>139</v>
      </c>
      <c r="I123" s="134"/>
      <c r="J123" s="135">
        <f>BK123</f>
        <v>0</v>
      </c>
      <c r="L123" s="131"/>
      <c r="M123" s="136"/>
      <c r="N123" s="137"/>
      <c r="O123" s="137"/>
      <c r="P123" s="138">
        <f>P124+P167+P182</f>
        <v>0</v>
      </c>
      <c r="Q123" s="137"/>
      <c r="R123" s="138">
        <f>R124+R167+R182</f>
        <v>2.70022</v>
      </c>
      <c r="S123" s="137"/>
      <c r="T123" s="139">
        <f>T124+T167+T182</f>
        <v>0.008</v>
      </c>
      <c r="AR123" s="132" t="s">
        <v>82</v>
      </c>
      <c r="AT123" s="140" t="s">
        <v>73</v>
      </c>
      <c r="AU123" s="140" t="s">
        <v>74</v>
      </c>
      <c r="AY123" s="132" t="s">
        <v>140</v>
      </c>
      <c r="BK123" s="141">
        <f>BK124+BK167+BK182</f>
        <v>0</v>
      </c>
    </row>
    <row r="124" spans="2:63" s="12" customFormat="1" ht="22.9" customHeight="1">
      <c r="B124" s="131"/>
      <c r="D124" s="132" t="s">
        <v>73</v>
      </c>
      <c r="E124" s="142" t="s">
        <v>151</v>
      </c>
      <c r="F124" s="142" t="s">
        <v>152</v>
      </c>
      <c r="I124" s="134"/>
      <c r="J124" s="143">
        <f>BK124</f>
        <v>0</v>
      </c>
      <c r="L124" s="131"/>
      <c r="M124" s="136"/>
      <c r="N124" s="137"/>
      <c r="O124" s="137"/>
      <c r="P124" s="138">
        <f>SUM(P125:P166)</f>
        <v>0</v>
      </c>
      <c r="Q124" s="137"/>
      <c r="R124" s="138">
        <f>SUM(R125:R166)</f>
        <v>2.4238999999999997</v>
      </c>
      <c r="S124" s="137"/>
      <c r="T124" s="139">
        <f>SUM(T125:T166)</f>
        <v>0</v>
      </c>
      <c r="AR124" s="132" t="s">
        <v>82</v>
      </c>
      <c r="AT124" s="140" t="s">
        <v>73</v>
      </c>
      <c r="AU124" s="140" t="s">
        <v>82</v>
      </c>
      <c r="AY124" s="132" t="s">
        <v>140</v>
      </c>
      <c r="BK124" s="141">
        <f>SUM(BK125:BK166)</f>
        <v>0</v>
      </c>
    </row>
    <row r="125" spans="1:65" s="2" customFormat="1" ht="24.2" customHeight="1">
      <c r="A125" s="32"/>
      <c r="B125" s="144"/>
      <c r="C125" s="145" t="s">
        <v>409</v>
      </c>
      <c r="D125" s="145" t="s">
        <v>143</v>
      </c>
      <c r="E125" s="146" t="s">
        <v>774</v>
      </c>
      <c r="F125" s="147" t="s">
        <v>775</v>
      </c>
      <c r="G125" s="148" t="s">
        <v>156</v>
      </c>
      <c r="H125" s="149">
        <v>24</v>
      </c>
      <c r="I125" s="150"/>
      <c r="J125" s="151">
        <f>ROUND(I125*H125,2)</f>
        <v>0</v>
      </c>
      <c r="K125" s="152"/>
      <c r="L125" s="33"/>
      <c r="M125" s="153" t="s">
        <v>1</v>
      </c>
      <c r="N125" s="154" t="s">
        <v>39</v>
      </c>
      <c r="O125" s="58"/>
      <c r="P125" s="155">
        <f>O125*H125</f>
        <v>0</v>
      </c>
      <c r="Q125" s="155">
        <v>0</v>
      </c>
      <c r="R125" s="155">
        <f>Q125*H125</f>
        <v>0</v>
      </c>
      <c r="S125" s="155">
        <v>0</v>
      </c>
      <c r="T125" s="156">
        <f>S125*H125</f>
        <v>0</v>
      </c>
      <c r="U125" s="32"/>
      <c r="V125" s="32"/>
      <c r="W125" s="32"/>
      <c r="X125" s="32"/>
      <c r="Y125" s="32"/>
      <c r="Z125" s="32"/>
      <c r="AA125" s="32"/>
      <c r="AB125" s="32"/>
      <c r="AC125" s="32"/>
      <c r="AD125" s="32"/>
      <c r="AE125" s="32"/>
      <c r="AR125" s="157" t="s">
        <v>147</v>
      </c>
      <c r="AT125" s="157" t="s">
        <v>143</v>
      </c>
      <c r="AU125" s="157" t="s">
        <v>84</v>
      </c>
      <c r="AY125" s="17" t="s">
        <v>140</v>
      </c>
      <c r="BE125" s="158">
        <f>IF(N125="základní",J125,0)</f>
        <v>0</v>
      </c>
      <c r="BF125" s="158">
        <f>IF(N125="snížená",J125,0)</f>
        <v>0</v>
      </c>
      <c r="BG125" s="158">
        <f>IF(N125="zákl. přenesená",J125,0)</f>
        <v>0</v>
      </c>
      <c r="BH125" s="158">
        <f>IF(N125="sníž. přenesená",J125,0)</f>
        <v>0</v>
      </c>
      <c r="BI125" s="158">
        <f>IF(N125="nulová",J125,0)</f>
        <v>0</v>
      </c>
      <c r="BJ125" s="17" t="s">
        <v>82</v>
      </c>
      <c r="BK125" s="158">
        <f>ROUND(I125*H125,2)</f>
        <v>0</v>
      </c>
      <c r="BL125" s="17" t="s">
        <v>147</v>
      </c>
      <c r="BM125" s="157" t="s">
        <v>776</v>
      </c>
    </row>
    <row r="126" spans="1:47" s="2" customFormat="1" ht="29.25">
      <c r="A126" s="32"/>
      <c r="B126" s="33"/>
      <c r="C126" s="32"/>
      <c r="D126" s="159" t="s">
        <v>149</v>
      </c>
      <c r="E126" s="32"/>
      <c r="F126" s="160" t="s">
        <v>777</v>
      </c>
      <c r="G126" s="32"/>
      <c r="H126" s="32"/>
      <c r="I126" s="161"/>
      <c r="J126" s="32"/>
      <c r="K126" s="32"/>
      <c r="L126" s="33"/>
      <c r="M126" s="162"/>
      <c r="N126" s="163"/>
      <c r="O126" s="58"/>
      <c r="P126" s="58"/>
      <c r="Q126" s="58"/>
      <c r="R126" s="58"/>
      <c r="S126" s="58"/>
      <c r="T126" s="59"/>
      <c r="U126" s="32"/>
      <c r="V126" s="32"/>
      <c r="W126" s="32"/>
      <c r="X126" s="32"/>
      <c r="Y126" s="32"/>
      <c r="Z126" s="32"/>
      <c r="AA126" s="32"/>
      <c r="AB126" s="32"/>
      <c r="AC126" s="32"/>
      <c r="AD126" s="32"/>
      <c r="AE126" s="32"/>
      <c r="AT126" s="17" t="s">
        <v>149</v>
      </c>
      <c r="AU126" s="17" t="s">
        <v>84</v>
      </c>
    </row>
    <row r="127" spans="1:65" s="2" customFormat="1" ht="21.75" customHeight="1">
      <c r="A127" s="32"/>
      <c r="B127" s="144"/>
      <c r="C127" s="145" t="s">
        <v>398</v>
      </c>
      <c r="D127" s="145" t="s">
        <v>143</v>
      </c>
      <c r="E127" s="146" t="s">
        <v>778</v>
      </c>
      <c r="F127" s="147" t="s">
        <v>779</v>
      </c>
      <c r="G127" s="148" t="s">
        <v>156</v>
      </c>
      <c r="H127" s="149">
        <v>10</v>
      </c>
      <c r="I127" s="150"/>
      <c r="J127" s="151">
        <f>ROUND(I127*H127,2)</f>
        <v>0</v>
      </c>
      <c r="K127" s="152"/>
      <c r="L127" s="33"/>
      <c r="M127" s="153" t="s">
        <v>1</v>
      </c>
      <c r="N127" s="154" t="s">
        <v>39</v>
      </c>
      <c r="O127" s="58"/>
      <c r="P127" s="155">
        <f>O127*H127</f>
        <v>0</v>
      </c>
      <c r="Q127" s="155">
        <v>0</v>
      </c>
      <c r="R127" s="155">
        <f>Q127*H127</f>
        <v>0</v>
      </c>
      <c r="S127" s="155">
        <v>0</v>
      </c>
      <c r="T127" s="156">
        <f>S127*H127</f>
        <v>0</v>
      </c>
      <c r="U127" s="32"/>
      <c r="V127" s="32"/>
      <c r="W127" s="32"/>
      <c r="X127" s="32"/>
      <c r="Y127" s="32"/>
      <c r="Z127" s="32"/>
      <c r="AA127" s="32"/>
      <c r="AB127" s="32"/>
      <c r="AC127" s="32"/>
      <c r="AD127" s="32"/>
      <c r="AE127" s="32"/>
      <c r="AR127" s="157" t="s">
        <v>147</v>
      </c>
      <c r="AT127" s="157" t="s">
        <v>143</v>
      </c>
      <c r="AU127" s="157" t="s">
        <v>84</v>
      </c>
      <c r="AY127" s="17" t="s">
        <v>140</v>
      </c>
      <c r="BE127" s="158">
        <f>IF(N127="základní",J127,0)</f>
        <v>0</v>
      </c>
      <c r="BF127" s="158">
        <f>IF(N127="snížená",J127,0)</f>
        <v>0</v>
      </c>
      <c r="BG127" s="158">
        <f>IF(N127="zákl. přenesená",J127,0)</f>
        <v>0</v>
      </c>
      <c r="BH127" s="158">
        <f>IF(N127="sníž. přenesená",J127,0)</f>
        <v>0</v>
      </c>
      <c r="BI127" s="158">
        <f>IF(N127="nulová",J127,0)</f>
        <v>0</v>
      </c>
      <c r="BJ127" s="17" t="s">
        <v>82</v>
      </c>
      <c r="BK127" s="158">
        <f>ROUND(I127*H127,2)</f>
        <v>0</v>
      </c>
      <c r="BL127" s="17" t="s">
        <v>147</v>
      </c>
      <c r="BM127" s="157" t="s">
        <v>780</v>
      </c>
    </row>
    <row r="128" spans="1:47" s="2" customFormat="1" ht="39">
      <c r="A128" s="32"/>
      <c r="B128" s="33"/>
      <c r="C128" s="32"/>
      <c r="D128" s="159" t="s">
        <v>149</v>
      </c>
      <c r="E128" s="32"/>
      <c r="F128" s="160" t="s">
        <v>781</v>
      </c>
      <c r="G128" s="32"/>
      <c r="H128" s="32"/>
      <c r="I128" s="161"/>
      <c r="J128" s="32"/>
      <c r="K128" s="32"/>
      <c r="L128" s="33"/>
      <c r="M128" s="162"/>
      <c r="N128" s="163"/>
      <c r="O128" s="58"/>
      <c r="P128" s="58"/>
      <c r="Q128" s="58"/>
      <c r="R128" s="58"/>
      <c r="S128" s="58"/>
      <c r="T128" s="59"/>
      <c r="U128" s="32"/>
      <c r="V128" s="32"/>
      <c r="W128" s="32"/>
      <c r="X128" s="32"/>
      <c r="Y128" s="32"/>
      <c r="Z128" s="32"/>
      <c r="AA128" s="32"/>
      <c r="AB128" s="32"/>
      <c r="AC128" s="32"/>
      <c r="AD128" s="32"/>
      <c r="AE128" s="32"/>
      <c r="AT128" s="17" t="s">
        <v>149</v>
      </c>
      <c r="AU128" s="17" t="s">
        <v>84</v>
      </c>
    </row>
    <row r="129" spans="1:65" s="2" customFormat="1" ht="16.5" customHeight="1">
      <c r="A129" s="32"/>
      <c r="B129" s="144"/>
      <c r="C129" s="145" t="s">
        <v>388</v>
      </c>
      <c r="D129" s="145" t="s">
        <v>143</v>
      </c>
      <c r="E129" s="146" t="s">
        <v>782</v>
      </c>
      <c r="F129" s="147" t="s">
        <v>783</v>
      </c>
      <c r="G129" s="148" t="s">
        <v>156</v>
      </c>
      <c r="H129" s="149">
        <v>2</v>
      </c>
      <c r="I129" s="150"/>
      <c r="J129" s="151">
        <f>ROUND(I129*H129,2)</f>
        <v>0</v>
      </c>
      <c r="K129" s="152"/>
      <c r="L129" s="33"/>
      <c r="M129" s="153" t="s">
        <v>1</v>
      </c>
      <c r="N129" s="154" t="s">
        <v>39</v>
      </c>
      <c r="O129" s="58"/>
      <c r="P129" s="155">
        <f>O129*H129</f>
        <v>0</v>
      </c>
      <c r="Q129" s="155">
        <v>0</v>
      </c>
      <c r="R129" s="155">
        <f>Q129*H129</f>
        <v>0</v>
      </c>
      <c r="S129" s="155">
        <v>0</v>
      </c>
      <c r="T129" s="156">
        <f>S129*H129</f>
        <v>0</v>
      </c>
      <c r="U129" s="32"/>
      <c r="V129" s="32"/>
      <c r="W129" s="32"/>
      <c r="X129" s="32"/>
      <c r="Y129" s="32"/>
      <c r="Z129" s="32"/>
      <c r="AA129" s="32"/>
      <c r="AB129" s="32"/>
      <c r="AC129" s="32"/>
      <c r="AD129" s="32"/>
      <c r="AE129" s="32"/>
      <c r="AR129" s="157" t="s">
        <v>147</v>
      </c>
      <c r="AT129" s="157" t="s">
        <v>143</v>
      </c>
      <c r="AU129" s="157" t="s">
        <v>84</v>
      </c>
      <c r="AY129" s="17" t="s">
        <v>140</v>
      </c>
      <c r="BE129" s="158">
        <f>IF(N129="základní",J129,0)</f>
        <v>0</v>
      </c>
      <c r="BF129" s="158">
        <f>IF(N129="snížená",J129,0)</f>
        <v>0</v>
      </c>
      <c r="BG129" s="158">
        <f>IF(N129="zákl. přenesená",J129,0)</f>
        <v>0</v>
      </c>
      <c r="BH129" s="158">
        <f>IF(N129="sníž. přenesená",J129,0)</f>
        <v>0</v>
      </c>
      <c r="BI129" s="158">
        <f>IF(N129="nulová",J129,0)</f>
        <v>0</v>
      </c>
      <c r="BJ129" s="17" t="s">
        <v>82</v>
      </c>
      <c r="BK129" s="158">
        <f>ROUND(I129*H129,2)</f>
        <v>0</v>
      </c>
      <c r="BL129" s="17" t="s">
        <v>147</v>
      </c>
      <c r="BM129" s="157" t="s">
        <v>784</v>
      </c>
    </row>
    <row r="130" spans="1:47" s="2" customFormat="1" ht="29.25">
      <c r="A130" s="32"/>
      <c r="B130" s="33"/>
      <c r="C130" s="32"/>
      <c r="D130" s="159" t="s">
        <v>149</v>
      </c>
      <c r="E130" s="32"/>
      <c r="F130" s="160" t="s">
        <v>158</v>
      </c>
      <c r="G130" s="32"/>
      <c r="H130" s="32"/>
      <c r="I130" s="161"/>
      <c r="J130" s="32"/>
      <c r="K130" s="32"/>
      <c r="L130" s="33"/>
      <c r="M130" s="162"/>
      <c r="N130" s="163"/>
      <c r="O130" s="58"/>
      <c r="P130" s="58"/>
      <c r="Q130" s="58"/>
      <c r="R130" s="58"/>
      <c r="S130" s="58"/>
      <c r="T130" s="59"/>
      <c r="U130" s="32"/>
      <c r="V130" s="32"/>
      <c r="W130" s="32"/>
      <c r="X130" s="32"/>
      <c r="Y130" s="32"/>
      <c r="Z130" s="32"/>
      <c r="AA130" s="32"/>
      <c r="AB130" s="32"/>
      <c r="AC130" s="32"/>
      <c r="AD130" s="32"/>
      <c r="AE130" s="32"/>
      <c r="AT130" s="17" t="s">
        <v>149</v>
      </c>
      <c r="AU130" s="17" t="s">
        <v>84</v>
      </c>
    </row>
    <row r="131" spans="1:65" s="2" customFormat="1" ht="24.2" customHeight="1">
      <c r="A131" s="32"/>
      <c r="B131" s="144"/>
      <c r="C131" s="164" t="s">
        <v>382</v>
      </c>
      <c r="D131" s="164" t="s">
        <v>160</v>
      </c>
      <c r="E131" s="165" t="s">
        <v>785</v>
      </c>
      <c r="F131" s="166" t="s">
        <v>786</v>
      </c>
      <c r="G131" s="167" t="s">
        <v>156</v>
      </c>
      <c r="H131" s="168">
        <v>2</v>
      </c>
      <c r="I131" s="169"/>
      <c r="J131" s="170">
        <f>ROUND(I131*H131,2)</f>
        <v>0</v>
      </c>
      <c r="K131" s="171"/>
      <c r="L131" s="172"/>
      <c r="M131" s="173" t="s">
        <v>1</v>
      </c>
      <c r="N131" s="174" t="s">
        <v>39</v>
      </c>
      <c r="O131" s="58"/>
      <c r="P131" s="155">
        <f>O131*H131</f>
        <v>0</v>
      </c>
      <c r="Q131" s="155">
        <v>0.003</v>
      </c>
      <c r="R131" s="155">
        <f>Q131*H131</f>
        <v>0.006</v>
      </c>
      <c r="S131" s="155">
        <v>0</v>
      </c>
      <c r="T131" s="156">
        <f>S131*H131</f>
        <v>0</v>
      </c>
      <c r="U131" s="32"/>
      <c r="V131" s="32"/>
      <c r="W131" s="32"/>
      <c r="X131" s="32"/>
      <c r="Y131" s="32"/>
      <c r="Z131" s="32"/>
      <c r="AA131" s="32"/>
      <c r="AB131" s="32"/>
      <c r="AC131" s="32"/>
      <c r="AD131" s="32"/>
      <c r="AE131" s="32"/>
      <c r="AR131" s="157" t="s">
        <v>163</v>
      </c>
      <c r="AT131" s="157" t="s">
        <v>160</v>
      </c>
      <c r="AU131" s="157" t="s">
        <v>84</v>
      </c>
      <c r="AY131" s="17" t="s">
        <v>140</v>
      </c>
      <c r="BE131" s="158">
        <f>IF(N131="základní",J131,0)</f>
        <v>0</v>
      </c>
      <c r="BF131" s="158">
        <f>IF(N131="snížená",J131,0)</f>
        <v>0</v>
      </c>
      <c r="BG131" s="158">
        <f>IF(N131="zákl. přenesená",J131,0)</f>
        <v>0</v>
      </c>
      <c r="BH131" s="158">
        <f>IF(N131="sníž. přenesená",J131,0)</f>
        <v>0</v>
      </c>
      <c r="BI131" s="158">
        <f>IF(N131="nulová",J131,0)</f>
        <v>0</v>
      </c>
      <c r="BJ131" s="17" t="s">
        <v>82</v>
      </c>
      <c r="BK131" s="158">
        <f>ROUND(I131*H131,2)</f>
        <v>0</v>
      </c>
      <c r="BL131" s="17" t="s">
        <v>147</v>
      </c>
      <c r="BM131" s="157" t="s">
        <v>787</v>
      </c>
    </row>
    <row r="132" spans="1:47" s="2" customFormat="1" ht="12">
      <c r="A132" s="32"/>
      <c r="B132" s="33"/>
      <c r="C132" s="32"/>
      <c r="D132" s="159" t="s">
        <v>149</v>
      </c>
      <c r="E132" s="32"/>
      <c r="F132" s="160" t="s">
        <v>788</v>
      </c>
      <c r="G132" s="32"/>
      <c r="H132" s="32"/>
      <c r="I132" s="161"/>
      <c r="J132" s="32"/>
      <c r="K132" s="32"/>
      <c r="L132" s="33"/>
      <c r="M132" s="162"/>
      <c r="N132" s="163"/>
      <c r="O132" s="58"/>
      <c r="P132" s="58"/>
      <c r="Q132" s="58"/>
      <c r="R132" s="58"/>
      <c r="S132" s="58"/>
      <c r="T132" s="59"/>
      <c r="U132" s="32"/>
      <c r="V132" s="32"/>
      <c r="W132" s="32"/>
      <c r="X132" s="32"/>
      <c r="Y132" s="32"/>
      <c r="Z132" s="32"/>
      <c r="AA132" s="32"/>
      <c r="AB132" s="32"/>
      <c r="AC132" s="32"/>
      <c r="AD132" s="32"/>
      <c r="AE132" s="32"/>
      <c r="AT132" s="17" t="s">
        <v>149</v>
      </c>
      <c r="AU132" s="17" t="s">
        <v>84</v>
      </c>
    </row>
    <row r="133" spans="1:65" s="2" customFormat="1" ht="24.2" customHeight="1">
      <c r="A133" s="32"/>
      <c r="B133" s="144"/>
      <c r="C133" s="145" t="s">
        <v>301</v>
      </c>
      <c r="D133" s="145" t="s">
        <v>143</v>
      </c>
      <c r="E133" s="146" t="s">
        <v>789</v>
      </c>
      <c r="F133" s="147" t="s">
        <v>790</v>
      </c>
      <c r="G133" s="148" t="s">
        <v>156</v>
      </c>
      <c r="H133" s="149">
        <v>4</v>
      </c>
      <c r="I133" s="150"/>
      <c r="J133" s="151">
        <f>ROUND(I133*H133,2)</f>
        <v>0</v>
      </c>
      <c r="K133" s="152"/>
      <c r="L133" s="33"/>
      <c r="M133" s="153" t="s">
        <v>1</v>
      </c>
      <c r="N133" s="154" t="s">
        <v>39</v>
      </c>
      <c r="O133" s="58"/>
      <c r="P133" s="155">
        <f>O133*H133</f>
        <v>0</v>
      </c>
      <c r="Q133" s="155">
        <v>0</v>
      </c>
      <c r="R133" s="155">
        <f>Q133*H133</f>
        <v>0</v>
      </c>
      <c r="S133" s="155">
        <v>0</v>
      </c>
      <c r="T133" s="156">
        <f>S133*H133</f>
        <v>0</v>
      </c>
      <c r="U133" s="32"/>
      <c r="V133" s="32"/>
      <c r="W133" s="32"/>
      <c r="X133" s="32"/>
      <c r="Y133" s="32"/>
      <c r="Z133" s="32"/>
      <c r="AA133" s="32"/>
      <c r="AB133" s="32"/>
      <c r="AC133" s="32"/>
      <c r="AD133" s="32"/>
      <c r="AE133" s="32"/>
      <c r="AR133" s="157" t="s">
        <v>147</v>
      </c>
      <c r="AT133" s="157" t="s">
        <v>143</v>
      </c>
      <c r="AU133" s="157" t="s">
        <v>84</v>
      </c>
      <c r="AY133" s="17" t="s">
        <v>140</v>
      </c>
      <c r="BE133" s="158">
        <f>IF(N133="základní",J133,0)</f>
        <v>0</v>
      </c>
      <c r="BF133" s="158">
        <f>IF(N133="snížená",J133,0)</f>
        <v>0</v>
      </c>
      <c r="BG133" s="158">
        <f>IF(N133="zákl. přenesená",J133,0)</f>
        <v>0</v>
      </c>
      <c r="BH133" s="158">
        <f>IF(N133="sníž. přenesená",J133,0)</f>
        <v>0</v>
      </c>
      <c r="BI133" s="158">
        <f>IF(N133="nulová",J133,0)</f>
        <v>0</v>
      </c>
      <c r="BJ133" s="17" t="s">
        <v>82</v>
      </c>
      <c r="BK133" s="158">
        <f>ROUND(I133*H133,2)</f>
        <v>0</v>
      </c>
      <c r="BL133" s="17" t="s">
        <v>147</v>
      </c>
      <c r="BM133" s="157" t="s">
        <v>791</v>
      </c>
    </row>
    <row r="134" spans="1:47" s="2" customFormat="1" ht="29.25">
      <c r="A134" s="32"/>
      <c r="B134" s="33"/>
      <c r="C134" s="32"/>
      <c r="D134" s="159" t="s">
        <v>149</v>
      </c>
      <c r="E134" s="32"/>
      <c r="F134" s="160" t="s">
        <v>792</v>
      </c>
      <c r="G134" s="32"/>
      <c r="H134" s="32"/>
      <c r="I134" s="161"/>
      <c r="J134" s="32"/>
      <c r="K134" s="32"/>
      <c r="L134" s="33"/>
      <c r="M134" s="162"/>
      <c r="N134" s="163"/>
      <c r="O134" s="58"/>
      <c r="P134" s="58"/>
      <c r="Q134" s="58"/>
      <c r="R134" s="58"/>
      <c r="S134" s="58"/>
      <c r="T134" s="59"/>
      <c r="U134" s="32"/>
      <c r="V134" s="32"/>
      <c r="W134" s="32"/>
      <c r="X134" s="32"/>
      <c r="Y134" s="32"/>
      <c r="Z134" s="32"/>
      <c r="AA134" s="32"/>
      <c r="AB134" s="32"/>
      <c r="AC134" s="32"/>
      <c r="AD134" s="32"/>
      <c r="AE134" s="32"/>
      <c r="AT134" s="17" t="s">
        <v>149</v>
      </c>
      <c r="AU134" s="17" t="s">
        <v>84</v>
      </c>
    </row>
    <row r="135" spans="1:65" s="2" customFormat="1" ht="24.2" customHeight="1">
      <c r="A135" s="32"/>
      <c r="B135" s="144"/>
      <c r="C135" s="164" t="s">
        <v>642</v>
      </c>
      <c r="D135" s="164" t="s">
        <v>160</v>
      </c>
      <c r="E135" s="165" t="s">
        <v>793</v>
      </c>
      <c r="F135" s="166" t="s">
        <v>794</v>
      </c>
      <c r="G135" s="167" t="s">
        <v>156</v>
      </c>
      <c r="H135" s="168">
        <v>4</v>
      </c>
      <c r="I135" s="169"/>
      <c r="J135" s="170">
        <f>ROUND(I135*H135,2)</f>
        <v>0</v>
      </c>
      <c r="K135" s="171"/>
      <c r="L135" s="172"/>
      <c r="M135" s="173" t="s">
        <v>1</v>
      </c>
      <c r="N135" s="174" t="s">
        <v>39</v>
      </c>
      <c r="O135" s="58"/>
      <c r="P135" s="155">
        <f>O135*H135</f>
        <v>0</v>
      </c>
      <c r="Q135" s="155">
        <v>0.0035</v>
      </c>
      <c r="R135" s="155">
        <f>Q135*H135</f>
        <v>0.014</v>
      </c>
      <c r="S135" s="155">
        <v>0</v>
      </c>
      <c r="T135" s="156">
        <f>S135*H135</f>
        <v>0</v>
      </c>
      <c r="U135" s="32"/>
      <c r="V135" s="32"/>
      <c r="W135" s="32"/>
      <c r="X135" s="32"/>
      <c r="Y135" s="32"/>
      <c r="Z135" s="32"/>
      <c r="AA135" s="32"/>
      <c r="AB135" s="32"/>
      <c r="AC135" s="32"/>
      <c r="AD135" s="32"/>
      <c r="AE135" s="32"/>
      <c r="AR135" s="157" t="s">
        <v>163</v>
      </c>
      <c r="AT135" s="157" t="s">
        <v>160</v>
      </c>
      <c r="AU135" s="157" t="s">
        <v>84</v>
      </c>
      <c r="AY135" s="17" t="s">
        <v>140</v>
      </c>
      <c r="BE135" s="158">
        <f>IF(N135="základní",J135,0)</f>
        <v>0</v>
      </c>
      <c r="BF135" s="158">
        <f>IF(N135="snížená",J135,0)</f>
        <v>0</v>
      </c>
      <c r="BG135" s="158">
        <f>IF(N135="zákl. přenesená",J135,0)</f>
        <v>0</v>
      </c>
      <c r="BH135" s="158">
        <f>IF(N135="sníž. přenesená",J135,0)</f>
        <v>0</v>
      </c>
      <c r="BI135" s="158">
        <f>IF(N135="nulová",J135,0)</f>
        <v>0</v>
      </c>
      <c r="BJ135" s="17" t="s">
        <v>82</v>
      </c>
      <c r="BK135" s="158">
        <f>ROUND(I135*H135,2)</f>
        <v>0</v>
      </c>
      <c r="BL135" s="17" t="s">
        <v>147</v>
      </c>
      <c r="BM135" s="157" t="s">
        <v>795</v>
      </c>
    </row>
    <row r="136" spans="1:47" s="2" customFormat="1" ht="12">
      <c r="A136" s="32"/>
      <c r="B136" s="33"/>
      <c r="C136" s="32"/>
      <c r="D136" s="159" t="s">
        <v>149</v>
      </c>
      <c r="E136" s="32"/>
      <c r="F136" s="160" t="s">
        <v>796</v>
      </c>
      <c r="G136" s="32"/>
      <c r="H136" s="32"/>
      <c r="I136" s="161"/>
      <c r="J136" s="32"/>
      <c r="K136" s="32"/>
      <c r="L136" s="33"/>
      <c r="M136" s="162"/>
      <c r="N136" s="163"/>
      <c r="O136" s="58"/>
      <c r="P136" s="58"/>
      <c r="Q136" s="58"/>
      <c r="R136" s="58"/>
      <c r="S136" s="58"/>
      <c r="T136" s="59"/>
      <c r="U136" s="32"/>
      <c r="V136" s="32"/>
      <c r="W136" s="32"/>
      <c r="X136" s="32"/>
      <c r="Y136" s="32"/>
      <c r="Z136" s="32"/>
      <c r="AA136" s="32"/>
      <c r="AB136" s="32"/>
      <c r="AC136" s="32"/>
      <c r="AD136" s="32"/>
      <c r="AE136" s="32"/>
      <c r="AT136" s="17" t="s">
        <v>149</v>
      </c>
      <c r="AU136" s="17" t="s">
        <v>84</v>
      </c>
    </row>
    <row r="137" spans="1:65" s="2" customFormat="1" ht="21.75" customHeight="1">
      <c r="A137" s="32"/>
      <c r="B137" s="144"/>
      <c r="C137" s="145" t="s">
        <v>277</v>
      </c>
      <c r="D137" s="145" t="s">
        <v>143</v>
      </c>
      <c r="E137" s="146" t="s">
        <v>797</v>
      </c>
      <c r="F137" s="147" t="s">
        <v>798</v>
      </c>
      <c r="G137" s="148" t="s">
        <v>156</v>
      </c>
      <c r="H137" s="149">
        <v>4</v>
      </c>
      <c r="I137" s="150"/>
      <c r="J137" s="151">
        <f>ROUND(I137*H137,2)</f>
        <v>0</v>
      </c>
      <c r="K137" s="152"/>
      <c r="L137" s="33"/>
      <c r="M137" s="153" t="s">
        <v>1</v>
      </c>
      <c r="N137" s="154" t="s">
        <v>39</v>
      </c>
      <c r="O137" s="58"/>
      <c r="P137" s="155">
        <f>O137*H137</f>
        <v>0</v>
      </c>
      <c r="Q137" s="155">
        <v>0</v>
      </c>
      <c r="R137" s="155">
        <f>Q137*H137</f>
        <v>0</v>
      </c>
      <c r="S137" s="155">
        <v>0</v>
      </c>
      <c r="T137" s="156">
        <f>S137*H137</f>
        <v>0</v>
      </c>
      <c r="U137" s="32"/>
      <c r="V137" s="32"/>
      <c r="W137" s="32"/>
      <c r="X137" s="32"/>
      <c r="Y137" s="32"/>
      <c r="Z137" s="32"/>
      <c r="AA137" s="32"/>
      <c r="AB137" s="32"/>
      <c r="AC137" s="32"/>
      <c r="AD137" s="32"/>
      <c r="AE137" s="32"/>
      <c r="AR137" s="157" t="s">
        <v>147</v>
      </c>
      <c r="AT137" s="157" t="s">
        <v>143</v>
      </c>
      <c r="AU137" s="157" t="s">
        <v>84</v>
      </c>
      <c r="AY137" s="17" t="s">
        <v>140</v>
      </c>
      <c r="BE137" s="158">
        <f>IF(N137="základní",J137,0)</f>
        <v>0</v>
      </c>
      <c r="BF137" s="158">
        <f>IF(N137="snížená",J137,0)</f>
        <v>0</v>
      </c>
      <c r="BG137" s="158">
        <f>IF(N137="zákl. přenesená",J137,0)</f>
        <v>0</v>
      </c>
      <c r="BH137" s="158">
        <f>IF(N137="sníž. přenesená",J137,0)</f>
        <v>0</v>
      </c>
      <c r="BI137" s="158">
        <f>IF(N137="nulová",J137,0)</f>
        <v>0</v>
      </c>
      <c r="BJ137" s="17" t="s">
        <v>82</v>
      </c>
      <c r="BK137" s="158">
        <f>ROUND(I137*H137,2)</f>
        <v>0</v>
      </c>
      <c r="BL137" s="17" t="s">
        <v>147</v>
      </c>
      <c r="BM137" s="157" t="s">
        <v>799</v>
      </c>
    </row>
    <row r="138" spans="1:47" s="2" customFormat="1" ht="39">
      <c r="A138" s="32"/>
      <c r="B138" s="33"/>
      <c r="C138" s="32"/>
      <c r="D138" s="159" t="s">
        <v>149</v>
      </c>
      <c r="E138" s="32"/>
      <c r="F138" s="160" t="s">
        <v>800</v>
      </c>
      <c r="G138" s="32"/>
      <c r="H138" s="32"/>
      <c r="I138" s="161"/>
      <c r="J138" s="32"/>
      <c r="K138" s="32"/>
      <c r="L138" s="33"/>
      <c r="M138" s="162"/>
      <c r="N138" s="163"/>
      <c r="O138" s="58"/>
      <c r="P138" s="58"/>
      <c r="Q138" s="58"/>
      <c r="R138" s="58"/>
      <c r="S138" s="58"/>
      <c r="T138" s="59"/>
      <c r="U138" s="32"/>
      <c r="V138" s="32"/>
      <c r="W138" s="32"/>
      <c r="X138" s="32"/>
      <c r="Y138" s="32"/>
      <c r="Z138" s="32"/>
      <c r="AA138" s="32"/>
      <c r="AB138" s="32"/>
      <c r="AC138" s="32"/>
      <c r="AD138" s="32"/>
      <c r="AE138" s="32"/>
      <c r="AT138" s="17" t="s">
        <v>149</v>
      </c>
      <c r="AU138" s="17" t="s">
        <v>84</v>
      </c>
    </row>
    <row r="139" spans="1:65" s="2" customFormat="1" ht="16.5" customHeight="1">
      <c r="A139" s="32"/>
      <c r="B139" s="144"/>
      <c r="C139" s="164" t="s">
        <v>801</v>
      </c>
      <c r="D139" s="164" t="s">
        <v>160</v>
      </c>
      <c r="E139" s="165" t="s">
        <v>802</v>
      </c>
      <c r="F139" s="166" t="s">
        <v>803</v>
      </c>
      <c r="G139" s="167" t="s">
        <v>156</v>
      </c>
      <c r="H139" s="168">
        <v>4</v>
      </c>
      <c r="I139" s="169"/>
      <c r="J139" s="170">
        <f>ROUND(I139*H139,2)</f>
        <v>0</v>
      </c>
      <c r="K139" s="171"/>
      <c r="L139" s="172"/>
      <c r="M139" s="173" t="s">
        <v>1</v>
      </c>
      <c r="N139" s="174" t="s">
        <v>39</v>
      </c>
      <c r="O139" s="58"/>
      <c r="P139" s="155">
        <f>O139*H139</f>
        <v>0</v>
      </c>
      <c r="Q139" s="155">
        <v>0.00225</v>
      </c>
      <c r="R139" s="155">
        <f>Q139*H139</f>
        <v>0.009</v>
      </c>
      <c r="S139" s="155">
        <v>0</v>
      </c>
      <c r="T139" s="156">
        <f>S139*H139</f>
        <v>0</v>
      </c>
      <c r="U139" s="32"/>
      <c r="V139" s="32"/>
      <c r="W139" s="32"/>
      <c r="X139" s="32"/>
      <c r="Y139" s="32"/>
      <c r="Z139" s="32"/>
      <c r="AA139" s="32"/>
      <c r="AB139" s="32"/>
      <c r="AC139" s="32"/>
      <c r="AD139" s="32"/>
      <c r="AE139" s="32"/>
      <c r="AR139" s="157" t="s">
        <v>163</v>
      </c>
      <c r="AT139" s="157" t="s">
        <v>160</v>
      </c>
      <c r="AU139" s="157" t="s">
        <v>84</v>
      </c>
      <c r="AY139" s="17" t="s">
        <v>140</v>
      </c>
      <c r="BE139" s="158">
        <f>IF(N139="základní",J139,0)</f>
        <v>0</v>
      </c>
      <c r="BF139" s="158">
        <f>IF(N139="snížená",J139,0)</f>
        <v>0</v>
      </c>
      <c r="BG139" s="158">
        <f>IF(N139="zákl. přenesená",J139,0)</f>
        <v>0</v>
      </c>
      <c r="BH139" s="158">
        <f>IF(N139="sníž. přenesená",J139,0)</f>
        <v>0</v>
      </c>
      <c r="BI139" s="158">
        <f>IF(N139="nulová",J139,0)</f>
        <v>0</v>
      </c>
      <c r="BJ139" s="17" t="s">
        <v>82</v>
      </c>
      <c r="BK139" s="158">
        <f>ROUND(I139*H139,2)</f>
        <v>0</v>
      </c>
      <c r="BL139" s="17" t="s">
        <v>147</v>
      </c>
      <c r="BM139" s="157" t="s">
        <v>804</v>
      </c>
    </row>
    <row r="140" spans="1:47" s="2" customFormat="1" ht="12">
      <c r="A140" s="32"/>
      <c r="B140" s="33"/>
      <c r="C140" s="32"/>
      <c r="D140" s="159" t="s">
        <v>149</v>
      </c>
      <c r="E140" s="32"/>
      <c r="F140" s="160" t="s">
        <v>803</v>
      </c>
      <c r="G140" s="32"/>
      <c r="H140" s="32"/>
      <c r="I140" s="161"/>
      <c r="J140" s="32"/>
      <c r="K140" s="32"/>
      <c r="L140" s="33"/>
      <c r="M140" s="162"/>
      <c r="N140" s="163"/>
      <c r="O140" s="58"/>
      <c r="P140" s="58"/>
      <c r="Q140" s="58"/>
      <c r="R140" s="58"/>
      <c r="S140" s="58"/>
      <c r="T140" s="59"/>
      <c r="U140" s="32"/>
      <c r="V140" s="32"/>
      <c r="W140" s="32"/>
      <c r="X140" s="32"/>
      <c r="Y140" s="32"/>
      <c r="Z140" s="32"/>
      <c r="AA140" s="32"/>
      <c r="AB140" s="32"/>
      <c r="AC140" s="32"/>
      <c r="AD140" s="32"/>
      <c r="AE140" s="32"/>
      <c r="AT140" s="17" t="s">
        <v>149</v>
      </c>
      <c r="AU140" s="17" t="s">
        <v>84</v>
      </c>
    </row>
    <row r="141" spans="1:65" s="2" customFormat="1" ht="16.5" customHeight="1">
      <c r="A141" s="32"/>
      <c r="B141" s="144"/>
      <c r="C141" s="164" t="s">
        <v>619</v>
      </c>
      <c r="D141" s="164" t="s">
        <v>160</v>
      </c>
      <c r="E141" s="165" t="s">
        <v>805</v>
      </c>
      <c r="F141" s="166" t="s">
        <v>806</v>
      </c>
      <c r="G141" s="167" t="s">
        <v>156</v>
      </c>
      <c r="H141" s="168">
        <v>18</v>
      </c>
      <c r="I141" s="169"/>
      <c r="J141" s="170">
        <f>ROUND(I141*H141,2)</f>
        <v>0</v>
      </c>
      <c r="K141" s="171"/>
      <c r="L141" s="172"/>
      <c r="M141" s="173" t="s">
        <v>1</v>
      </c>
      <c r="N141" s="174" t="s">
        <v>39</v>
      </c>
      <c r="O141" s="58"/>
      <c r="P141" s="155">
        <f>O141*H141</f>
        <v>0</v>
      </c>
      <c r="Q141" s="155">
        <v>0.00265</v>
      </c>
      <c r="R141" s="155">
        <f>Q141*H141</f>
        <v>0.0477</v>
      </c>
      <c r="S141" s="155">
        <v>0</v>
      </c>
      <c r="T141" s="156">
        <f>S141*H141</f>
        <v>0</v>
      </c>
      <c r="U141" s="32"/>
      <c r="V141" s="32"/>
      <c r="W141" s="32"/>
      <c r="X141" s="32"/>
      <c r="Y141" s="32"/>
      <c r="Z141" s="32"/>
      <c r="AA141" s="32"/>
      <c r="AB141" s="32"/>
      <c r="AC141" s="32"/>
      <c r="AD141" s="32"/>
      <c r="AE141" s="32"/>
      <c r="AR141" s="157" t="s">
        <v>163</v>
      </c>
      <c r="AT141" s="157" t="s">
        <v>160</v>
      </c>
      <c r="AU141" s="157" t="s">
        <v>84</v>
      </c>
      <c r="AY141" s="17" t="s">
        <v>140</v>
      </c>
      <c r="BE141" s="158">
        <f>IF(N141="základní",J141,0)</f>
        <v>0</v>
      </c>
      <c r="BF141" s="158">
        <f>IF(N141="snížená",J141,0)</f>
        <v>0</v>
      </c>
      <c r="BG141" s="158">
        <f>IF(N141="zákl. přenesená",J141,0)</f>
        <v>0</v>
      </c>
      <c r="BH141" s="158">
        <f>IF(N141="sníž. přenesená",J141,0)</f>
        <v>0</v>
      </c>
      <c r="BI141" s="158">
        <f>IF(N141="nulová",J141,0)</f>
        <v>0</v>
      </c>
      <c r="BJ141" s="17" t="s">
        <v>82</v>
      </c>
      <c r="BK141" s="158">
        <f>ROUND(I141*H141,2)</f>
        <v>0</v>
      </c>
      <c r="BL141" s="17" t="s">
        <v>147</v>
      </c>
      <c r="BM141" s="157" t="s">
        <v>807</v>
      </c>
    </row>
    <row r="142" spans="1:47" s="2" customFormat="1" ht="12">
      <c r="A142" s="32"/>
      <c r="B142" s="33"/>
      <c r="C142" s="32"/>
      <c r="D142" s="159" t="s">
        <v>149</v>
      </c>
      <c r="E142" s="32"/>
      <c r="F142" s="160" t="s">
        <v>806</v>
      </c>
      <c r="G142" s="32"/>
      <c r="H142" s="32"/>
      <c r="I142" s="161"/>
      <c r="J142" s="32"/>
      <c r="K142" s="32"/>
      <c r="L142" s="33"/>
      <c r="M142" s="162"/>
      <c r="N142" s="163"/>
      <c r="O142" s="58"/>
      <c r="P142" s="58"/>
      <c r="Q142" s="58"/>
      <c r="R142" s="58"/>
      <c r="S142" s="58"/>
      <c r="T142" s="59"/>
      <c r="U142" s="32"/>
      <c r="V142" s="32"/>
      <c r="W142" s="32"/>
      <c r="X142" s="32"/>
      <c r="Y142" s="32"/>
      <c r="Z142" s="32"/>
      <c r="AA142" s="32"/>
      <c r="AB142" s="32"/>
      <c r="AC142" s="32"/>
      <c r="AD142" s="32"/>
      <c r="AE142" s="32"/>
      <c r="AT142" s="17" t="s">
        <v>149</v>
      </c>
      <c r="AU142" s="17" t="s">
        <v>84</v>
      </c>
    </row>
    <row r="143" spans="1:65" s="2" customFormat="1" ht="16.5" customHeight="1">
      <c r="A143" s="32"/>
      <c r="B143" s="144"/>
      <c r="C143" s="164" t="s">
        <v>624</v>
      </c>
      <c r="D143" s="164" t="s">
        <v>160</v>
      </c>
      <c r="E143" s="165" t="s">
        <v>808</v>
      </c>
      <c r="F143" s="166" t="s">
        <v>809</v>
      </c>
      <c r="G143" s="167" t="s">
        <v>156</v>
      </c>
      <c r="H143" s="168">
        <v>18</v>
      </c>
      <c r="I143" s="169"/>
      <c r="J143" s="170">
        <f>ROUND(I143*H143,2)</f>
        <v>0</v>
      </c>
      <c r="K143" s="171"/>
      <c r="L143" s="172"/>
      <c r="M143" s="173" t="s">
        <v>1</v>
      </c>
      <c r="N143" s="174" t="s">
        <v>39</v>
      </c>
      <c r="O143" s="58"/>
      <c r="P143" s="155">
        <f>O143*H143</f>
        <v>0</v>
      </c>
      <c r="Q143" s="155">
        <v>0</v>
      </c>
      <c r="R143" s="155">
        <f>Q143*H143</f>
        <v>0</v>
      </c>
      <c r="S143" s="155">
        <v>0</v>
      </c>
      <c r="T143" s="156">
        <f>S143*H143</f>
        <v>0</v>
      </c>
      <c r="U143" s="32"/>
      <c r="V143" s="32"/>
      <c r="W143" s="32"/>
      <c r="X143" s="32"/>
      <c r="Y143" s="32"/>
      <c r="Z143" s="32"/>
      <c r="AA143" s="32"/>
      <c r="AB143" s="32"/>
      <c r="AC143" s="32"/>
      <c r="AD143" s="32"/>
      <c r="AE143" s="32"/>
      <c r="AR143" s="157" t="s">
        <v>163</v>
      </c>
      <c r="AT143" s="157" t="s">
        <v>160</v>
      </c>
      <c r="AU143" s="157" t="s">
        <v>84</v>
      </c>
      <c r="AY143" s="17" t="s">
        <v>140</v>
      </c>
      <c r="BE143" s="158">
        <f>IF(N143="základní",J143,0)</f>
        <v>0</v>
      </c>
      <c r="BF143" s="158">
        <f>IF(N143="snížená",J143,0)</f>
        <v>0</v>
      </c>
      <c r="BG143" s="158">
        <f>IF(N143="zákl. přenesená",J143,0)</f>
        <v>0</v>
      </c>
      <c r="BH143" s="158">
        <f>IF(N143="sníž. přenesená",J143,0)</f>
        <v>0</v>
      </c>
      <c r="BI143" s="158">
        <f>IF(N143="nulová",J143,0)</f>
        <v>0</v>
      </c>
      <c r="BJ143" s="17" t="s">
        <v>82</v>
      </c>
      <c r="BK143" s="158">
        <f>ROUND(I143*H143,2)</f>
        <v>0</v>
      </c>
      <c r="BL143" s="17" t="s">
        <v>147</v>
      </c>
      <c r="BM143" s="157" t="s">
        <v>810</v>
      </c>
    </row>
    <row r="144" spans="1:47" s="2" customFormat="1" ht="12">
      <c r="A144" s="32"/>
      <c r="B144" s="33"/>
      <c r="C144" s="32"/>
      <c r="D144" s="159" t="s">
        <v>149</v>
      </c>
      <c r="E144" s="32"/>
      <c r="F144" s="160" t="s">
        <v>809</v>
      </c>
      <c r="G144" s="32"/>
      <c r="H144" s="32"/>
      <c r="I144" s="161"/>
      <c r="J144" s="32"/>
      <c r="K144" s="32"/>
      <c r="L144" s="33"/>
      <c r="M144" s="162"/>
      <c r="N144" s="163"/>
      <c r="O144" s="58"/>
      <c r="P144" s="58"/>
      <c r="Q144" s="58"/>
      <c r="R144" s="58"/>
      <c r="S144" s="58"/>
      <c r="T144" s="59"/>
      <c r="U144" s="32"/>
      <c r="V144" s="32"/>
      <c r="W144" s="32"/>
      <c r="X144" s="32"/>
      <c r="Y144" s="32"/>
      <c r="Z144" s="32"/>
      <c r="AA144" s="32"/>
      <c r="AB144" s="32"/>
      <c r="AC144" s="32"/>
      <c r="AD144" s="32"/>
      <c r="AE144" s="32"/>
      <c r="AT144" s="17" t="s">
        <v>149</v>
      </c>
      <c r="AU144" s="17" t="s">
        <v>84</v>
      </c>
    </row>
    <row r="145" spans="1:65" s="2" customFormat="1" ht="21.75" customHeight="1">
      <c r="A145" s="32"/>
      <c r="B145" s="144"/>
      <c r="C145" s="164" t="s">
        <v>281</v>
      </c>
      <c r="D145" s="164" t="s">
        <v>160</v>
      </c>
      <c r="E145" s="165" t="s">
        <v>811</v>
      </c>
      <c r="F145" s="166" t="s">
        <v>812</v>
      </c>
      <c r="G145" s="167" t="s">
        <v>156</v>
      </c>
      <c r="H145" s="168">
        <v>18</v>
      </c>
      <c r="I145" s="169"/>
      <c r="J145" s="170">
        <f>ROUND(I145*H145,2)</f>
        <v>0</v>
      </c>
      <c r="K145" s="171"/>
      <c r="L145" s="172"/>
      <c r="M145" s="173" t="s">
        <v>1</v>
      </c>
      <c r="N145" s="174" t="s">
        <v>39</v>
      </c>
      <c r="O145" s="58"/>
      <c r="P145" s="155">
        <f>O145*H145</f>
        <v>0</v>
      </c>
      <c r="Q145" s="155">
        <v>0</v>
      </c>
      <c r="R145" s="155">
        <f>Q145*H145</f>
        <v>0</v>
      </c>
      <c r="S145" s="155">
        <v>0</v>
      </c>
      <c r="T145" s="156">
        <f>S145*H145</f>
        <v>0</v>
      </c>
      <c r="U145" s="32"/>
      <c r="V145" s="32"/>
      <c r="W145" s="32"/>
      <c r="X145" s="32"/>
      <c r="Y145" s="32"/>
      <c r="Z145" s="32"/>
      <c r="AA145" s="32"/>
      <c r="AB145" s="32"/>
      <c r="AC145" s="32"/>
      <c r="AD145" s="32"/>
      <c r="AE145" s="32"/>
      <c r="AR145" s="157" t="s">
        <v>163</v>
      </c>
      <c r="AT145" s="157" t="s">
        <v>160</v>
      </c>
      <c r="AU145" s="157" t="s">
        <v>84</v>
      </c>
      <c r="AY145" s="17" t="s">
        <v>140</v>
      </c>
      <c r="BE145" s="158">
        <f>IF(N145="základní",J145,0)</f>
        <v>0</v>
      </c>
      <c r="BF145" s="158">
        <f>IF(N145="snížená",J145,0)</f>
        <v>0</v>
      </c>
      <c r="BG145" s="158">
        <f>IF(N145="zákl. přenesená",J145,0)</f>
        <v>0</v>
      </c>
      <c r="BH145" s="158">
        <f>IF(N145="sníž. přenesená",J145,0)</f>
        <v>0</v>
      </c>
      <c r="BI145" s="158">
        <f>IF(N145="nulová",J145,0)</f>
        <v>0</v>
      </c>
      <c r="BJ145" s="17" t="s">
        <v>82</v>
      </c>
      <c r="BK145" s="158">
        <f>ROUND(I145*H145,2)</f>
        <v>0</v>
      </c>
      <c r="BL145" s="17" t="s">
        <v>147</v>
      </c>
      <c r="BM145" s="157" t="s">
        <v>813</v>
      </c>
    </row>
    <row r="146" spans="1:47" s="2" customFormat="1" ht="12">
      <c r="A146" s="32"/>
      <c r="B146" s="33"/>
      <c r="C146" s="32"/>
      <c r="D146" s="159" t="s">
        <v>149</v>
      </c>
      <c r="E146" s="32"/>
      <c r="F146" s="160" t="s">
        <v>812</v>
      </c>
      <c r="G146" s="32"/>
      <c r="H146" s="32"/>
      <c r="I146" s="161"/>
      <c r="J146" s="32"/>
      <c r="K146" s="32"/>
      <c r="L146" s="33"/>
      <c r="M146" s="162"/>
      <c r="N146" s="163"/>
      <c r="O146" s="58"/>
      <c r="P146" s="58"/>
      <c r="Q146" s="58"/>
      <c r="R146" s="58"/>
      <c r="S146" s="58"/>
      <c r="T146" s="59"/>
      <c r="U146" s="32"/>
      <c r="V146" s="32"/>
      <c r="W146" s="32"/>
      <c r="X146" s="32"/>
      <c r="Y146" s="32"/>
      <c r="Z146" s="32"/>
      <c r="AA146" s="32"/>
      <c r="AB146" s="32"/>
      <c r="AC146" s="32"/>
      <c r="AD146" s="32"/>
      <c r="AE146" s="32"/>
      <c r="AT146" s="17" t="s">
        <v>149</v>
      </c>
      <c r="AU146" s="17" t="s">
        <v>84</v>
      </c>
    </row>
    <row r="147" spans="1:65" s="2" customFormat="1" ht="21.75" customHeight="1">
      <c r="A147" s="32"/>
      <c r="B147" s="144"/>
      <c r="C147" s="164" t="s">
        <v>629</v>
      </c>
      <c r="D147" s="164" t="s">
        <v>160</v>
      </c>
      <c r="E147" s="165" t="s">
        <v>814</v>
      </c>
      <c r="F147" s="166" t="s">
        <v>815</v>
      </c>
      <c r="G147" s="167" t="s">
        <v>156</v>
      </c>
      <c r="H147" s="168">
        <v>40</v>
      </c>
      <c r="I147" s="169"/>
      <c r="J147" s="170">
        <f>ROUND(I147*H147,2)</f>
        <v>0</v>
      </c>
      <c r="K147" s="171"/>
      <c r="L147" s="172"/>
      <c r="M147" s="173" t="s">
        <v>1</v>
      </c>
      <c r="N147" s="174" t="s">
        <v>39</v>
      </c>
      <c r="O147" s="58"/>
      <c r="P147" s="155">
        <f>O147*H147</f>
        <v>0</v>
      </c>
      <c r="Q147" s="155">
        <v>0.00015</v>
      </c>
      <c r="R147" s="155">
        <f>Q147*H147</f>
        <v>0.005999999999999999</v>
      </c>
      <c r="S147" s="155">
        <v>0</v>
      </c>
      <c r="T147" s="156">
        <f>S147*H147</f>
        <v>0</v>
      </c>
      <c r="U147" s="32"/>
      <c r="V147" s="32"/>
      <c r="W147" s="32"/>
      <c r="X147" s="32"/>
      <c r="Y147" s="32"/>
      <c r="Z147" s="32"/>
      <c r="AA147" s="32"/>
      <c r="AB147" s="32"/>
      <c r="AC147" s="32"/>
      <c r="AD147" s="32"/>
      <c r="AE147" s="32"/>
      <c r="AR147" s="157" t="s">
        <v>163</v>
      </c>
      <c r="AT147" s="157" t="s">
        <v>160</v>
      </c>
      <c r="AU147" s="157" t="s">
        <v>84</v>
      </c>
      <c r="AY147" s="17" t="s">
        <v>140</v>
      </c>
      <c r="BE147" s="158">
        <f>IF(N147="základní",J147,0)</f>
        <v>0</v>
      </c>
      <c r="BF147" s="158">
        <f>IF(N147="snížená",J147,0)</f>
        <v>0</v>
      </c>
      <c r="BG147" s="158">
        <f>IF(N147="zákl. přenesená",J147,0)</f>
        <v>0</v>
      </c>
      <c r="BH147" s="158">
        <f>IF(N147="sníž. přenesená",J147,0)</f>
        <v>0</v>
      </c>
      <c r="BI147" s="158">
        <f>IF(N147="nulová",J147,0)</f>
        <v>0</v>
      </c>
      <c r="BJ147" s="17" t="s">
        <v>82</v>
      </c>
      <c r="BK147" s="158">
        <f>ROUND(I147*H147,2)</f>
        <v>0</v>
      </c>
      <c r="BL147" s="17" t="s">
        <v>147</v>
      </c>
      <c r="BM147" s="157" t="s">
        <v>816</v>
      </c>
    </row>
    <row r="148" spans="1:47" s="2" customFormat="1" ht="12">
      <c r="A148" s="32"/>
      <c r="B148" s="33"/>
      <c r="C148" s="32"/>
      <c r="D148" s="159" t="s">
        <v>149</v>
      </c>
      <c r="E148" s="32"/>
      <c r="F148" s="160" t="s">
        <v>815</v>
      </c>
      <c r="G148" s="32"/>
      <c r="H148" s="32"/>
      <c r="I148" s="161"/>
      <c r="J148" s="32"/>
      <c r="K148" s="32"/>
      <c r="L148" s="33"/>
      <c r="M148" s="162"/>
      <c r="N148" s="163"/>
      <c r="O148" s="58"/>
      <c r="P148" s="58"/>
      <c r="Q148" s="58"/>
      <c r="R148" s="58"/>
      <c r="S148" s="58"/>
      <c r="T148" s="59"/>
      <c r="U148" s="32"/>
      <c r="V148" s="32"/>
      <c r="W148" s="32"/>
      <c r="X148" s="32"/>
      <c r="Y148" s="32"/>
      <c r="Z148" s="32"/>
      <c r="AA148" s="32"/>
      <c r="AB148" s="32"/>
      <c r="AC148" s="32"/>
      <c r="AD148" s="32"/>
      <c r="AE148" s="32"/>
      <c r="AT148" s="17" t="s">
        <v>149</v>
      </c>
      <c r="AU148" s="17" t="s">
        <v>84</v>
      </c>
    </row>
    <row r="149" spans="1:65" s="2" customFormat="1" ht="21.75" customHeight="1">
      <c r="A149" s="32"/>
      <c r="B149" s="144"/>
      <c r="C149" s="145" t="s">
        <v>172</v>
      </c>
      <c r="D149" s="145" t="s">
        <v>143</v>
      </c>
      <c r="E149" s="146" t="s">
        <v>817</v>
      </c>
      <c r="F149" s="147" t="s">
        <v>818</v>
      </c>
      <c r="G149" s="148" t="s">
        <v>156</v>
      </c>
      <c r="H149" s="149">
        <v>28</v>
      </c>
      <c r="I149" s="150"/>
      <c r="J149" s="151">
        <f>ROUND(I149*H149,2)</f>
        <v>0</v>
      </c>
      <c r="K149" s="152"/>
      <c r="L149" s="33"/>
      <c r="M149" s="153" t="s">
        <v>1</v>
      </c>
      <c r="N149" s="154" t="s">
        <v>39</v>
      </c>
      <c r="O149" s="58"/>
      <c r="P149" s="155">
        <f>O149*H149</f>
        <v>0</v>
      </c>
      <c r="Q149" s="155">
        <v>0</v>
      </c>
      <c r="R149" s="155">
        <f>Q149*H149</f>
        <v>0</v>
      </c>
      <c r="S149" s="155">
        <v>0</v>
      </c>
      <c r="T149" s="156">
        <f>S149*H149</f>
        <v>0</v>
      </c>
      <c r="U149" s="32"/>
      <c r="V149" s="32"/>
      <c r="W149" s="32"/>
      <c r="X149" s="32"/>
      <c r="Y149" s="32"/>
      <c r="Z149" s="32"/>
      <c r="AA149" s="32"/>
      <c r="AB149" s="32"/>
      <c r="AC149" s="32"/>
      <c r="AD149" s="32"/>
      <c r="AE149" s="32"/>
      <c r="AR149" s="157" t="s">
        <v>147</v>
      </c>
      <c r="AT149" s="157" t="s">
        <v>143</v>
      </c>
      <c r="AU149" s="157" t="s">
        <v>84</v>
      </c>
      <c r="AY149" s="17" t="s">
        <v>140</v>
      </c>
      <c r="BE149" s="158">
        <f>IF(N149="základní",J149,0)</f>
        <v>0</v>
      </c>
      <c r="BF149" s="158">
        <f>IF(N149="snížená",J149,0)</f>
        <v>0</v>
      </c>
      <c r="BG149" s="158">
        <f>IF(N149="zákl. přenesená",J149,0)</f>
        <v>0</v>
      </c>
      <c r="BH149" s="158">
        <f>IF(N149="sníž. přenesená",J149,0)</f>
        <v>0</v>
      </c>
      <c r="BI149" s="158">
        <f>IF(N149="nulová",J149,0)</f>
        <v>0</v>
      </c>
      <c r="BJ149" s="17" t="s">
        <v>82</v>
      </c>
      <c r="BK149" s="158">
        <f>ROUND(I149*H149,2)</f>
        <v>0</v>
      </c>
      <c r="BL149" s="17" t="s">
        <v>147</v>
      </c>
      <c r="BM149" s="157" t="s">
        <v>819</v>
      </c>
    </row>
    <row r="150" spans="1:47" s="2" customFormat="1" ht="39">
      <c r="A150" s="32"/>
      <c r="B150" s="33"/>
      <c r="C150" s="32"/>
      <c r="D150" s="159" t="s">
        <v>149</v>
      </c>
      <c r="E150" s="32"/>
      <c r="F150" s="160" t="s">
        <v>820</v>
      </c>
      <c r="G150" s="32"/>
      <c r="H150" s="32"/>
      <c r="I150" s="161"/>
      <c r="J150" s="32"/>
      <c r="K150" s="32"/>
      <c r="L150" s="33"/>
      <c r="M150" s="162"/>
      <c r="N150" s="163"/>
      <c r="O150" s="58"/>
      <c r="P150" s="58"/>
      <c r="Q150" s="58"/>
      <c r="R150" s="58"/>
      <c r="S150" s="58"/>
      <c r="T150" s="59"/>
      <c r="U150" s="32"/>
      <c r="V150" s="32"/>
      <c r="W150" s="32"/>
      <c r="X150" s="32"/>
      <c r="Y150" s="32"/>
      <c r="Z150" s="32"/>
      <c r="AA150" s="32"/>
      <c r="AB150" s="32"/>
      <c r="AC150" s="32"/>
      <c r="AD150" s="32"/>
      <c r="AE150" s="32"/>
      <c r="AT150" s="17" t="s">
        <v>149</v>
      </c>
      <c r="AU150" s="17" t="s">
        <v>84</v>
      </c>
    </row>
    <row r="151" spans="1:65" s="2" customFormat="1" ht="16.5" customHeight="1">
      <c r="A151" s="32"/>
      <c r="B151" s="144"/>
      <c r="C151" s="164" t="s">
        <v>147</v>
      </c>
      <c r="D151" s="164" t="s">
        <v>160</v>
      </c>
      <c r="E151" s="165" t="s">
        <v>821</v>
      </c>
      <c r="F151" s="166" t="s">
        <v>822</v>
      </c>
      <c r="G151" s="167" t="s">
        <v>156</v>
      </c>
      <c r="H151" s="168">
        <v>28</v>
      </c>
      <c r="I151" s="169"/>
      <c r="J151" s="170">
        <f>ROUND(I151*H151,2)</f>
        <v>0</v>
      </c>
      <c r="K151" s="171"/>
      <c r="L151" s="172"/>
      <c r="M151" s="173" t="s">
        <v>1</v>
      </c>
      <c r="N151" s="174" t="s">
        <v>39</v>
      </c>
      <c r="O151" s="58"/>
      <c r="P151" s="155">
        <f>O151*H151</f>
        <v>0</v>
      </c>
      <c r="Q151" s="155">
        <v>0.0029</v>
      </c>
      <c r="R151" s="155">
        <f>Q151*H151</f>
        <v>0.0812</v>
      </c>
      <c r="S151" s="155">
        <v>0</v>
      </c>
      <c r="T151" s="156">
        <f>S151*H151</f>
        <v>0</v>
      </c>
      <c r="U151" s="32"/>
      <c r="V151" s="32"/>
      <c r="W151" s="32"/>
      <c r="X151" s="32"/>
      <c r="Y151" s="32"/>
      <c r="Z151" s="32"/>
      <c r="AA151" s="32"/>
      <c r="AB151" s="32"/>
      <c r="AC151" s="32"/>
      <c r="AD151" s="32"/>
      <c r="AE151" s="32"/>
      <c r="AR151" s="157" t="s">
        <v>163</v>
      </c>
      <c r="AT151" s="157" t="s">
        <v>160</v>
      </c>
      <c r="AU151" s="157" t="s">
        <v>84</v>
      </c>
      <c r="AY151" s="17" t="s">
        <v>140</v>
      </c>
      <c r="BE151" s="158">
        <f>IF(N151="základní",J151,0)</f>
        <v>0</v>
      </c>
      <c r="BF151" s="158">
        <f>IF(N151="snížená",J151,0)</f>
        <v>0</v>
      </c>
      <c r="BG151" s="158">
        <f>IF(N151="zákl. přenesená",J151,0)</f>
        <v>0</v>
      </c>
      <c r="BH151" s="158">
        <f>IF(N151="sníž. přenesená",J151,0)</f>
        <v>0</v>
      </c>
      <c r="BI151" s="158">
        <f>IF(N151="nulová",J151,0)</f>
        <v>0</v>
      </c>
      <c r="BJ151" s="17" t="s">
        <v>82</v>
      </c>
      <c r="BK151" s="158">
        <f>ROUND(I151*H151,2)</f>
        <v>0</v>
      </c>
      <c r="BL151" s="17" t="s">
        <v>147</v>
      </c>
      <c r="BM151" s="157" t="s">
        <v>823</v>
      </c>
    </row>
    <row r="152" spans="1:47" s="2" customFormat="1" ht="12">
      <c r="A152" s="32"/>
      <c r="B152" s="33"/>
      <c r="C152" s="32"/>
      <c r="D152" s="159" t="s">
        <v>149</v>
      </c>
      <c r="E152" s="32"/>
      <c r="F152" s="160" t="s">
        <v>822</v>
      </c>
      <c r="G152" s="32"/>
      <c r="H152" s="32"/>
      <c r="I152" s="161"/>
      <c r="J152" s="32"/>
      <c r="K152" s="32"/>
      <c r="L152" s="33"/>
      <c r="M152" s="162"/>
      <c r="N152" s="163"/>
      <c r="O152" s="58"/>
      <c r="P152" s="58"/>
      <c r="Q152" s="58"/>
      <c r="R152" s="58"/>
      <c r="S152" s="58"/>
      <c r="T152" s="59"/>
      <c r="U152" s="32"/>
      <c r="V152" s="32"/>
      <c r="W152" s="32"/>
      <c r="X152" s="32"/>
      <c r="Y152" s="32"/>
      <c r="Z152" s="32"/>
      <c r="AA152" s="32"/>
      <c r="AB152" s="32"/>
      <c r="AC152" s="32"/>
      <c r="AD152" s="32"/>
      <c r="AE152" s="32"/>
      <c r="AT152" s="17" t="s">
        <v>149</v>
      </c>
      <c r="AU152" s="17" t="s">
        <v>84</v>
      </c>
    </row>
    <row r="153" spans="1:65" s="2" customFormat="1" ht="16.5" customHeight="1">
      <c r="A153" s="32"/>
      <c r="B153" s="144"/>
      <c r="C153" s="145" t="s">
        <v>82</v>
      </c>
      <c r="D153" s="145" t="s">
        <v>143</v>
      </c>
      <c r="E153" s="146" t="s">
        <v>824</v>
      </c>
      <c r="F153" s="147" t="s">
        <v>825</v>
      </c>
      <c r="G153" s="148" t="s">
        <v>156</v>
      </c>
      <c r="H153" s="149">
        <v>14</v>
      </c>
      <c r="I153" s="150"/>
      <c r="J153" s="151">
        <f>ROUND(I153*H153,2)</f>
        <v>0</v>
      </c>
      <c r="K153" s="152"/>
      <c r="L153" s="33"/>
      <c r="M153" s="153" t="s">
        <v>1</v>
      </c>
      <c r="N153" s="154" t="s">
        <v>39</v>
      </c>
      <c r="O153" s="58"/>
      <c r="P153" s="155">
        <f>O153*H153</f>
        <v>0</v>
      </c>
      <c r="Q153" s="155">
        <v>0</v>
      </c>
      <c r="R153" s="155">
        <f>Q153*H153</f>
        <v>0</v>
      </c>
      <c r="S153" s="155">
        <v>0</v>
      </c>
      <c r="T153" s="156">
        <f>S153*H153</f>
        <v>0</v>
      </c>
      <c r="U153" s="32"/>
      <c r="V153" s="32"/>
      <c r="W153" s="32"/>
      <c r="X153" s="32"/>
      <c r="Y153" s="32"/>
      <c r="Z153" s="32"/>
      <c r="AA153" s="32"/>
      <c r="AB153" s="32"/>
      <c r="AC153" s="32"/>
      <c r="AD153" s="32"/>
      <c r="AE153" s="32"/>
      <c r="AR153" s="157" t="s">
        <v>147</v>
      </c>
      <c r="AT153" s="157" t="s">
        <v>143</v>
      </c>
      <c r="AU153" s="157" t="s">
        <v>84</v>
      </c>
      <c r="AY153" s="17" t="s">
        <v>140</v>
      </c>
      <c r="BE153" s="158">
        <f>IF(N153="základní",J153,0)</f>
        <v>0</v>
      </c>
      <c r="BF153" s="158">
        <f>IF(N153="snížená",J153,0)</f>
        <v>0</v>
      </c>
      <c r="BG153" s="158">
        <f>IF(N153="zákl. přenesená",J153,0)</f>
        <v>0</v>
      </c>
      <c r="BH153" s="158">
        <f>IF(N153="sníž. přenesená",J153,0)</f>
        <v>0</v>
      </c>
      <c r="BI153" s="158">
        <f>IF(N153="nulová",J153,0)</f>
        <v>0</v>
      </c>
      <c r="BJ153" s="17" t="s">
        <v>82</v>
      </c>
      <c r="BK153" s="158">
        <f>ROUND(I153*H153,2)</f>
        <v>0</v>
      </c>
      <c r="BL153" s="17" t="s">
        <v>147</v>
      </c>
      <c r="BM153" s="157" t="s">
        <v>826</v>
      </c>
    </row>
    <row r="154" spans="1:47" s="2" customFormat="1" ht="39">
      <c r="A154" s="32"/>
      <c r="B154" s="33"/>
      <c r="C154" s="32"/>
      <c r="D154" s="159" t="s">
        <v>149</v>
      </c>
      <c r="E154" s="32"/>
      <c r="F154" s="160" t="s">
        <v>827</v>
      </c>
      <c r="G154" s="32"/>
      <c r="H154" s="32"/>
      <c r="I154" s="161"/>
      <c r="J154" s="32"/>
      <c r="K154" s="32"/>
      <c r="L154" s="33"/>
      <c r="M154" s="162"/>
      <c r="N154" s="163"/>
      <c r="O154" s="58"/>
      <c r="P154" s="58"/>
      <c r="Q154" s="58"/>
      <c r="R154" s="58"/>
      <c r="S154" s="58"/>
      <c r="T154" s="59"/>
      <c r="U154" s="32"/>
      <c r="V154" s="32"/>
      <c r="W154" s="32"/>
      <c r="X154" s="32"/>
      <c r="Y154" s="32"/>
      <c r="Z154" s="32"/>
      <c r="AA154" s="32"/>
      <c r="AB154" s="32"/>
      <c r="AC154" s="32"/>
      <c r="AD154" s="32"/>
      <c r="AE154" s="32"/>
      <c r="AT154" s="17" t="s">
        <v>149</v>
      </c>
      <c r="AU154" s="17" t="s">
        <v>84</v>
      </c>
    </row>
    <row r="155" spans="1:65" s="2" customFormat="1" ht="21.75" customHeight="1">
      <c r="A155" s="32"/>
      <c r="B155" s="144"/>
      <c r="C155" s="164" t="s">
        <v>84</v>
      </c>
      <c r="D155" s="164" t="s">
        <v>160</v>
      </c>
      <c r="E155" s="165" t="s">
        <v>828</v>
      </c>
      <c r="F155" s="166" t="s">
        <v>829</v>
      </c>
      <c r="G155" s="167" t="s">
        <v>156</v>
      </c>
      <c r="H155" s="168">
        <v>14</v>
      </c>
      <c r="I155" s="169"/>
      <c r="J155" s="170">
        <f>ROUND(I155*H155,2)</f>
        <v>0</v>
      </c>
      <c r="K155" s="171"/>
      <c r="L155" s="172"/>
      <c r="M155" s="173" t="s">
        <v>1</v>
      </c>
      <c r="N155" s="174" t="s">
        <v>39</v>
      </c>
      <c r="O155" s="58"/>
      <c r="P155" s="155">
        <f>O155*H155</f>
        <v>0</v>
      </c>
      <c r="Q155" s="155">
        <v>0.157</v>
      </c>
      <c r="R155" s="155">
        <f>Q155*H155</f>
        <v>2.198</v>
      </c>
      <c r="S155" s="155">
        <v>0</v>
      </c>
      <c r="T155" s="156">
        <f>S155*H155</f>
        <v>0</v>
      </c>
      <c r="U155" s="32"/>
      <c r="V155" s="32"/>
      <c r="W155" s="32"/>
      <c r="X155" s="32"/>
      <c r="Y155" s="32"/>
      <c r="Z155" s="32"/>
      <c r="AA155" s="32"/>
      <c r="AB155" s="32"/>
      <c r="AC155" s="32"/>
      <c r="AD155" s="32"/>
      <c r="AE155" s="32"/>
      <c r="AR155" s="157" t="s">
        <v>163</v>
      </c>
      <c r="AT155" s="157" t="s">
        <v>160</v>
      </c>
      <c r="AU155" s="157" t="s">
        <v>84</v>
      </c>
      <c r="AY155" s="17" t="s">
        <v>140</v>
      </c>
      <c r="BE155" s="158">
        <f>IF(N155="základní",J155,0)</f>
        <v>0</v>
      </c>
      <c r="BF155" s="158">
        <f>IF(N155="snížená",J155,0)</f>
        <v>0</v>
      </c>
      <c r="BG155" s="158">
        <f>IF(N155="zákl. přenesená",J155,0)</f>
        <v>0</v>
      </c>
      <c r="BH155" s="158">
        <f>IF(N155="sníž. přenesená",J155,0)</f>
        <v>0</v>
      </c>
      <c r="BI155" s="158">
        <f>IF(N155="nulová",J155,0)</f>
        <v>0</v>
      </c>
      <c r="BJ155" s="17" t="s">
        <v>82</v>
      </c>
      <c r="BK155" s="158">
        <f>ROUND(I155*H155,2)</f>
        <v>0</v>
      </c>
      <c r="BL155" s="17" t="s">
        <v>147</v>
      </c>
      <c r="BM155" s="157" t="s">
        <v>830</v>
      </c>
    </row>
    <row r="156" spans="1:47" s="2" customFormat="1" ht="12">
      <c r="A156" s="32"/>
      <c r="B156" s="33"/>
      <c r="C156" s="32"/>
      <c r="D156" s="159" t="s">
        <v>149</v>
      </c>
      <c r="E156" s="32"/>
      <c r="F156" s="160" t="s">
        <v>829</v>
      </c>
      <c r="G156" s="32"/>
      <c r="H156" s="32"/>
      <c r="I156" s="161"/>
      <c r="J156" s="32"/>
      <c r="K156" s="32"/>
      <c r="L156" s="33"/>
      <c r="M156" s="162"/>
      <c r="N156" s="163"/>
      <c r="O156" s="58"/>
      <c r="P156" s="58"/>
      <c r="Q156" s="58"/>
      <c r="R156" s="58"/>
      <c r="S156" s="58"/>
      <c r="T156" s="59"/>
      <c r="U156" s="32"/>
      <c r="V156" s="32"/>
      <c r="W156" s="32"/>
      <c r="X156" s="32"/>
      <c r="Y156" s="32"/>
      <c r="Z156" s="32"/>
      <c r="AA156" s="32"/>
      <c r="AB156" s="32"/>
      <c r="AC156" s="32"/>
      <c r="AD156" s="32"/>
      <c r="AE156" s="32"/>
      <c r="AT156" s="17" t="s">
        <v>149</v>
      </c>
      <c r="AU156" s="17" t="s">
        <v>84</v>
      </c>
    </row>
    <row r="157" spans="1:65" s="2" customFormat="1" ht="24.2" customHeight="1">
      <c r="A157" s="32"/>
      <c r="B157" s="144"/>
      <c r="C157" s="145" t="s">
        <v>163</v>
      </c>
      <c r="D157" s="145" t="s">
        <v>143</v>
      </c>
      <c r="E157" s="146" t="s">
        <v>831</v>
      </c>
      <c r="F157" s="147" t="s">
        <v>832</v>
      </c>
      <c r="G157" s="148" t="s">
        <v>156</v>
      </c>
      <c r="H157" s="149">
        <v>1</v>
      </c>
      <c r="I157" s="150"/>
      <c r="J157" s="151">
        <f>ROUND(I157*H157,2)</f>
        <v>0</v>
      </c>
      <c r="K157" s="152"/>
      <c r="L157" s="33"/>
      <c r="M157" s="153" t="s">
        <v>1</v>
      </c>
      <c r="N157" s="154" t="s">
        <v>39</v>
      </c>
      <c r="O157" s="58"/>
      <c r="P157" s="155">
        <f>O157*H157</f>
        <v>0</v>
      </c>
      <c r="Q157" s="155">
        <v>0</v>
      </c>
      <c r="R157" s="155">
        <f>Q157*H157</f>
        <v>0</v>
      </c>
      <c r="S157" s="155">
        <v>0</v>
      </c>
      <c r="T157" s="156">
        <f>S157*H157</f>
        <v>0</v>
      </c>
      <c r="U157" s="32"/>
      <c r="V157" s="32"/>
      <c r="W157" s="32"/>
      <c r="X157" s="32"/>
      <c r="Y157" s="32"/>
      <c r="Z157" s="32"/>
      <c r="AA157" s="32"/>
      <c r="AB157" s="32"/>
      <c r="AC157" s="32"/>
      <c r="AD157" s="32"/>
      <c r="AE157" s="32"/>
      <c r="AR157" s="157" t="s">
        <v>147</v>
      </c>
      <c r="AT157" s="157" t="s">
        <v>143</v>
      </c>
      <c r="AU157" s="157" t="s">
        <v>84</v>
      </c>
      <c r="AY157" s="17" t="s">
        <v>140</v>
      </c>
      <c r="BE157" s="158">
        <f>IF(N157="základní",J157,0)</f>
        <v>0</v>
      </c>
      <c r="BF157" s="158">
        <f>IF(N157="snížená",J157,0)</f>
        <v>0</v>
      </c>
      <c r="BG157" s="158">
        <f>IF(N157="zákl. přenesená",J157,0)</f>
        <v>0</v>
      </c>
      <c r="BH157" s="158">
        <f>IF(N157="sníž. přenesená",J157,0)</f>
        <v>0</v>
      </c>
      <c r="BI157" s="158">
        <f>IF(N157="nulová",J157,0)</f>
        <v>0</v>
      </c>
      <c r="BJ157" s="17" t="s">
        <v>82</v>
      </c>
      <c r="BK157" s="158">
        <f>ROUND(I157*H157,2)</f>
        <v>0</v>
      </c>
      <c r="BL157" s="17" t="s">
        <v>147</v>
      </c>
      <c r="BM157" s="157" t="s">
        <v>833</v>
      </c>
    </row>
    <row r="158" spans="1:47" s="2" customFormat="1" ht="39">
      <c r="A158" s="32"/>
      <c r="B158" s="33"/>
      <c r="C158" s="32"/>
      <c r="D158" s="159" t="s">
        <v>149</v>
      </c>
      <c r="E158" s="32"/>
      <c r="F158" s="160" t="s">
        <v>834</v>
      </c>
      <c r="G158" s="32"/>
      <c r="H158" s="32"/>
      <c r="I158" s="161"/>
      <c r="J158" s="32"/>
      <c r="K158" s="32"/>
      <c r="L158" s="33"/>
      <c r="M158" s="162"/>
      <c r="N158" s="163"/>
      <c r="O158" s="58"/>
      <c r="P158" s="58"/>
      <c r="Q158" s="58"/>
      <c r="R158" s="58"/>
      <c r="S158" s="58"/>
      <c r="T158" s="59"/>
      <c r="U158" s="32"/>
      <c r="V158" s="32"/>
      <c r="W158" s="32"/>
      <c r="X158" s="32"/>
      <c r="Y158" s="32"/>
      <c r="Z158" s="32"/>
      <c r="AA158" s="32"/>
      <c r="AB158" s="32"/>
      <c r="AC158" s="32"/>
      <c r="AD158" s="32"/>
      <c r="AE158" s="32"/>
      <c r="AT158" s="17" t="s">
        <v>149</v>
      </c>
      <c r="AU158" s="17" t="s">
        <v>84</v>
      </c>
    </row>
    <row r="159" spans="1:65" s="2" customFormat="1" ht="16.5" customHeight="1">
      <c r="A159" s="32"/>
      <c r="B159" s="144"/>
      <c r="C159" s="145" t="s">
        <v>151</v>
      </c>
      <c r="D159" s="145" t="s">
        <v>143</v>
      </c>
      <c r="E159" s="146" t="s">
        <v>835</v>
      </c>
      <c r="F159" s="147" t="s">
        <v>836</v>
      </c>
      <c r="G159" s="148" t="s">
        <v>156</v>
      </c>
      <c r="H159" s="149">
        <v>3</v>
      </c>
      <c r="I159" s="150"/>
      <c r="J159" s="151">
        <f>ROUND(I159*H159,2)</f>
        <v>0</v>
      </c>
      <c r="K159" s="152"/>
      <c r="L159" s="33"/>
      <c r="M159" s="153" t="s">
        <v>1</v>
      </c>
      <c r="N159" s="154" t="s">
        <v>39</v>
      </c>
      <c r="O159" s="58"/>
      <c r="P159" s="155">
        <f>O159*H159</f>
        <v>0</v>
      </c>
      <c r="Q159" s="155">
        <v>0</v>
      </c>
      <c r="R159" s="155">
        <f>Q159*H159</f>
        <v>0</v>
      </c>
      <c r="S159" s="155">
        <v>0</v>
      </c>
      <c r="T159" s="156">
        <f>S159*H159</f>
        <v>0</v>
      </c>
      <c r="U159" s="32"/>
      <c r="V159" s="32"/>
      <c r="W159" s="32"/>
      <c r="X159" s="32"/>
      <c r="Y159" s="32"/>
      <c r="Z159" s="32"/>
      <c r="AA159" s="32"/>
      <c r="AB159" s="32"/>
      <c r="AC159" s="32"/>
      <c r="AD159" s="32"/>
      <c r="AE159" s="32"/>
      <c r="AR159" s="157" t="s">
        <v>147</v>
      </c>
      <c r="AT159" s="157" t="s">
        <v>143</v>
      </c>
      <c r="AU159" s="157" t="s">
        <v>84</v>
      </c>
      <c r="AY159" s="17" t="s">
        <v>140</v>
      </c>
      <c r="BE159" s="158">
        <f>IF(N159="základní",J159,0)</f>
        <v>0</v>
      </c>
      <c r="BF159" s="158">
        <f>IF(N159="snížená",J159,0)</f>
        <v>0</v>
      </c>
      <c r="BG159" s="158">
        <f>IF(N159="zákl. přenesená",J159,0)</f>
        <v>0</v>
      </c>
      <c r="BH159" s="158">
        <f>IF(N159="sníž. přenesená",J159,0)</f>
        <v>0</v>
      </c>
      <c r="BI159" s="158">
        <f>IF(N159="nulová",J159,0)</f>
        <v>0</v>
      </c>
      <c r="BJ159" s="17" t="s">
        <v>82</v>
      </c>
      <c r="BK159" s="158">
        <f>ROUND(I159*H159,2)</f>
        <v>0</v>
      </c>
      <c r="BL159" s="17" t="s">
        <v>147</v>
      </c>
      <c r="BM159" s="157" t="s">
        <v>837</v>
      </c>
    </row>
    <row r="160" spans="1:47" s="2" customFormat="1" ht="39">
      <c r="A160" s="32"/>
      <c r="B160" s="33"/>
      <c r="C160" s="32"/>
      <c r="D160" s="159" t="s">
        <v>149</v>
      </c>
      <c r="E160" s="32"/>
      <c r="F160" s="160" t="s">
        <v>838</v>
      </c>
      <c r="G160" s="32"/>
      <c r="H160" s="32"/>
      <c r="I160" s="161"/>
      <c r="J160" s="32"/>
      <c r="K160" s="32"/>
      <c r="L160" s="33"/>
      <c r="M160" s="162"/>
      <c r="N160" s="163"/>
      <c r="O160" s="58"/>
      <c r="P160" s="58"/>
      <c r="Q160" s="58"/>
      <c r="R160" s="58"/>
      <c r="S160" s="58"/>
      <c r="T160" s="59"/>
      <c r="U160" s="32"/>
      <c r="V160" s="32"/>
      <c r="W160" s="32"/>
      <c r="X160" s="32"/>
      <c r="Y160" s="32"/>
      <c r="Z160" s="32"/>
      <c r="AA160" s="32"/>
      <c r="AB160" s="32"/>
      <c r="AC160" s="32"/>
      <c r="AD160" s="32"/>
      <c r="AE160" s="32"/>
      <c r="AT160" s="17" t="s">
        <v>149</v>
      </c>
      <c r="AU160" s="17" t="s">
        <v>84</v>
      </c>
    </row>
    <row r="161" spans="1:65" s="2" customFormat="1" ht="24.2" customHeight="1">
      <c r="A161" s="32"/>
      <c r="B161" s="144"/>
      <c r="C161" s="164" t="s">
        <v>554</v>
      </c>
      <c r="D161" s="164" t="s">
        <v>160</v>
      </c>
      <c r="E161" s="165" t="s">
        <v>839</v>
      </c>
      <c r="F161" s="166" t="s">
        <v>840</v>
      </c>
      <c r="G161" s="167" t="s">
        <v>156</v>
      </c>
      <c r="H161" s="168">
        <v>1</v>
      </c>
      <c r="I161" s="169"/>
      <c r="J161" s="170">
        <f>ROUND(I161*H161,2)</f>
        <v>0</v>
      </c>
      <c r="K161" s="171"/>
      <c r="L161" s="172"/>
      <c r="M161" s="173" t="s">
        <v>1</v>
      </c>
      <c r="N161" s="174" t="s">
        <v>39</v>
      </c>
      <c r="O161" s="58"/>
      <c r="P161" s="155">
        <f>O161*H161</f>
        <v>0</v>
      </c>
      <c r="Q161" s="155">
        <v>0.062</v>
      </c>
      <c r="R161" s="155">
        <f>Q161*H161</f>
        <v>0.062</v>
      </c>
      <c r="S161" s="155">
        <v>0</v>
      </c>
      <c r="T161" s="156">
        <f>S161*H161</f>
        <v>0</v>
      </c>
      <c r="U161" s="32"/>
      <c r="V161" s="32"/>
      <c r="W161" s="32"/>
      <c r="X161" s="32"/>
      <c r="Y161" s="32"/>
      <c r="Z161" s="32"/>
      <c r="AA161" s="32"/>
      <c r="AB161" s="32"/>
      <c r="AC161" s="32"/>
      <c r="AD161" s="32"/>
      <c r="AE161" s="32"/>
      <c r="AR161" s="157" t="s">
        <v>163</v>
      </c>
      <c r="AT161" s="157" t="s">
        <v>160</v>
      </c>
      <c r="AU161" s="157" t="s">
        <v>84</v>
      </c>
      <c r="AY161" s="17" t="s">
        <v>140</v>
      </c>
      <c r="BE161" s="158">
        <f>IF(N161="základní",J161,0)</f>
        <v>0</v>
      </c>
      <c r="BF161" s="158">
        <f>IF(N161="snížená",J161,0)</f>
        <v>0</v>
      </c>
      <c r="BG161" s="158">
        <f>IF(N161="zákl. přenesená",J161,0)</f>
        <v>0</v>
      </c>
      <c r="BH161" s="158">
        <f>IF(N161="sníž. přenesená",J161,0)</f>
        <v>0</v>
      </c>
      <c r="BI161" s="158">
        <f>IF(N161="nulová",J161,0)</f>
        <v>0</v>
      </c>
      <c r="BJ161" s="17" t="s">
        <v>82</v>
      </c>
      <c r="BK161" s="158">
        <f>ROUND(I161*H161,2)</f>
        <v>0</v>
      </c>
      <c r="BL161" s="17" t="s">
        <v>147</v>
      </c>
      <c r="BM161" s="157" t="s">
        <v>841</v>
      </c>
    </row>
    <row r="162" spans="1:47" s="2" customFormat="1" ht="12">
      <c r="A162" s="32"/>
      <c r="B162" s="33"/>
      <c r="C162" s="32"/>
      <c r="D162" s="159" t="s">
        <v>149</v>
      </c>
      <c r="E162" s="32"/>
      <c r="F162" s="160" t="s">
        <v>842</v>
      </c>
      <c r="G162" s="32"/>
      <c r="H162" s="32"/>
      <c r="I162" s="161"/>
      <c r="J162" s="32"/>
      <c r="K162" s="32"/>
      <c r="L162" s="33"/>
      <c r="M162" s="162"/>
      <c r="N162" s="163"/>
      <c r="O162" s="58"/>
      <c r="P162" s="58"/>
      <c r="Q162" s="58"/>
      <c r="R162" s="58"/>
      <c r="S162" s="58"/>
      <c r="T162" s="59"/>
      <c r="U162" s="32"/>
      <c r="V162" s="32"/>
      <c r="W162" s="32"/>
      <c r="X162" s="32"/>
      <c r="Y162" s="32"/>
      <c r="Z162" s="32"/>
      <c r="AA162" s="32"/>
      <c r="AB162" s="32"/>
      <c r="AC162" s="32"/>
      <c r="AD162" s="32"/>
      <c r="AE162" s="32"/>
      <c r="AT162" s="17" t="s">
        <v>149</v>
      </c>
      <c r="AU162" s="17" t="s">
        <v>84</v>
      </c>
    </row>
    <row r="163" spans="1:65" s="2" customFormat="1" ht="24.2" customHeight="1">
      <c r="A163" s="32"/>
      <c r="B163" s="144"/>
      <c r="C163" s="145" t="s">
        <v>8</v>
      </c>
      <c r="D163" s="145" t="s">
        <v>143</v>
      </c>
      <c r="E163" s="146" t="s">
        <v>843</v>
      </c>
      <c r="F163" s="147" t="s">
        <v>844</v>
      </c>
      <c r="G163" s="148" t="s">
        <v>156</v>
      </c>
      <c r="H163" s="149">
        <v>18</v>
      </c>
      <c r="I163" s="150"/>
      <c r="J163" s="151">
        <f>ROUND(I163*H163,2)</f>
        <v>0</v>
      </c>
      <c r="K163" s="152"/>
      <c r="L163" s="33"/>
      <c r="M163" s="153" t="s">
        <v>1</v>
      </c>
      <c r="N163" s="154" t="s">
        <v>39</v>
      </c>
      <c r="O163" s="58"/>
      <c r="P163" s="155">
        <f>O163*H163</f>
        <v>0</v>
      </c>
      <c r="Q163" s="155">
        <v>0</v>
      </c>
      <c r="R163" s="155">
        <f>Q163*H163</f>
        <v>0</v>
      </c>
      <c r="S163" s="155">
        <v>0</v>
      </c>
      <c r="T163" s="156">
        <f>S163*H163</f>
        <v>0</v>
      </c>
      <c r="U163" s="32"/>
      <c r="V163" s="32"/>
      <c r="W163" s="32"/>
      <c r="X163" s="32"/>
      <c r="Y163" s="32"/>
      <c r="Z163" s="32"/>
      <c r="AA163" s="32"/>
      <c r="AB163" s="32"/>
      <c r="AC163" s="32"/>
      <c r="AD163" s="32"/>
      <c r="AE163" s="32"/>
      <c r="AR163" s="157" t="s">
        <v>147</v>
      </c>
      <c r="AT163" s="157" t="s">
        <v>143</v>
      </c>
      <c r="AU163" s="157" t="s">
        <v>84</v>
      </c>
      <c r="AY163" s="17" t="s">
        <v>140</v>
      </c>
      <c r="BE163" s="158">
        <f>IF(N163="základní",J163,0)</f>
        <v>0</v>
      </c>
      <c r="BF163" s="158">
        <f>IF(N163="snížená",J163,0)</f>
        <v>0</v>
      </c>
      <c r="BG163" s="158">
        <f>IF(N163="zákl. přenesená",J163,0)</f>
        <v>0</v>
      </c>
      <c r="BH163" s="158">
        <f>IF(N163="sníž. přenesená",J163,0)</f>
        <v>0</v>
      </c>
      <c r="BI163" s="158">
        <f>IF(N163="nulová",J163,0)</f>
        <v>0</v>
      </c>
      <c r="BJ163" s="17" t="s">
        <v>82</v>
      </c>
      <c r="BK163" s="158">
        <f>ROUND(I163*H163,2)</f>
        <v>0</v>
      </c>
      <c r="BL163" s="17" t="s">
        <v>147</v>
      </c>
      <c r="BM163" s="157" t="s">
        <v>845</v>
      </c>
    </row>
    <row r="164" spans="1:47" s="2" customFormat="1" ht="39">
      <c r="A164" s="32"/>
      <c r="B164" s="33"/>
      <c r="C164" s="32"/>
      <c r="D164" s="159" t="s">
        <v>149</v>
      </c>
      <c r="E164" s="32"/>
      <c r="F164" s="160" t="s">
        <v>846</v>
      </c>
      <c r="G164" s="32"/>
      <c r="H164" s="32"/>
      <c r="I164" s="161"/>
      <c r="J164" s="32"/>
      <c r="K164" s="32"/>
      <c r="L164" s="33"/>
      <c r="M164" s="162"/>
      <c r="N164" s="163"/>
      <c r="O164" s="58"/>
      <c r="P164" s="58"/>
      <c r="Q164" s="58"/>
      <c r="R164" s="58"/>
      <c r="S164" s="58"/>
      <c r="T164" s="59"/>
      <c r="U164" s="32"/>
      <c r="V164" s="32"/>
      <c r="W164" s="32"/>
      <c r="X164" s="32"/>
      <c r="Y164" s="32"/>
      <c r="Z164" s="32"/>
      <c r="AA164" s="32"/>
      <c r="AB164" s="32"/>
      <c r="AC164" s="32"/>
      <c r="AD164" s="32"/>
      <c r="AE164" s="32"/>
      <c r="AT164" s="17" t="s">
        <v>149</v>
      </c>
      <c r="AU164" s="17" t="s">
        <v>84</v>
      </c>
    </row>
    <row r="165" spans="1:65" s="2" customFormat="1" ht="24.2" customHeight="1">
      <c r="A165" s="32"/>
      <c r="B165" s="144"/>
      <c r="C165" s="145" t="s">
        <v>212</v>
      </c>
      <c r="D165" s="145" t="s">
        <v>143</v>
      </c>
      <c r="E165" s="146" t="s">
        <v>847</v>
      </c>
      <c r="F165" s="147" t="s">
        <v>848</v>
      </c>
      <c r="G165" s="148" t="s">
        <v>209</v>
      </c>
      <c r="H165" s="149">
        <v>25</v>
      </c>
      <c r="I165" s="150"/>
      <c r="J165" s="151">
        <f>ROUND(I165*H165,2)</f>
        <v>0</v>
      </c>
      <c r="K165" s="152"/>
      <c r="L165" s="33"/>
      <c r="M165" s="153" t="s">
        <v>1</v>
      </c>
      <c r="N165" s="154" t="s">
        <v>39</v>
      </c>
      <c r="O165" s="58"/>
      <c r="P165" s="155">
        <f>O165*H165</f>
        <v>0</v>
      </c>
      <c r="Q165" s="155">
        <v>0</v>
      </c>
      <c r="R165" s="155">
        <f>Q165*H165</f>
        <v>0</v>
      </c>
      <c r="S165" s="155">
        <v>0</v>
      </c>
      <c r="T165" s="156">
        <f>S165*H165</f>
        <v>0</v>
      </c>
      <c r="U165" s="32"/>
      <c r="V165" s="32"/>
      <c r="W165" s="32"/>
      <c r="X165" s="32"/>
      <c r="Y165" s="32"/>
      <c r="Z165" s="32"/>
      <c r="AA165" s="32"/>
      <c r="AB165" s="32"/>
      <c r="AC165" s="32"/>
      <c r="AD165" s="32"/>
      <c r="AE165" s="32"/>
      <c r="AR165" s="157" t="s">
        <v>147</v>
      </c>
      <c r="AT165" s="157" t="s">
        <v>143</v>
      </c>
      <c r="AU165" s="157" t="s">
        <v>84</v>
      </c>
      <c r="AY165" s="17" t="s">
        <v>140</v>
      </c>
      <c r="BE165" s="158">
        <f>IF(N165="základní",J165,0)</f>
        <v>0</v>
      </c>
      <c r="BF165" s="158">
        <f>IF(N165="snížená",J165,0)</f>
        <v>0</v>
      </c>
      <c r="BG165" s="158">
        <f>IF(N165="zákl. přenesená",J165,0)</f>
        <v>0</v>
      </c>
      <c r="BH165" s="158">
        <f>IF(N165="sníž. přenesená",J165,0)</f>
        <v>0</v>
      </c>
      <c r="BI165" s="158">
        <f>IF(N165="nulová",J165,0)</f>
        <v>0</v>
      </c>
      <c r="BJ165" s="17" t="s">
        <v>82</v>
      </c>
      <c r="BK165" s="158">
        <f>ROUND(I165*H165,2)</f>
        <v>0</v>
      </c>
      <c r="BL165" s="17" t="s">
        <v>147</v>
      </c>
      <c r="BM165" s="157" t="s">
        <v>849</v>
      </c>
    </row>
    <row r="166" spans="1:47" s="2" customFormat="1" ht="29.25">
      <c r="A166" s="32"/>
      <c r="B166" s="33"/>
      <c r="C166" s="32"/>
      <c r="D166" s="159" t="s">
        <v>149</v>
      </c>
      <c r="E166" s="32"/>
      <c r="F166" s="160" t="s">
        <v>850</v>
      </c>
      <c r="G166" s="32"/>
      <c r="H166" s="32"/>
      <c r="I166" s="161"/>
      <c r="J166" s="32"/>
      <c r="K166" s="32"/>
      <c r="L166" s="33"/>
      <c r="M166" s="162"/>
      <c r="N166" s="163"/>
      <c r="O166" s="58"/>
      <c r="P166" s="58"/>
      <c r="Q166" s="58"/>
      <c r="R166" s="58"/>
      <c r="S166" s="58"/>
      <c r="T166" s="59"/>
      <c r="U166" s="32"/>
      <c r="V166" s="32"/>
      <c r="W166" s="32"/>
      <c r="X166" s="32"/>
      <c r="Y166" s="32"/>
      <c r="Z166" s="32"/>
      <c r="AA166" s="32"/>
      <c r="AB166" s="32"/>
      <c r="AC166" s="32"/>
      <c r="AD166" s="32"/>
      <c r="AE166" s="32"/>
      <c r="AT166" s="17" t="s">
        <v>149</v>
      </c>
      <c r="AU166" s="17" t="s">
        <v>84</v>
      </c>
    </row>
    <row r="167" spans="2:63" s="12" customFormat="1" ht="22.9" customHeight="1">
      <c r="B167" s="131"/>
      <c r="D167" s="132" t="s">
        <v>73</v>
      </c>
      <c r="E167" s="142" t="s">
        <v>277</v>
      </c>
      <c r="F167" s="142" t="s">
        <v>512</v>
      </c>
      <c r="I167" s="134"/>
      <c r="J167" s="143">
        <f>BK167</f>
        <v>0</v>
      </c>
      <c r="L167" s="131"/>
      <c r="M167" s="136"/>
      <c r="N167" s="137"/>
      <c r="O167" s="137"/>
      <c r="P167" s="138">
        <f>SUM(P168:P181)</f>
        <v>0</v>
      </c>
      <c r="Q167" s="137"/>
      <c r="R167" s="138">
        <f>SUM(R168:R181)</f>
        <v>0.27631999999999995</v>
      </c>
      <c r="S167" s="137"/>
      <c r="T167" s="139">
        <f>SUM(T168:T181)</f>
        <v>0.008</v>
      </c>
      <c r="AR167" s="132" t="s">
        <v>82</v>
      </c>
      <c r="AT167" s="140" t="s">
        <v>73</v>
      </c>
      <c r="AU167" s="140" t="s">
        <v>82</v>
      </c>
      <c r="AY167" s="132" t="s">
        <v>140</v>
      </c>
      <c r="BK167" s="141">
        <f>SUM(BK168:BK181)</f>
        <v>0</v>
      </c>
    </row>
    <row r="168" spans="1:65" s="2" customFormat="1" ht="24.2" customHeight="1">
      <c r="A168" s="32"/>
      <c r="B168" s="144"/>
      <c r="C168" s="145" t="s">
        <v>260</v>
      </c>
      <c r="D168" s="145" t="s">
        <v>143</v>
      </c>
      <c r="E168" s="146" t="s">
        <v>851</v>
      </c>
      <c r="F168" s="147" t="s">
        <v>852</v>
      </c>
      <c r="G168" s="148" t="s">
        <v>156</v>
      </c>
      <c r="H168" s="149">
        <v>2</v>
      </c>
      <c r="I168" s="150"/>
      <c r="J168" s="151">
        <f>ROUND(I168*H168,2)</f>
        <v>0</v>
      </c>
      <c r="K168" s="152"/>
      <c r="L168" s="33"/>
      <c r="M168" s="153" t="s">
        <v>1</v>
      </c>
      <c r="N168" s="154" t="s">
        <v>39</v>
      </c>
      <c r="O168" s="58"/>
      <c r="P168" s="155">
        <f>O168*H168</f>
        <v>0</v>
      </c>
      <c r="Q168" s="155">
        <v>0.00105</v>
      </c>
      <c r="R168" s="155">
        <f>Q168*H168</f>
        <v>0.0021</v>
      </c>
      <c r="S168" s="155">
        <v>0</v>
      </c>
      <c r="T168" s="156">
        <f>S168*H168</f>
        <v>0</v>
      </c>
      <c r="U168" s="32"/>
      <c r="V168" s="32"/>
      <c r="W168" s="32"/>
      <c r="X168" s="32"/>
      <c r="Y168" s="32"/>
      <c r="Z168" s="32"/>
      <c r="AA168" s="32"/>
      <c r="AB168" s="32"/>
      <c r="AC168" s="32"/>
      <c r="AD168" s="32"/>
      <c r="AE168" s="32"/>
      <c r="AR168" s="157" t="s">
        <v>147</v>
      </c>
      <c r="AT168" s="157" t="s">
        <v>143</v>
      </c>
      <c r="AU168" s="157" t="s">
        <v>84</v>
      </c>
      <c r="AY168" s="17" t="s">
        <v>140</v>
      </c>
      <c r="BE168" s="158">
        <f>IF(N168="základní",J168,0)</f>
        <v>0</v>
      </c>
      <c r="BF168" s="158">
        <f>IF(N168="snížená",J168,0)</f>
        <v>0</v>
      </c>
      <c r="BG168" s="158">
        <f>IF(N168="zákl. přenesená",J168,0)</f>
        <v>0</v>
      </c>
      <c r="BH168" s="158">
        <f>IF(N168="sníž. přenesená",J168,0)</f>
        <v>0</v>
      </c>
      <c r="BI168" s="158">
        <f>IF(N168="nulová",J168,0)</f>
        <v>0</v>
      </c>
      <c r="BJ168" s="17" t="s">
        <v>82</v>
      </c>
      <c r="BK168" s="158">
        <f>ROUND(I168*H168,2)</f>
        <v>0</v>
      </c>
      <c r="BL168" s="17" t="s">
        <v>147</v>
      </c>
      <c r="BM168" s="157" t="s">
        <v>853</v>
      </c>
    </row>
    <row r="169" spans="1:47" s="2" customFormat="1" ht="19.5">
      <c r="A169" s="32"/>
      <c r="B169" s="33"/>
      <c r="C169" s="32"/>
      <c r="D169" s="159" t="s">
        <v>149</v>
      </c>
      <c r="E169" s="32"/>
      <c r="F169" s="160" t="s">
        <v>854</v>
      </c>
      <c r="G169" s="32"/>
      <c r="H169" s="32"/>
      <c r="I169" s="161"/>
      <c r="J169" s="32"/>
      <c r="K169" s="32"/>
      <c r="L169" s="33"/>
      <c r="M169" s="162"/>
      <c r="N169" s="163"/>
      <c r="O169" s="58"/>
      <c r="P169" s="58"/>
      <c r="Q169" s="58"/>
      <c r="R169" s="58"/>
      <c r="S169" s="58"/>
      <c r="T169" s="59"/>
      <c r="U169" s="32"/>
      <c r="V169" s="32"/>
      <c r="W169" s="32"/>
      <c r="X169" s="32"/>
      <c r="Y169" s="32"/>
      <c r="Z169" s="32"/>
      <c r="AA169" s="32"/>
      <c r="AB169" s="32"/>
      <c r="AC169" s="32"/>
      <c r="AD169" s="32"/>
      <c r="AE169" s="32"/>
      <c r="AT169" s="17" t="s">
        <v>149</v>
      </c>
      <c r="AU169" s="17" t="s">
        <v>84</v>
      </c>
    </row>
    <row r="170" spans="1:65" s="2" customFormat="1" ht="24.2" customHeight="1">
      <c r="A170" s="32"/>
      <c r="B170" s="144"/>
      <c r="C170" s="164" t="s">
        <v>264</v>
      </c>
      <c r="D170" s="164" t="s">
        <v>160</v>
      </c>
      <c r="E170" s="165" t="s">
        <v>855</v>
      </c>
      <c r="F170" s="166" t="s">
        <v>856</v>
      </c>
      <c r="G170" s="167" t="s">
        <v>156</v>
      </c>
      <c r="H170" s="168">
        <v>2</v>
      </c>
      <c r="I170" s="169"/>
      <c r="J170" s="170">
        <f>ROUND(I170*H170,2)</f>
        <v>0</v>
      </c>
      <c r="K170" s="171"/>
      <c r="L170" s="172"/>
      <c r="M170" s="173" t="s">
        <v>1</v>
      </c>
      <c r="N170" s="174" t="s">
        <v>39</v>
      </c>
      <c r="O170" s="58"/>
      <c r="P170" s="155">
        <f>O170*H170</f>
        <v>0</v>
      </c>
      <c r="Q170" s="155">
        <v>0.0155</v>
      </c>
      <c r="R170" s="155">
        <f>Q170*H170</f>
        <v>0.031</v>
      </c>
      <c r="S170" s="155">
        <v>0</v>
      </c>
      <c r="T170" s="156">
        <f>S170*H170</f>
        <v>0</v>
      </c>
      <c r="U170" s="32"/>
      <c r="V170" s="32"/>
      <c r="W170" s="32"/>
      <c r="X170" s="32"/>
      <c r="Y170" s="32"/>
      <c r="Z170" s="32"/>
      <c r="AA170" s="32"/>
      <c r="AB170" s="32"/>
      <c r="AC170" s="32"/>
      <c r="AD170" s="32"/>
      <c r="AE170" s="32"/>
      <c r="AR170" s="157" t="s">
        <v>163</v>
      </c>
      <c r="AT170" s="157" t="s">
        <v>160</v>
      </c>
      <c r="AU170" s="157" t="s">
        <v>84</v>
      </c>
      <c r="AY170" s="17" t="s">
        <v>140</v>
      </c>
      <c r="BE170" s="158">
        <f>IF(N170="základní",J170,0)</f>
        <v>0</v>
      </c>
      <c r="BF170" s="158">
        <f>IF(N170="snížená",J170,0)</f>
        <v>0</v>
      </c>
      <c r="BG170" s="158">
        <f>IF(N170="zákl. přenesená",J170,0)</f>
        <v>0</v>
      </c>
      <c r="BH170" s="158">
        <f>IF(N170="sníž. přenesená",J170,0)</f>
        <v>0</v>
      </c>
      <c r="BI170" s="158">
        <f>IF(N170="nulová",J170,0)</f>
        <v>0</v>
      </c>
      <c r="BJ170" s="17" t="s">
        <v>82</v>
      </c>
      <c r="BK170" s="158">
        <f>ROUND(I170*H170,2)</f>
        <v>0</v>
      </c>
      <c r="BL170" s="17" t="s">
        <v>147</v>
      </c>
      <c r="BM170" s="157" t="s">
        <v>857</v>
      </c>
    </row>
    <row r="171" spans="1:47" s="2" customFormat="1" ht="29.25">
      <c r="A171" s="32"/>
      <c r="B171" s="33"/>
      <c r="C171" s="32"/>
      <c r="D171" s="159" t="s">
        <v>149</v>
      </c>
      <c r="E171" s="32"/>
      <c r="F171" s="160" t="s">
        <v>858</v>
      </c>
      <c r="G171" s="32"/>
      <c r="H171" s="32"/>
      <c r="I171" s="161"/>
      <c r="J171" s="32"/>
      <c r="K171" s="32"/>
      <c r="L171" s="33"/>
      <c r="M171" s="162"/>
      <c r="N171" s="163"/>
      <c r="O171" s="58"/>
      <c r="P171" s="58"/>
      <c r="Q171" s="58"/>
      <c r="R171" s="58"/>
      <c r="S171" s="58"/>
      <c r="T171" s="59"/>
      <c r="U171" s="32"/>
      <c r="V171" s="32"/>
      <c r="W171" s="32"/>
      <c r="X171" s="32"/>
      <c r="Y171" s="32"/>
      <c r="Z171" s="32"/>
      <c r="AA171" s="32"/>
      <c r="AB171" s="32"/>
      <c r="AC171" s="32"/>
      <c r="AD171" s="32"/>
      <c r="AE171" s="32"/>
      <c r="AT171" s="17" t="s">
        <v>149</v>
      </c>
      <c r="AU171" s="17" t="s">
        <v>84</v>
      </c>
    </row>
    <row r="172" spans="1:65" s="2" customFormat="1" ht="24.2" customHeight="1">
      <c r="A172" s="32"/>
      <c r="B172" s="144"/>
      <c r="C172" s="145" t="s">
        <v>393</v>
      </c>
      <c r="D172" s="145" t="s">
        <v>143</v>
      </c>
      <c r="E172" s="146" t="s">
        <v>859</v>
      </c>
      <c r="F172" s="147" t="s">
        <v>860</v>
      </c>
      <c r="G172" s="148" t="s">
        <v>156</v>
      </c>
      <c r="H172" s="149">
        <v>2</v>
      </c>
      <c r="I172" s="150"/>
      <c r="J172" s="151">
        <f>ROUND(I172*H172,2)</f>
        <v>0</v>
      </c>
      <c r="K172" s="152"/>
      <c r="L172" s="33"/>
      <c r="M172" s="153" t="s">
        <v>1</v>
      </c>
      <c r="N172" s="154" t="s">
        <v>39</v>
      </c>
      <c r="O172" s="58"/>
      <c r="P172" s="155">
        <f>O172*H172</f>
        <v>0</v>
      </c>
      <c r="Q172" s="155">
        <v>0.11241</v>
      </c>
      <c r="R172" s="155">
        <f>Q172*H172</f>
        <v>0.22482</v>
      </c>
      <c r="S172" s="155">
        <v>0</v>
      </c>
      <c r="T172" s="156">
        <f>S172*H172</f>
        <v>0</v>
      </c>
      <c r="U172" s="32"/>
      <c r="V172" s="32"/>
      <c r="W172" s="32"/>
      <c r="X172" s="32"/>
      <c r="Y172" s="32"/>
      <c r="Z172" s="32"/>
      <c r="AA172" s="32"/>
      <c r="AB172" s="32"/>
      <c r="AC172" s="32"/>
      <c r="AD172" s="32"/>
      <c r="AE172" s="32"/>
      <c r="AR172" s="157" t="s">
        <v>147</v>
      </c>
      <c r="AT172" s="157" t="s">
        <v>143</v>
      </c>
      <c r="AU172" s="157" t="s">
        <v>84</v>
      </c>
      <c r="AY172" s="17" t="s">
        <v>140</v>
      </c>
      <c r="BE172" s="158">
        <f>IF(N172="základní",J172,0)</f>
        <v>0</v>
      </c>
      <c r="BF172" s="158">
        <f>IF(N172="snížená",J172,0)</f>
        <v>0</v>
      </c>
      <c r="BG172" s="158">
        <f>IF(N172="zákl. přenesená",J172,0)</f>
        <v>0</v>
      </c>
      <c r="BH172" s="158">
        <f>IF(N172="sníž. přenesená",J172,0)</f>
        <v>0</v>
      </c>
      <c r="BI172" s="158">
        <f>IF(N172="nulová",J172,0)</f>
        <v>0</v>
      </c>
      <c r="BJ172" s="17" t="s">
        <v>82</v>
      </c>
      <c r="BK172" s="158">
        <f>ROUND(I172*H172,2)</f>
        <v>0</v>
      </c>
      <c r="BL172" s="17" t="s">
        <v>147</v>
      </c>
      <c r="BM172" s="157" t="s">
        <v>861</v>
      </c>
    </row>
    <row r="173" spans="1:47" s="2" customFormat="1" ht="19.5">
      <c r="A173" s="32"/>
      <c r="B173" s="33"/>
      <c r="C173" s="32"/>
      <c r="D173" s="159" t="s">
        <v>149</v>
      </c>
      <c r="E173" s="32"/>
      <c r="F173" s="160" t="s">
        <v>862</v>
      </c>
      <c r="G173" s="32"/>
      <c r="H173" s="32"/>
      <c r="I173" s="161"/>
      <c r="J173" s="32"/>
      <c r="K173" s="32"/>
      <c r="L173" s="33"/>
      <c r="M173" s="162"/>
      <c r="N173" s="163"/>
      <c r="O173" s="58"/>
      <c r="P173" s="58"/>
      <c r="Q173" s="58"/>
      <c r="R173" s="58"/>
      <c r="S173" s="58"/>
      <c r="T173" s="59"/>
      <c r="U173" s="32"/>
      <c r="V173" s="32"/>
      <c r="W173" s="32"/>
      <c r="X173" s="32"/>
      <c r="Y173" s="32"/>
      <c r="Z173" s="32"/>
      <c r="AA173" s="32"/>
      <c r="AB173" s="32"/>
      <c r="AC173" s="32"/>
      <c r="AD173" s="32"/>
      <c r="AE173" s="32"/>
      <c r="AT173" s="17" t="s">
        <v>149</v>
      </c>
      <c r="AU173" s="17" t="s">
        <v>84</v>
      </c>
    </row>
    <row r="174" spans="1:65" s="2" customFormat="1" ht="21.75" customHeight="1">
      <c r="A174" s="32"/>
      <c r="B174" s="144"/>
      <c r="C174" s="164" t="s">
        <v>7</v>
      </c>
      <c r="D174" s="164" t="s">
        <v>160</v>
      </c>
      <c r="E174" s="165" t="s">
        <v>863</v>
      </c>
      <c r="F174" s="166" t="s">
        <v>864</v>
      </c>
      <c r="G174" s="167" t="s">
        <v>156</v>
      </c>
      <c r="H174" s="168">
        <v>2</v>
      </c>
      <c r="I174" s="169"/>
      <c r="J174" s="170">
        <f>ROUND(I174*H174,2)</f>
        <v>0</v>
      </c>
      <c r="K174" s="171"/>
      <c r="L174" s="172"/>
      <c r="M174" s="173" t="s">
        <v>1</v>
      </c>
      <c r="N174" s="174" t="s">
        <v>39</v>
      </c>
      <c r="O174" s="58"/>
      <c r="P174" s="155">
        <f>O174*H174</f>
        <v>0</v>
      </c>
      <c r="Q174" s="155">
        <v>0.0061</v>
      </c>
      <c r="R174" s="155">
        <f>Q174*H174</f>
        <v>0.0122</v>
      </c>
      <c r="S174" s="155">
        <v>0</v>
      </c>
      <c r="T174" s="156">
        <f>S174*H174</f>
        <v>0</v>
      </c>
      <c r="U174" s="32"/>
      <c r="V174" s="32"/>
      <c r="W174" s="32"/>
      <c r="X174" s="32"/>
      <c r="Y174" s="32"/>
      <c r="Z174" s="32"/>
      <c r="AA174" s="32"/>
      <c r="AB174" s="32"/>
      <c r="AC174" s="32"/>
      <c r="AD174" s="32"/>
      <c r="AE174" s="32"/>
      <c r="AR174" s="157" t="s">
        <v>163</v>
      </c>
      <c r="AT174" s="157" t="s">
        <v>160</v>
      </c>
      <c r="AU174" s="157" t="s">
        <v>84</v>
      </c>
      <c r="AY174" s="17" t="s">
        <v>140</v>
      </c>
      <c r="BE174" s="158">
        <f>IF(N174="základní",J174,0)</f>
        <v>0</v>
      </c>
      <c r="BF174" s="158">
        <f>IF(N174="snížená",J174,0)</f>
        <v>0</v>
      </c>
      <c r="BG174" s="158">
        <f>IF(N174="zákl. přenesená",J174,0)</f>
        <v>0</v>
      </c>
      <c r="BH174" s="158">
        <f>IF(N174="sníž. přenesená",J174,0)</f>
        <v>0</v>
      </c>
      <c r="BI174" s="158">
        <f>IF(N174="nulová",J174,0)</f>
        <v>0</v>
      </c>
      <c r="BJ174" s="17" t="s">
        <v>82</v>
      </c>
      <c r="BK174" s="158">
        <f>ROUND(I174*H174,2)</f>
        <v>0</v>
      </c>
      <c r="BL174" s="17" t="s">
        <v>147</v>
      </c>
      <c r="BM174" s="157" t="s">
        <v>865</v>
      </c>
    </row>
    <row r="175" spans="1:47" s="2" customFormat="1" ht="12">
      <c r="A175" s="32"/>
      <c r="B175" s="33"/>
      <c r="C175" s="32"/>
      <c r="D175" s="159" t="s">
        <v>149</v>
      </c>
      <c r="E175" s="32"/>
      <c r="F175" s="160" t="s">
        <v>864</v>
      </c>
      <c r="G175" s="32"/>
      <c r="H175" s="32"/>
      <c r="I175" s="161"/>
      <c r="J175" s="32"/>
      <c r="K175" s="32"/>
      <c r="L175" s="33"/>
      <c r="M175" s="162"/>
      <c r="N175" s="163"/>
      <c r="O175" s="58"/>
      <c r="P175" s="58"/>
      <c r="Q175" s="58"/>
      <c r="R175" s="58"/>
      <c r="S175" s="58"/>
      <c r="T175" s="59"/>
      <c r="U175" s="32"/>
      <c r="V175" s="32"/>
      <c r="W175" s="32"/>
      <c r="X175" s="32"/>
      <c r="Y175" s="32"/>
      <c r="Z175" s="32"/>
      <c r="AA175" s="32"/>
      <c r="AB175" s="32"/>
      <c r="AC175" s="32"/>
      <c r="AD175" s="32"/>
      <c r="AE175" s="32"/>
      <c r="AT175" s="17" t="s">
        <v>149</v>
      </c>
      <c r="AU175" s="17" t="s">
        <v>84</v>
      </c>
    </row>
    <row r="176" spans="1:65" s="2" customFormat="1" ht="16.5" customHeight="1">
      <c r="A176" s="32"/>
      <c r="B176" s="144"/>
      <c r="C176" s="164" t="s">
        <v>718</v>
      </c>
      <c r="D176" s="164" t="s">
        <v>160</v>
      </c>
      <c r="E176" s="165" t="s">
        <v>866</v>
      </c>
      <c r="F176" s="166" t="s">
        <v>867</v>
      </c>
      <c r="G176" s="167" t="s">
        <v>156</v>
      </c>
      <c r="H176" s="168">
        <v>2</v>
      </c>
      <c r="I176" s="169"/>
      <c r="J176" s="170">
        <f>ROUND(I176*H176,2)</f>
        <v>0</v>
      </c>
      <c r="K176" s="171"/>
      <c r="L176" s="172"/>
      <c r="M176" s="173" t="s">
        <v>1</v>
      </c>
      <c r="N176" s="174" t="s">
        <v>39</v>
      </c>
      <c r="O176" s="58"/>
      <c r="P176" s="155">
        <f>O176*H176</f>
        <v>0</v>
      </c>
      <c r="Q176" s="155">
        <v>0.003</v>
      </c>
      <c r="R176" s="155">
        <f>Q176*H176</f>
        <v>0.006</v>
      </c>
      <c r="S176" s="155">
        <v>0</v>
      </c>
      <c r="T176" s="156">
        <f>S176*H176</f>
        <v>0</v>
      </c>
      <c r="U176" s="32"/>
      <c r="V176" s="32"/>
      <c r="W176" s="32"/>
      <c r="X176" s="32"/>
      <c r="Y176" s="32"/>
      <c r="Z176" s="32"/>
      <c r="AA176" s="32"/>
      <c r="AB176" s="32"/>
      <c r="AC176" s="32"/>
      <c r="AD176" s="32"/>
      <c r="AE176" s="32"/>
      <c r="AR176" s="157" t="s">
        <v>163</v>
      </c>
      <c r="AT176" s="157" t="s">
        <v>160</v>
      </c>
      <c r="AU176" s="157" t="s">
        <v>84</v>
      </c>
      <c r="AY176" s="17" t="s">
        <v>140</v>
      </c>
      <c r="BE176" s="158">
        <f>IF(N176="základní",J176,0)</f>
        <v>0</v>
      </c>
      <c r="BF176" s="158">
        <f>IF(N176="snížená",J176,0)</f>
        <v>0</v>
      </c>
      <c r="BG176" s="158">
        <f>IF(N176="zákl. přenesená",J176,0)</f>
        <v>0</v>
      </c>
      <c r="BH176" s="158">
        <f>IF(N176="sníž. přenesená",J176,0)</f>
        <v>0</v>
      </c>
      <c r="BI176" s="158">
        <f>IF(N176="nulová",J176,0)</f>
        <v>0</v>
      </c>
      <c r="BJ176" s="17" t="s">
        <v>82</v>
      </c>
      <c r="BK176" s="158">
        <f>ROUND(I176*H176,2)</f>
        <v>0</v>
      </c>
      <c r="BL176" s="17" t="s">
        <v>147</v>
      </c>
      <c r="BM176" s="157" t="s">
        <v>868</v>
      </c>
    </row>
    <row r="177" spans="1:47" s="2" customFormat="1" ht="12">
      <c r="A177" s="32"/>
      <c r="B177" s="33"/>
      <c r="C177" s="32"/>
      <c r="D177" s="159" t="s">
        <v>149</v>
      </c>
      <c r="E177" s="32"/>
      <c r="F177" s="160" t="s">
        <v>867</v>
      </c>
      <c r="G177" s="32"/>
      <c r="H177" s="32"/>
      <c r="I177" s="161"/>
      <c r="J177" s="32"/>
      <c r="K177" s="32"/>
      <c r="L177" s="33"/>
      <c r="M177" s="162"/>
      <c r="N177" s="163"/>
      <c r="O177" s="58"/>
      <c r="P177" s="58"/>
      <c r="Q177" s="58"/>
      <c r="R177" s="58"/>
      <c r="S177" s="58"/>
      <c r="T177" s="59"/>
      <c r="U177" s="32"/>
      <c r="V177" s="32"/>
      <c r="W177" s="32"/>
      <c r="X177" s="32"/>
      <c r="Y177" s="32"/>
      <c r="Z177" s="32"/>
      <c r="AA177" s="32"/>
      <c r="AB177" s="32"/>
      <c r="AC177" s="32"/>
      <c r="AD177" s="32"/>
      <c r="AE177" s="32"/>
      <c r="AT177" s="17" t="s">
        <v>149</v>
      </c>
      <c r="AU177" s="17" t="s">
        <v>84</v>
      </c>
    </row>
    <row r="178" spans="1:65" s="2" customFormat="1" ht="16.5" customHeight="1">
      <c r="A178" s="32"/>
      <c r="B178" s="144"/>
      <c r="C178" s="164" t="s">
        <v>655</v>
      </c>
      <c r="D178" s="164" t="s">
        <v>160</v>
      </c>
      <c r="E178" s="165" t="s">
        <v>869</v>
      </c>
      <c r="F178" s="166" t="s">
        <v>870</v>
      </c>
      <c r="G178" s="167" t="s">
        <v>156</v>
      </c>
      <c r="H178" s="168">
        <v>2</v>
      </c>
      <c r="I178" s="169"/>
      <c r="J178" s="170">
        <f>ROUND(I178*H178,2)</f>
        <v>0</v>
      </c>
      <c r="K178" s="171"/>
      <c r="L178" s="172"/>
      <c r="M178" s="173" t="s">
        <v>1</v>
      </c>
      <c r="N178" s="174" t="s">
        <v>39</v>
      </c>
      <c r="O178" s="58"/>
      <c r="P178" s="155">
        <f>O178*H178</f>
        <v>0</v>
      </c>
      <c r="Q178" s="155">
        <v>0.0001</v>
      </c>
      <c r="R178" s="155">
        <f>Q178*H178</f>
        <v>0.0002</v>
      </c>
      <c r="S178" s="155">
        <v>0</v>
      </c>
      <c r="T178" s="156">
        <f>S178*H178</f>
        <v>0</v>
      </c>
      <c r="U178" s="32"/>
      <c r="V178" s="32"/>
      <c r="W178" s="32"/>
      <c r="X178" s="32"/>
      <c r="Y178" s="32"/>
      <c r="Z178" s="32"/>
      <c r="AA178" s="32"/>
      <c r="AB178" s="32"/>
      <c r="AC178" s="32"/>
      <c r="AD178" s="32"/>
      <c r="AE178" s="32"/>
      <c r="AR178" s="157" t="s">
        <v>163</v>
      </c>
      <c r="AT178" s="157" t="s">
        <v>160</v>
      </c>
      <c r="AU178" s="157" t="s">
        <v>84</v>
      </c>
      <c r="AY178" s="17" t="s">
        <v>140</v>
      </c>
      <c r="BE178" s="158">
        <f>IF(N178="základní",J178,0)</f>
        <v>0</v>
      </c>
      <c r="BF178" s="158">
        <f>IF(N178="snížená",J178,0)</f>
        <v>0</v>
      </c>
      <c r="BG178" s="158">
        <f>IF(N178="zákl. přenesená",J178,0)</f>
        <v>0</v>
      </c>
      <c r="BH178" s="158">
        <f>IF(N178="sníž. přenesená",J178,0)</f>
        <v>0</v>
      </c>
      <c r="BI178" s="158">
        <f>IF(N178="nulová",J178,0)</f>
        <v>0</v>
      </c>
      <c r="BJ178" s="17" t="s">
        <v>82</v>
      </c>
      <c r="BK178" s="158">
        <f>ROUND(I178*H178,2)</f>
        <v>0</v>
      </c>
      <c r="BL178" s="17" t="s">
        <v>147</v>
      </c>
      <c r="BM178" s="157" t="s">
        <v>871</v>
      </c>
    </row>
    <row r="179" spans="1:47" s="2" customFormat="1" ht="12">
      <c r="A179" s="32"/>
      <c r="B179" s="33"/>
      <c r="C179" s="32"/>
      <c r="D179" s="159" t="s">
        <v>149</v>
      </c>
      <c r="E179" s="32"/>
      <c r="F179" s="160" t="s">
        <v>870</v>
      </c>
      <c r="G179" s="32"/>
      <c r="H179" s="32"/>
      <c r="I179" s="161"/>
      <c r="J179" s="32"/>
      <c r="K179" s="32"/>
      <c r="L179" s="33"/>
      <c r="M179" s="162"/>
      <c r="N179" s="163"/>
      <c r="O179" s="58"/>
      <c r="P179" s="58"/>
      <c r="Q179" s="58"/>
      <c r="R179" s="58"/>
      <c r="S179" s="58"/>
      <c r="T179" s="59"/>
      <c r="U179" s="32"/>
      <c r="V179" s="32"/>
      <c r="W179" s="32"/>
      <c r="X179" s="32"/>
      <c r="Y179" s="32"/>
      <c r="Z179" s="32"/>
      <c r="AA179" s="32"/>
      <c r="AB179" s="32"/>
      <c r="AC179" s="32"/>
      <c r="AD179" s="32"/>
      <c r="AE179" s="32"/>
      <c r="AT179" s="17" t="s">
        <v>149</v>
      </c>
      <c r="AU179" s="17" t="s">
        <v>84</v>
      </c>
    </row>
    <row r="180" spans="1:65" s="2" customFormat="1" ht="24.2" customHeight="1">
      <c r="A180" s="32"/>
      <c r="B180" s="144"/>
      <c r="C180" s="145" t="s">
        <v>660</v>
      </c>
      <c r="D180" s="145" t="s">
        <v>143</v>
      </c>
      <c r="E180" s="146" t="s">
        <v>872</v>
      </c>
      <c r="F180" s="147" t="s">
        <v>873</v>
      </c>
      <c r="G180" s="148" t="s">
        <v>156</v>
      </c>
      <c r="H180" s="149">
        <v>2</v>
      </c>
      <c r="I180" s="150"/>
      <c r="J180" s="151">
        <f>ROUND(I180*H180,2)</f>
        <v>0</v>
      </c>
      <c r="K180" s="152"/>
      <c r="L180" s="33"/>
      <c r="M180" s="153" t="s">
        <v>1</v>
      </c>
      <c r="N180" s="154" t="s">
        <v>39</v>
      </c>
      <c r="O180" s="58"/>
      <c r="P180" s="155">
        <f>O180*H180</f>
        <v>0</v>
      </c>
      <c r="Q180" s="155">
        <v>0</v>
      </c>
      <c r="R180" s="155">
        <f>Q180*H180</f>
        <v>0</v>
      </c>
      <c r="S180" s="155">
        <v>0.004</v>
      </c>
      <c r="T180" s="156">
        <f>S180*H180</f>
        <v>0.008</v>
      </c>
      <c r="U180" s="32"/>
      <c r="V180" s="32"/>
      <c r="W180" s="32"/>
      <c r="X180" s="32"/>
      <c r="Y180" s="32"/>
      <c r="Z180" s="32"/>
      <c r="AA180" s="32"/>
      <c r="AB180" s="32"/>
      <c r="AC180" s="32"/>
      <c r="AD180" s="32"/>
      <c r="AE180" s="32"/>
      <c r="AR180" s="157" t="s">
        <v>147</v>
      </c>
      <c r="AT180" s="157" t="s">
        <v>143</v>
      </c>
      <c r="AU180" s="157" t="s">
        <v>84</v>
      </c>
      <c r="AY180" s="17" t="s">
        <v>140</v>
      </c>
      <c r="BE180" s="158">
        <f>IF(N180="základní",J180,0)</f>
        <v>0</v>
      </c>
      <c r="BF180" s="158">
        <f>IF(N180="snížená",J180,0)</f>
        <v>0</v>
      </c>
      <c r="BG180" s="158">
        <f>IF(N180="zákl. přenesená",J180,0)</f>
        <v>0</v>
      </c>
      <c r="BH180" s="158">
        <f>IF(N180="sníž. přenesená",J180,0)</f>
        <v>0</v>
      </c>
      <c r="BI180" s="158">
        <f>IF(N180="nulová",J180,0)</f>
        <v>0</v>
      </c>
      <c r="BJ180" s="17" t="s">
        <v>82</v>
      </c>
      <c r="BK180" s="158">
        <f>ROUND(I180*H180,2)</f>
        <v>0</v>
      </c>
      <c r="BL180" s="17" t="s">
        <v>147</v>
      </c>
      <c r="BM180" s="157" t="s">
        <v>874</v>
      </c>
    </row>
    <row r="181" spans="1:47" s="2" customFormat="1" ht="29.25">
      <c r="A181" s="32"/>
      <c r="B181" s="33"/>
      <c r="C181" s="32"/>
      <c r="D181" s="159" t="s">
        <v>149</v>
      </c>
      <c r="E181" s="32"/>
      <c r="F181" s="160" t="s">
        <v>875</v>
      </c>
      <c r="G181" s="32"/>
      <c r="H181" s="32"/>
      <c r="I181" s="161"/>
      <c r="J181" s="32"/>
      <c r="K181" s="32"/>
      <c r="L181" s="33"/>
      <c r="M181" s="162"/>
      <c r="N181" s="163"/>
      <c r="O181" s="58"/>
      <c r="P181" s="58"/>
      <c r="Q181" s="58"/>
      <c r="R181" s="58"/>
      <c r="S181" s="58"/>
      <c r="T181" s="59"/>
      <c r="U181" s="32"/>
      <c r="V181" s="32"/>
      <c r="W181" s="32"/>
      <c r="X181" s="32"/>
      <c r="Y181" s="32"/>
      <c r="Z181" s="32"/>
      <c r="AA181" s="32"/>
      <c r="AB181" s="32"/>
      <c r="AC181" s="32"/>
      <c r="AD181" s="32"/>
      <c r="AE181" s="32"/>
      <c r="AT181" s="17" t="s">
        <v>149</v>
      </c>
      <c r="AU181" s="17" t="s">
        <v>84</v>
      </c>
    </row>
    <row r="182" spans="2:63" s="12" customFormat="1" ht="22.9" customHeight="1">
      <c r="B182" s="131"/>
      <c r="D182" s="132" t="s">
        <v>73</v>
      </c>
      <c r="E182" s="142" t="s">
        <v>520</v>
      </c>
      <c r="F182" s="142" t="s">
        <v>521</v>
      </c>
      <c r="I182" s="134"/>
      <c r="J182" s="143">
        <f>BK182</f>
        <v>0</v>
      </c>
      <c r="L182" s="131"/>
      <c r="M182" s="136"/>
      <c r="N182" s="137"/>
      <c r="O182" s="137"/>
      <c r="P182" s="138">
        <v>0</v>
      </c>
      <c r="Q182" s="137"/>
      <c r="R182" s="138">
        <v>0</v>
      </c>
      <c r="S182" s="137"/>
      <c r="T182" s="139">
        <v>0</v>
      </c>
      <c r="AR182" s="132" t="s">
        <v>82</v>
      </c>
      <c r="AT182" s="140" t="s">
        <v>73</v>
      </c>
      <c r="AU182" s="140" t="s">
        <v>82</v>
      </c>
      <c r="AY182" s="132" t="s">
        <v>140</v>
      </c>
      <c r="BK182" s="141">
        <v>0</v>
      </c>
    </row>
    <row r="183" spans="2:63" s="12" customFormat="1" ht="25.9" customHeight="1">
      <c r="B183" s="131"/>
      <c r="D183" s="132" t="s">
        <v>73</v>
      </c>
      <c r="E183" s="133" t="s">
        <v>198</v>
      </c>
      <c r="F183" s="133" t="s">
        <v>199</v>
      </c>
      <c r="I183" s="134"/>
      <c r="J183" s="135">
        <f>BK183</f>
        <v>0</v>
      </c>
      <c r="L183" s="131"/>
      <c r="M183" s="136"/>
      <c r="N183" s="137"/>
      <c r="O183" s="137"/>
      <c r="P183" s="138">
        <f>SUM(P184:P194)</f>
        <v>0</v>
      </c>
      <c r="Q183" s="137"/>
      <c r="R183" s="138">
        <f>SUM(R184:R194)</f>
        <v>0</v>
      </c>
      <c r="S183" s="137"/>
      <c r="T183" s="139">
        <f>SUM(T184:T194)</f>
        <v>0</v>
      </c>
      <c r="AR183" s="132" t="s">
        <v>147</v>
      </c>
      <c r="AT183" s="140" t="s">
        <v>73</v>
      </c>
      <c r="AU183" s="140" t="s">
        <v>74</v>
      </c>
      <c r="AY183" s="132" t="s">
        <v>140</v>
      </c>
      <c r="BK183" s="141">
        <f>SUM(BK184:BK194)</f>
        <v>0</v>
      </c>
    </row>
    <row r="184" spans="1:65" s="2" customFormat="1" ht="49.15" customHeight="1">
      <c r="A184" s="32"/>
      <c r="B184" s="144"/>
      <c r="C184" s="145" t="s">
        <v>435</v>
      </c>
      <c r="D184" s="145" t="s">
        <v>143</v>
      </c>
      <c r="E184" s="146" t="s">
        <v>876</v>
      </c>
      <c r="F184" s="147" t="s">
        <v>877</v>
      </c>
      <c r="G184" s="148" t="s">
        <v>342</v>
      </c>
      <c r="H184" s="149">
        <v>4.518</v>
      </c>
      <c r="I184" s="150"/>
      <c r="J184" s="151">
        <f>ROUND(I184*H184,2)</f>
        <v>0</v>
      </c>
      <c r="K184" s="152"/>
      <c r="L184" s="33"/>
      <c r="M184" s="153" t="s">
        <v>1</v>
      </c>
      <c r="N184" s="154" t="s">
        <v>39</v>
      </c>
      <c r="O184" s="58"/>
      <c r="P184" s="155">
        <f>O184*H184</f>
        <v>0</v>
      </c>
      <c r="Q184" s="155">
        <v>0</v>
      </c>
      <c r="R184" s="155">
        <f>Q184*H184</f>
        <v>0</v>
      </c>
      <c r="S184" s="155">
        <v>0</v>
      </c>
      <c r="T184" s="156">
        <f>S184*H184</f>
        <v>0</v>
      </c>
      <c r="U184" s="32"/>
      <c r="V184" s="32"/>
      <c r="W184" s="32"/>
      <c r="X184" s="32"/>
      <c r="Y184" s="32"/>
      <c r="Z184" s="32"/>
      <c r="AA184" s="32"/>
      <c r="AB184" s="32"/>
      <c r="AC184" s="32"/>
      <c r="AD184" s="32"/>
      <c r="AE184" s="32"/>
      <c r="AR184" s="157" t="s">
        <v>203</v>
      </c>
      <c r="AT184" s="157" t="s">
        <v>143</v>
      </c>
      <c r="AU184" s="157" t="s">
        <v>82</v>
      </c>
      <c r="AY184" s="17" t="s">
        <v>140</v>
      </c>
      <c r="BE184" s="158">
        <f>IF(N184="základní",J184,0)</f>
        <v>0</v>
      </c>
      <c r="BF184" s="158">
        <f>IF(N184="snížená",J184,0)</f>
        <v>0</v>
      </c>
      <c r="BG184" s="158">
        <f>IF(N184="zákl. přenesená",J184,0)</f>
        <v>0</v>
      </c>
      <c r="BH184" s="158">
        <f>IF(N184="sníž. přenesená",J184,0)</f>
        <v>0</v>
      </c>
      <c r="BI184" s="158">
        <f>IF(N184="nulová",J184,0)</f>
        <v>0</v>
      </c>
      <c r="BJ184" s="17" t="s">
        <v>82</v>
      </c>
      <c r="BK184" s="158">
        <f>ROUND(I184*H184,2)</f>
        <v>0</v>
      </c>
      <c r="BL184" s="17" t="s">
        <v>203</v>
      </c>
      <c r="BM184" s="157" t="s">
        <v>878</v>
      </c>
    </row>
    <row r="185" spans="1:47" s="2" customFormat="1" ht="78">
      <c r="A185" s="32"/>
      <c r="B185" s="33"/>
      <c r="C185" s="32"/>
      <c r="D185" s="159" t="s">
        <v>149</v>
      </c>
      <c r="E185" s="32"/>
      <c r="F185" s="160" t="s">
        <v>879</v>
      </c>
      <c r="G185" s="32"/>
      <c r="H185" s="32"/>
      <c r="I185" s="161"/>
      <c r="J185" s="32"/>
      <c r="K185" s="32"/>
      <c r="L185" s="33"/>
      <c r="M185" s="162"/>
      <c r="N185" s="163"/>
      <c r="O185" s="58"/>
      <c r="P185" s="58"/>
      <c r="Q185" s="58"/>
      <c r="R185" s="58"/>
      <c r="S185" s="58"/>
      <c r="T185" s="59"/>
      <c r="U185" s="32"/>
      <c r="V185" s="32"/>
      <c r="W185" s="32"/>
      <c r="X185" s="32"/>
      <c r="Y185" s="32"/>
      <c r="Z185" s="32"/>
      <c r="AA185" s="32"/>
      <c r="AB185" s="32"/>
      <c r="AC185" s="32"/>
      <c r="AD185" s="32"/>
      <c r="AE185" s="32"/>
      <c r="AT185" s="17" t="s">
        <v>149</v>
      </c>
      <c r="AU185" s="17" t="s">
        <v>82</v>
      </c>
    </row>
    <row r="186" spans="1:65" s="2" customFormat="1" ht="55.5" customHeight="1">
      <c r="A186" s="32"/>
      <c r="B186" s="144"/>
      <c r="C186" s="145" t="s">
        <v>242</v>
      </c>
      <c r="D186" s="145" t="s">
        <v>143</v>
      </c>
      <c r="E186" s="146" t="s">
        <v>880</v>
      </c>
      <c r="F186" s="147" t="s">
        <v>881</v>
      </c>
      <c r="G186" s="148" t="s">
        <v>342</v>
      </c>
      <c r="H186" s="149">
        <v>903.6</v>
      </c>
      <c r="I186" s="150"/>
      <c r="J186" s="151">
        <f>ROUND(I186*H186,2)</f>
        <v>0</v>
      </c>
      <c r="K186" s="152"/>
      <c r="L186" s="33"/>
      <c r="M186" s="153" t="s">
        <v>1</v>
      </c>
      <c r="N186" s="154" t="s">
        <v>39</v>
      </c>
      <c r="O186" s="58"/>
      <c r="P186" s="155">
        <f>O186*H186</f>
        <v>0</v>
      </c>
      <c r="Q186" s="155">
        <v>0</v>
      </c>
      <c r="R186" s="155">
        <f>Q186*H186</f>
        <v>0</v>
      </c>
      <c r="S186" s="155">
        <v>0</v>
      </c>
      <c r="T186" s="156">
        <f>S186*H186</f>
        <v>0</v>
      </c>
      <c r="U186" s="32"/>
      <c r="V186" s="32"/>
      <c r="W186" s="32"/>
      <c r="X186" s="32"/>
      <c r="Y186" s="32"/>
      <c r="Z186" s="32"/>
      <c r="AA186" s="32"/>
      <c r="AB186" s="32"/>
      <c r="AC186" s="32"/>
      <c r="AD186" s="32"/>
      <c r="AE186" s="32"/>
      <c r="AR186" s="157" t="s">
        <v>203</v>
      </c>
      <c r="AT186" s="157" t="s">
        <v>143</v>
      </c>
      <c r="AU186" s="157" t="s">
        <v>82</v>
      </c>
      <c r="AY186" s="17" t="s">
        <v>140</v>
      </c>
      <c r="BE186" s="158">
        <f>IF(N186="základní",J186,0)</f>
        <v>0</v>
      </c>
      <c r="BF186" s="158">
        <f>IF(N186="snížená",J186,0)</f>
        <v>0</v>
      </c>
      <c r="BG186" s="158">
        <f>IF(N186="zákl. přenesená",J186,0)</f>
        <v>0</v>
      </c>
      <c r="BH186" s="158">
        <f>IF(N186="sníž. přenesená",J186,0)</f>
        <v>0</v>
      </c>
      <c r="BI186" s="158">
        <f>IF(N186="nulová",J186,0)</f>
        <v>0</v>
      </c>
      <c r="BJ186" s="17" t="s">
        <v>82</v>
      </c>
      <c r="BK186" s="158">
        <f>ROUND(I186*H186,2)</f>
        <v>0</v>
      </c>
      <c r="BL186" s="17" t="s">
        <v>203</v>
      </c>
      <c r="BM186" s="157" t="s">
        <v>882</v>
      </c>
    </row>
    <row r="187" spans="1:47" s="2" customFormat="1" ht="87.75">
      <c r="A187" s="32"/>
      <c r="B187" s="33"/>
      <c r="C187" s="32"/>
      <c r="D187" s="159" t="s">
        <v>149</v>
      </c>
      <c r="E187" s="32"/>
      <c r="F187" s="160" t="s">
        <v>883</v>
      </c>
      <c r="G187" s="32"/>
      <c r="H187" s="32"/>
      <c r="I187" s="161"/>
      <c r="J187" s="32"/>
      <c r="K187" s="32"/>
      <c r="L187" s="33"/>
      <c r="M187" s="162"/>
      <c r="N187" s="163"/>
      <c r="O187" s="58"/>
      <c r="P187" s="58"/>
      <c r="Q187" s="58"/>
      <c r="R187" s="58"/>
      <c r="S187" s="58"/>
      <c r="T187" s="59"/>
      <c r="U187" s="32"/>
      <c r="V187" s="32"/>
      <c r="W187" s="32"/>
      <c r="X187" s="32"/>
      <c r="Y187" s="32"/>
      <c r="Z187" s="32"/>
      <c r="AA187" s="32"/>
      <c r="AB187" s="32"/>
      <c r="AC187" s="32"/>
      <c r="AD187" s="32"/>
      <c r="AE187" s="32"/>
      <c r="AT187" s="17" t="s">
        <v>149</v>
      </c>
      <c r="AU187" s="17" t="s">
        <v>82</v>
      </c>
    </row>
    <row r="188" spans="2:51" s="13" customFormat="1" ht="12">
      <c r="B188" s="175"/>
      <c r="D188" s="159" t="s">
        <v>196</v>
      </c>
      <c r="F188" s="176" t="s">
        <v>884</v>
      </c>
      <c r="H188" s="177">
        <v>903.6</v>
      </c>
      <c r="I188" s="178"/>
      <c r="L188" s="175"/>
      <c r="M188" s="179"/>
      <c r="N188" s="180"/>
      <c r="O188" s="180"/>
      <c r="P188" s="180"/>
      <c r="Q188" s="180"/>
      <c r="R188" s="180"/>
      <c r="S188" s="180"/>
      <c r="T188" s="181"/>
      <c r="AT188" s="182" t="s">
        <v>196</v>
      </c>
      <c r="AU188" s="182" t="s">
        <v>82</v>
      </c>
      <c r="AV188" s="13" t="s">
        <v>84</v>
      </c>
      <c r="AW188" s="13" t="s">
        <v>3</v>
      </c>
      <c r="AX188" s="13" t="s">
        <v>82</v>
      </c>
      <c r="AY188" s="182" t="s">
        <v>140</v>
      </c>
    </row>
    <row r="189" spans="1:65" s="2" customFormat="1" ht="62.65" customHeight="1">
      <c r="A189" s="32"/>
      <c r="B189" s="144"/>
      <c r="C189" s="145" t="s">
        <v>404</v>
      </c>
      <c r="D189" s="145" t="s">
        <v>143</v>
      </c>
      <c r="E189" s="146" t="s">
        <v>340</v>
      </c>
      <c r="F189" s="147" t="s">
        <v>341</v>
      </c>
      <c r="G189" s="148" t="s">
        <v>342</v>
      </c>
      <c r="H189" s="149">
        <v>10</v>
      </c>
      <c r="I189" s="150"/>
      <c r="J189" s="151">
        <f>ROUND(I189*H189,2)</f>
        <v>0</v>
      </c>
      <c r="K189" s="152"/>
      <c r="L189" s="33"/>
      <c r="M189" s="153" t="s">
        <v>1</v>
      </c>
      <c r="N189" s="154" t="s">
        <v>39</v>
      </c>
      <c r="O189" s="58"/>
      <c r="P189" s="155">
        <f>O189*H189</f>
        <v>0</v>
      </c>
      <c r="Q189" s="155">
        <v>0</v>
      </c>
      <c r="R189" s="155">
        <f>Q189*H189</f>
        <v>0</v>
      </c>
      <c r="S189" s="155">
        <v>0</v>
      </c>
      <c r="T189" s="156">
        <f>S189*H189</f>
        <v>0</v>
      </c>
      <c r="U189" s="32"/>
      <c r="V189" s="32"/>
      <c r="W189" s="32"/>
      <c r="X189" s="32"/>
      <c r="Y189" s="32"/>
      <c r="Z189" s="32"/>
      <c r="AA189" s="32"/>
      <c r="AB189" s="32"/>
      <c r="AC189" s="32"/>
      <c r="AD189" s="32"/>
      <c r="AE189" s="32"/>
      <c r="AR189" s="157" t="s">
        <v>203</v>
      </c>
      <c r="AT189" s="157" t="s">
        <v>143</v>
      </c>
      <c r="AU189" s="157" t="s">
        <v>82</v>
      </c>
      <c r="AY189" s="17" t="s">
        <v>140</v>
      </c>
      <c r="BE189" s="158">
        <f>IF(N189="základní",J189,0)</f>
        <v>0</v>
      </c>
      <c r="BF189" s="158">
        <f>IF(N189="snížená",J189,0)</f>
        <v>0</v>
      </c>
      <c r="BG189" s="158">
        <f>IF(N189="zákl. přenesená",J189,0)</f>
        <v>0</v>
      </c>
      <c r="BH189" s="158">
        <f>IF(N189="sníž. přenesená",J189,0)</f>
        <v>0</v>
      </c>
      <c r="BI189" s="158">
        <f>IF(N189="nulová",J189,0)</f>
        <v>0</v>
      </c>
      <c r="BJ189" s="17" t="s">
        <v>82</v>
      </c>
      <c r="BK189" s="158">
        <f>ROUND(I189*H189,2)</f>
        <v>0</v>
      </c>
      <c r="BL189" s="17" t="s">
        <v>203</v>
      </c>
      <c r="BM189" s="157" t="s">
        <v>885</v>
      </c>
    </row>
    <row r="190" spans="1:47" s="2" customFormat="1" ht="107.25">
      <c r="A190" s="32"/>
      <c r="B190" s="33"/>
      <c r="C190" s="32"/>
      <c r="D190" s="159" t="s">
        <v>149</v>
      </c>
      <c r="E190" s="32"/>
      <c r="F190" s="160" t="s">
        <v>344</v>
      </c>
      <c r="G190" s="32"/>
      <c r="H190" s="32"/>
      <c r="I190" s="161"/>
      <c r="J190" s="32"/>
      <c r="K190" s="32"/>
      <c r="L190" s="33"/>
      <c r="M190" s="162"/>
      <c r="N190" s="163"/>
      <c r="O190" s="58"/>
      <c r="P190" s="58"/>
      <c r="Q190" s="58"/>
      <c r="R190" s="58"/>
      <c r="S190" s="58"/>
      <c r="T190" s="59"/>
      <c r="U190" s="32"/>
      <c r="V190" s="32"/>
      <c r="W190" s="32"/>
      <c r="X190" s="32"/>
      <c r="Y190" s="32"/>
      <c r="Z190" s="32"/>
      <c r="AA190" s="32"/>
      <c r="AB190" s="32"/>
      <c r="AC190" s="32"/>
      <c r="AD190" s="32"/>
      <c r="AE190" s="32"/>
      <c r="AT190" s="17" t="s">
        <v>149</v>
      </c>
      <c r="AU190" s="17" t="s">
        <v>82</v>
      </c>
    </row>
    <row r="191" spans="1:65" s="2" customFormat="1" ht="62.65" customHeight="1">
      <c r="A191" s="32"/>
      <c r="B191" s="144"/>
      <c r="C191" s="145" t="s">
        <v>227</v>
      </c>
      <c r="D191" s="145" t="s">
        <v>143</v>
      </c>
      <c r="E191" s="146" t="s">
        <v>346</v>
      </c>
      <c r="F191" s="147" t="s">
        <v>347</v>
      </c>
      <c r="G191" s="148" t="s">
        <v>342</v>
      </c>
      <c r="H191" s="149">
        <v>1000</v>
      </c>
      <c r="I191" s="150"/>
      <c r="J191" s="151">
        <f>ROUND(I191*H191,2)</f>
        <v>0</v>
      </c>
      <c r="K191" s="152"/>
      <c r="L191" s="33"/>
      <c r="M191" s="153" t="s">
        <v>1</v>
      </c>
      <c r="N191" s="154" t="s">
        <v>39</v>
      </c>
      <c r="O191" s="58"/>
      <c r="P191" s="155">
        <f>O191*H191</f>
        <v>0</v>
      </c>
      <c r="Q191" s="155">
        <v>0</v>
      </c>
      <c r="R191" s="155">
        <f>Q191*H191</f>
        <v>0</v>
      </c>
      <c r="S191" s="155">
        <v>0</v>
      </c>
      <c r="T191" s="156">
        <f>S191*H191</f>
        <v>0</v>
      </c>
      <c r="U191" s="32"/>
      <c r="V191" s="32"/>
      <c r="W191" s="32"/>
      <c r="X191" s="32"/>
      <c r="Y191" s="32"/>
      <c r="Z191" s="32"/>
      <c r="AA191" s="32"/>
      <c r="AB191" s="32"/>
      <c r="AC191" s="32"/>
      <c r="AD191" s="32"/>
      <c r="AE191" s="32"/>
      <c r="AR191" s="157" t="s">
        <v>203</v>
      </c>
      <c r="AT191" s="157" t="s">
        <v>143</v>
      </c>
      <c r="AU191" s="157" t="s">
        <v>82</v>
      </c>
      <c r="AY191" s="17" t="s">
        <v>140</v>
      </c>
      <c r="BE191" s="158">
        <f>IF(N191="základní",J191,0)</f>
        <v>0</v>
      </c>
      <c r="BF191" s="158">
        <f>IF(N191="snížená",J191,0)</f>
        <v>0</v>
      </c>
      <c r="BG191" s="158">
        <f>IF(N191="zákl. přenesená",J191,0)</f>
        <v>0</v>
      </c>
      <c r="BH191" s="158">
        <f>IF(N191="sníž. přenesená",J191,0)</f>
        <v>0</v>
      </c>
      <c r="BI191" s="158">
        <f>IF(N191="nulová",J191,0)</f>
        <v>0</v>
      </c>
      <c r="BJ191" s="17" t="s">
        <v>82</v>
      </c>
      <c r="BK191" s="158">
        <f>ROUND(I191*H191,2)</f>
        <v>0</v>
      </c>
      <c r="BL191" s="17" t="s">
        <v>203</v>
      </c>
      <c r="BM191" s="157" t="s">
        <v>886</v>
      </c>
    </row>
    <row r="192" spans="1:47" s="2" customFormat="1" ht="107.25">
      <c r="A192" s="32"/>
      <c r="B192" s="33"/>
      <c r="C192" s="32"/>
      <c r="D192" s="159" t="s">
        <v>149</v>
      </c>
      <c r="E192" s="32"/>
      <c r="F192" s="160" t="s">
        <v>349</v>
      </c>
      <c r="G192" s="32"/>
      <c r="H192" s="32"/>
      <c r="I192" s="161"/>
      <c r="J192" s="32"/>
      <c r="K192" s="32"/>
      <c r="L192" s="33"/>
      <c r="M192" s="162"/>
      <c r="N192" s="163"/>
      <c r="O192" s="58"/>
      <c r="P192" s="58"/>
      <c r="Q192" s="58"/>
      <c r="R192" s="58"/>
      <c r="S192" s="58"/>
      <c r="T192" s="59"/>
      <c r="U192" s="32"/>
      <c r="V192" s="32"/>
      <c r="W192" s="32"/>
      <c r="X192" s="32"/>
      <c r="Y192" s="32"/>
      <c r="Z192" s="32"/>
      <c r="AA192" s="32"/>
      <c r="AB192" s="32"/>
      <c r="AC192" s="32"/>
      <c r="AD192" s="32"/>
      <c r="AE192" s="32"/>
      <c r="AT192" s="17" t="s">
        <v>149</v>
      </c>
      <c r="AU192" s="17" t="s">
        <v>82</v>
      </c>
    </row>
    <row r="193" spans="1:65" s="2" customFormat="1" ht="24.2" customHeight="1">
      <c r="A193" s="32"/>
      <c r="B193" s="144"/>
      <c r="C193" s="145" t="s">
        <v>677</v>
      </c>
      <c r="D193" s="145" t="s">
        <v>143</v>
      </c>
      <c r="E193" s="146" t="s">
        <v>887</v>
      </c>
      <c r="F193" s="147" t="s">
        <v>888</v>
      </c>
      <c r="G193" s="148" t="s">
        <v>342</v>
      </c>
      <c r="H193" s="149">
        <v>4.518</v>
      </c>
      <c r="I193" s="150"/>
      <c r="J193" s="151">
        <f>ROUND(I193*H193,2)</f>
        <v>0</v>
      </c>
      <c r="K193" s="152"/>
      <c r="L193" s="33"/>
      <c r="M193" s="153" t="s">
        <v>1</v>
      </c>
      <c r="N193" s="154" t="s">
        <v>39</v>
      </c>
      <c r="O193" s="58"/>
      <c r="P193" s="155">
        <f>O193*H193</f>
        <v>0</v>
      </c>
      <c r="Q193" s="155">
        <v>0</v>
      </c>
      <c r="R193" s="155">
        <f>Q193*H193</f>
        <v>0</v>
      </c>
      <c r="S193" s="155">
        <v>0</v>
      </c>
      <c r="T193" s="156">
        <f>S193*H193</f>
        <v>0</v>
      </c>
      <c r="U193" s="32"/>
      <c r="V193" s="32"/>
      <c r="W193" s="32"/>
      <c r="X193" s="32"/>
      <c r="Y193" s="32"/>
      <c r="Z193" s="32"/>
      <c r="AA193" s="32"/>
      <c r="AB193" s="32"/>
      <c r="AC193" s="32"/>
      <c r="AD193" s="32"/>
      <c r="AE193" s="32"/>
      <c r="AR193" s="157" t="s">
        <v>203</v>
      </c>
      <c r="AT193" s="157" t="s">
        <v>143</v>
      </c>
      <c r="AU193" s="157" t="s">
        <v>82</v>
      </c>
      <c r="AY193" s="17" t="s">
        <v>140</v>
      </c>
      <c r="BE193" s="158">
        <f>IF(N193="základní",J193,0)</f>
        <v>0</v>
      </c>
      <c r="BF193" s="158">
        <f>IF(N193="snížená",J193,0)</f>
        <v>0</v>
      </c>
      <c r="BG193" s="158">
        <f>IF(N193="zákl. přenesená",J193,0)</f>
        <v>0</v>
      </c>
      <c r="BH193" s="158">
        <f>IF(N193="sníž. přenesená",J193,0)</f>
        <v>0</v>
      </c>
      <c r="BI193" s="158">
        <f>IF(N193="nulová",J193,0)</f>
        <v>0</v>
      </c>
      <c r="BJ193" s="17" t="s">
        <v>82</v>
      </c>
      <c r="BK193" s="158">
        <f>ROUND(I193*H193,2)</f>
        <v>0</v>
      </c>
      <c r="BL193" s="17" t="s">
        <v>203</v>
      </c>
      <c r="BM193" s="157" t="s">
        <v>889</v>
      </c>
    </row>
    <row r="194" spans="1:47" s="2" customFormat="1" ht="48.75">
      <c r="A194" s="32"/>
      <c r="B194" s="33"/>
      <c r="C194" s="32"/>
      <c r="D194" s="159" t="s">
        <v>149</v>
      </c>
      <c r="E194" s="32"/>
      <c r="F194" s="160" t="s">
        <v>890</v>
      </c>
      <c r="G194" s="32"/>
      <c r="H194" s="32"/>
      <c r="I194" s="161"/>
      <c r="J194" s="32"/>
      <c r="K194" s="32"/>
      <c r="L194" s="33"/>
      <c r="M194" s="162"/>
      <c r="N194" s="163"/>
      <c r="O194" s="58"/>
      <c r="P194" s="58"/>
      <c r="Q194" s="58"/>
      <c r="R194" s="58"/>
      <c r="S194" s="58"/>
      <c r="T194" s="59"/>
      <c r="U194" s="32"/>
      <c r="V194" s="32"/>
      <c r="W194" s="32"/>
      <c r="X194" s="32"/>
      <c r="Y194" s="32"/>
      <c r="Z194" s="32"/>
      <c r="AA194" s="32"/>
      <c r="AB194" s="32"/>
      <c r="AC194" s="32"/>
      <c r="AD194" s="32"/>
      <c r="AE194" s="32"/>
      <c r="AT194" s="17" t="s">
        <v>149</v>
      </c>
      <c r="AU194" s="17" t="s">
        <v>82</v>
      </c>
    </row>
    <row r="195" spans="2:63" s="12" customFormat="1" ht="25.9" customHeight="1">
      <c r="B195" s="131"/>
      <c r="D195" s="132" t="s">
        <v>73</v>
      </c>
      <c r="E195" s="133" t="s">
        <v>355</v>
      </c>
      <c r="F195" s="133" t="s">
        <v>356</v>
      </c>
      <c r="I195" s="134"/>
      <c r="J195" s="135">
        <f>BK195</f>
        <v>0</v>
      </c>
      <c r="L195" s="131"/>
      <c r="M195" s="136"/>
      <c r="N195" s="137"/>
      <c r="O195" s="137"/>
      <c r="P195" s="138">
        <f>SUM(P196:P201)</f>
        <v>0</v>
      </c>
      <c r="Q195" s="137"/>
      <c r="R195" s="138">
        <f>SUM(R196:R201)</f>
        <v>0</v>
      </c>
      <c r="S195" s="137"/>
      <c r="T195" s="139">
        <f>SUM(T196:T201)</f>
        <v>0</v>
      </c>
      <c r="AR195" s="132" t="s">
        <v>151</v>
      </c>
      <c r="AT195" s="140" t="s">
        <v>73</v>
      </c>
      <c r="AU195" s="140" t="s">
        <v>74</v>
      </c>
      <c r="AY195" s="132" t="s">
        <v>140</v>
      </c>
      <c r="BK195" s="141">
        <f>SUM(BK196:BK201)</f>
        <v>0</v>
      </c>
    </row>
    <row r="196" spans="1:65" s="2" customFormat="1" ht="33" customHeight="1">
      <c r="A196" s="32"/>
      <c r="B196" s="144"/>
      <c r="C196" s="145" t="s">
        <v>246</v>
      </c>
      <c r="D196" s="145" t="s">
        <v>143</v>
      </c>
      <c r="E196" s="146" t="s">
        <v>891</v>
      </c>
      <c r="F196" s="147" t="s">
        <v>892</v>
      </c>
      <c r="G196" s="148" t="s">
        <v>364</v>
      </c>
      <c r="H196" s="149">
        <v>1</v>
      </c>
      <c r="I196" s="150"/>
      <c r="J196" s="151">
        <f>ROUND(I196*H196,2)</f>
        <v>0</v>
      </c>
      <c r="K196" s="152"/>
      <c r="L196" s="33"/>
      <c r="M196" s="153" t="s">
        <v>1</v>
      </c>
      <c r="N196" s="154" t="s">
        <v>39</v>
      </c>
      <c r="O196" s="58"/>
      <c r="P196" s="155">
        <f>O196*H196</f>
        <v>0</v>
      </c>
      <c r="Q196" s="155">
        <v>0</v>
      </c>
      <c r="R196" s="155">
        <f>Q196*H196</f>
        <v>0</v>
      </c>
      <c r="S196" s="155">
        <v>0</v>
      </c>
      <c r="T196" s="156">
        <f>S196*H196</f>
        <v>0</v>
      </c>
      <c r="U196" s="32"/>
      <c r="V196" s="32"/>
      <c r="W196" s="32"/>
      <c r="X196" s="32"/>
      <c r="Y196" s="32"/>
      <c r="Z196" s="32"/>
      <c r="AA196" s="32"/>
      <c r="AB196" s="32"/>
      <c r="AC196" s="32"/>
      <c r="AD196" s="32"/>
      <c r="AE196" s="32"/>
      <c r="AR196" s="157" t="s">
        <v>147</v>
      </c>
      <c r="AT196" s="157" t="s">
        <v>143</v>
      </c>
      <c r="AU196" s="157" t="s">
        <v>82</v>
      </c>
      <c r="AY196" s="17" t="s">
        <v>140</v>
      </c>
      <c r="BE196" s="158">
        <f>IF(N196="základní",J196,0)</f>
        <v>0</v>
      </c>
      <c r="BF196" s="158">
        <f>IF(N196="snížená",J196,0)</f>
        <v>0</v>
      </c>
      <c r="BG196" s="158">
        <f>IF(N196="zákl. přenesená",J196,0)</f>
        <v>0</v>
      </c>
      <c r="BH196" s="158">
        <f>IF(N196="sníž. přenesená",J196,0)</f>
        <v>0</v>
      </c>
      <c r="BI196" s="158">
        <f>IF(N196="nulová",J196,0)</f>
        <v>0</v>
      </c>
      <c r="BJ196" s="17" t="s">
        <v>82</v>
      </c>
      <c r="BK196" s="158">
        <f>ROUND(I196*H196,2)</f>
        <v>0</v>
      </c>
      <c r="BL196" s="17" t="s">
        <v>147</v>
      </c>
      <c r="BM196" s="157" t="s">
        <v>893</v>
      </c>
    </row>
    <row r="197" spans="1:47" s="2" customFormat="1" ht="19.5">
      <c r="A197" s="32"/>
      <c r="B197" s="33"/>
      <c r="C197" s="32"/>
      <c r="D197" s="159" t="s">
        <v>149</v>
      </c>
      <c r="E197" s="32"/>
      <c r="F197" s="160" t="s">
        <v>892</v>
      </c>
      <c r="G197" s="32"/>
      <c r="H197" s="32"/>
      <c r="I197" s="161"/>
      <c r="J197" s="32"/>
      <c r="K197" s="32"/>
      <c r="L197" s="33"/>
      <c r="M197" s="162"/>
      <c r="N197" s="163"/>
      <c r="O197" s="58"/>
      <c r="P197" s="58"/>
      <c r="Q197" s="58"/>
      <c r="R197" s="58"/>
      <c r="S197" s="58"/>
      <c r="T197" s="59"/>
      <c r="U197" s="32"/>
      <c r="V197" s="32"/>
      <c r="W197" s="32"/>
      <c r="X197" s="32"/>
      <c r="Y197" s="32"/>
      <c r="Z197" s="32"/>
      <c r="AA197" s="32"/>
      <c r="AB197" s="32"/>
      <c r="AC197" s="32"/>
      <c r="AD197" s="32"/>
      <c r="AE197" s="32"/>
      <c r="AT197" s="17" t="s">
        <v>149</v>
      </c>
      <c r="AU197" s="17" t="s">
        <v>82</v>
      </c>
    </row>
    <row r="198" spans="1:65" s="2" customFormat="1" ht="66.75" customHeight="1">
      <c r="A198" s="32"/>
      <c r="B198" s="144"/>
      <c r="C198" s="145" t="s">
        <v>319</v>
      </c>
      <c r="D198" s="145" t="s">
        <v>143</v>
      </c>
      <c r="E198" s="146" t="s">
        <v>894</v>
      </c>
      <c r="F198" s="147" t="s">
        <v>895</v>
      </c>
      <c r="G198" s="148" t="s">
        <v>364</v>
      </c>
      <c r="H198" s="149">
        <v>1</v>
      </c>
      <c r="I198" s="150"/>
      <c r="J198" s="151">
        <f>ROUND(I198*H198,2)</f>
        <v>0</v>
      </c>
      <c r="K198" s="152"/>
      <c r="L198" s="33"/>
      <c r="M198" s="153" t="s">
        <v>1</v>
      </c>
      <c r="N198" s="154" t="s">
        <v>39</v>
      </c>
      <c r="O198" s="58"/>
      <c r="P198" s="155">
        <f>O198*H198</f>
        <v>0</v>
      </c>
      <c r="Q198" s="155">
        <v>0</v>
      </c>
      <c r="R198" s="155">
        <f>Q198*H198</f>
        <v>0</v>
      </c>
      <c r="S198" s="155">
        <v>0</v>
      </c>
      <c r="T198" s="156">
        <f>S198*H198</f>
        <v>0</v>
      </c>
      <c r="U198" s="32"/>
      <c r="V198" s="32"/>
      <c r="W198" s="32"/>
      <c r="X198" s="32"/>
      <c r="Y198" s="32"/>
      <c r="Z198" s="32"/>
      <c r="AA198" s="32"/>
      <c r="AB198" s="32"/>
      <c r="AC198" s="32"/>
      <c r="AD198" s="32"/>
      <c r="AE198" s="32"/>
      <c r="AR198" s="157" t="s">
        <v>147</v>
      </c>
      <c r="AT198" s="157" t="s">
        <v>143</v>
      </c>
      <c r="AU198" s="157" t="s">
        <v>82</v>
      </c>
      <c r="AY198" s="17" t="s">
        <v>140</v>
      </c>
      <c r="BE198" s="158">
        <f>IF(N198="základní",J198,0)</f>
        <v>0</v>
      </c>
      <c r="BF198" s="158">
        <f>IF(N198="snížená",J198,0)</f>
        <v>0</v>
      </c>
      <c r="BG198" s="158">
        <f>IF(N198="zákl. přenesená",J198,0)</f>
        <v>0</v>
      </c>
      <c r="BH198" s="158">
        <f>IF(N198="sníž. přenesená",J198,0)</f>
        <v>0</v>
      </c>
      <c r="BI198" s="158">
        <f>IF(N198="nulová",J198,0)</f>
        <v>0</v>
      </c>
      <c r="BJ198" s="17" t="s">
        <v>82</v>
      </c>
      <c r="BK198" s="158">
        <f>ROUND(I198*H198,2)</f>
        <v>0</v>
      </c>
      <c r="BL198" s="17" t="s">
        <v>147</v>
      </c>
      <c r="BM198" s="157" t="s">
        <v>896</v>
      </c>
    </row>
    <row r="199" spans="1:47" s="2" customFormat="1" ht="39">
      <c r="A199" s="32"/>
      <c r="B199" s="33"/>
      <c r="C199" s="32"/>
      <c r="D199" s="159" t="s">
        <v>149</v>
      </c>
      <c r="E199" s="32"/>
      <c r="F199" s="160" t="s">
        <v>895</v>
      </c>
      <c r="G199" s="32"/>
      <c r="H199" s="32"/>
      <c r="I199" s="161"/>
      <c r="J199" s="32"/>
      <c r="K199" s="32"/>
      <c r="L199" s="33"/>
      <c r="M199" s="162"/>
      <c r="N199" s="163"/>
      <c r="O199" s="58"/>
      <c r="P199" s="58"/>
      <c r="Q199" s="58"/>
      <c r="R199" s="58"/>
      <c r="S199" s="58"/>
      <c r="T199" s="59"/>
      <c r="U199" s="32"/>
      <c r="V199" s="32"/>
      <c r="W199" s="32"/>
      <c r="X199" s="32"/>
      <c r="Y199" s="32"/>
      <c r="Z199" s="32"/>
      <c r="AA199" s="32"/>
      <c r="AB199" s="32"/>
      <c r="AC199" s="32"/>
      <c r="AD199" s="32"/>
      <c r="AE199" s="32"/>
      <c r="AT199" s="17" t="s">
        <v>149</v>
      </c>
      <c r="AU199" s="17" t="s">
        <v>82</v>
      </c>
    </row>
    <row r="200" spans="1:65" s="2" customFormat="1" ht="16.5" customHeight="1">
      <c r="A200" s="32"/>
      <c r="B200" s="144"/>
      <c r="C200" s="145" t="s">
        <v>559</v>
      </c>
      <c r="D200" s="145" t="s">
        <v>143</v>
      </c>
      <c r="E200" s="146" t="s">
        <v>609</v>
      </c>
      <c r="F200" s="147" t="s">
        <v>610</v>
      </c>
      <c r="G200" s="148" t="s">
        <v>364</v>
      </c>
      <c r="H200" s="149">
        <v>1</v>
      </c>
      <c r="I200" s="150"/>
      <c r="J200" s="151">
        <f>ROUND(I200*H200,2)</f>
        <v>0</v>
      </c>
      <c r="K200" s="152"/>
      <c r="L200" s="33"/>
      <c r="M200" s="153" t="s">
        <v>1</v>
      </c>
      <c r="N200" s="154" t="s">
        <v>39</v>
      </c>
      <c r="O200" s="58"/>
      <c r="P200" s="155">
        <f>O200*H200</f>
        <v>0</v>
      </c>
      <c r="Q200" s="155">
        <v>0</v>
      </c>
      <c r="R200" s="155">
        <f>Q200*H200</f>
        <v>0</v>
      </c>
      <c r="S200" s="155">
        <v>0</v>
      </c>
      <c r="T200" s="156">
        <f>S200*H200</f>
        <v>0</v>
      </c>
      <c r="U200" s="32"/>
      <c r="V200" s="32"/>
      <c r="W200" s="32"/>
      <c r="X200" s="32"/>
      <c r="Y200" s="32"/>
      <c r="Z200" s="32"/>
      <c r="AA200" s="32"/>
      <c r="AB200" s="32"/>
      <c r="AC200" s="32"/>
      <c r="AD200" s="32"/>
      <c r="AE200" s="32"/>
      <c r="AR200" s="157" t="s">
        <v>203</v>
      </c>
      <c r="AT200" s="157" t="s">
        <v>143</v>
      </c>
      <c r="AU200" s="157" t="s">
        <v>82</v>
      </c>
      <c r="AY200" s="17" t="s">
        <v>140</v>
      </c>
      <c r="BE200" s="158">
        <f>IF(N200="základní",J200,0)</f>
        <v>0</v>
      </c>
      <c r="BF200" s="158">
        <f>IF(N200="snížená",J200,0)</f>
        <v>0</v>
      </c>
      <c r="BG200" s="158">
        <f>IF(N200="zákl. přenesená",J200,0)</f>
        <v>0</v>
      </c>
      <c r="BH200" s="158">
        <f>IF(N200="sníž. přenesená",J200,0)</f>
        <v>0</v>
      </c>
      <c r="BI200" s="158">
        <f>IF(N200="nulová",J200,0)</f>
        <v>0</v>
      </c>
      <c r="BJ200" s="17" t="s">
        <v>82</v>
      </c>
      <c r="BK200" s="158">
        <f>ROUND(I200*H200,2)</f>
        <v>0</v>
      </c>
      <c r="BL200" s="17" t="s">
        <v>203</v>
      </c>
      <c r="BM200" s="157" t="s">
        <v>897</v>
      </c>
    </row>
    <row r="201" spans="1:47" s="2" customFormat="1" ht="12">
      <c r="A201" s="32"/>
      <c r="B201" s="33"/>
      <c r="C201" s="32"/>
      <c r="D201" s="159" t="s">
        <v>149</v>
      </c>
      <c r="E201" s="32"/>
      <c r="F201" s="160" t="s">
        <v>610</v>
      </c>
      <c r="G201" s="32"/>
      <c r="H201" s="32"/>
      <c r="I201" s="161"/>
      <c r="J201" s="32"/>
      <c r="K201" s="32"/>
      <c r="L201" s="33"/>
      <c r="M201" s="183"/>
      <c r="N201" s="184"/>
      <c r="O201" s="185"/>
      <c r="P201" s="185"/>
      <c r="Q201" s="185"/>
      <c r="R201" s="185"/>
      <c r="S201" s="185"/>
      <c r="T201" s="186"/>
      <c r="U201" s="32"/>
      <c r="V201" s="32"/>
      <c r="W201" s="32"/>
      <c r="X201" s="32"/>
      <c r="Y201" s="32"/>
      <c r="Z201" s="32"/>
      <c r="AA201" s="32"/>
      <c r="AB201" s="32"/>
      <c r="AC201" s="32"/>
      <c r="AD201" s="32"/>
      <c r="AE201" s="32"/>
      <c r="AT201" s="17" t="s">
        <v>149</v>
      </c>
      <c r="AU201" s="17" t="s">
        <v>82</v>
      </c>
    </row>
    <row r="202" spans="1:31" s="2" customFormat="1" ht="6.95" customHeight="1">
      <c r="A202" s="32"/>
      <c r="B202" s="47"/>
      <c r="C202" s="48"/>
      <c r="D202" s="48"/>
      <c r="E202" s="48"/>
      <c r="F202" s="48"/>
      <c r="G202" s="48"/>
      <c r="H202" s="48"/>
      <c r="I202" s="48"/>
      <c r="J202" s="48"/>
      <c r="K202" s="48"/>
      <c r="L202" s="33"/>
      <c r="M202" s="32"/>
      <c r="O202" s="32"/>
      <c r="P202" s="32"/>
      <c r="Q202" s="32"/>
      <c r="R202" s="32"/>
      <c r="S202" s="32"/>
      <c r="T202" s="32"/>
      <c r="U202" s="32"/>
      <c r="V202" s="32"/>
      <c r="W202" s="32"/>
      <c r="X202" s="32"/>
      <c r="Y202" s="32"/>
      <c r="Z202" s="32"/>
      <c r="AA202" s="32"/>
      <c r="AB202" s="32"/>
      <c r="AC202" s="32"/>
      <c r="AD202" s="32"/>
      <c r="AE202" s="32"/>
    </row>
  </sheetData>
  <autoFilter ref="C121:K201"/>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2" t="s">
        <v>5</v>
      </c>
      <c r="M2" s="203"/>
      <c r="N2" s="203"/>
      <c r="O2" s="203"/>
      <c r="P2" s="203"/>
      <c r="Q2" s="203"/>
      <c r="R2" s="203"/>
      <c r="S2" s="203"/>
      <c r="T2" s="203"/>
      <c r="U2" s="203"/>
      <c r="V2" s="203"/>
      <c r="AT2" s="17" t="s">
        <v>96</v>
      </c>
    </row>
    <row r="3" spans="2:46" s="1" customFormat="1" ht="6.95" customHeight="1">
      <c r="B3" s="18"/>
      <c r="C3" s="19"/>
      <c r="D3" s="19"/>
      <c r="E3" s="19"/>
      <c r="F3" s="19"/>
      <c r="G3" s="19"/>
      <c r="H3" s="19"/>
      <c r="I3" s="19"/>
      <c r="J3" s="19"/>
      <c r="K3" s="19"/>
      <c r="L3" s="20"/>
      <c r="AT3" s="17" t="s">
        <v>84</v>
      </c>
    </row>
    <row r="4" spans="2:46" s="1" customFormat="1" ht="24.95" customHeight="1">
      <c r="B4" s="20"/>
      <c r="D4" s="21" t="s">
        <v>109</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2" t="str">
        <f>'Rekapitulace stavby'!K6</f>
        <v>Oprava trati v úseku Luka nad Jihlavou-Jihlava</v>
      </c>
      <c r="F7" s="243"/>
      <c r="G7" s="243"/>
      <c r="H7" s="243"/>
      <c r="L7" s="20"/>
    </row>
    <row r="8" spans="1:31" s="2" customFormat="1" ht="12" customHeight="1">
      <c r="A8" s="32"/>
      <c r="B8" s="33"/>
      <c r="C8" s="32"/>
      <c r="D8" s="27" t="s">
        <v>110</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32" t="s">
        <v>898</v>
      </c>
      <c r="F9" s="241"/>
      <c r="G9" s="241"/>
      <c r="H9" s="241"/>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25</v>
      </c>
      <c r="F15" s="32"/>
      <c r="G15" s="32"/>
      <c r="H15" s="32"/>
      <c r="I15" s="27" t="s">
        <v>26</v>
      </c>
      <c r="J15" s="25" t="s">
        <v>1</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14"/>
      <c r="G18" s="214"/>
      <c r="H18" s="21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24</v>
      </c>
      <c r="J23" s="25" t="s">
        <v>1</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
        <v>32</v>
      </c>
      <c r="F24" s="32"/>
      <c r="G24" s="32"/>
      <c r="H24" s="32"/>
      <c r="I24" s="27" t="s">
        <v>26</v>
      </c>
      <c r="J24" s="25" t="s">
        <v>1</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18" t="s">
        <v>1</v>
      </c>
      <c r="F27" s="218"/>
      <c r="G27" s="218"/>
      <c r="H27" s="218"/>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34</v>
      </c>
      <c r="E30" s="32"/>
      <c r="F30" s="32"/>
      <c r="G30" s="32"/>
      <c r="H30" s="32"/>
      <c r="I30" s="32"/>
      <c r="J30" s="71">
        <f>ROUND(J124,2)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36</v>
      </c>
      <c r="G32" s="32"/>
      <c r="H32" s="32"/>
      <c r="I32" s="36" t="s">
        <v>35</v>
      </c>
      <c r="J32" s="36" t="s">
        <v>37</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38</v>
      </c>
      <c r="E33" s="27" t="s">
        <v>39</v>
      </c>
      <c r="F33" s="99">
        <f>ROUND((SUM(BE124:BE263)),2)</f>
        <v>0</v>
      </c>
      <c r="G33" s="32"/>
      <c r="H33" s="32"/>
      <c r="I33" s="100">
        <v>0.21</v>
      </c>
      <c r="J33" s="99">
        <f>ROUND(((SUM(BE124:BE263))*I33),2)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40</v>
      </c>
      <c r="F34" s="99">
        <f>ROUND((SUM(BF124:BF263)),2)</f>
        <v>0</v>
      </c>
      <c r="G34" s="32"/>
      <c r="H34" s="32"/>
      <c r="I34" s="100">
        <v>0.15</v>
      </c>
      <c r="J34" s="99">
        <f>ROUND(((SUM(BF124:BF263))*I34),2)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41</v>
      </c>
      <c r="F35" s="99">
        <f>ROUND((SUM(BG124:BG263)),2)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42</v>
      </c>
      <c r="F36" s="99">
        <f>ROUND((SUM(BH124:BH263)),2)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43</v>
      </c>
      <c r="F37" s="99">
        <f>ROUND((SUM(BI124:BI263)),2)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44</v>
      </c>
      <c r="E39" s="60"/>
      <c r="F39" s="60"/>
      <c r="G39" s="103" t="s">
        <v>45</v>
      </c>
      <c r="H39" s="104" t="s">
        <v>46</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49</v>
      </c>
      <c r="E61" s="35"/>
      <c r="F61" s="107" t="s">
        <v>50</v>
      </c>
      <c r="G61" s="45" t="s">
        <v>49</v>
      </c>
      <c r="H61" s="35"/>
      <c r="I61" s="35"/>
      <c r="J61" s="108" t="s">
        <v>50</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49</v>
      </c>
      <c r="E76" s="35"/>
      <c r="F76" s="107" t="s">
        <v>50</v>
      </c>
      <c r="G76" s="45" t="s">
        <v>49</v>
      </c>
      <c r="H76" s="35"/>
      <c r="I76" s="35"/>
      <c r="J76" s="108"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112</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Oprava trati v úseku Luka nad Jihlavou-Jihlava</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110</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32" t="str">
        <f>E9</f>
        <v>PS 11-30-01 - Ochrana sdělovacích zařízení SSZT</v>
      </c>
      <c r="F87" s="241"/>
      <c r="G87" s="241"/>
      <c r="H87" s="241"/>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SŽ s.o.</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Sagasta s.r.o.</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113</v>
      </c>
      <c r="D94" s="101"/>
      <c r="E94" s="101"/>
      <c r="F94" s="101"/>
      <c r="G94" s="101"/>
      <c r="H94" s="101"/>
      <c r="I94" s="101"/>
      <c r="J94" s="110" t="s">
        <v>114</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115</v>
      </c>
      <c r="D96" s="32"/>
      <c r="E96" s="32"/>
      <c r="F96" s="32"/>
      <c r="G96" s="32"/>
      <c r="H96" s="32"/>
      <c r="I96" s="32"/>
      <c r="J96" s="71">
        <f>J124</f>
        <v>0</v>
      </c>
      <c r="K96" s="32"/>
      <c r="L96" s="42"/>
      <c r="S96" s="32"/>
      <c r="T96" s="32"/>
      <c r="U96" s="32"/>
      <c r="V96" s="32"/>
      <c r="W96" s="32"/>
      <c r="X96" s="32"/>
      <c r="Y96" s="32"/>
      <c r="Z96" s="32"/>
      <c r="AA96" s="32"/>
      <c r="AB96" s="32"/>
      <c r="AC96" s="32"/>
      <c r="AD96" s="32"/>
      <c r="AE96" s="32"/>
      <c r="AU96" s="17" t="s">
        <v>116</v>
      </c>
    </row>
    <row r="97" spans="2:12" s="9" customFormat="1" ht="24.95" customHeight="1">
      <c r="B97" s="112"/>
      <c r="D97" s="113" t="s">
        <v>117</v>
      </c>
      <c r="E97" s="114"/>
      <c r="F97" s="114"/>
      <c r="G97" s="114"/>
      <c r="H97" s="114"/>
      <c r="I97" s="114"/>
      <c r="J97" s="115">
        <f>J125</f>
        <v>0</v>
      </c>
      <c r="L97" s="112"/>
    </row>
    <row r="98" spans="2:12" s="10" customFormat="1" ht="19.9" customHeight="1">
      <c r="B98" s="116"/>
      <c r="D98" s="117" t="s">
        <v>118</v>
      </c>
      <c r="E98" s="118"/>
      <c r="F98" s="118"/>
      <c r="G98" s="118"/>
      <c r="H98" s="118"/>
      <c r="I98" s="118"/>
      <c r="J98" s="119">
        <f>J126</f>
        <v>0</v>
      </c>
      <c r="L98" s="116"/>
    </row>
    <row r="99" spans="2:12" s="10" customFormat="1" ht="19.9" customHeight="1">
      <c r="B99" s="116"/>
      <c r="D99" s="117" t="s">
        <v>119</v>
      </c>
      <c r="E99" s="118"/>
      <c r="F99" s="118"/>
      <c r="G99" s="118"/>
      <c r="H99" s="118"/>
      <c r="I99" s="118"/>
      <c r="J99" s="119">
        <f>J129</f>
        <v>0</v>
      </c>
      <c r="L99" s="116"/>
    </row>
    <row r="100" spans="2:12" s="9" customFormat="1" ht="24.95" customHeight="1">
      <c r="B100" s="112"/>
      <c r="D100" s="113" t="s">
        <v>121</v>
      </c>
      <c r="E100" s="114"/>
      <c r="F100" s="114"/>
      <c r="G100" s="114"/>
      <c r="H100" s="114"/>
      <c r="I100" s="114"/>
      <c r="J100" s="115">
        <f>J146</f>
        <v>0</v>
      </c>
      <c r="L100" s="112"/>
    </row>
    <row r="101" spans="2:12" s="10" customFormat="1" ht="19.9" customHeight="1">
      <c r="B101" s="116"/>
      <c r="D101" s="117" t="s">
        <v>899</v>
      </c>
      <c r="E101" s="118"/>
      <c r="F101" s="118"/>
      <c r="G101" s="118"/>
      <c r="H101" s="118"/>
      <c r="I101" s="118"/>
      <c r="J101" s="119">
        <f>J147</f>
        <v>0</v>
      </c>
      <c r="L101" s="116"/>
    </row>
    <row r="102" spans="2:12" s="10" customFormat="1" ht="19.9" customHeight="1">
      <c r="B102" s="116"/>
      <c r="D102" s="117" t="s">
        <v>122</v>
      </c>
      <c r="E102" s="118"/>
      <c r="F102" s="118"/>
      <c r="G102" s="118"/>
      <c r="H102" s="118"/>
      <c r="I102" s="118"/>
      <c r="J102" s="119">
        <f>J150</f>
        <v>0</v>
      </c>
      <c r="L102" s="116"/>
    </row>
    <row r="103" spans="2:12" s="9" customFormat="1" ht="24.95" customHeight="1">
      <c r="B103" s="112"/>
      <c r="D103" s="113" t="s">
        <v>123</v>
      </c>
      <c r="E103" s="114"/>
      <c r="F103" s="114"/>
      <c r="G103" s="114"/>
      <c r="H103" s="114"/>
      <c r="I103" s="114"/>
      <c r="J103" s="115">
        <f>J173</f>
        <v>0</v>
      </c>
      <c r="L103" s="112"/>
    </row>
    <row r="104" spans="2:12" s="9" customFormat="1" ht="24.95" customHeight="1">
      <c r="B104" s="112"/>
      <c r="D104" s="113" t="s">
        <v>124</v>
      </c>
      <c r="E104" s="114"/>
      <c r="F104" s="114"/>
      <c r="G104" s="114"/>
      <c r="H104" s="114"/>
      <c r="I104" s="114"/>
      <c r="J104" s="115">
        <f>J255</f>
        <v>0</v>
      </c>
      <c r="L104" s="112"/>
    </row>
    <row r="105" spans="1:31" s="2" customFormat="1" ht="21.75" customHeight="1">
      <c r="A105" s="32"/>
      <c r="B105" s="33"/>
      <c r="C105" s="32"/>
      <c r="D105" s="32"/>
      <c r="E105" s="32"/>
      <c r="F105" s="32"/>
      <c r="G105" s="32"/>
      <c r="H105" s="32"/>
      <c r="I105" s="32"/>
      <c r="J105" s="32"/>
      <c r="K105" s="32"/>
      <c r="L105" s="42"/>
      <c r="S105" s="32"/>
      <c r="T105" s="32"/>
      <c r="U105" s="32"/>
      <c r="V105" s="32"/>
      <c r="W105" s="32"/>
      <c r="X105" s="32"/>
      <c r="Y105" s="32"/>
      <c r="Z105" s="32"/>
      <c r="AA105" s="32"/>
      <c r="AB105" s="32"/>
      <c r="AC105" s="32"/>
      <c r="AD105" s="32"/>
      <c r="AE105" s="32"/>
    </row>
    <row r="106" spans="1:31" s="2" customFormat="1" ht="6.95" customHeight="1">
      <c r="A106" s="32"/>
      <c r="B106" s="47"/>
      <c r="C106" s="48"/>
      <c r="D106" s="48"/>
      <c r="E106" s="48"/>
      <c r="F106" s="48"/>
      <c r="G106" s="48"/>
      <c r="H106" s="48"/>
      <c r="I106" s="48"/>
      <c r="J106" s="48"/>
      <c r="K106" s="48"/>
      <c r="L106" s="42"/>
      <c r="S106" s="32"/>
      <c r="T106" s="32"/>
      <c r="U106" s="32"/>
      <c r="V106" s="32"/>
      <c r="W106" s="32"/>
      <c r="X106" s="32"/>
      <c r="Y106" s="32"/>
      <c r="Z106" s="32"/>
      <c r="AA106" s="32"/>
      <c r="AB106" s="32"/>
      <c r="AC106" s="32"/>
      <c r="AD106" s="32"/>
      <c r="AE106" s="32"/>
    </row>
    <row r="110" spans="1:31" s="2" customFormat="1" ht="6.95" customHeight="1">
      <c r="A110" s="32"/>
      <c r="B110" s="49"/>
      <c r="C110" s="50"/>
      <c r="D110" s="50"/>
      <c r="E110" s="50"/>
      <c r="F110" s="50"/>
      <c r="G110" s="50"/>
      <c r="H110" s="50"/>
      <c r="I110" s="50"/>
      <c r="J110" s="50"/>
      <c r="K110" s="50"/>
      <c r="L110" s="42"/>
      <c r="S110" s="32"/>
      <c r="T110" s="32"/>
      <c r="U110" s="32"/>
      <c r="V110" s="32"/>
      <c r="W110" s="32"/>
      <c r="X110" s="32"/>
      <c r="Y110" s="32"/>
      <c r="Z110" s="32"/>
      <c r="AA110" s="32"/>
      <c r="AB110" s="32"/>
      <c r="AC110" s="32"/>
      <c r="AD110" s="32"/>
      <c r="AE110" s="32"/>
    </row>
    <row r="111" spans="1:31" s="2" customFormat="1" ht="24.95" customHeight="1">
      <c r="A111" s="32"/>
      <c r="B111" s="33"/>
      <c r="C111" s="21" t="s">
        <v>125</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6.95" customHeight="1">
      <c r="A112" s="32"/>
      <c r="B112" s="33"/>
      <c r="C112" s="32"/>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2" customHeight="1">
      <c r="A113" s="32"/>
      <c r="B113" s="33"/>
      <c r="C113" s="27" t="s">
        <v>16</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6.5" customHeight="1">
      <c r="A114" s="32"/>
      <c r="B114" s="33"/>
      <c r="C114" s="32"/>
      <c r="D114" s="32"/>
      <c r="E114" s="242" t="str">
        <f>E7</f>
        <v>Oprava trati v úseku Luka nad Jihlavou-Jihlava</v>
      </c>
      <c r="F114" s="243"/>
      <c r="G114" s="243"/>
      <c r="H114" s="243"/>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110</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6.5" customHeight="1">
      <c r="A116" s="32"/>
      <c r="B116" s="33"/>
      <c r="C116" s="32"/>
      <c r="D116" s="32"/>
      <c r="E116" s="232" t="str">
        <f>E9</f>
        <v>PS 11-30-01 - Ochrana sdělovacích zařízení SSZT</v>
      </c>
      <c r="F116" s="241"/>
      <c r="G116" s="241"/>
      <c r="H116" s="241"/>
      <c r="I116" s="32"/>
      <c r="J116" s="32"/>
      <c r="K116" s="32"/>
      <c r="L116" s="42"/>
      <c r="S116" s="32"/>
      <c r="T116" s="32"/>
      <c r="U116" s="32"/>
      <c r="V116" s="32"/>
      <c r="W116" s="32"/>
      <c r="X116" s="32"/>
      <c r="Y116" s="32"/>
      <c r="Z116" s="32"/>
      <c r="AA116" s="32"/>
      <c r="AB116" s="32"/>
      <c r="AC116" s="32"/>
      <c r="AD116" s="32"/>
      <c r="AE116" s="32"/>
    </row>
    <row r="117" spans="1:31" s="2" customFormat="1" ht="6.95" customHeight="1">
      <c r="A117" s="32"/>
      <c r="B117" s="33"/>
      <c r="C117" s="32"/>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2" customHeight="1">
      <c r="A118" s="32"/>
      <c r="B118" s="33"/>
      <c r="C118" s="27" t="s">
        <v>20</v>
      </c>
      <c r="D118" s="32"/>
      <c r="E118" s="32"/>
      <c r="F118" s="25" t="str">
        <f>F12</f>
        <v xml:space="preserve"> </v>
      </c>
      <c r="G118" s="32"/>
      <c r="H118" s="32"/>
      <c r="I118" s="27" t="s">
        <v>22</v>
      </c>
      <c r="J118" s="55" t="str">
        <f>IF(J12="","",J12)</f>
        <v>Vyplň údaj</v>
      </c>
      <c r="K118" s="32"/>
      <c r="L118" s="42"/>
      <c r="S118" s="32"/>
      <c r="T118" s="32"/>
      <c r="U118" s="32"/>
      <c r="V118" s="32"/>
      <c r="W118" s="32"/>
      <c r="X118" s="32"/>
      <c r="Y118" s="32"/>
      <c r="Z118" s="32"/>
      <c r="AA118" s="32"/>
      <c r="AB118" s="32"/>
      <c r="AC118" s="32"/>
      <c r="AD118" s="32"/>
      <c r="AE118" s="32"/>
    </row>
    <row r="119" spans="1:31" s="2" customFormat="1" ht="6.9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5.2" customHeight="1">
      <c r="A120" s="32"/>
      <c r="B120" s="33"/>
      <c r="C120" s="27" t="s">
        <v>23</v>
      </c>
      <c r="D120" s="32"/>
      <c r="E120" s="32"/>
      <c r="F120" s="25" t="str">
        <f>E15</f>
        <v>SŽ s.o.</v>
      </c>
      <c r="G120" s="32"/>
      <c r="H120" s="32"/>
      <c r="I120" s="27" t="s">
        <v>29</v>
      </c>
      <c r="J120" s="30" t="str">
        <f>E21</f>
        <v xml:space="preserve"> </v>
      </c>
      <c r="K120" s="32"/>
      <c r="L120" s="42"/>
      <c r="S120" s="32"/>
      <c r="T120" s="32"/>
      <c r="U120" s="32"/>
      <c r="V120" s="32"/>
      <c r="W120" s="32"/>
      <c r="X120" s="32"/>
      <c r="Y120" s="32"/>
      <c r="Z120" s="32"/>
      <c r="AA120" s="32"/>
      <c r="AB120" s="32"/>
      <c r="AC120" s="32"/>
      <c r="AD120" s="32"/>
      <c r="AE120" s="32"/>
    </row>
    <row r="121" spans="1:31" s="2" customFormat="1" ht="15.2" customHeight="1">
      <c r="A121" s="32"/>
      <c r="B121" s="33"/>
      <c r="C121" s="27" t="s">
        <v>27</v>
      </c>
      <c r="D121" s="32"/>
      <c r="E121" s="32"/>
      <c r="F121" s="25" t="str">
        <f>IF(E18="","",E18)</f>
        <v>Vyplň údaj</v>
      </c>
      <c r="G121" s="32"/>
      <c r="H121" s="32"/>
      <c r="I121" s="27" t="s">
        <v>31</v>
      </c>
      <c r="J121" s="30" t="str">
        <f>E24</f>
        <v>Sagasta s.r.o.</v>
      </c>
      <c r="K121" s="32"/>
      <c r="L121" s="42"/>
      <c r="S121" s="32"/>
      <c r="T121" s="32"/>
      <c r="U121" s="32"/>
      <c r="V121" s="32"/>
      <c r="W121" s="32"/>
      <c r="X121" s="32"/>
      <c r="Y121" s="32"/>
      <c r="Z121" s="32"/>
      <c r="AA121" s="32"/>
      <c r="AB121" s="32"/>
      <c r="AC121" s="32"/>
      <c r="AD121" s="32"/>
      <c r="AE121" s="32"/>
    </row>
    <row r="122" spans="1:31" s="2" customFormat="1" ht="10.35" customHeight="1">
      <c r="A122" s="32"/>
      <c r="B122" s="33"/>
      <c r="C122" s="32"/>
      <c r="D122" s="32"/>
      <c r="E122" s="32"/>
      <c r="F122" s="32"/>
      <c r="G122" s="32"/>
      <c r="H122" s="32"/>
      <c r="I122" s="32"/>
      <c r="J122" s="32"/>
      <c r="K122" s="32"/>
      <c r="L122" s="42"/>
      <c r="S122" s="32"/>
      <c r="T122" s="32"/>
      <c r="U122" s="32"/>
      <c r="V122" s="32"/>
      <c r="W122" s="32"/>
      <c r="X122" s="32"/>
      <c r="Y122" s="32"/>
      <c r="Z122" s="32"/>
      <c r="AA122" s="32"/>
      <c r="AB122" s="32"/>
      <c r="AC122" s="32"/>
      <c r="AD122" s="32"/>
      <c r="AE122" s="32"/>
    </row>
    <row r="123" spans="1:31" s="11" customFormat="1" ht="29.25" customHeight="1">
      <c r="A123" s="120"/>
      <c r="B123" s="121"/>
      <c r="C123" s="122" t="s">
        <v>126</v>
      </c>
      <c r="D123" s="123" t="s">
        <v>59</v>
      </c>
      <c r="E123" s="123" t="s">
        <v>55</v>
      </c>
      <c r="F123" s="123" t="s">
        <v>56</v>
      </c>
      <c r="G123" s="123" t="s">
        <v>127</v>
      </c>
      <c r="H123" s="123" t="s">
        <v>128</v>
      </c>
      <c r="I123" s="123" t="s">
        <v>129</v>
      </c>
      <c r="J123" s="124" t="s">
        <v>114</v>
      </c>
      <c r="K123" s="125" t="s">
        <v>130</v>
      </c>
      <c r="L123" s="126"/>
      <c r="M123" s="62" t="s">
        <v>1</v>
      </c>
      <c r="N123" s="63" t="s">
        <v>38</v>
      </c>
      <c r="O123" s="63" t="s">
        <v>131</v>
      </c>
      <c r="P123" s="63" t="s">
        <v>132</v>
      </c>
      <c r="Q123" s="63" t="s">
        <v>133</v>
      </c>
      <c r="R123" s="63" t="s">
        <v>134</v>
      </c>
      <c r="S123" s="63" t="s">
        <v>135</v>
      </c>
      <c r="T123" s="64" t="s">
        <v>136</v>
      </c>
      <c r="U123" s="120"/>
      <c r="V123" s="120"/>
      <c r="W123" s="120"/>
      <c r="X123" s="120"/>
      <c r="Y123" s="120"/>
      <c r="Z123" s="120"/>
      <c r="AA123" s="120"/>
      <c r="AB123" s="120"/>
      <c r="AC123" s="120"/>
      <c r="AD123" s="120"/>
      <c r="AE123" s="120"/>
    </row>
    <row r="124" spans="1:63" s="2" customFormat="1" ht="22.9" customHeight="1">
      <c r="A124" s="32"/>
      <c r="B124" s="33"/>
      <c r="C124" s="69" t="s">
        <v>137</v>
      </c>
      <c r="D124" s="32"/>
      <c r="E124" s="32"/>
      <c r="F124" s="32"/>
      <c r="G124" s="32"/>
      <c r="H124" s="32"/>
      <c r="I124" s="32"/>
      <c r="J124" s="127">
        <f>BK124</f>
        <v>0</v>
      </c>
      <c r="K124" s="32"/>
      <c r="L124" s="33"/>
      <c r="M124" s="65"/>
      <c r="N124" s="56"/>
      <c r="O124" s="66"/>
      <c r="P124" s="128">
        <f>P125+P146+P173+P255</f>
        <v>0</v>
      </c>
      <c r="Q124" s="66"/>
      <c r="R124" s="128">
        <f>R125+R146+R173+R255</f>
        <v>153.82031</v>
      </c>
      <c r="S124" s="66"/>
      <c r="T124" s="129">
        <f>T125+T146+T173+T255</f>
        <v>0</v>
      </c>
      <c r="U124" s="32"/>
      <c r="V124" s="32"/>
      <c r="W124" s="32"/>
      <c r="X124" s="32"/>
      <c r="Y124" s="32"/>
      <c r="Z124" s="32"/>
      <c r="AA124" s="32"/>
      <c r="AB124" s="32"/>
      <c r="AC124" s="32"/>
      <c r="AD124" s="32"/>
      <c r="AE124" s="32"/>
      <c r="AT124" s="17" t="s">
        <v>73</v>
      </c>
      <c r="AU124" s="17" t="s">
        <v>116</v>
      </c>
      <c r="BK124" s="130">
        <f>BK125+BK146+BK173+BK255</f>
        <v>0</v>
      </c>
    </row>
    <row r="125" spans="2:63" s="12" customFormat="1" ht="25.9" customHeight="1">
      <c r="B125" s="131"/>
      <c r="D125" s="132" t="s">
        <v>73</v>
      </c>
      <c r="E125" s="133" t="s">
        <v>138</v>
      </c>
      <c r="F125" s="133" t="s">
        <v>139</v>
      </c>
      <c r="I125" s="134"/>
      <c r="J125" s="135">
        <f>BK125</f>
        <v>0</v>
      </c>
      <c r="L125" s="131"/>
      <c r="M125" s="136"/>
      <c r="N125" s="137"/>
      <c r="O125" s="137"/>
      <c r="P125" s="138">
        <f>P126+P129</f>
        <v>0</v>
      </c>
      <c r="Q125" s="137"/>
      <c r="R125" s="138">
        <f>R126+R129</f>
        <v>129.132</v>
      </c>
      <c r="S125" s="137"/>
      <c r="T125" s="139">
        <f>T126+T129</f>
        <v>0</v>
      </c>
      <c r="AR125" s="132" t="s">
        <v>82</v>
      </c>
      <c r="AT125" s="140" t="s">
        <v>73</v>
      </c>
      <c r="AU125" s="140" t="s">
        <v>74</v>
      </c>
      <c r="AY125" s="132" t="s">
        <v>140</v>
      </c>
      <c r="BK125" s="141">
        <f>BK126+BK129</f>
        <v>0</v>
      </c>
    </row>
    <row r="126" spans="2:63" s="12" customFormat="1" ht="22.9" customHeight="1">
      <c r="B126" s="131"/>
      <c r="D126" s="132" t="s">
        <v>73</v>
      </c>
      <c r="E126" s="142" t="s">
        <v>82</v>
      </c>
      <c r="F126" s="142" t="s">
        <v>141</v>
      </c>
      <c r="I126" s="134"/>
      <c r="J126" s="143">
        <f>BK126</f>
        <v>0</v>
      </c>
      <c r="L126" s="131"/>
      <c r="M126" s="136"/>
      <c r="N126" s="137"/>
      <c r="O126" s="137"/>
      <c r="P126" s="138">
        <f>SUM(P127:P128)</f>
        <v>0</v>
      </c>
      <c r="Q126" s="137"/>
      <c r="R126" s="138">
        <f>SUM(R127:R128)</f>
        <v>0.132</v>
      </c>
      <c r="S126" s="137"/>
      <c r="T126" s="139">
        <f>SUM(T127:T128)</f>
        <v>0</v>
      </c>
      <c r="AR126" s="132" t="s">
        <v>82</v>
      </c>
      <c r="AT126" s="140" t="s">
        <v>73</v>
      </c>
      <c r="AU126" s="140" t="s">
        <v>82</v>
      </c>
      <c r="AY126" s="132" t="s">
        <v>140</v>
      </c>
      <c r="BK126" s="141">
        <f>SUM(BK127:BK128)</f>
        <v>0</v>
      </c>
    </row>
    <row r="127" spans="1:65" s="2" customFormat="1" ht="44.25" customHeight="1">
      <c r="A127" s="32"/>
      <c r="B127" s="144"/>
      <c r="C127" s="145" t="s">
        <v>186</v>
      </c>
      <c r="D127" s="145" t="s">
        <v>143</v>
      </c>
      <c r="E127" s="146" t="s">
        <v>144</v>
      </c>
      <c r="F127" s="147" t="s">
        <v>145</v>
      </c>
      <c r="G127" s="148" t="s">
        <v>146</v>
      </c>
      <c r="H127" s="149">
        <v>30</v>
      </c>
      <c r="I127" s="150"/>
      <c r="J127" s="151">
        <f>ROUND(I127*H127,2)</f>
        <v>0</v>
      </c>
      <c r="K127" s="152"/>
      <c r="L127" s="33"/>
      <c r="M127" s="153" t="s">
        <v>1</v>
      </c>
      <c r="N127" s="154" t="s">
        <v>39</v>
      </c>
      <c r="O127" s="58"/>
      <c r="P127" s="155">
        <f>O127*H127</f>
        <v>0</v>
      </c>
      <c r="Q127" s="155">
        <v>0.0044</v>
      </c>
      <c r="R127" s="155">
        <f>Q127*H127</f>
        <v>0.132</v>
      </c>
      <c r="S127" s="155">
        <v>0</v>
      </c>
      <c r="T127" s="156">
        <f>S127*H127</f>
        <v>0</v>
      </c>
      <c r="U127" s="32"/>
      <c r="V127" s="32"/>
      <c r="W127" s="32"/>
      <c r="X127" s="32"/>
      <c r="Y127" s="32"/>
      <c r="Z127" s="32"/>
      <c r="AA127" s="32"/>
      <c r="AB127" s="32"/>
      <c r="AC127" s="32"/>
      <c r="AD127" s="32"/>
      <c r="AE127" s="32"/>
      <c r="AR127" s="157" t="s">
        <v>147</v>
      </c>
      <c r="AT127" s="157" t="s">
        <v>143</v>
      </c>
      <c r="AU127" s="157" t="s">
        <v>84</v>
      </c>
      <c r="AY127" s="17" t="s">
        <v>140</v>
      </c>
      <c r="BE127" s="158">
        <f>IF(N127="základní",J127,0)</f>
        <v>0</v>
      </c>
      <c r="BF127" s="158">
        <f>IF(N127="snížená",J127,0)</f>
        <v>0</v>
      </c>
      <c r="BG127" s="158">
        <f>IF(N127="zákl. přenesená",J127,0)</f>
        <v>0</v>
      </c>
      <c r="BH127" s="158">
        <f>IF(N127="sníž. přenesená",J127,0)</f>
        <v>0</v>
      </c>
      <c r="BI127" s="158">
        <f>IF(N127="nulová",J127,0)</f>
        <v>0</v>
      </c>
      <c r="BJ127" s="17" t="s">
        <v>82</v>
      </c>
      <c r="BK127" s="158">
        <f>ROUND(I127*H127,2)</f>
        <v>0</v>
      </c>
      <c r="BL127" s="17" t="s">
        <v>147</v>
      </c>
      <c r="BM127" s="157" t="s">
        <v>900</v>
      </c>
    </row>
    <row r="128" spans="1:47" s="2" customFormat="1" ht="29.25">
      <c r="A128" s="32"/>
      <c r="B128" s="33"/>
      <c r="C128" s="32"/>
      <c r="D128" s="159" t="s">
        <v>149</v>
      </c>
      <c r="E128" s="32"/>
      <c r="F128" s="160" t="s">
        <v>150</v>
      </c>
      <c r="G128" s="32"/>
      <c r="H128" s="32"/>
      <c r="I128" s="161"/>
      <c r="J128" s="32"/>
      <c r="K128" s="32"/>
      <c r="L128" s="33"/>
      <c r="M128" s="162"/>
      <c r="N128" s="163"/>
      <c r="O128" s="58"/>
      <c r="P128" s="58"/>
      <c r="Q128" s="58"/>
      <c r="R128" s="58"/>
      <c r="S128" s="58"/>
      <c r="T128" s="59"/>
      <c r="U128" s="32"/>
      <c r="V128" s="32"/>
      <c r="W128" s="32"/>
      <c r="X128" s="32"/>
      <c r="Y128" s="32"/>
      <c r="Z128" s="32"/>
      <c r="AA128" s="32"/>
      <c r="AB128" s="32"/>
      <c r="AC128" s="32"/>
      <c r="AD128" s="32"/>
      <c r="AE128" s="32"/>
      <c r="AT128" s="17" t="s">
        <v>149</v>
      </c>
      <c r="AU128" s="17" t="s">
        <v>84</v>
      </c>
    </row>
    <row r="129" spans="2:63" s="12" customFormat="1" ht="22.9" customHeight="1">
      <c r="B129" s="131"/>
      <c r="D129" s="132" t="s">
        <v>73</v>
      </c>
      <c r="E129" s="142" t="s">
        <v>151</v>
      </c>
      <c r="F129" s="142" t="s">
        <v>152</v>
      </c>
      <c r="I129" s="134"/>
      <c r="J129" s="143">
        <f>BK129</f>
        <v>0</v>
      </c>
      <c r="L129" s="131"/>
      <c r="M129" s="136"/>
      <c r="N129" s="137"/>
      <c r="O129" s="137"/>
      <c r="P129" s="138">
        <f>SUM(P130:P145)</f>
        <v>0</v>
      </c>
      <c r="Q129" s="137"/>
      <c r="R129" s="138">
        <f>SUM(R130:R145)</f>
        <v>129</v>
      </c>
      <c r="S129" s="137"/>
      <c r="T129" s="139">
        <f>SUM(T130:T145)</f>
        <v>0</v>
      </c>
      <c r="AR129" s="132" t="s">
        <v>82</v>
      </c>
      <c r="AT129" s="140" t="s">
        <v>73</v>
      </c>
      <c r="AU129" s="140" t="s">
        <v>82</v>
      </c>
      <c r="AY129" s="132" t="s">
        <v>140</v>
      </c>
      <c r="BK129" s="141">
        <f>SUM(BK130:BK145)</f>
        <v>0</v>
      </c>
    </row>
    <row r="130" spans="1:65" s="2" customFormat="1" ht="21.75" customHeight="1">
      <c r="A130" s="32"/>
      <c r="B130" s="144"/>
      <c r="C130" s="145" t="s">
        <v>293</v>
      </c>
      <c r="D130" s="145" t="s">
        <v>143</v>
      </c>
      <c r="E130" s="146" t="s">
        <v>901</v>
      </c>
      <c r="F130" s="147" t="s">
        <v>902</v>
      </c>
      <c r="G130" s="148" t="s">
        <v>385</v>
      </c>
      <c r="H130" s="149">
        <v>60</v>
      </c>
      <c r="I130" s="150"/>
      <c r="J130" s="151">
        <f>ROUND(I130*H130,2)</f>
        <v>0</v>
      </c>
      <c r="K130" s="152"/>
      <c r="L130" s="33"/>
      <c r="M130" s="153" t="s">
        <v>1</v>
      </c>
      <c r="N130" s="154" t="s">
        <v>39</v>
      </c>
      <c r="O130" s="58"/>
      <c r="P130" s="155">
        <f>O130*H130</f>
        <v>0</v>
      </c>
      <c r="Q130" s="155">
        <v>0</v>
      </c>
      <c r="R130" s="155">
        <f>Q130*H130</f>
        <v>0</v>
      </c>
      <c r="S130" s="155">
        <v>0</v>
      </c>
      <c r="T130" s="156">
        <f>S130*H130</f>
        <v>0</v>
      </c>
      <c r="U130" s="32"/>
      <c r="V130" s="32"/>
      <c r="W130" s="32"/>
      <c r="X130" s="32"/>
      <c r="Y130" s="32"/>
      <c r="Z130" s="32"/>
      <c r="AA130" s="32"/>
      <c r="AB130" s="32"/>
      <c r="AC130" s="32"/>
      <c r="AD130" s="32"/>
      <c r="AE130" s="32"/>
      <c r="AR130" s="157" t="s">
        <v>147</v>
      </c>
      <c r="AT130" s="157" t="s">
        <v>143</v>
      </c>
      <c r="AU130" s="157" t="s">
        <v>84</v>
      </c>
      <c r="AY130" s="17" t="s">
        <v>140</v>
      </c>
      <c r="BE130" s="158">
        <f>IF(N130="základní",J130,0)</f>
        <v>0</v>
      </c>
      <c r="BF130" s="158">
        <f>IF(N130="snížená",J130,0)</f>
        <v>0</v>
      </c>
      <c r="BG130" s="158">
        <f>IF(N130="zákl. přenesená",J130,0)</f>
        <v>0</v>
      </c>
      <c r="BH130" s="158">
        <f>IF(N130="sníž. přenesená",J130,0)</f>
        <v>0</v>
      </c>
      <c r="BI130" s="158">
        <f>IF(N130="nulová",J130,0)</f>
        <v>0</v>
      </c>
      <c r="BJ130" s="17" t="s">
        <v>82</v>
      </c>
      <c r="BK130" s="158">
        <f>ROUND(I130*H130,2)</f>
        <v>0</v>
      </c>
      <c r="BL130" s="17" t="s">
        <v>147</v>
      </c>
      <c r="BM130" s="157" t="s">
        <v>903</v>
      </c>
    </row>
    <row r="131" spans="1:47" s="2" customFormat="1" ht="78">
      <c r="A131" s="32"/>
      <c r="B131" s="33"/>
      <c r="C131" s="32"/>
      <c r="D131" s="159" t="s">
        <v>149</v>
      </c>
      <c r="E131" s="32"/>
      <c r="F131" s="160" t="s">
        <v>904</v>
      </c>
      <c r="G131" s="32"/>
      <c r="H131" s="32"/>
      <c r="I131" s="161"/>
      <c r="J131" s="32"/>
      <c r="K131" s="32"/>
      <c r="L131" s="33"/>
      <c r="M131" s="162"/>
      <c r="N131" s="163"/>
      <c r="O131" s="58"/>
      <c r="P131" s="58"/>
      <c r="Q131" s="58"/>
      <c r="R131" s="58"/>
      <c r="S131" s="58"/>
      <c r="T131" s="59"/>
      <c r="U131" s="32"/>
      <c r="V131" s="32"/>
      <c r="W131" s="32"/>
      <c r="X131" s="32"/>
      <c r="Y131" s="32"/>
      <c r="Z131" s="32"/>
      <c r="AA131" s="32"/>
      <c r="AB131" s="32"/>
      <c r="AC131" s="32"/>
      <c r="AD131" s="32"/>
      <c r="AE131" s="32"/>
      <c r="AT131" s="17" t="s">
        <v>149</v>
      </c>
      <c r="AU131" s="17" t="s">
        <v>84</v>
      </c>
    </row>
    <row r="132" spans="1:65" s="2" customFormat="1" ht="16.5" customHeight="1">
      <c r="A132" s="32"/>
      <c r="B132" s="144"/>
      <c r="C132" s="164" t="s">
        <v>578</v>
      </c>
      <c r="D132" s="164" t="s">
        <v>160</v>
      </c>
      <c r="E132" s="165" t="s">
        <v>483</v>
      </c>
      <c r="F132" s="166" t="s">
        <v>454</v>
      </c>
      <c r="G132" s="167" t="s">
        <v>342</v>
      </c>
      <c r="H132" s="168">
        <v>129</v>
      </c>
      <c r="I132" s="169"/>
      <c r="J132" s="170">
        <f>ROUND(I132*H132,2)</f>
        <v>0</v>
      </c>
      <c r="K132" s="171"/>
      <c r="L132" s="172"/>
      <c r="M132" s="173" t="s">
        <v>1</v>
      </c>
      <c r="N132" s="174" t="s">
        <v>39</v>
      </c>
      <c r="O132" s="58"/>
      <c r="P132" s="155">
        <f>O132*H132</f>
        <v>0</v>
      </c>
      <c r="Q132" s="155">
        <v>1</v>
      </c>
      <c r="R132" s="155">
        <f>Q132*H132</f>
        <v>129</v>
      </c>
      <c r="S132" s="155">
        <v>0</v>
      </c>
      <c r="T132" s="156">
        <f>S132*H132</f>
        <v>0</v>
      </c>
      <c r="U132" s="32"/>
      <c r="V132" s="32"/>
      <c r="W132" s="32"/>
      <c r="X132" s="32"/>
      <c r="Y132" s="32"/>
      <c r="Z132" s="32"/>
      <c r="AA132" s="32"/>
      <c r="AB132" s="32"/>
      <c r="AC132" s="32"/>
      <c r="AD132" s="32"/>
      <c r="AE132" s="32"/>
      <c r="AR132" s="157" t="s">
        <v>163</v>
      </c>
      <c r="AT132" s="157" t="s">
        <v>160</v>
      </c>
      <c r="AU132" s="157" t="s">
        <v>84</v>
      </c>
      <c r="AY132" s="17" t="s">
        <v>140</v>
      </c>
      <c r="BE132" s="158">
        <f>IF(N132="základní",J132,0)</f>
        <v>0</v>
      </c>
      <c r="BF132" s="158">
        <f>IF(N132="snížená",J132,0)</f>
        <v>0</v>
      </c>
      <c r="BG132" s="158">
        <f>IF(N132="zákl. přenesená",J132,0)</f>
        <v>0</v>
      </c>
      <c r="BH132" s="158">
        <f>IF(N132="sníž. přenesená",J132,0)</f>
        <v>0</v>
      </c>
      <c r="BI132" s="158">
        <f>IF(N132="nulová",J132,0)</f>
        <v>0</v>
      </c>
      <c r="BJ132" s="17" t="s">
        <v>82</v>
      </c>
      <c r="BK132" s="158">
        <f>ROUND(I132*H132,2)</f>
        <v>0</v>
      </c>
      <c r="BL132" s="17" t="s">
        <v>147</v>
      </c>
      <c r="BM132" s="157" t="s">
        <v>905</v>
      </c>
    </row>
    <row r="133" spans="1:47" s="2" customFormat="1" ht="12">
      <c r="A133" s="32"/>
      <c r="B133" s="33"/>
      <c r="C133" s="32"/>
      <c r="D133" s="159" t="s">
        <v>149</v>
      </c>
      <c r="E133" s="32"/>
      <c r="F133" s="160" t="s">
        <v>454</v>
      </c>
      <c r="G133" s="32"/>
      <c r="H133" s="32"/>
      <c r="I133" s="161"/>
      <c r="J133" s="32"/>
      <c r="K133" s="32"/>
      <c r="L133" s="33"/>
      <c r="M133" s="162"/>
      <c r="N133" s="163"/>
      <c r="O133" s="58"/>
      <c r="P133" s="58"/>
      <c r="Q133" s="58"/>
      <c r="R133" s="58"/>
      <c r="S133" s="58"/>
      <c r="T133" s="59"/>
      <c r="U133" s="32"/>
      <c r="V133" s="32"/>
      <c r="W133" s="32"/>
      <c r="X133" s="32"/>
      <c r="Y133" s="32"/>
      <c r="Z133" s="32"/>
      <c r="AA133" s="32"/>
      <c r="AB133" s="32"/>
      <c r="AC133" s="32"/>
      <c r="AD133" s="32"/>
      <c r="AE133" s="32"/>
      <c r="AT133" s="17" t="s">
        <v>149</v>
      </c>
      <c r="AU133" s="17" t="s">
        <v>84</v>
      </c>
    </row>
    <row r="134" spans="2:51" s="13" customFormat="1" ht="12">
      <c r="B134" s="175"/>
      <c r="D134" s="159" t="s">
        <v>196</v>
      </c>
      <c r="E134" s="182" t="s">
        <v>1</v>
      </c>
      <c r="F134" s="176" t="s">
        <v>906</v>
      </c>
      <c r="H134" s="177">
        <v>129</v>
      </c>
      <c r="I134" s="178"/>
      <c r="L134" s="175"/>
      <c r="M134" s="179"/>
      <c r="N134" s="180"/>
      <c r="O134" s="180"/>
      <c r="P134" s="180"/>
      <c r="Q134" s="180"/>
      <c r="R134" s="180"/>
      <c r="S134" s="180"/>
      <c r="T134" s="181"/>
      <c r="AT134" s="182" t="s">
        <v>196</v>
      </c>
      <c r="AU134" s="182" t="s">
        <v>84</v>
      </c>
      <c r="AV134" s="13" t="s">
        <v>84</v>
      </c>
      <c r="AW134" s="13" t="s">
        <v>30</v>
      </c>
      <c r="AX134" s="13" t="s">
        <v>82</v>
      </c>
      <c r="AY134" s="182" t="s">
        <v>140</v>
      </c>
    </row>
    <row r="135" spans="1:65" s="2" customFormat="1" ht="16.5" customHeight="1">
      <c r="A135" s="32"/>
      <c r="B135" s="144"/>
      <c r="C135" s="145" t="s">
        <v>256</v>
      </c>
      <c r="D135" s="145" t="s">
        <v>143</v>
      </c>
      <c r="E135" s="146" t="s">
        <v>154</v>
      </c>
      <c r="F135" s="147" t="s">
        <v>907</v>
      </c>
      <c r="G135" s="148" t="s">
        <v>156</v>
      </c>
      <c r="H135" s="149">
        <v>10</v>
      </c>
      <c r="I135" s="150"/>
      <c r="J135" s="151">
        <f>ROUND(I135*H135,2)</f>
        <v>0</v>
      </c>
      <c r="K135" s="152"/>
      <c r="L135" s="33"/>
      <c r="M135" s="153" t="s">
        <v>1</v>
      </c>
      <c r="N135" s="154" t="s">
        <v>39</v>
      </c>
      <c r="O135" s="58"/>
      <c r="P135" s="155">
        <f>O135*H135</f>
        <v>0</v>
      </c>
      <c r="Q135" s="155">
        <v>0</v>
      </c>
      <c r="R135" s="155">
        <f>Q135*H135</f>
        <v>0</v>
      </c>
      <c r="S135" s="155">
        <v>0</v>
      </c>
      <c r="T135" s="156">
        <f>S135*H135</f>
        <v>0</v>
      </c>
      <c r="U135" s="32"/>
      <c r="V135" s="32"/>
      <c r="W135" s="32"/>
      <c r="X135" s="32"/>
      <c r="Y135" s="32"/>
      <c r="Z135" s="32"/>
      <c r="AA135" s="32"/>
      <c r="AB135" s="32"/>
      <c r="AC135" s="32"/>
      <c r="AD135" s="32"/>
      <c r="AE135" s="32"/>
      <c r="AR135" s="157" t="s">
        <v>147</v>
      </c>
      <c r="AT135" s="157" t="s">
        <v>143</v>
      </c>
      <c r="AU135" s="157" t="s">
        <v>84</v>
      </c>
      <c r="AY135" s="17" t="s">
        <v>140</v>
      </c>
      <c r="BE135" s="158">
        <f>IF(N135="základní",J135,0)</f>
        <v>0</v>
      </c>
      <c r="BF135" s="158">
        <f>IF(N135="snížená",J135,0)</f>
        <v>0</v>
      </c>
      <c r="BG135" s="158">
        <f>IF(N135="zákl. přenesená",J135,0)</f>
        <v>0</v>
      </c>
      <c r="BH135" s="158">
        <f>IF(N135="sníž. přenesená",J135,0)</f>
        <v>0</v>
      </c>
      <c r="BI135" s="158">
        <f>IF(N135="nulová",J135,0)</f>
        <v>0</v>
      </c>
      <c r="BJ135" s="17" t="s">
        <v>82</v>
      </c>
      <c r="BK135" s="158">
        <f>ROUND(I135*H135,2)</f>
        <v>0</v>
      </c>
      <c r="BL135" s="17" t="s">
        <v>147</v>
      </c>
      <c r="BM135" s="157" t="s">
        <v>908</v>
      </c>
    </row>
    <row r="136" spans="1:47" s="2" customFormat="1" ht="29.25">
      <c r="A136" s="32"/>
      <c r="B136" s="33"/>
      <c r="C136" s="32"/>
      <c r="D136" s="159" t="s">
        <v>149</v>
      </c>
      <c r="E136" s="32"/>
      <c r="F136" s="160" t="s">
        <v>158</v>
      </c>
      <c r="G136" s="32"/>
      <c r="H136" s="32"/>
      <c r="I136" s="161"/>
      <c r="J136" s="32"/>
      <c r="K136" s="32"/>
      <c r="L136" s="33"/>
      <c r="M136" s="162"/>
      <c r="N136" s="163"/>
      <c r="O136" s="58"/>
      <c r="P136" s="58"/>
      <c r="Q136" s="58"/>
      <c r="R136" s="58"/>
      <c r="S136" s="58"/>
      <c r="T136" s="59"/>
      <c r="U136" s="32"/>
      <c r="V136" s="32"/>
      <c r="W136" s="32"/>
      <c r="X136" s="32"/>
      <c r="Y136" s="32"/>
      <c r="Z136" s="32"/>
      <c r="AA136" s="32"/>
      <c r="AB136" s="32"/>
      <c r="AC136" s="32"/>
      <c r="AD136" s="32"/>
      <c r="AE136" s="32"/>
      <c r="AT136" s="17" t="s">
        <v>149</v>
      </c>
      <c r="AU136" s="17" t="s">
        <v>84</v>
      </c>
    </row>
    <row r="137" spans="1:65" s="2" customFormat="1" ht="37.9" customHeight="1">
      <c r="A137" s="32"/>
      <c r="B137" s="144"/>
      <c r="C137" s="164" t="s">
        <v>350</v>
      </c>
      <c r="D137" s="164" t="s">
        <v>160</v>
      </c>
      <c r="E137" s="165" t="s">
        <v>161</v>
      </c>
      <c r="F137" s="166" t="s">
        <v>162</v>
      </c>
      <c r="G137" s="167" t="s">
        <v>156</v>
      </c>
      <c r="H137" s="168">
        <v>10</v>
      </c>
      <c r="I137" s="169"/>
      <c r="J137" s="170">
        <f>ROUND(I137*H137,2)</f>
        <v>0</v>
      </c>
      <c r="K137" s="171"/>
      <c r="L137" s="172"/>
      <c r="M137" s="173" t="s">
        <v>1</v>
      </c>
      <c r="N137" s="174" t="s">
        <v>39</v>
      </c>
      <c r="O137" s="58"/>
      <c r="P137" s="155">
        <f>O137*H137</f>
        <v>0</v>
      </c>
      <c r="Q137" s="155">
        <v>0</v>
      </c>
      <c r="R137" s="155">
        <f>Q137*H137</f>
        <v>0</v>
      </c>
      <c r="S137" s="155">
        <v>0</v>
      </c>
      <c r="T137" s="156">
        <f>S137*H137</f>
        <v>0</v>
      </c>
      <c r="U137" s="32"/>
      <c r="V137" s="32"/>
      <c r="W137" s="32"/>
      <c r="X137" s="32"/>
      <c r="Y137" s="32"/>
      <c r="Z137" s="32"/>
      <c r="AA137" s="32"/>
      <c r="AB137" s="32"/>
      <c r="AC137" s="32"/>
      <c r="AD137" s="32"/>
      <c r="AE137" s="32"/>
      <c r="AR137" s="157" t="s">
        <v>163</v>
      </c>
      <c r="AT137" s="157" t="s">
        <v>160</v>
      </c>
      <c r="AU137" s="157" t="s">
        <v>84</v>
      </c>
      <c r="AY137" s="17" t="s">
        <v>140</v>
      </c>
      <c r="BE137" s="158">
        <f>IF(N137="základní",J137,0)</f>
        <v>0</v>
      </c>
      <c r="BF137" s="158">
        <f>IF(N137="snížená",J137,0)</f>
        <v>0</v>
      </c>
      <c r="BG137" s="158">
        <f>IF(N137="zákl. přenesená",J137,0)</f>
        <v>0</v>
      </c>
      <c r="BH137" s="158">
        <f>IF(N137="sníž. přenesená",J137,0)</f>
        <v>0</v>
      </c>
      <c r="BI137" s="158">
        <f>IF(N137="nulová",J137,0)</f>
        <v>0</v>
      </c>
      <c r="BJ137" s="17" t="s">
        <v>82</v>
      </c>
      <c r="BK137" s="158">
        <f>ROUND(I137*H137,2)</f>
        <v>0</v>
      </c>
      <c r="BL137" s="17" t="s">
        <v>147</v>
      </c>
      <c r="BM137" s="157" t="s">
        <v>909</v>
      </c>
    </row>
    <row r="138" spans="1:47" s="2" customFormat="1" ht="19.5">
      <c r="A138" s="32"/>
      <c r="B138" s="33"/>
      <c r="C138" s="32"/>
      <c r="D138" s="159" t="s">
        <v>149</v>
      </c>
      <c r="E138" s="32"/>
      <c r="F138" s="160" t="s">
        <v>162</v>
      </c>
      <c r="G138" s="32"/>
      <c r="H138" s="32"/>
      <c r="I138" s="161"/>
      <c r="J138" s="32"/>
      <c r="K138" s="32"/>
      <c r="L138" s="33"/>
      <c r="M138" s="162"/>
      <c r="N138" s="163"/>
      <c r="O138" s="58"/>
      <c r="P138" s="58"/>
      <c r="Q138" s="58"/>
      <c r="R138" s="58"/>
      <c r="S138" s="58"/>
      <c r="T138" s="59"/>
      <c r="U138" s="32"/>
      <c r="V138" s="32"/>
      <c r="W138" s="32"/>
      <c r="X138" s="32"/>
      <c r="Y138" s="32"/>
      <c r="Z138" s="32"/>
      <c r="AA138" s="32"/>
      <c r="AB138" s="32"/>
      <c r="AC138" s="32"/>
      <c r="AD138" s="32"/>
      <c r="AE138" s="32"/>
      <c r="AT138" s="17" t="s">
        <v>149</v>
      </c>
      <c r="AU138" s="17" t="s">
        <v>84</v>
      </c>
    </row>
    <row r="139" spans="1:65" s="2" customFormat="1" ht="37.9" customHeight="1">
      <c r="A139" s="32"/>
      <c r="B139" s="144"/>
      <c r="C139" s="164" t="s">
        <v>910</v>
      </c>
      <c r="D139" s="164" t="s">
        <v>160</v>
      </c>
      <c r="E139" s="165" t="s">
        <v>161</v>
      </c>
      <c r="F139" s="166" t="s">
        <v>162</v>
      </c>
      <c r="G139" s="167" t="s">
        <v>156</v>
      </c>
      <c r="H139" s="168">
        <v>10.5</v>
      </c>
      <c r="I139" s="169"/>
      <c r="J139" s="170">
        <f>ROUND(I139*H139,2)</f>
        <v>0</v>
      </c>
      <c r="K139" s="171"/>
      <c r="L139" s="172"/>
      <c r="M139" s="173" t="s">
        <v>1</v>
      </c>
      <c r="N139" s="174" t="s">
        <v>39</v>
      </c>
      <c r="O139" s="58"/>
      <c r="P139" s="155">
        <f>O139*H139</f>
        <v>0</v>
      </c>
      <c r="Q139" s="155">
        <v>0</v>
      </c>
      <c r="R139" s="155">
        <f>Q139*H139</f>
        <v>0</v>
      </c>
      <c r="S139" s="155">
        <v>0</v>
      </c>
      <c r="T139" s="156">
        <f>S139*H139</f>
        <v>0</v>
      </c>
      <c r="U139" s="32"/>
      <c r="V139" s="32"/>
      <c r="W139" s="32"/>
      <c r="X139" s="32"/>
      <c r="Y139" s="32"/>
      <c r="Z139" s="32"/>
      <c r="AA139" s="32"/>
      <c r="AB139" s="32"/>
      <c r="AC139" s="32"/>
      <c r="AD139" s="32"/>
      <c r="AE139" s="32"/>
      <c r="AR139" s="157" t="s">
        <v>163</v>
      </c>
      <c r="AT139" s="157" t="s">
        <v>160</v>
      </c>
      <c r="AU139" s="157" t="s">
        <v>84</v>
      </c>
      <c r="AY139" s="17" t="s">
        <v>140</v>
      </c>
      <c r="BE139" s="158">
        <f>IF(N139="základní",J139,0)</f>
        <v>0</v>
      </c>
      <c r="BF139" s="158">
        <f>IF(N139="snížená",J139,0)</f>
        <v>0</v>
      </c>
      <c r="BG139" s="158">
        <f>IF(N139="zákl. přenesená",J139,0)</f>
        <v>0</v>
      </c>
      <c r="BH139" s="158">
        <f>IF(N139="sníž. přenesená",J139,0)</f>
        <v>0</v>
      </c>
      <c r="BI139" s="158">
        <f>IF(N139="nulová",J139,0)</f>
        <v>0</v>
      </c>
      <c r="BJ139" s="17" t="s">
        <v>82</v>
      </c>
      <c r="BK139" s="158">
        <f>ROUND(I139*H139,2)</f>
        <v>0</v>
      </c>
      <c r="BL139" s="17" t="s">
        <v>147</v>
      </c>
      <c r="BM139" s="157" t="s">
        <v>911</v>
      </c>
    </row>
    <row r="140" spans="1:47" s="2" customFormat="1" ht="19.5">
      <c r="A140" s="32"/>
      <c r="B140" s="33"/>
      <c r="C140" s="32"/>
      <c r="D140" s="159" t="s">
        <v>149</v>
      </c>
      <c r="E140" s="32"/>
      <c r="F140" s="160" t="s">
        <v>162</v>
      </c>
      <c r="G140" s="32"/>
      <c r="H140" s="32"/>
      <c r="I140" s="161"/>
      <c r="J140" s="32"/>
      <c r="K140" s="32"/>
      <c r="L140" s="33"/>
      <c r="M140" s="162"/>
      <c r="N140" s="163"/>
      <c r="O140" s="58"/>
      <c r="P140" s="58"/>
      <c r="Q140" s="58"/>
      <c r="R140" s="58"/>
      <c r="S140" s="58"/>
      <c r="T140" s="59"/>
      <c r="U140" s="32"/>
      <c r="V140" s="32"/>
      <c r="W140" s="32"/>
      <c r="X140" s="32"/>
      <c r="Y140" s="32"/>
      <c r="Z140" s="32"/>
      <c r="AA140" s="32"/>
      <c r="AB140" s="32"/>
      <c r="AC140" s="32"/>
      <c r="AD140" s="32"/>
      <c r="AE140" s="32"/>
      <c r="AT140" s="17" t="s">
        <v>149</v>
      </c>
      <c r="AU140" s="17" t="s">
        <v>84</v>
      </c>
    </row>
    <row r="141" spans="2:51" s="13" customFormat="1" ht="12">
      <c r="B141" s="175"/>
      <c r="D141" s="159" t="s">
        <v>196</v>
      </c>
      <c r="F141" s="176" t="s">
        <v>912</v>
      </c>
      <c r="H141" s="177">
        <v>10.5</v>
      </c>
      <c r="I141" s="178"/>
      <c r="L141" s="175"/>
      <c r="M141" s="179"/>
      <c r="N141" s="180"/>
      <c r="O141" s="180"/>
      <c r="P141" s="180"/>
      <c r="Q141" s="180"/>
      <c r="R141" s="180"/>
      <c r="S141" s="180"/>
      <c r="T141" s="181"/>
      <c r="AT141" s="182" t="s">
        <v>196</v>
      </c>
      <c r="AU141" s="182" t="s">
        <v>84</v>
      </c>
      <c r="AV141" s="13" t="s">
        <v>84</v>
      </c>
      <c r="AW141" s="13" t="s">
        <v>3</v>
      </c>
      <c r="AX141" s="13" t="s">
        <v>82</v>
      </c>
      <c r="AY141" s="182" t="s">
        <v>140</v>
      </c>
    </row>
    <row r="142" spans="1:65" s="2" customFormat="1" ht="24.2" customHeight="1">
      <c r="A142" s="32"/>
      <c r="B142" s="144"/>
      <c r="C142" s="145" t="s">
        <v>425</v>
      </c>
      <c r="D142" s="145" t="s">
        <v>143</v>
      </c>
      <c r="E142" s="146" t="s">
        <v>913</v>
      </c>
      <c r="F142" s="147" t="s">
        <v>914</v>
      </c>
      <c r="G142" s="148" t="s">
        <v>385</v>
      </c>
      <c r="H142" s="149">
        <v>890</v>
      </c>
      <c r="I142" s="150"/>
      <c r="J142" s="151">
        <f>ROUND(I142*H142,2)</f>
        <v>0</v>
      </c>
      <c r="K142" s="152"/>
      <c r="L142" s="33"/>
      <c r="M142" s="153" t="s">
        <v>1</v>
      </c>
      <c r="N142" s="154" t="s">
        <v>39</v>
      </c>
      <c r="O142" s="58"/>
      <c r="P142" s="155">
        <f>O142*H142</f>
        <v>0</v>
      </c>
      <c r="Q142" s="155">
        <v>0</v>
      </c>
      <c r="R142" s="155">
        <f>Q142*H142</f>
        <v>0</v>
      </c>
      <c r="S142" s="155">
        <v>0</v>
      </c>
      <c r="T142" s="156">
        <f>S142*H142</f>
        <v>0</v>
      </c>
      <c r="U142" s="32"/>
      <c r="V142" s="32"/>
      <c r="W142" s="32"/>
      <c r="X142" s="32"/>
      <c r="Y142" s="32"/>
      <c r="Z142" s="32"/>
      <c r="AA142" s="32"/>
      <c r="AB142" s="32"/>
      <c r="AC142" s="32"/>
      <c r="AD142" s="32"/>
      <c r="AE142" s="32"/>
      <c r="AR142" s="157" t="s">
        <v>147</v>
      </c>
      <c r="AT142" s="157" t="s">
        <v>143</v>
      </c>
      <c r="AU142" s="157" t="s">
        <v>84</v>
      </c>
      <c r="AY142" s="17" t="s">
        <v>140</v>
      </c>
      <c r="BE142" s="158">
        <f>IF(N142="základní",J142,0)</f>
        <v>0</v>
      </c>
      <c r="BF142" s="158">
        <f>IF(N142="snížená",J142,0)</f>
        <v>0</v>
      </c>
      <c r="BG142" s="158">
        <f>IF(N142="zákl. přenesená",J142,0)</f>
        <v>0</v>
      </c>
      <c r="BH142" s="158">
        <f>IF(N142="sníž. přenesená",J142,0)</f>
        <v>0</v>
      </c>
      <c r="BI142" s="158">
        <f>IF(N142="nulová",J142,0)</f>
        <v>0</v>
      </c>
      <c r="BJ142" s="17" t="s">
        <v>82</v>
      </c>
      <c r="BK142" s="158">
        <f>ROUND(I142*H142,2)</f>
        <v>0</v>
      </c>
      <c r="BL142" s="17" t="s">
        <v>147</v>
      </c>
      <c r="BM142" s="157" t="s">
        <v>915</v>
      </c>
    </row>
    <row r="143" spans="1:47" s="2" customFormat="1" ht="29.25">
      <c r="A143" s="32"/>
      <c r="B143" s="33"/>
      <c r="C143" s="32"/>
      <c r="D143" s="159" t="s">
        <v>149</v>
      </c>
      <c r="E143" s="32"/>
      <c r="F143" s="160" t="s">
        <v>916</v>
      </c>
      <c r="G143" s="32"/>
      <c r="H143" s="32"/>
      <c r="I143" s="161"/>
      <c r="J143" s="32"/>
      <c r="K143" s="32"/>
      <c r="L143" s="33"/>
      <c r="M143" s="162"/>
      <c r="N143" s="163"/>
      <c r="O143" s="58"/>
      <c r="P143" s="58"/>
      <c r="Q143" s="58"/>
      <c r="R143" s="58"/>
      <c r="S143" s="58"/>
      <c r="T143" s="59"/>
      <c r="U143" s="32"/>
      <c r="V143" s="32"/>
      <c r="W143" s="32"/>
      <c r="X143" s="32"/>
      <c r="Y143" s="32"/>
      <c r="Z143" s="32"/>
      <c r="AA143" s="32"/>
      <c r="AB143" s="32"/>
      <c r="AC143" s="32"/>
      <c r="AD143" s="32"/>
      <c r="AE143" s="32"/>
      <c r="AT143" s="17" t="s">
        <v>149</v>
      </c>
      <c r="AU143" s="17" t="s">
        <v>84</v>
      </c>
    </row>
    <row r="144" spans="1:65" s="2" customFormat="1" ht="24.2" customHeight="1">
      <c r="A144" s="32"/>
      <c r="B144" s="144"/>
      <c r="C144" s="145" t="s">
        <v>766</v>
      </c>
      <c r="D144" s="145" t="s">
        <v>143</v>
      </c>
      <c r="E144" s="146" t="s">
        <v>917</v>
      </c>
      <c r="F144" s="147" t="s">
        <v>918</v>
      </c>
      <c r="G144" s="148" t="s">
        <v>385</v>
      </c>
      <c r="H144" s="149">
        <v>890</v>
      </c>
      <c r="I144" s="150"/>
      <c r="J144" s="151">
        <f>ROUND(I144*H144,2)</f>
        <v>0</v>
      </c>
      <c r="K144" s="152"/>
      <c r="L144" s="33"/>
      <c r="M144" s="153" t="s">
        <v>1</v>
      </c>
      <c r="N144" s="154" t="s">
        <v>39</v>
      </c>
      <c r="O144" s="58"/>
      <c r="P144" s="155">
        <f>O144*H144</f>
        <v>0</v>
      </c>
      <c r="Q144" s="155">
        <v>0</v>
      </c>
      <c r="R144" s="155">
        <f>Q144*H144</f>
        <v>0</v>
      </c>
      <c r="S144" s="155">
        <v>0</v>
      </c>
      <c r="T144" s="156">
        <f>S144*H144</f>
        <v>0</v>
      </c>
      <c r="U144" s="32"/>
      <c r="V144" s="32"/>
      <c r="W144" s="32"/>
      <c r="X144" s="32"/>
      <c r="Y144" s="32"/>
      <c r="Z144" s="32"/>
      <c r="AA144" s="32"/>
      <c r="AB144" s="32"/>
      <c r="AC144" s="32"/>
      <c r="AD144" s="32"/>
      <c r="AE144" s="32"/>
      <c r="AR144" s="157" t="s">
        <v>147</v>
      </c>
      <c r="AT144" s="157" t="s">
        <v>143</v>
      </c>
      <c r="AU144" s="157" t="s">
        <v>84</v>
      </c>
      <c r="AY144" s="17" t="s">
        <v>140</v>
      </c>
      <c r="BE144" s="158">
        <f>IF(N144="základní",J144,0)</f>
        <v>0</v>
      </c>
      <c r="BF144" s="158">
        <f>IF(N144="snížená",J144,0)</f>
        <v>0</v>
      </c>
      <c r="BG144" s="158">
        <f>IF(N144="zákl. přenesená",J144,0)</f>
        <v>0</v>
      </c>
      <c r="BH144" s="158">
        <f>IF(N144="sníž. přenesená",J144,0)</f>
        <v>0</v>
      </c>
      <c r="BI144" s="158">
        <f>IF(N144="nulová",J144,0)</f>
        <v>0</v>
      </c>
      <c r="BJ144" s="17" t="s">
        <v>82</v>
      </c>
      <c r="BK144" s="158">
        <f>ROUND(I144*H144,2)</f>
        <v>0</v>
      </c>
      <c r="BL144" s="17" t="s">
        <v>147</v>
      </c>
      <c r="BM144" s="157" t="s">
        <v>919</v>
      </c>
    </row>
    <row r="145" spans="1:47" s="2" customFormat="1" ht="39">
      <c r="A145" s="32"/>
      <c r="B145" s="33"/>
      <c r="C145" s="32"/>
      <c r="D145" s="159" t="s">
        <v>149</v>
      </c>
      <c r="E145" s="32"/>
      <c r="F145" s="160" t="s">
        <v>920</v>
      </c>
      <c r="G145" s="32"/>
      <c r="H145" s="32"/>
      <c r="I145" s="161"/>
      <c r="J145" s="32"/>
      <c r="K145" s="32"/>
      <c r="L145" s="33"/>
      <c r="M145" s="162"/>
      <c r="N145" s="163"/>
      <c r="O145" s="58"/>
      <c r="P145" s="58"/>
      <c r="Q145" s="58"/>
      <c r="R145" s="58"/>
      <c r="S145" s="58"/>
      <c r="T145" s="59"/>
      <c r="U145" s="32"/>
      <c r="V145" s="32"/>
      <c r="W145" s="32"/>
      <c r="X145" s="32"/>
      <c r="Y145" s="32"/>
      <c r="Z145" s="32"/>
      <c r="AA145" s="32"/>
      <c r="AB145" s="32"/>
      <c r="AC145" s="32"/>
      <c r="AD145" s="32"/>
      <c r="AE145" s="32"/>
      <c r="AT145" s="17" t="s">
        <v>149</v>
      </c>
      <c r="AU145" s="17" t="s">
        <v>84</v>
      </c>
    </row>
    <row r="146" spans="2:63" s="12" customFormat="1" ht="25.9" customHeight="1">
      <c r="B146" s="131"/>
      <c r="D146" s="132" t="s">
        <v>73</v>
      </c>
      <c r="E146" s="133" t="s">
        <v>160</v>
      </c>
      <c r="F146" s="133" t="s">
        <v>171</v>
      </c>
      <c r="I146" s="134"/>
      <c r="J146" s="135">
        <f>BK146</f>
        <v>0</v>
      </c>
      <c r="L146" s="131"/>
      <c r="M146" s="136"/>
      <c r="N146" s="137"/>
      <c r="O146" s="137"/>
      <c r="P146" s="138">
        <f>P147+P150</f>
        <v>0</v>
      </c>
      <c r="Q146" s="137"/>
      <c r="R146" s="138">
        <f>R147+R150</f>
        <v>24.688309999999998</v>
      </c>
      <c r="S146" s="137"/>
      <c r="T146" s="139">
        <f>T147+T150</f>
        <v>0</v>
      </c>
      <c r="AR146" s="132" t="s">
        <v>172</v>
      </c>
      <c r="AT146" s="140" t="s">
        <v>73</v>
      </c>
      <c r="AU146" s="140" t="s">
        <v>74</v>
      </c>
      <c r="AY146" s="132" t="s">
        <v>140</v>
      </c>
      <c r="BK146" s="141">
        <f>BK147+BK150</f>
        <v>0</v>
      </c>
    </row>
    <row r="147" spans="2:63" s="12" customFormat="1" ht="22.9" customHeight="1">
      <c r="B147" s="131"/>
      <c r="D147" s="132" t="s">
        <v>73</v>
      </c>
      <c r="E147" s="142" t="s">
        <v>921</v>
      </c>
      <c r="F147" s="142" t="s">
        <v>922</v>
      </c>
      <c r="I147" s="134"/>
      <c r="J147" s="143">
        <f>BK147</f>
        <v>0</v>
      </c>
      <c r="L147" s="131"/>
      <c r="M147" s="136"/>
      <c r="N147" s="137"/>
      <c r="O147" s="137"/>
      <c r="P147" s="138">
        <f>SUM(P148:P149)</f>
        <v>0</v>
      </c>
      <c r="Q147" s="137"/>
      <c r="R147" s="138">
        <f>SUM(R148:R149)</f>
        <v>0</v>
      </c>
      <c r="S147" s="137"/>
      <c r="T147" s="139">
        <f>SUM(T148:T149)</f>
        <v>0</v>
      </c>
      <c r="AR147" s="132" t="s">
        <v>172</v>
      </c>
      <c r="AT147" s="140" t="s">
        <v>73</v>
      </c>
      <c r="AU147" s="140" t="s">
        <v>82</v>
      </c>
      <c r="AY147" s="132" t="s">
        <v>140</v>
      </c>
      <c r="BK147" s="141">
        <f>SUM(BK148:BK149)</f>
        <v>0</v>
      </c>
    </row>
    <row r="148" spans="1:65" s="2" customFormat="1" ht="24.2" customHeight="1">
      <c r="A148" s="32"/>
      <c r="B148" s="144"/>
      <c r="C148" s="145" t="s">
        <v>289</v>
      </c>
      <c r="D148" s="145" t="s">
        <v>143</v>
      </c>
      <c r="E148" s="146" t="s">
        <v>923</v>
      </c>
      <c r="F148" s="147" t="s">
        <v>295</v>
      </c>
      <c r="G148" s="148" t="s">
        <v>146</v>
      </c>
      <c r="H148" s="149">
        <v>700</v>
      </c>
      <c r="I148" s="150"/>
      <c r="J148" s="151">
        <f>ROUND(I148*H148,2)</f>
        <v>0</v>
      </c>
      <c r="K148" s="152"/>
      <c r="L148" s="33"/>
      <c r="M148" s="153" t="s">
        <v>1</v>
      </c>
      <c r="N148" s="154" t="s">
        <v>39</v>
      </c>
      <c r="O148" s="58"/>
      <c r="P148" s="155">
        <f>O148*H148</f>
        <v>0</v>
      </c>
      <c r="Q148" s="155">
        <v>0</v>
      </c>
      <c r="R148" s="155">
        <f>Q148*H148</f>
        <v>0</v>
      </c>
      <c r="S148" s="155">
        <v>0</v>
      </c>
      <c r="T148" s="156">
        <f>S148*H148</f>
        <v>0</v>
      </c>
      <c r="U148" s="32"/>
      <c r="V148" s="32"/>
      <c r="W148" s="32"/>
      <c r="X148" s="32"/>
      <c r="Y148" s="32"/>
      <c r="Z148" s="32"/>
      <c r="AA148" s="32"/>
      <c r="AB148" s="32"/>
      <c r="AC148" s="32"/>
      <c r="AD148" s="32"/>
      <c r="AE148" s="32"/>
      <c r="AR148" s="157" t="s">
        <v>178</v>
      </c>
      <c r="AT148" s="157" t="s">
        <v>143</v>
      </c>
      <c r="AU148" s="157" t="s">
        <v>84</v>
      </c>
      <c r="AY148" s="17" t="s">
        <v>140</v>
      </c>
      <c r="BE148" s="158">
        <f>IF(N148="základní",J148,0)</f>
        <v>0</v>
      </c>
      <c r="BF148" s="158">
        <f>IF(N148="snížená",J148,0)</f>
        <v>0</v>
      </c>
      <c r="BG148" s="158">
        <f>IF(N148="zákl. přenesená",J148,0)</f>
        <v>0</v>
      </c>
      <c r="BH148" s="158">
        <f>IF(N148="sníž. přenesená",J148,0)</f>
        <v>0</v>
      </c>
      <c r="BI148" s="158">
        <f>IF(N148="nulová",J148,0)</f>
        <v>0</v>
      </c>
      <c r="BJ148" s="17" t="s">
        <v>82</v>
      </c>
      <c r="BK148" s="158">
        <f>ROUND(I148*H148,2)</f>
        <v>0</v>
      </c>
      <c r="BL148" s="17" t="s">
        <v>178</v>
      </c>
      <c r="BM148" s="157" t="s">
        <v>924</v>
      </c>
    </row>
    <row r="149" spans="1:47" s="2" customFormat="1" ht="19.5">
      <c r="A149" s="32"/>
      <c r="B149" s="33"/>
      <c r="C149" s="32"/>
      <c r="D149" s="159" t="s">
        <v>149</v>
      </c>
      <c r="E149" s="32"/>
      <c r="F149" s="160" t="s">
        <v>925</v>
      </c>
      <c r="G149" s="32"/>
      <c r="H149" s="32"/>
      <c r="I149" s="161"/>
      <c r="J149" s="32"/>
      <c r="K149" s="32"/>
      <c r="L149" s="33"/>
      <c r="M149" s="162"/>
      <c r="N149" s="163"/>
      <c r="O149" s="58"/>
      <c r="P149" s="58"/>
      <c r="Q149" s="58"/>
      <c r="R149" s="58"/>
      <c r="S149" s="58"/>
      <c r="T149" s="59"/>
      <c r="U149" s="32"/>
      <c r="V149" s="32"/>
      <c r="W149" s="32"/>
      <c r="X149" s="32"/>
      <c r="Y149" s="32"/>
      <c r="Z149" s="32"/>
      <c r="AA149" s="32"/>
      <c r="AB149" s="32"/>
      <c r="AC149" s="32"/>
      <c r="AD149" s="32"/>
      <c r="AE149" s="32"/>
      <c r="AT149" s="17" t="s">
        <v>149</v>
      </c>
      <c r="AU149" s="17" t="s">
        <v>84</v>
      </c>
    </row>
    <row r="150" spans="2:63" s="12" customFormat="1" ht="22.9" customHeight="1">
      <c r="B150" s="131"/>
      <c r="D150" s="132" t="s">
        <v>73</v>
      </c>
      <c r="E150" s="142" t="s">
        <v>173</v>
      </c>
      <c r="F150" s="142" t="s">
        <v>174</v>
      </c>
      <c r="I150" s="134"/>
      <c r="J150" s="143">
        <f>BK150</f>
        <v>0</v>
      </c>
      <c r="L150" s="131"/>
      <c r="M150" s="136"/>
      <c r="N150" s="137"/>
      <c r="O150" s="137"/>
      <c r="P150" s="138">
        <f>SUM(P151:P172)</f>
        <v>0</v>
      </c>
      <c r="Q150" s="137"/>
      <c r="R150" s="138">
        <f>SUM(R151:R172)</f>
        <v>24.688309999999998</v>
      </c>
      <c r="S150" s="137"/>
      <c r="T150" s="139">
        <f>SUM(T151:T172)</f>
        <v>0</v>
      </c>
      <c r="AR150" s="132" t="s">
        <v>172</v>
      </c>
      <c r="AT150" s="140" t="s">
        <v>73</v>
      </c>
      <c r="AU150" s="140" t="s">
        <v>82</v>
      </c>
      <c r="AY150" s="132" t="s">
        <v>140</v>
      </c>
      <c r="BK150" s="141">
        <f>SUM(BK151:BK172)</f>
        <v>0</v>
      </c>
    </row>
    <row r="151" spans="1:65" s="2" customFormat="1" ht="24.2" customHeight="1">
      <c r="A151" s="32"/>
      <c r="B151" s="144"/>
      <c r="C151" s="145" t="s">
        <v>84</v>
      </c>
      <c r="D151" s="145" t="s">
        <v>143</v>
      </c>
      <c r="E151" s="146" t="s">
        <v>175</v>
      </c>
      <c r="F151" s="147" t="s">
        <v>176</v>
      </c>
      <c r="G151" s="148" t="s">
        <v>177</v>
      </c>
      <c r="H151" s="149">
        <v>3</v>
      </c>
      <c r="I151" s="150"/>
      <c r="J151" s="151">
        <f>ROUND(I151*H151,2)</f>
        <v>0</v>
      </c>
      <c r="K151" s="152"/>
      <c r="L151" s="33"/>
      <c r="M151" s="153" t="s">
        <v>1</v>
      </c>
      <c r="N151" s="154" t="s">
        <v>39</v>
      </c>
      <c r="O151" s="58"/>
      <c r="P151" s="155">
        <f>O151*H151</f>
        <v>0</v>
      </c>
      <c r="Q151" s="155">
        <v>0.0088</v>
      </c>
      <c r="R151" s="155">
        <f>Q151*H151</f>
        <v>0.0264</v>
      </c>
      <c r="S151" s="155">
        <v>0</v>
      </c>
      <c r="T151" s="156">
        <f>S151*H151</f>
        <v>0</v>
      </c>
      <c r="U151" s="32"/>
      <c r="V151" s="32"/>
      <c r="W151" s="32"/>
      <c r="X151" s="32"/>
      <c r="Y151" s="32"/>
      <c r="Z151" s="32"/>
      <c r="AA151" s="32"/>
      <c r="AB151" s="32"/>
      <c r="AC151" s="32"/>
      <c r="AD151" s="32"/>
      <c r="AE151" s="32"/>
      <c r="AR151" s="157" t="s">
        <v>178</v>
      </c>
      <c r="AT151" s="157" t="s">
        <v>143</v>
      </c>
      <c r="AU151" s="157" t="s">
        <v>84</v>
      </c>
      <c r="AY151" s="17" t="s">
        <v>140</v>
      </c>
      <c r="BE151" s="158">
        <f>IF(N151="základní",J151,0)</f>
        <v>0</v>
      </c>
      <c r="BF151" s="158">
        <f>IF(N151="snížená",J151,0)</f>
        <v>0</v>
      </c>
      <c r="BG151" s="158">
        <f>IF(N151="zákl. přenesená",J151,0)</f>
        <v>0</v>
      </c>
      <c r="BH151" s="158">
        <f>IF(N151="sníž. přenesená",J151,0)</f>
        <v>0</v>
      </c>
      <c r="BI151" s="158">
        <f>IF(N151="nulová",J151,0)</f>
        <v>0</v>
      </c>
      <c r="BJ151" s="17" t="s">
        <v>82</v>
      </c>
      <c r="BK151" s="158">
        <f>ROUND(I151*H151,2)</f>
        <v>0</v>
      </c>
      <c r="BL151" s="17" t="s">
        <v>178</v>
      </c>
      <c r="BM151" s="157" t="s">
        <v>179</v>
      </c>
    </row>
    <row r="152" spans="1:47" s="2" customFormat="1" ht="12">
      <c r="A152" s="32"/>
      <c r="B152" s="33"/>
      <c r="C152" s="32"/>
      <c r="D152" s="159" t="s">
        <v>149</v>
      </c>
      <c r="E152" s="32"/>
      <c r="F152" s="160" t="s">
        <v>180</v>
      </c>
      <c r="G152" s="32"/>
      <c r="H152" s="32"/>
      <c r="I152" s="161"/>
      <c r="J152" s="32"/>
      <c r="K152" s="32"/>
      <c r="L152" s="33"/>
      <c r="M152" s="162"/>
      <c r="N152" s="163"/>
      <c r="O152" s="58"/>
      <c r="P152" s="58"/>
      <c r="Q152" s="58"/>
      <c r="R152" s="58"/>
      <c r="S152" s="58"/>
      <c r="T152" s="59"/>
      <c r="U152" s="32"/>
      <c r="V152" s="32"/>
      <c r="W152" s="32"/>
      <c r="X152" s="32"/>
      <c r="Y152" s="32"/>
      <c r="Z152" s="32"/>
      <c r="AA152" s="32"/>
      <c r="AB152" s="32"/>
      <c r="AC152" s="32"/>
      <c r="AD152" s="32"/>
      <c r="AE152" s="32"/>
      <c r="AT152" s="17" t="s">
        <v>149</v>
      </c>
      <c r="AU152" s="17" t="s">
        <v>84</v>
      </c>
    </row>
    <row r="153" spans="1:65" s="2" customFormat="1" ht="33" customHeight="1">
      <c r="A153" s="32"/>
      <c r="B153" s="144"/>
      <c r="C153" s="164" t="s">
        <v>268</v>
      </c>
      <c r="D153" s="164" t="s">
        <v>160</v>
      </c>
      <c r="E153" s="165" t="s">
        <v>926</v>
      </c>
      <c r="F153" s="166" t="s">
        <v>927</v>
      </c>
      <c r="G153" s="167" t="s">
        <v>146</v>
      </c>
      <c r="H153" s="168">
        <v>600</v>
      </c>
      <c r="I153" s="169"/>
      <c r="J153" s="170">
        <f>ROUND(I153*H153,2)</f>
        <v>0</v>
      </c>
      <c r="K153" s="171"/>
      <c r="L153" s="172"/>
      <c r="M153" s="173" t="s">
        <v>1</v>
      </c>
      <c r="N153" s="174" t="s">
        <v>39</v>
      </c>
      <c r="O153" s="58"/>
      <c r="P153" s="155">
        <f>O153*H153</f>
        <v>0</v>
      </c>
      <c r="Q153" s="155">
        <v>0</v>
      </c>
      <c r="R153" s="155">
        <f>Q153*H153</f>
        <v>0</v>
      </c>
      <c r="S153" s="155">
        <v>0</v>
      </c>
      <c r="T153" s="156">
        <f>S153*H153</f>
        <v>0</v>
      </c>
      <c r="U153" s="32"/>
      <c r="V153" s="32"/>
      <c r="W153" s="32"/>
      <c r="X153" s="32"/>
      <c r="Y153" s="32"/>
      <c r="Z153" s="32"/>
      <c r="AA153" s="32"/>
      <c r="AB153" s="32"/>
      <c r="AC153" s="32"/>
      <c r="AD153" s="32"/>
      <c r="AE153" s="32"/>
      <c r="AR153" s="157" t="s">
        <v>928</v>
      </c>
      <c r="AT153" s="157" t="s">
        <v>160</v>
      </c>
      <c r="AU153" s="157" t="s">
        <v>84</v>
      </c>
      <c r="AY153" s="17" t="s">
        <v>140</v>
      </c>
      <c r="BE153" s="158">
        <f>IF(N153="základní",J153,0)</f>
        <v>0</v>
      </c>
      <c r="BF153" s="158">
        <f>IF(N153="snížená",J153,0)</f>
        <v>0</v>
      </c>
      <c r="BG153" s="158">
        <f>IF(N153="zákl. přenesená",J153,0)</f>
        <v>0</v>
      </c>
      <c r="BH153" s="158">
        <f>IF(N153="sníž. přenesená",J153,0)</f>
        <v>0</v>
      </c>
      <c r="BI153" s="158">
        <f>IF(N153="nulová",J153,0)</f>
        <v>0</v>
      </c>
      <c r="BJ153" s="17" t="s">
        <v>82</v>
      </c>
      <c r="BK153" s="158">
        <f>ROUND(I153*H153,2)</f>
        <v>0</v>
      </c>
      <c r="BL153" s="17" t="s">
        <v>178</v>
      </c>
      <c r="BM153" s="157" t="s">
        <v>929</v>
      </c>
    </row>
    <row r="154" spans="1:47" s="2" customFormat="1" ht="19.5">
      <c r="A154" s="32"/>
      <c r="B154" s="33"/>
      <c r="C154" s="32"/>
      <c r="D154" s="159" t="s">
        <v>149</v>
      </c>
      <c r="E154" s="32"/>
      <c r="F154" s="160" t="s">
        <v>927</v>
      </c>
      <c r="G154" s="32"/>
      <c r="H154" s="32"/>
      <c r="I154" s="161"/>
      <c r="J154" s="32"/>
      <c r="K154" s="32"/>
      <c r="L154" s="33"/>
      <c r="M154" s="162"/>
      <c r="N154" s="163"/>
      <c r="O154" s="58"/>
      <c r="P154" s="58"/>
      <c r="Q154" s="58"/>
      <c r="R154" s="58"/>
      <c r="S154" s="58"/>
      <c r="T154" s="59"/>
      <c r="U154" s="32"/>
      <c r="V154" s="32"/>
      <c r="W154" s="32"/>
      <c r="X154" s="32"/>
      <c r="Y154" s="32"/>
      <c r="Z154" s="32"/>
      <c r="AA154" s="32"/>
      <c r="AB154" s="32"/>
      <c r="AC154" s="32"/>
      <c r="AD154" s="32"/>
      <c r="AE154" s="32"/>
      <c r="AT154" s="17" t="s">
        <v>149</v>
      </c>
      <c r="AU154" s="17" t="s">
        <v>84</v>
      </c>
    </row>
    <row r="155" spans="1:65" s="2" customFormat="1" ht="24.2" customHeight="1">
      <c r="A155" s="32"/>
      <c r="B155" s="144"/>
      <c r="C155" s="164" t="s">
        <v>153</v>
      </c>
      <c r="D155" s="164" t="s">
        <v>160</v>
      </c>
      <c r="E155" s="165" t="s">
        <v>930</v>
      </c>
      <c r="F155" s="166" t="s">
        <v>931</v>
      </c>
      <c r="G155" s="167" t="s">
        <v>385</v>
      </c>
      <c r="H155" s="168">
        <v>7.35</v>
      </c>
      <c r="I155" s="169"/>
      <c r="J155" s="170">
        <f>ROUND(I155*H155,2)</f>
        <v>0</v>
      </c>
      <c r="K155" s="171"/>
      <c r="L155" s="172"/>
      <c r="M155" s="173" t="s">
        <v>1</v>
      </c>
      <c r="N155" s="174" t="s">
        <v>39</v>
      </c>
      <c r="O155" s="58"/>
      <c r="P155" s="155">
        <f>O155*H155</f>
        <v>0</v>
      </c>
      <c r="Q155" s="155">
        <v>2.429</v>
      </c>
      <c r="R155" s="155">
        <f>Q155*H155</f>
        <v>17.85315</v>
      </c>
      <c r="S155" s="155">
        <v>0</v>
      </c>
      <c r="T155" s="156">
        <f>S155*H155</f>
        <v>0</v>
      </c>
      <c r="U155" s="32"/>
      <c r="V155" s="32"/>
      <c r="W155" s="32"/>
      <c r="X155" s="32"/>
      <c r="Y155" s="32"/>
      <c r="Z155" s="32"/>
      <c r="AA155" s="32"/>
      <c r="AB155" s="32"/>
      <c r="AC155" s="32"/>
      <c r="AD155" s="32"/>
      <c r="AE155" s="32"/>
      <c r="AR155" s="157" t="s">
        <v>194</v>
      </c>
      <c r="AT155" s="157" t="s">
        <v>160</v>
      </c>
      <c r="AU155" s="157" t="s">
        <v>84</v>
      </c>
      <c r="AY155" s="17" t="s">
        <v>140</v>
      </c>
      <c r="BE155" s="158">
        <f>IF(N155="základní",J155,0)</f>
        <v>0</v>
      </c>
      <c r="BF155" s="158">
        <f>IF(N155="snížená",J155,0)</f>
        <v>0</v>
      </c>
      <c r="BG155" s="158">
        <f>IF(N155="zákl. přenesená",J155,0)</f>
        <v>0</v>
      </c>
      <c r="BH155" s="158">
        <f>IF(N155="sníž. přenesená",J155,0)</f>
        <v>0</v>
      </c>
      <c r="BI155" s="158">
        <f>IF(N155="nulová",J155,0)</f>
        <v>0</v>
      </c>
      <c r="BJ155" s="17" t="s">
        <v>82</v>
      </c>
      <c r="BK155" s="158">
        <f>ROUND(I155*H155,2)</f>
        <v>0</v>
      </c>
      <c r="BL155" s="17" t="s">
        <v>194</v>
      </c>
      <c r="BM155" s="157" t="s">
        <v>932</v>
      </c>
    </row>
    <row r="156" spans="1:47" s="2" customFormat="1" ht="12">
      <c r="A156" s="32"/>
      <c r="B156" s="33"/>
      <c r="C156" s="32"/>
      <c r="D156" s="159" t="s">
        <v>149</v>
      </c>
      <c r="E156" s="32"/>
      <c r="F156" s="160" t="s">
        <v>933</v>
      </c>
      <c r="G156" s="32"/>
      <c r="H156" s="32"/>
      <c r="I156" s="161"/>
      <c r="J156" s="32"/>
      <c r="K156" s="32"/>
      <c r="L156" s="33"/>
      <c r="M156" s="162"/>
      <c r="N156" s="163"/>
      <c r="O156" s="58"/>
      <c r="P156" s="58"/>
      <c r="Q156" s="58"/>
      <c r="R156" s="58"/>
      <c r="S156" s="58"/>
      <c r="T156" s="59"/>
      <c r="U156" s="32"/>
      <c r="V156" s="32"/>
      <c r="W156" s="32"/>
      <c r="X156" s="32"/>
      <c r="Y156" s="32"/>
      <c r="Z156" s="32"/>
      <c r="AA156" s="32"/>
      <c r="AB156" s="32"/>
      <c r="AC156" s="32"/>
      <c r="AD156" s="32"/>
      <c r="AE156" s="32"/>
      <c r="AT156" s="17" t="s">
        <v>149</v>
      </c>
      <c r="AU156" s="17" t="s">
        <v>84</v>
      </c>
    </row>
    <row r="157" spans="2:51" s="13" customFormat="1" ht="12">
      <c r="B157" s="175"/>
      <c r="D157" s="159" t="s">
        <v>196</v>
      </c>
      <c r="F157" s="176" t="s">
        <v>934</v>
      </c>
      <c r="H157" s="177">
        <v>7.35</v>
      </c>
      <c r="I157" s="178"/>
      <c r="L157" s="175"/>
      <c r="M157" s="179"/>
      <c r="N157" s="180"/>
      <c r="O157" s="180"/>
      <c r="P157" s="180"/>
      <c r="Q157" s="180"/>
      <c r="R157" s="180"/>
      <c r="S157" s="180"/>
      <c r="T157" s="181"/>
      <c r="AT157" s="182" t="s">
        <v>196</v>
      </c>
      <c r="AU157" s="182" t="s">
        <v>84</v>
      </c>
      <c r="AV157" s="13" t="s">
        <v>84</v>
      </c>
      <c r="AW157" s="13" t="s">
        <v>3</v>
      </c>
      <c r="AX157" s="13" t="s">
        <v>82</v>
      </c>
      <c r="AY157" s="182" t="s">
        <v>140</v>
      </c>
    </row>
    <row r="158" spans="1:65" s="2" customFormat="1" ht="33" customHeight="1">
      <c r="A158" s="32"/>
      <c r="B158" s="144"/>
      <c r="C158" s="145" t="s">
        <v>935</v>
      </c>
      <c r="D158" s="145" t="s">
        <v>143</v>
      </c>
      <c r="E158" s="146" t="s">
        <v>187</v>
      </c>
      <c r="F158" s="147" t="s">
        <v>188</v>
      </c>
      <c r="G158" s="148" t="s">
        <v>146</v>
      </c>
      <c r="H158" s="149">
        <v>30</v>
      </c>
      <c r="I158" s="150"/>
      <c r="J158" s="151">
        <f>ROUND(I158*H158,2)</f>
        <v>0</v>
      </c>
      <c r="K158" s="152"/>
      <c r="L158" s="33"/>
      <c r="M158" s="153" t="s">
        <v>1</v>
      </c>
      <c r="N158" s="154" t="s">
        <v>39</v>
      </c>
      <c r="O158" s="58"/>
      <c r="P158" s="155">
        <f>O158*H158</f>
        <v>0</v>
      </c>
      <c r="Q158" s="155">
        <v>0</v>
      </c>
      <c r="R158" s="155">
        <f>Q158*H158</f>
        <v>0</v>
      </c>
      <c r="S158" s="155">
        <v>0</v>
      </c>
      <c r="T158" s="156">
        <f>S158*H158</f>
        <v>0</v>
      </c>
      <c r="U158" s="32"/>
      <c r="V158" s="32"/>
      <c r="W158" s="32"/>
      <c r="X158" s="32"/>
      <c r="Y158" s="32"/>
      <c r="Z158" s="32"/>
      <c r="AA158" s="32"/>
      <c r="AB158" s="32"/>
      <c r="AC158" s="32"/>
      <c r="AD158" s="32"/>
      <c r="AE158" s="32"/>
      <c r="AR158" s="157" t="s">
        <v>178</v>
      </c>
      <c r="AT158" s="157" t="s">
        <v>143</v>
      </c>
      <c r="AU158" s="157" t="s">
        <v>84</v>
      </c>
      <c r="AY158" s="17" t="s">
        <v>140</v>
      </c>
      <c r="BE158" s="158">
        <f>IF(N158="základní",J158,0)</f>
        <v>0</v>
      </c>
      <c r="BF158" s="158">
        <f>IF(N158="snížená",J158,0)</f>
        <v>0</v>
      </c>
      <c r="BG158" s="158">
        <f>IF(N158="zákl. přenesená",J158,0)</f>
        <v>0</v>
      </c>
      <c r="BH158" s="158">
        <f>IF(N158="sníž. přenesená",J158,0)</f>
        <v>0</v>
      </c>
      <c r="BI158" s="158">
        <f>IF(N158="nulová",J158,0)</f>
        <v>0</v>
      </c>
      <c r="BJ158" s="17" t="s">
        <v>82</v>
      </c>
      <c r="BK158" s="158">
        <f>ROUND(I158*H158,2)</f>
        <v>0</v>
      </c>
      <c r="BL158" s="17" t="s">
        <v>178</v>
      </c>
      <c r="BM158" s="157" t="s">
        <v>936</v>
      </c>
    </row>
    <row r="159" spans="1:47" s="2" customFormat="1" ht="19.5">
      <c r="A159" s="32"/>
      <c r="B159" s="33"/>
      <c r="C159" s="32"/>
      <c r="D159" s="159" t="s">
        <v>149</v>
      </c>
      <c r="E159" s="32"/>
      <c r="F159" s="160" t="s">
        <v>190</v>
      </c>
      <c r="G159" s="32"/>
      <c r="H159" s="32"/>
      <c r="I159" s="161"/>
      <c r="J159" s="32"/>
      <c r="K159" s="32"/>
      <c r="L159" s="33"/>
      <c r="M159" s="162"/>
      <c r="N159" s="163"/>
      <c r="O159" s="58"/>
      <c r="P159" s="58"/>
      <c r="Q159" s="58"/>
      <c r="R159" s="58"/>
      <c r="S159" s="58"/>
      <c r="T159" s="59"/>
      <c r="U159" s="32"/>
      <c r="V159" s="32"/>
      <c r="W159" s="32"/>
      <c r="X159" s="32"/>
      <c r="Y159" s="32"/>
      <c r="Z159" s="32"/>
      <c r="AA159" s="32"/>
      <c r="AB159" s="32"/>
      <c r="AC159" s="32"/>
      <c r="AD159" s="32"/>
      <c r="AE159" s="32"/>
      <c r="AT159" s="17" t="s">
        <v>149</v>
      </c>
      <c r="AU159" s="17" t="s">
        <v>84</v>
      </c>
    </row>
    <row r="160" spans="1:65" s="2" customFormat="1" ht="24.2" customHeight="1">
      <c r="A160" s="32"/>
      <c r="B160" s="144"/>
      <c r="C160" s="164" t="s">
        <v>937</v>
      </c>
      <c r="D160" s="164" t="s">
        <v>160</v>
      </c>
      <c r="E160" s="165" t="s">
        <v>192</v>
      </c>
      <c r="F160" s="166" t="s">
        <v>193</v>
      </c>
      <c r="G160" s="167" t="s">
        <v>146</v>
      </c>
      <c r="H160" s="168">
        <v>31.5</v>
      </c>
      <c r="I160" s="169"/>
      <c r="J160" s="170">
        <f>ROUND(I160*H160,2)</f>
        <v>0</v>
      </c>
      <c r="K160" s="171"/>
      <c r="L160" s="172"/>
      <c r="M160" s="173" t="s">
        <v>1</v>
      </c>
      <c r="N160" s="174" t="s">
        <v>39</v>
      </c>
      <c r="O160" s="58"/>
      <c r="P160" s="155">
        <f>O160*H160</f>
        <v>0</v>
      </c>
      <c r="Q160" s="155">
        <v>0.02916</v>
      </c>
      <c r="R160" s="155">
        <f>Q160*H160</f>
        <v>0.9185399999999999</v>
      </c>
      <c r="S160" s="155">
        <v>0</v>
      </c>
      <c r="T160" s="156">
        <f>S160*H160</f>
        <v>0</v>
      </c>
      <c r="U160" s="32"/>
      <c r="V160" s="32"/>
      <c r="W160" s="32"/>
      <c r="X160" s="32"/>
      <c r="Y160" s="32"/>
      <c r="Z160" s="32"/>
      <c r="AA160" s="32"/>
      <c r="AB160" s="32"/>
      <c r="AC160" s="32"/>
      <c r="AD160" s="32"/>
      <c r="AE160" s="32"/>
      <c r="AR160" s="157" t="s">
        <v>194</v>
      </c>
      <c r="AT160" s="157" t="s">
        <v>160</v>
      </c>
      <c r="AU160" s="157" t="s">
        <v>84</v>
      </c>
      <c r="AY160" s="17" t="s">
        <v>140</v>
      </c>
      <c r="BE160" s="158">
        <f>IF(N160="základní",J160,0)</f>
        <v>0</v>
      </c>
      <c r="BF160" s="158">
        <f>IF(N160="snížená",J160,0)</f>
        <v>0</v>
      </c>
      <c r="BG160" s="158">
        <f>IF(N160="zákl. přenesená",J160,0)</f>
        <v>0</v>
      </c>
      <c r="BH160" s="158">
        <f>IF(N160="sníž. přenesená",J160,0)</f>
        <v>0</v>
      </c>
      <c r="BI160" s="158">
        <f>IF(N160="nulová",J160,0)</f>
        <v>0</v>
      </c>
      <c r="BJ160" s="17" t="s">
        <v>82</v>
      </c>
      <c r="BK160" s="158">
        <f>ROUND(I160*H160,2)</f>
        <v>0</v>
      </c>
      <c r="BL160" s="17" t="s">
        <v>194</v>
      </c>
      <c r="BM160" s="157" t="s">
        <v>938</v>
      </c>
    </row>
    <row r="161" spans="1:47" s="2" customFormat="1" ht="12">
      <c r="A161" s="32"/>
      <c r="B161" s="33"/>
      <c r="C161" s="32"/>
      <c r="D161" s="159" t="s">
        <v>149</v>
      </c>
      <c r="E161" s="32"/>
      <c r="F161" s="160" t="s">
        <v>193</v>
      </c>
      <c r="G161" s="32"/>
      <c r="H161" s="32"/>
      <c r="I161" s="161"/>
      <c r="J161" s="32"/>
      <c r="K161" s="32"/>
      <c r="L161" s="33"/>
      <c r="M161" s="162"/>
      <c r="N161" s="163"/>
      <c r="O161" s="58"/>
      <c r="P161" s="58"/>
      <c r="Q161" s="58"/>
      <c r="R161" s="58"/>
      <c r="S161" s="58"/>
      <c r="T161" s="59"/>
      <c r="U161" s="32"/>
      <c r="V161" s="32"/>
      <c r="W161" s="32"/>
      <c r="X161" s="32"/>
      <c r="Y161" s="32"/>
      <c r="Z161" s="32"/>
      <c r="AA161" s="32"/>
      <c r="AB161" s="32"/>
      <c r="AC161" s="32"/>
      <c r="AD161" s="32"/>
      <c r="AE161" s="32"/>
      <c r="AT161" s="17" t="s">
        <v>149</v>
      </c>
      <c r="AU161" s="17" t="s">
        <v>84</v>
      </c>
    </row>
    <row r="162" spans="2:51" s="13" customFormat="1" ht="12">
      <c r="B162" s="175"/>
      <c r="D162" s="159" t="s">
        <v>196</v>
      </c>
      <c r="F162" s="176" t="s">
        <v>197</v>
      </c>
      <c r="H162" s="177">
        <v>31.5</v>
      </c>
      <c r="I162" s="178"/>
      <c r="L162" s="175"/>
      <c r="M162" s="179"/>
      <c r="N162" s="180"/>
      <c r="O162" s="180"/>
      <c r="P162" s="180"/>
      <c r="Q162" s="180"/>
      <c r="R162" s="180"/>
      <c r="S162" s="180"/>
      <c r="T162" s="181"/>
      <c r="AT162" s="182" t="s">
        <v>196</v>
      </c>
      <c r="AU162" s="182" t="s">
        <v>84</v>
      </c>
      <c r="AV162" s="13" t="s">
        <v>84</v>
      </c>
      <c r="AW162" s="13" t="s">
        <v>3</v>
      </c>
      <c r="AX162" s="13" t="s">
        <v>82</v>
      </c>
      <c r="AY162" s="182" t="s">
        <v>140</v>
      </c>
    </row>
    <row r="163" spans="1:65" s="2" customFormat="1" ht="33" customHeight="1">
      <c r="A163" s="32"/>
      <c r="B163" s="144"/>
      <c r="C163" s="145" t="s">
        <v>8</v>
      </c>
      <c r="D163" s="145" t="s">
        <v>143</v>
      </c>
      <c r="E163" s="146" t="s">
        <v>939</v>
      </c>
      <c r="F163" s="147" t="s">
        <v>940</v>
      </c>
      <c r="G163" s="148" t="s">
        <v>146</v>
      </c>
      <c r="H163" s="149">
        <v>350</v>
      </c>
      <c r="I163" s="150"/>
      <c r="J163" s="151">
        <f>ROUND(I163*H163,2)</f>
        <v>0</v>
      </c>
      <c r="K163" s="152"/>
      <c r="L163" s="33"/>
      <c r="M163" s="153" t="s">
        <v>1</v>
      </c>
      <c r="N163" s="154" t="s">
        <v>39</v>
      </c>
      <c r="O163" s="58"/>
      <c r="P163" s="155">
        <f>O163*H163</f>
        <v>0</v>
      </c>
      <c r="Q163" s="155">
        <v>0</v>
      </c>
      <c r="R163" s="155">
        <f>Q163*H163</f>
        <v>0</v>
      </c>
      <c r="S163" s="155">
        <v>0</v>
      </c>
      <c r="T163" s="156">
        <f>S163*H163</f>
        <v>0</v>
      </c>
      <c r="U163" s="32"/>
      <c r="V163" s="32"/>
      <c r="W163" s="32"/>
      <c r="X163" s="32"/>
      <c r="Y163" s="32"/>
      <c r="Z163" s="32"/>
      <c r="AA163" s="32"/>
      <c r="AB163" s="32"/>
      <c r="AC163" s="32"/>
      <c r="AD163" s="32"/>
      <c r="AE163" s="32"/>
      <c r="AR163" s="157" t="s">
        <v>178</v>
      </c>
      <c r="AT163" s="157" t="s">
        <v>143</v>
      </c>
      <c r="AU163" s="157" t="s">
        <v>84</v>
      </c>
      <c r="AY163" s="17" t="s">
        <v>140</v>
      </c>
      <c r="BE163" s="158">
        <f>IF(N163="základní",J163,0)</f>
        <v>0</v>
      </c>
      <c r="BF163" s="158">
        <f>IF(N163="snížená",J163,0)</f>
        <v>0</v>
      </c>
      <c r="BG163" s="158">
        <f>IF(N163="zákl. přenesená",J163,0)</f>
        <v>0</v>
      </c>
      <c r="BH163" s="158">
        <f>IF(N163="sníž. přenesená",J163,0)</f>
        <v>0</v>
      </c>
      <c r="BI163" s="158">
        <f>IF(N163="nulová",J163,0)</f>
        <v>0</v>
      </c>
      <c r="BJ163" s="17" t="s">
        <v>82</v>
      </c>
      <c r="BK163" s="158">
        <f>ROUND(I163*H163,2)</f>
        <v>0</v>
      </c>
      <c r="BL163" s="17" t="s">
        <v>178</v>
      </c>
      <c r="BM163" s="157" t="s">
        <v>941</v>
      </c>
    </row>
    <row r="164" spans="1:47" s="2" customFormat="1" ht="29.25">
      <c r="A164" s="32"/>
      <c r="B164" s="33"/>
      <c r="C164" s="32"/>
      <c r="D164" s="159" t="s">
        <v>149</v>
      </c>
      <c r="E164" s="32"/>
      <c r="F164" s="160" t="s">
        <v>942</v>
      </c>
      <c r="G164" s="32"/>
      <c r="H164" s="32"/>
      <c r="I164" s="161"/>
      <c r="J164" s="32"/>
      <c r="K164" s="32"/>
      <c r="L164" s="33"/>
      <c r="M164" s="162"/>
      <c r="N164" s="163"/>
      <c r="O164" s="58"/>
      <c r="P164" s="58"/>
      <c r="Q164" s="58"/>
      <c r="R164" s="58"/>
      <c r="S164" s="58"/>
      <c r="T164" s="59"/>
      <c r="U164" s="32"/>
      <c r="V164" s="32"/>
      <c r="W164" s="32"/>
      <c r="X164" s="32"/>
      <c r="Y164" s="32"/>
      <c r="Z164" s="32"/>
      <c r="AA164" s="32"/>
      <c r="AB164" s="32"/>
      <c r="AC164" s="32"/>
      <c r="AD164" s="32"/>
      <c r="AE164" s="32"/>
      <c r="AT164" s="17" t="s">
        <v>149</v>
      </c>
      <c r="AU164" s="17" t="s">
        <v>84</v>
      </c>
    </row>
    <row r="165" spans="1:65" s="2" customFormat="1" ht="33" customHeight="1">
      <c r="A165" s="32"/>
      <c r="B165" s="144"/>
      <c r="C165" s="145" t="s">
        <v>430</v>
      </c>
      <c r="D165" s="145" t="s">
        <v>143</v>
      </c>
      <c r="E165" s="146" t="s">
        <v>943</v>
      </c>
      <c r="F165" s="147" t="s">
        <v>944</v>
      </c>
      <c r="G165" s="148" t="s">
        <v>146</v>
      </c>
      <c r="H165" s="149">
        <v>2600</v>
      </c>
      <c r="I165" s="150"/>
      <c r="J165" s="151">
        <f>ROUND(I165*H165,2)</f>
        <v>0</v>
      </c>
      <c r="K165" s="152"/>
      <c r="L165" s="33"/>
      <c r="M165" s="153" t="s">
        <v>1</v>
      </c>
      <c r="N165" s="154" t="s">
        <v>39</v>
      </c>
      <c r="O165" s="58"/>
      <c r="P165" s="155">
        <f>O165*H165</f>
        <v>0</v>
      </c>
      <c r="Q165" s="155">
        <v>0</v>
      </c>
      <c r="R165" s="155">
        <f>Q165*H165</f>
        <v>0</v>
      </c>
      <c r="S165" s="155">
        <v>0</v>
      </c>
      <c r="T165" s="156">
        <f>S165*H165</f>
        <v>0</v>
      </c>
      <c r="U165" s="32"/>
      <c r="V165" s="32"/>
      <c r="W165" s="32"/>
      <c r="X165" s="32"/>
      <c r="Y165" s="32"/>
      <c r="Z165" s="32"/>
      <c r="AA165" s="32"/>
      <c r="AB165" s="32"/>
      <c r="AC165" s="32"/>
      <c r="AD165" s="32"/>
      <c r="AE165" s="32"/>
      <c r="AR165" s="157" t="s">
        <v>178</v>
      </c>
      <c r="AT165" s="157" t="s">
        <v>143</v>
      </c>
      <c r="AU165" s="157" t="s">
        <v>84</v>
      </c>
      <c r="AY165" s="17" t="s">
        <v>140</v>
      </c>
      <c r="BE165" s="158">
        <f>IF(N165="základní",J165,0)</f>
        <v>0</v>
      </c>
      <c r="BF165" s="158">
        <f>IF(N165="snížená",J165,0)</f>
        <v>0</v>
      </c>
      <c r="BG165" s="158">
        <f>IF(N165="zákl. přenesená",J165,0)</f>
        <v>0</v>
      </c>
      <c r="BH165" s="158">
        <f>IF(N165="sníž. přenesená",J165,0)</f>
        <v>0</v>
      </c>
      <c r="BI165" s="158">
        <f>IF(N165="nulová",J165,0)</f>
        <v>0</v>
      </c>
      <c r="BJ165" s="17" t="s">
        <v>82</v>
      </c>
      <c r="BK165" s="158">
        <f>ROUND(I165*H165,2)</f>
        <v>0</v>
      </c>
      <c r="BL165" s="17" t="s">
        <v>178</v>
      </c>
      <c r="BM165" s="157" t="s">
        <v>945</v>
      </c>
    </row>
    <row r="166" spans="1:47" s="2" customFormat="1" ht="29.25">
      <c r="A166" s="32"/>
      <c r="B166" s="33"/>
      <c r="C166" s="32"/>
      <c r="D166" s="159" t="s">
        <v>149</v>
      </c>
      <c r="E166" s="32"/>
      <c r="F166" s="160" t="s">
        <v>946</v>
      </c>
      <c r="G166" s="32"/>
      <c r="H166" s="32"/>
      <c r="I166" s="161"/>
      <c r="J166" s="32"/>
      <c r="K166" s="32"/>
      <c r="L166" s="33"/>
      <c r="M166" s="162"/>
      <c r="N166" s="163"/>
      <c r="O166" s="58"/>
      <c r="P166" s="58"/>
      <c r="Q166" s="58"/>
      <c r="R166" s="58"/>
      <c r="S166" s="58"/>
      <c r="T166" s="59"/>
      <c r="U166" s="32"/>
      <c r="V166" s="32"/>
      <c r="W166" s="32"/>
      <c r="X166" s="32"/>
      <c r="Y166" s="32"/>
      <c r="Z166" s="32"/>
      <c r="AA166" s="32"/>
      <c r="AB166" s="32"/>
      <c r="AC166" s="32"/>
      <c r="AD166" s="32"/>
      <c r="AE166" s="32"/>
      <c r="AT166" s="17" t="s">
        <v>149</v>
      </c>
      <c r="AU166" s="17" t="s">
        <v>84</v>
      </c>
    </row>
    <row r="167" spans="1:65" s="2" customFormat="1" ht="33" customHeight="1">
      <c r="A167" s="32"/>
      <c r="B167" s="144"/>
      <c r="C167" s="145" t="s">
        <v>159</v>
      </c>
      <c r="D167" s="145" t="s">
        <v>143</v>
      </c>
      <c r="E167" s="146" t="s">
        <v>947</v>
      </c>
      <c r="F167" s="147" t="s">
        <v>948</v>
      </c>
      <c r="G167" s="148" t="s">
        <v>156</v>
      </c>
      <c r="H167" s="149">
        <v>7</v>
      </c>
      <c r="I167" s="150"/>
      <c r="J167" s="151">
        <f>ROUND(I167*H167,2)</f>
        <v>0</v>
      </c>
      <c r="K167" s="152"/>
      <c r="L167" s="33"/>
      <c r="M167" s="153" t="s">
        <v>1</v>
      </c>
      <c r="N167" s="154" t="s">
        <v>39</v>
      </c>
      <c r="O167" s="58"/>
      <c r="P167" s="155">
        <f>O167*H167</f>
        <v>0</v>
      </c>
      <c r="Q167" s="155">
        <v>0.84146</v>
      </c>
      <c r="R167" s="155">
        <f>Q167*H167</f>
        <v>5.89022</v>
      </c>
      <c r="S167" s="155">
        <v>0</v>
      </c>
      <c r="T167" s="156">
        <f>S167*H167</f>
        <v>0</v>
      </c>
      <c r="U167" s="32"/>
      <c r="V167" s="32"/>
      <c r="W167" s="32"/>
      <c r="X167" s="32"/>
      <c r="Y167" s="32"/>
      <c r="Z167" s="32"/>
      <c r="AA167" s="32"/>
      <c r="AB167" s="32"/>
      <c r="AC167" s="32"/>
      <c r="AD167" s="32"/>
      <c r="AE167" s="32"/>
      <c r="AR167" s="157" t="s">
        <v>178</v>
      </c>
      <c r="AT167" s="157" t="s">
        <v>143</v>
      </c>
      <c r="AU167" s="157" t="s">
        <v>84</v>
      </c>
      <c r="AY167" s="17" t="s">
        <v>140</v>
      </c>
      <c r="BE167" s="158">
        <f>IF(N167="základní",J167,0)</f>
        <v>0</v>
      </c>
      <c r="BF167" s="158">
        <f>IF(N167="snížená",J167,0)</f>
        <v>0</v>
      </c>
      <c r="BG167" s="158">
        <f>IF(N167="zákl. přenesená",J167,0)</f>
        <v>0</v>
      </c>
      <c r="BH167" s="158">
        <f>IF(N167="sníž. přenesená",J167,0)</f>
        <v>0</v>
      </c>
      <c r="BI167" s="158">
        <f>IF(N167="nulová",J167,0)</f>
        <v>0</v>
      </c>
      <c r="BJ167" s="17" t="s">
        <v>82</v>
      </c>
      <c r="BK167" s="158">
        <f>ROUND(I167*H167,2)</f>
        <v>0</v>
      </c>
      <c r="BL167" s="17" t="s">
        <v>178</v>
      </c>
      <c r="BM167" s="157" t="s">
        <v>949</v>
      </c>
    </row>
    <row r="168" spans="1:47" s="2" customFormat="1" ht="29.25">
      <c r="A168" s="32"/>
      <c r="B168" s="33"/>
      <c r="C168" s="32"/>
      <c r="D168" s="159" t="s">
        <v>149</v>
      </c>
      <c r="E168" s="32"/>
      <c r="F168" s="160" t="s">
        <v>950</v>
      </c>
      <c r="G168" s="32"/>
      <c r="H168" s="32"/>
      <c r="I168" s="161"/>
      <c r="J168" s="32"/>
      <c r="K168" s="32"/>
      <c r="L168" s="33"/>
      <c r="M168" s="162"/>
      <c r="N168" s="163"/>
      <c r="O168" s="58"/>
      <c r="P168" s="58"/>
      <c r="Q168" s="58"/>
      <c r="R168" s="58"/>
      <c r="S168" s="58"/>
      <c r="T168" s="59"/>
      <c r="U168" s="32"/>
      <c r="V168" s="32"/>
      <c r="W168" s="32"/>
      <c r="X168" s="32"/>
      <c r="Y168" s="32"/>
      <c r="Z168" s="32"/>
      <c r="AA168" s="32"/>
      <c r="AB168" s="32"/>
      <c r="AC168" s="32"/>
      <c r="AD168" s="32"/>
      <c r="AE168" s="32"/>
      <c r="AT168" s="17" t="s">
        <v>149</v>
      </c>
      <c r="AU168" s="17" t="s">
        <v>84</v>
      </c>
    </row>
    <row r="169" spans="1:65" s="2" customFormat="1" ht="24.2" customHeight="1">
      <c r="A169" s="32"/>
      <c r="B169" s="144"/>
      <c r="C169" s="164" t="s">
        <v>221</v>
      </c>
      <c r="D169" s="164" t="s">
        <v>160</v>
      </c>
      <c r="E169" s="165" t="s">
        <v>951</v>
      </c>
      <c r="F169" s="166" t="s">
        <v>952</v>
      </c>
      <c r="G169" s="167" t="s">
        <v>156</v>
      </c>
      <c r="H169" s="168">
        <v>7</v>
      </c>
      <c r="I169" s="169"/>
      <c r="J169" s="170">
        <f>ROUND(I169*H169,2)</f>
        <v>0</v>
      </c>
      <c r="K169" s="171"/>
      <c r="L169" s="172"/>
      <c r="M169" s="173" t="s">
        <v>1</v>
      </c>
      <c r="N169" s="174" t="s">
        <v>39</v>
      </c>
      <c r="O169" s="58"/>
      <c r="P169" s="155">
        <f>O169*H169</f>
        <v>0</v>
      </c>
      <c r="Q169" s="155">
        <v>0</v>
      </c>
      <c r="R169" s="155">
        <f>Q169*H169</f>
        <v>0</v>
      </c>
      <c r="S169" s="155">
        <v>0</v>
      </c>
      <c r="T169" s="156">
        <f>S169*H169</f>
        <v>0</v>
      </c>
      <c r="U169" s="32"/>
      <c r="V169" s="32"/>
      <c r="W169" s="32"/>
      <c r="X169" s="32"/>
      <c r="Y169" s="32"/>
      <c r="Z169" s="32"/>
      <c r="AA169" s="32"/>
      <c r="AB169" s="32"/>
      <c r="AC169" s="32"/>
      <c r="AD169" s="32"/>
      <c r="AE169" s="32"/>
      <c r="AR169" s="157" t="s">
        <v>194</v>
      </c>
      <c r="AT169" s="157" t="s">
        <v>160</v>
      </c>
      <c r="AU169" s="157" t="s">
        <v>84</v>
      </c>
      <c r="AY169" s="17" t="s">
        <v>140</v>
      </c>
      <c r="BE169" s="158">
        <f>IF(N169="základní",J169,0)</f>
        <v>0</v>
      </c>
      <c r="BF169" s="158">
        <f>IF(N169="snížená",J169,0)</f>
        <v>0</v>
      </c>
      <c r="BG169" s="158">
        <f>IF(N169="zákl. přenesená",J169,0)</f>
        <v>0</v>
      </c>
      <c r="BH169" s="158">
        <f>IF(N169="sníž. přenesená",J169,0)</f>
        <v>0</v>
      </c>
      <c r="BI169" s="158">
        <f>IF(N169="nulová",J169,0)</f>
        <v>0</v>
      </c>
      <c r="BJ169" s="17" t="s">
        <v>82</v>
      </c>
      <c r="BK169" s="158">
        <f>ROUND(I169*H169,2)</f>
        <v>0</v>
      </c>
      <c r="BL169" s="17" t="s">
        <v>194</v>
      </c>
      <c r="BM169" s="157" t="s">
        <v>953</v>
      </c>
    </row>
    <row r="170" spans="1:47" s="2" customFormat="1" ht="12">
      <c r="A170" s="32"/>
      <c r="B170" s="33"/>
      <c r="C170" s="32"/>
      <c r="D170" s="159" t="s">
        <v>149</v>
      </c>
      <c r="E170" s="32"/>
      <c r="F170" s="160" t="s">
        <v>952</v>
      </c>
      <c r="G170" s="32"/>
      <c r="H170" s="32"/>
      <c r="I170" s="161"/>
      <c r="J170" s="32"/>
      <c r="K170" s="32"/>
      <c r="L170" s="33"/>
      <c r="M170" s="162"/>
      <c r="N170" s="163"/>
      <c r="O170" s="58"/>
      <c r="P170" s="58"/>
      <c r="Q170" s="58"/>
      <c r="R170" s="58"/>
      <c r="S170" s="58"/>
      <c r="T170" s="59"/>
      <c r="U170" s="32"/>
      <c r="V170" s="32"/>
      <c r="W170" s="32"/>
      <c r="X170" s="32"/>
      <c r="Y170" s="32"/>
      <c r="Z170" s="32"/>
      <c r="AA170" s="32"/>
      <c r="AB170" s="32"/>
      <c r="AC170" s="32"/>
      <c r="AD170" s="32"/>
      <c r="AE170" s="32"/>
      <c r="AT170" s="17" t="s">
        <v>149</v>
      </c>
      <c r="AU170" s="17" t="s">
        <v>84</v>
      </c>
    </row>
    <row r="171" spans="1:65" s="2" customFormat="1" ht="24.2" customHeight="1">
      <c r="A171" s="32"/>
      <c r="B171" s="144"/>
      <c r="C171" s="164" t="s">
        <v>251</v>
      </c>
      <c r="D171" s="164" t="s">
        <v>160</v>
      </c>
      <c r="E171" s="165" t="s">
        <v>954</v>
      </c>
      <c r="F171" s="166" t="s">
        <v>955</v>
      </c>
      <c r="G171" s="167" t="s">
        <v>156</v>
      </c>
      <c r="H171" s="168">
        <v>7</v>
      </c>
      <c r="I171" s="169"/>
      <c r="J171" s="170">
        <f>ROUND(I171*H171,2)</f>
        <v>0</v>
      </c>
      <c r="K171" s="171"/>
      <c r="L171" s="172"/>
      <c r="M171" s="173" t="s">
        <v>1</v>
      </c>
      <c r="N171" s="174" t="s">
        <v>39</v>
      </c>
      <c r="O171" s="58"/>
      <c r="P171" s="155">
        <f>O171*H171</f>
        <v>0</v>
      </c>
      <c r="Q171" s="155">
        <v>0</v>
      </c>
      <c r="R171" s="155">
        <f>Q171*H171</f>
        <v>0</v>
      </c>
      <c r="S171" s="155">
        <v>0</v>
      </c>
      <c r="T171" s="156">
        <f>S171*H171</f>
        <v>0</v>
      </c>
      <c r="U171" s="32"/>
      <c r="V171" s="32"/>
      <c r="W171" s="32"/>
      <c r="X171" s="32"/>
      <c r="Y171" s="32"/>
      <c r="Z171" s="32"/>
      <c r="AA171" s="32"/>
      <c r="AB171" s="32"/>
      <c r="AC171" s="32"/>
      <c r="AD171" s="32"/>
      <c r="AE171" s="32"/>
      <c r="AR171" s="157" t="s">
        <v>194</v>
      </c>
      <c r="AT171" s="157" t="s">
        <v>160</v>
      </c>
      <c r="AU171" s="157" t="s">
        <v>84</v>
      </c>
      <c r="AY171" s="17" t="s">
        <v>140</v>
      </c>
      <c r="BE171" s="158">
        <f>IF(N171="základní",J171,0)</f>
        <v>0</v>
      </c>
      <c r="BF171" s="158">
        <f>IF(N171="snížená",J171,0)</f>
        <v>0</v>
      </c>
      <c r="BG171" s="158">
        <f>IF(N171="zákl. přenesená",J171,0)</f>
        <v>0</v>
      </c>
      <c r="BH171" s="158">
        <f>IF(N171="sníž. přenesená",J171,0)</f>
        <v>0</v>
      </c>
      <c r="BI171" s="158">
        <f>IF(N171="nulová",J171,0)</f>
        <v>0</v>
      </c>
      <c r="BJ171" s="17" t="s">
        <v>82</v>
      </c>
      <c r="BK171" s="158">
        <f>ROUND(I171*H171,2)</f>
        <v>0</v>
      </c>
      <c r="BL171" s="17" t="s">
        <v>194</v>
      </c>
      <c r="BM171" s="157" t="s">
        <v>956</v>
      </c>
    </row>
    <row r="172" spans="1:47" s="2" customFormat="1" ht="12">
      <c r="A172" s="32"/>
      <c r="B172" s="33"/>
      <c r="C172" s="32"/>
      <c r="D172" s="159" t="s">
        <v>149</v>
      </c>
      <c r="E172" s="32"/>
      <c r="F172" s="160" t="s">
        <v>955</v>
      </c>
      <c r="G172" s="32"/>
      <c r="H172" s="32"/>
      <c r="I172" s="161"/>
      <c r="J172" s="32"/>
      <c r="K172" s="32"/>
      <c r="L172" s="33"/>
      <c r="M172" s="162"/>
      <c r="N172" s="163"/>
      <c r="O172" s="58"/>
      <c r="P172" s="58"/>
      <c r="Q172" s="58"/>
      <c r="R172" s="58"/>
      <c r="S172" s="58"/>
      <c r="T172" s="59"/>
      <c r="U172" s="32"/>
      <c r="V172" s="32"/>
      <c r="W172" s="32"/>
      <c r="X172" s="32"/>
      <c r="Y172" s="32"/>
      <c r="Z172" s="32"/>
      <c r="AA172" s="32"/>
      <c r="AB172" s="32"/>
      <c r="AC172" s="32"/>
      <c r="AD172" s="32"/>
      <c r="AE172" s="32"/>
      <c r="AT172" s="17" t="s">
        <v>149</v>
      </c>
      <c r="AU172" s="17" t="s">
        <v>84</v>
      </c>
    </row>
    <row r="173" spans="2:63" s="12" customFormat="1" ht="25.9" customHeight="1">
      <c r="B173" s="131"/>
      <c r="D173" s="132" t="s">
        <v>73</v>
      </c>
      <c r="E173" s="133" t="s">
        <v>198</v>
      </c>
      <c r="F173" s="133" t="s">
        <v>199</v>
      </c>
      <c r="I173" s="134"/>
      <c r="J173" s="135">
        <f>BK173</f>
        <v>0</v>
      </c>
      <c r="L173" s="131"/>
      <c r="M173" s="136"/>
      <c r="N173" s="137"/>
      <c r="O173" s="137"/>
      <c r="P173" s="138">
        <f>SUM(P174:P254)</f>
        <v>0</v>
      </c>
      <c r="Q173" s="137"/>
      <c r="R173" s="138">
        <f>SUM(R174:R254)</f>
        <v>0</v>
      </c>
      <c r="S173" s="137"/>
      <c r="T173" s="139">
        <f>SUM(T174:T254)</f>
        <v>0</v>
      </c>
      <c r="AR173" s="132" t="s">
        <v>147</v>
      </c>
      <c r="AT173" s="140" t="s">
        <v>73</v>
      </c>
      <c r="AU173" s="140" t="s">
        <v>74</v>
      </c>
      <c r="AY173" s="132" t="s">
        <v>140</v>
      </c>
      <c r="BK173" s="141">
        <f>SUM(BK174:BK254)</f>
        <v>0</v>
      </c>
    </row>
    <row r="174" spans="1:65" s="2" customFormat="1" ht="16.5" customHeight="1">
      <c r="A174" s="32"/>
      <c r="B174" s="144"/>
      <c r="C174" s="145" t="s">
        <v>325</v>
      </c>
      <c r="D174" s="145" t="s">
        <v>143</v>
      </c>
      <c r="E174" s="146" t="s">
        <v>957</v>
      </c>
      <c r="F174" s="147" t="s">
        <v>958</v>
      </c>
      <c r="G174" s="148" t="s">
        <v>146</v>
      </c>
      <c r="H174" s="149">
        <v>450</v>
      </c>
      <c r="I174" s="150"/>
      <c r="J174" s="151">
        <f>ROUND(I174*H174,2)</f>
        <v>0</v>
      </c>
      <c r="K174" s="152"/>
      <c r="L174" s="33"/>
      <c r="M174" s="153" t="s">
        <v>1</v>
      </c>
      <c r="N174" s="154" t="s">
        <v>39</v>
      </c>
      <c r="O174" s="58"/>
      <c r="P174" s="155">
        <f>O174*H174</f>
        <v>0</v>
      </c>
      <c r="Q174" s="155">
        <v>0</v>
      </c>
      <c r="R174" s="155">
        <f>Q174*H174</f>
        <v>0</v>
      </c>
      <c r="S174" s="155">
        <v>0</v>
      </c>
      <c r="T174" s="156">
        <f>S174*H174</f>
        <v>0</v>
      </c>
      <c r="U174" s="32"/>
      <c r="V174" s="32"/>
      <c r="W174" s="32"/>
      <c r="X174" s="32"/>
      <c r="Y174" s="32"/>
      <c r="Z174" s="32"/>
      <c r="AA174" s="32"/>
      <c r="AB174" s="32"/>
      <c r="AC174" s="32"/>
      <c r="AD174" s="32"/>
      <c r="AE174" s="32"/>
      <c r="AR174" s="157" t="s">
        <v>203</v>
      </c>
      <c r="AT174" s="157" t="s">
        <v>143</v>
      </c>
      <c r="AU174" s="157" t="s">
        <v>82</v>
      </c>
      <c r="AY174" s="17" t="s">
        <v>140</v>
      </c>
      <c r="BE174" s="158">
        <f>IF(N174="základní",J174,0)</f>
        <v>0</v>
      </c>
      <c r="BF174" s="158">
        <f>IF(N174="snížená",J174,0)</f>
        <v>0</v>
      </c>
      <c r="BG174" s="158">
        <f>IF(N174="zákl. přenesená",J174,0)</f>
        <v>0</v>
      </c>
      <c r="BH174" s="158">
        <f>IF(N174="sníž. přenesená",J174,0)</f>
        <v>0</v>
      </c>
      <c r="BI174" s="158">
        <f>IF(N174="nulová",J174,0)</f>
        <v>0</v>
      </c>
      <c r="BJ174" s="17" t="s">
        <v>82</v>
      </c>
      <c r="BK174" s="158">
        <f>ROUND(I174*H174,2)</f>
        <v>0</v>
      </c>
      <c r="BL174" s="17" t="s">
        <v>203</v>
      </c>
      <c r="BM174" s="157" t="s">
        <v>959</v>
      </c>
    </row>
    <row r="175" spans="1:47" s="2" customFormat="1" ht="19.5">
      <c r="A175" s="32"/>
      <c r="B175" s="33"/>
      <c r="C175" s="32"/>
      <c r="D175" s="159" t="s">
        <v>149</v>
      </c>
      <c r="E175" s="32"/>
      <c r="F175" s="160" t="s">
        <v>960</v>
      </c>
      <c r="G175" s="32"/>
      <c r="H175" s="32"/>
      <c r="I175" s="161"/>
      <c r="J175" s="32"/>
      <c r="K175" s="32"/>
      <c r="L175" s="33"/>
      <c r="M175" s="162"/>
      <c r="N175" s="163"/>
      <c r="O175" s="58"/>
      <c r="P175" s="58"/>
      <c r="Q175" s="58"/>
      <c r="R175" s="58"/>
      <c r="S175" s="58"/>
      <c r="T175" s="59"/>
      <c r="U175" s="32"/>
      <c r="V175" s="32"/>
      <c r="W175" s="32"/>
      <c r="X175" s="32"/>
      <c r="Y175" s="32"/>
      <c r="Z175" s="32"/>
      <c r="AA175" s="32"/>
      <c r="AB175" s="32"/>
      <c r="AC175" s="32"/>
      <c r="AD175" s="32"/>
      <c r="AE175" s="32"/>
      <c r="AT175" s="17" t="s">
        <v>149</v>
      </c>
      <c r="AU175" s="17" t="s">
        <v>82</v>
      </c>
    </row>
    <row r="176" spans="1:65" s="2" customFormat="1" ht="16.5" customHeight="1">
      <c r="A176" s="32"/>
      <c r="B176" s="144"/>
      <c r="C176" s="145" t="s">
        <v>334</v>
      </c>
      <c r="D176" s="145" t="s">
        <v>143</v>
      </c>
      <c r="E176" s="146" t="s">
        <v>961</v>
      </c>
      <c r="F176" s="147" t="s">
        <v>962</v>
      </c>
      <c r="G176" s="148" t="s">
        <v>146</v>
      </c>
      <c r="H176" s="149">
        <v>450</v>
      </c>
      <c r="I176" s="150"/>
      <c r="J176" s="151">
        <f>ROUND(I176*H176,2)</f>
        <v>0</v>
      </c>
      <c r="K176" s="152"/>
      <c r="L176" s="33"/>
      <c r="M176" s="153" t="s">
        <v>1</v>
      </c>
      <c r="N176" s="154" t="s">
        <v>39</v>
      </c>
      <c r="O176" s="58"/>
      <c r="P176" s="155">
        <f>O176*H176</f>
        <v>0</v>
      </c>
      <c r="Q176" s="155">
        <v>0</v>
      </c>
      <c r="R176" s="155">
        <f>Q176*H176</f>
        <v>0</v>
      </c>
      <c r="S176" s="155">
        <v>0</v>
      </c>
      <c r="T176" s="156">
        <f>S176*H176</f>
        <v>0</v>
      </c>
      <c r="U176" s="32"/>
      <c r="V176" s="32"/>
      <c r="W176" s="32"/>
      <c r="X176" s="32"/>
      <c r="Y176" s="32"/>
      <c r="Z176" s="32"/>
      <c r="AA176" s="32"/>
      <c r="AB176" s="32"/>
      <c r="AC176" s="32"/>
      <c r="AD176" s="32"/>
      <c r="AE176" s="32"/>
      <c r="AR176" s="157" t="s">
        <v>203</v>
      </c>
      <c r="AT176" s="157" t="s">
        <v>143</v>
      </c>
      <c r="AU176" s="157" t="s">
        <v>82</v>
      </c>
      <c r="AY176" s="17" t="s">
        <v>140</v>
      </c>
      <c r="BE176" s="158">
        <f>IF(N176="základní",J176,0)</f>
        <v>0</v>
      </c>
      <c r="BF176" s="158">
        <f>IF(N176="snížená",J176,0)</f>
        <v>0</v>
      </c>
      <c r="BG176" s="158">
        <f>IF(N176="zákl. přenesená",J176,0)</f>
        <v>0</v>
      </c>
      <c r="BH176" s="158">
        <f>IF(N176="sníž. přenesená",J176,0)</f>
        <v>0</v>
      </c>
      <c r="BI176" s="158">
        <f>IF(N176="nulová",J176,0)</f>
        <v>0</v>
      </c>
      <c r="BJ176" s="17" t="s">
        <v>82</v>
      </c>
      <c r="BK176" s="158">
        <f>ROUND(I176*H176,2)</f>
        <v>0</v>
      </c>
      <c r="BL176" s="17" t="s">
        <v>203</v>
      </c>
      <c r="BM176" s="157" t="s">
        <v>963</v>
      </c>
    </row>
    <row r="177" spans="1:47" s="2" customFormat="1" ht="19.5">
      <c r="A177" s="32"/>
      <c r="B177" s="33"/>
      <c r="C177" s="32"/>
      <c r="D177" s="159" t="s">
        <v>149</v>
      </c>
      <c r="E177" s="32"/>
      <c r="F177" s="160" t="s">
        <v>964</v>
      </c>
      <c r="G177" s="32"/>
      <c r="H177" s="32"/>
      <c r="I177" s="161"/>
      <c r="J177" s="32"/>
      <c r="K177" s="32"/>
      <c r="L177" s="33"/>
      <c r="M177" s="162"/>
      <c r="N177" s="163"/>
      <c r="O177" s="58"/>
      <c r="P177" s="58"/>
      <c r="Q177" s="58"/>
      <c r="R177" s="58"/>
      <c r="S177" s="58"/>
      <c r="T177" s="59"/>
      <c r="U177" s="32"/>
      <c r="V177" s="32"/>
      <c r="W177" s="32"/>
      <c r="X177" s="32"/>
      <c r="Y177" s="32"/>
      <c r="Z177" s="32"/>
      <c r="AA177" s="32"/>
      <c r="AB177" s="32"/>
      <c r="AC177" s="32"/>
      <c r="AD177" s="32"/>
      <c r="AE177" s="32"/>
      <c r="AT177" s="17" t="s">
        <v>149</v>
      </c>
      <c r="AU177" s="17" t="s">
        <v>82</v>
      </c>
    </row>
    <row r="178" spans="1:65" s="2" customFormat="1" ht="24.2" customHeight="1">
      <c r="A178" s="32"/>
      <c r="B178" s="144"/>
      <c r="C178" s="164" t="s">
        <v>965</v>
      </c>
      <c r="D178" s="164" t="s">
        <v>160</v>
      </c>
      <c r="E178" s="165" t="s">
        <v>966</v>
      </c>
      <c r="F178" s="166" t="s">
        <v>967</v>
      </c>
      <c r="G178" s="167" t="s">
        <v>146</v>
      </c>
      <c r="H178" s="168">
        <v>450</v>
      </c>
      <c r="I178" s="169"/>
      <c r="J178" s="170">
        <f>ROUND(I178*H178,2)</f>
        <v>0</v>
      </c>
      <c r="K178" s="171"/>
      <c r="L178" s="172"/>
      <c r="M178" s="173" t="s">
        <v>1</v>
      </c>
      <c r="N178" s="174" t="s">
        <v>39</v>
      </c>
      <c r="O178" s="58"/>
      <c r="P178" s="155">
        <f>O178*H178</f>
        <v>0</v>
      </c>
      <c r="Q178" s="155">
        <v>0</v>
      </c>
      <c r="R178" s="155">
        <f>Q178*H178</f>
        <v>0</v>
      </c>
      <c r="S178" s="155">
        <v>0</v>
      </c>
      <c r="T178" s="156">
        <f>S178*H178</f>
        <v>0</v>
      </c>
      <c r="U178" s="32"/>
      <c r="V178" s="32"/>
      <c r="W178" s="32"/>
      <c r="X178" s="32"/>
      <c r="Y178" s="32"/>
      <c r="Z178" s="32"/>
      <c r="AA178" s="32"/>
      <c r="AB178" s="32"/>
      <c r="AC178" s="32"/>
      <c r="AD178" s="32"/>
      <c r="AE178" s="32"/>
      <c r="AR178" s="157" t="s">
        <v>194</v>
      </c>
      <c r="AT178" s="157" t="s">
        <v>160</v>
      </c>
      <c r="AU178" s="157" t="s">
        <v>82</v>
      </c>
      <c r="AY178" s="17" t="s">
        <v>140</v>
      </c>
      <c r="BE178" s="158">
        <f>IF(N178="základní",J178,0)</f>
        <v>0</v>
      </c>
      <c r="BF178" s="158">
        <f>IF(N178="snížená",J178,0)</f>
        <v>0</v>
      </c>
      <c r="BG178" s="158">
        <f>IF(N178="zákl. přenesená",J178,0)</f>
        <v>0</v>
      </c>
      <c r="BH178" s="158">
        <f>IF(N178="sníž. přenesená",J178,0)</f>
        <v>0</v>
      </c>
      <c r="BI178" s="158">
        <f>IF(N178="nulová",J178,0)</f>
        <v>0</v>
      </c>
      <c r="BJ178" s="17" t="s">
        <v>82</v>
      </c>
      <c r="BK178" s="158">
        <f>ROUND(I178*H178,2)</f>
        <v>0</v>
      </c>
      <c r="BL178" s="17" t="s">
        <v>194</v>
      </c>
      <c r="BM178" s="157" t="s">
        <v>968</v>
      </c>
    </row>
    <row r="179" spans="1:47" s="2" customFormat="1" ht="19.5">
      <c r="A179" s="32"/>
      <c r="B179" s="33"/>
      <c r="C179" s="32"/>
      <c r="D179" s="159" t="s">
        <v>149</v>
      </c>
      <c r="E179" s="32"/>
      <c r="F179" s="160" t="s">
        <v>967</v>
      </c>
      <c r="G179" s="32"/>
      <c r="H179" s="32"/>
      <c r="I179" s="161"/>
      <c r="J179" s="32"/>
      <c r="K179" s="32"/>
      <c r="L179" s="33"/>
      <c r="M179" s="162"/>
      <c r="N179" s="163"/>
      <c r="O179" s="58"/>
      <c r="P179" s="58"/>
      <c r="Q179" s="58"/>
      <c r="R179" s="58"/>
      <c r="S179" s="58"/>
      <c r="T179" s="59"/>
      <c r="U179" s="32"/>
      <c r="V179" s="32"/>
      <c r="W179" s="32"/>
      <c r="X179" s="32"/>
      <c r="Y179" s="32"/>
      <c r="Z179" s="32"/>
      <c r="AA179" s="32"/>
      <c r="AB179" s="32"/>
      <c r="AC179" s="32"/>
      <c r="AD179" s="32"/>
      <c r="AE179" s="32"/>
      <c r="AT179" s="17" t="s">
        <v>149</v>
      </c>
      <c r="AU179" s="17" t="s">
        <v>82</v>
      </c>
    </row>
    <row r="180" spans="1:65" s="2" customFormat="1" ht="37.9" customHeight="1">
      <c r="A180" s="32"/>
      <c r="B180" s="144"/>
      <c r="C180" s="164" t="s">
        <v>969</v>
      </c>
      <c r="D180" s="164" t="s">
        <v>160</v>
      </c>
      <c r="E180" s="165" t="s">
        <v>970</v>
      </c>
      <c r="F180" s="166" t="s">
        <v>971</v>
      </c>
      <c r="G180" s="167" t="s">
        <v>156</v>
      </c>
      <c r="H180" s="168">
        <v>2</v>
      </c>
      <c r="I180" s="169"/>
      <c r="J180" s="170">
        <f>ROUND(I180*H180,2)</f>
        <v>0</v>
      </c>
      <c r="K180" s="171"/>
      <c r="L180" s="172"/>
      <c r="M180" s="173" t="s">
        <v>1</v>
      </c>
      <c r="N180" s="174" t="s">
        <v>39</v>
      </c>
      <c r="O180" s="58"/>
      <c r="P180" s="155">
        <f>O180*H180</f>
        <v>0</v>
      </c>
      <c r="Q180" s="155">
        <v>0</v>
      </c>
      <c r="R180" s="155">
        <f>Q180*H180</f>
        <v>0</v>
      </c>
      <c r="S180" s="155">
        <v>0</v>
      </c>
      <c r="T180" s="156">
        <f>S180*H180</f>
        <v>0</v>
      </c>
      <c r="U180" s="32"/>
      <c r="V180" s="32"/>
      <c r="W180" s="32"/>
      <c r="X180" s="32"/>
      <c r="Y180" s="32"/>
      <c r="Z180" s="32"/>
      <c r="AA180" s="32"/>
      <c r="AB180" s="32"/>
      <c r="AC180" s="32"/>
      <c r="AD180" s="32"/>
      <c r="AE180" s="32"/>
      <c r="AR180" s="157" t="s">
        <v>194</v>
      </c>
      <c r="AT180" s="157" t="s">
        <v>160</v>
      </c>
      <c r="AU180" s="157" t="s">
        <v>82</v>
      </c>
      <c r="AY180" s="17" t="s">
        <v>140</v>
      </c>
      <c r="BE180" s="158">
        <f>IF(N180="základní",J180,0)</f>
        <v>0</v>
      </c>
      <c r="BF180" s="158">
        <f>IF(N180="snížená",J180,0)</f>
        <v>0</v>
      </c>
      <c r="BG180" s="158">
        <f>IF(N180="zákl. přenesená",J180,0)</f>
        <v>0</v>
      </c>
      <c r="BH180" s="158">
        <f>IF(N180="sníž. přenesená",J180,0)</f>
        <v>0</v>
      </c>
      <c r="BI180" s="158">
        <f>IF(N180="nulová",J180,0)</f>
        <v>0</v>
      </c>
      <c r="BJ180" s="17" t="s">
        <v>82</v>
      </c>
      <c r="BK180" s="158">
        <f>ROUND(I180*H180,2)</f>
        <v>0</v>
      </c>
      <c r="BL180" s="17" t="s">
        <v>194</v>
      </c>
      <c r="BM180" s="157" t="s">
        <v>972</v>
      </c>
    </row>
    <row r="181" spans="1:47" s="2" customFormat="1" ht="29.25">
      <c r="A181" s="32"/>
      <c r="B181" s="33"/>
      <c r="C181" s="32"/>
      <c r="D181" s="159" t="s">
        <v>149</v>
      </c>
      <c r="E181" s="32"/>
      <c r="F181" s="160" t="s">
        <v>971</v>
      </c>
      <c r="G181" s="32"/>
      <c r="H181" s="32"/>
      <c r="I181" s="161"/>
      <c r="J181" s="32"/>
      <c r="K181" s="32"/>
      <c r="L181" s="33"/>
      <c r="M181" s="162"/>
      <c r="N181" s="163"/>
      <c r="O181" s="58"/>
      <c r="P181" s="58"/>
      <c r="Q181" s="58"/>
      <c r="R181" s="58"/>
      <c r="S181" s="58"/>
      <c r="T181" s="59"/>
      <c r="U181" s="32"/>
      <c r="V181" s="32"/>
      <c r="W181" s="32"/>
      <c r="X181" s="32"/>
      <c r="Y181" s="32"/>
      <c r="Z181" s="32"/>
      <c r="AA181" s="32"/>
      <c r="AB181" s="32"/>
      <c r="AC181" s="32"/>
      <c r="AD181" s="32"/>
      <c r="AE181" s="32"/>
      <c r="AT181" s="17" t="s">
        <v>149</v>
      </c>
      <c r="AU181" s="17" t="s">
        <v>82</v>
      </c>
    </row>
    <row r="182" spans="1:65" s="2" customFormat="1" ht="33" customHeight="1">
      <c r="A182" s="32"/>
      <c r="B182" s="144"/>
      <c r="C182" s="145" t="s">
        <v>973</v>
      </c>
      <c r="D182" s="145" t="s">
        <v>143</v>
      </c>
      <c r="E182" s="146" t="s">
        <v>974</v>
      </c>
      <c r="F182" s="147" t="s">
        <v>975</v>
      </c>
      <c r="G182" s="148" t="s">
        <v>156</v>
      </c>
      <c r="H182" s="149">
        <v>2</v>
      </c>
      <c r="I182" s="150"/>
      <c r="J182" s="151">
        <f>ROUND(I182*H182,2)</f>
        <v>0</v>
      </c>
      <c r="K182" s="152"/>
      <c r="L182" s="33"/>
      <c r="M182" s="153" t="s">
        <v>1</v>
      </c>
      <c r="N182" s="154" t="s">
        <v>39</v>
      </c>
      <c r="O182" s="58"/>
      <c r="P182" s="155">
        <f>O182*H182</f>
        <v>0</v>
      </c>
      <c r="Q182" s="155">
        <v>0</v>
      </c>
      <c r="R182" s="155">
        <f>Q182*H182</f>
        <v>0</v>
      </c>
      <c r="S182" s="155">
        <v>0</v>
      </c>
      <c r="T182" s="156">
        <f>S182*H182</f>
        <v>0</v>
      </c>
      <c r="U182" s="32"/>
      <c r="V182" s="32"/>
      <c r="W182" s="32"/>
      <c r="X182" s="32"/>
      <c r="Y182" s="32"/>
      <c r="Z182" s="32"/>
      <c r="AA182" s="32"/>
      <c r="AB182" s="32"/>
      <c r="AC182" s="32"/>
      <c r="AD182" s="32"/>
      <c r="AE182" s="32"/>
      <c r="AR182" s="157" t="s">
        <v>203</v>
      </c>
      <c r="AT182" s="157" t="s">
        <v>143</v>
      </c>
      <c r="AU182" s="157" t="s">
        <v>82</v>
      </c>
      <c r="AY182" s="17" t="s">
        <v>140</v>
      </c>
      <c r="BE182" s="158">
        <f>IF(N182="základní",J182,0)</f>
        <v>0</v>
      </c>
      <c r="BF182" s="158">
        <f>IF(N182="snížená",J182,0)</f>
        <v>0</v>
      </c>
      <c r="BG182" s="158">
        <f>IF(N182="zákl. přenesená",J182,0)</f>
        <v>0</v>
      </c>
      <c r="BH182" s="158">
        <f>IF(N182="sníž. přenesená",J182,0)</f>
        <v>0</v>
      </c>
      <c r="BI182" s="158">
        <f>IF(N182="nulová",J182,0)</f>
        <v>0</v>
      </c>
      <c r="BJ182" s="17" t="s">
        <v>82</v>
      </c>
      <c r="BK182" s="158">
        <f>ROUND(I182*H182,2)</f>
        <v>0</v>
      </c>
      <c r="BL182" s="17" t="s">
        <v>203</v>
      </c>
      <c r="BM182" s="157" t="s">
        <v>976</v>
      </c>
    </row>
    <row r="183" spans="1:47" s="2" customFormat="1" ht="29.25">
      <c r="A183" s="32"/>
      <c r="B183" s="33"/>
      <c r="C183" s="32"/>
      <c r="D183" s="159" t="s">
        <v>149</v>
      </c>
      <c r="E183" s="32"/>
      <c r="F183" s="160" t="s">
        <v>977</v>
      </c>
      <c r="G183" s="32"/>
      <c r="H183" s="32"/>
      <c r="I183" s="161"/>
      <c r="J183" s="32"/>
      <c r="K183" s="32"/>
      <c r="L183" s="33"/>
      <c r="M183" s="162"/>
      <c r="N183" s="163"/>
      <c r="O183" s="58"/>
      <c r="P183" s="58"/>
      <c r="Q183" s="58"/>
      <c r="R183" s="58"/>
      <c r="S183" s="58"/>
      <c r="T183" s="59"/>
      <c r="U183" s="32"/>
      <c r="V183" s="32"/>
      <c r="W183" s="32"/>
      <c r="X183" s="32"/>
      <c r="Y183" s="32"/>
      <c r="Z183" s="32"/>
      <c r="AA183" s="32"/>
      <c r="AB183" s="32"/>
      <c r="AC183" s="32"/>
      <c r="AD183" s="32"/>
      <c r="AE183" s="32"/>
      <c r="AT183" s="17" t="s">
        <v>149</v>
      </c>
      <c r="AU183" s="17" t="s">
        <v>82</v>
      </c>
    </row>
    <row r="184" spans="1:65" s="2" customFormat="1" ht="24.2" customHeight="1">
      <c r="A184" s="32"/>
      <c r="B184" s="144"/>
      <c r="C184" s="145" t="s">
        <v>200</v>
      </c>
      <c r="D184" s="145" t="s">
        <v>143</v>
      </c>
      <c r="E184" s="146" t="s">
        <v>201</v>
      </c>
      <c r="F184" s="147" t="s">
        <v>202</v>
      </c>
      <c r="G184" s="148" t="s">
        <v>156</v>
      </c>
      <c r="H184" s="149">
        <v>10</v>
      </c>
      <c r="I184" s="150"/>
      <c r="J184" s="151">
        <f>ROUND(I184*H184,2)</f>
        <v>0</v>
      </c>
      <c r="K184" s="152"/>
      <c r="L184" s="33"/>
      <c r="M184" s="153" t="s">
        <v>1</v>
      </c>
      <c r="N184" s="154" t="s">
        <v>39</v>
      </c>
      <c r="O184" s="58"/>
      <c r="P184" s="155">
        <f>O184*H184</f>
        <v>0</v>
      </c>
      <c r="Q184" s="155">
        <v>0</v>
      </c>
      <c r="R184" s="155">
        <f>Q184*H184</f>
        <v>0</v>
      </c>
      <c r="S184" s="155">
        <v>0</v>
      </c>
      <c r="T184" s="156">
        <f>S184*H184</f>
        <v>0</v>
      </c>
      <c r="U184" s="32"/>
      <c r="V184" s="32"/>
      <c r="W184" s="32"/>
      <c r="X184" s="32"/>
      <c r="Y184" s="32"/>
      <c r="Z184" s="32"/>
      <c r="AA184" s="32"/>
      <c r="AB184" s="32"/>
      <c r="AC184" s="32"/>
      <c r="AD184" s="32"/>
      <c r="AE184" s="32"/>
      <c r="AR184" s="157" t="s">
        <v>203</v>
      </c>
      <c r="AT184" s="157" t="s">
        <v>143</v>
      </c>
      <c r="AU184" s="157" t="s">
        <v>82</v>
      </c>
      <c r="AY184" s="17" t="s">
        <v>140</v>
      </c>
      <c r="BE184" s="158">
        <f>IF(N184="základní",J184,0)</f>
        <v>0</v>
      </c>
      <c r="BF184" s="158">
        <f>IF(N184="snížená",J184,0)</f>
        <v>0</v>
      </c>
      <c r="BG184" s="158">
        <f>IF(N184="zákl. přenesená",J184,0)</f>
        <v>0</v>
      </c>
      <c r="BH184" s="158">
        <f>IF(N184="sníž. přenesená",J184,0)</f>
        <v>0</v>
      </c>
      <c r="BI184" s="158">
        <f>IF(N184="nulová",J184,0)</f>
        <v>0</v>
      </c>
      <c r="BJ184" s="17" t="s">
        <v>82</v>
      </c>
      <c r="BK184" s="158">
        <f>ROUND(I184*H184,2)</f>
        <v>0</v>
      </c>
      <c r="BL184" s="17" t="s">
        <v>203</v>
      </c>
      <c r="BM184" s="157" t="s">
        <v>204</v>
      </c>
    </row>
    <row r="185" spans="1:47" s="2" customFormat="1" ht="29.25">
      <c r="A185" s="32"/>
      <c r="B185" s="33"/>
      <c r="C185" s="32"/>
      <c r="D185" s="159" t="s">
        <v>149</v>
      </c>
      <c r="E185" s="32"/>
      <c r="F185" s="160" t="s">
        <v>205</v>
      </c>
      <c r="G185" s="32"/>
      <c r="H185" s="32"/>
      <c r="I185" s="161"/>
      <c r="J185" s="32"/>
      <c r="K185" s="32"/>
      <c r="L185" s="33"/>
      <c r="M185" s="162"/>
      <c r="N185" s="163"/>
      <c r="O185" s="58"/>
      <c r="P185" s="58"/>
      <c r="Q185" s="58"/>
      <c r="R185" s="58"/>
      <c r="S185" s="58"/>
      <c r="T185" s="59"/>
      <c r="U185" s="32"/>
      <c r="V185" s="32"/>
      <c r="W185" s="32"/>
      <c r="X185" s="32"/>
      <c r="Y185" s="32"/>
      <c r="Z185" s="32"/>
      <c r="AA185" s="32"/>
      <c r="AB185" s="32"/>
      <c r="AC185" s="32"/>
      <c r="AD185" s="32"/>
      <c r="AE185" s="32"/>
      <c r="AT185" s="17" t="s">
        <v>149</v>
      </c>
      <c r="AU185" s="17" t="s">
        <v>82</v>
      </c>
    </row>
    <row r="186" spans="1:65" s="2" customFormat="1" ht="21.75" customHeight="1">
      <c r="A186" s="32"/>
      <c r="B186" s="144"/>
      <c r="C186" s="145" t="s">
        <v>535</v>
      </c>
      <c r="D186" s="145" t="s">
        <v>143</v>
      </c>
      <c r="E186" s="146" t="s">
        <v>978</v>
      </c>
      <c r="F186" s="147" t="s">
        <v>979</v>
      </c>
      <c r="G186" s="148" t="s">
        <v>209</v>
      </c>
      <c r="H186" s="149">
        <v>16</v>
      </c>
      <c r="I186" s="150"/>
      <c r="J186" s="151">
        <f>ROUND(I186*H186,2)</f>
        <v>0</v>
      </c>
      <c r="K186" s="152"/>
      <c r="L186" s="33"/>
      <c r="M186" s="153" t="s">
        <v>1</v>
      </c>
      <c r="N186" s="154" t="s">
        <v>39</v>
      </c>
      <c r="O186" s="58"/>
      <c r="P186" s="155">
        <f>O186*H186</f>
        <v>0</v>
      </c>
      <c r="Q186" s="155">
        <v>0</v>
      </c>
      <c r="R186" s="155">
        <f>Q186*H186</f>
        <v>0</v>
      </c>
      <c r="S186" s="155">
        <v>0</v>
      </c>
      <c r="T186" s="156">
        <f>S186*H186</f>
        <v>0</v>
      </c>
      <c r="U186" s="32"/>
      <c r="V186" s="32"/>
      <c r="W186" s="32"/>
      <c r="X186" s="32"/>
      <c r="Y186" s="32"/>
      <c r="Z186" s="32"/>
      <c r="AA186" s="32"/>
      <c r="AB186" s="32"/>
      <c r="AC186" s="32"/>
      <c r="AD186" s="32"/>
      <c r="AE186" s="32"/>
      <c r="AR186" s="157" t="s">
        <v>203</v>
      </c>
      <c r="AT186" s="157" t="s">
        <v>143</v>
      </c>
      <c r="AU186" s="157" t="s">
        <v>82</v>
      </c>
      <c r="AY186" s="17" t="s">
        <v>140</v>
      </c>
      <c r="BE186" s="158">
        <f>IF(N186="základní",J186,0)</f>
        <v>0</v>
      </c>
      <c r="BF186" s="158">
        <f>IF(N186="snížená",J186,0)</f>
        <v>0</v>
      </c>
      <c r="BG186" s="158">
        <f>IF(N186="zákl. přenesená",J186,0)</f>
        <v>0</v>
      </c>
      <c r="BH186" s="158">
        <f>IF(N186="sníž. přenesená",J186,0)</f>
        <v>0</v>
      </c>
      <c r="BI186" s="158">
        <f>IF(N186="nulová",J186,0)</f>
        <v>0</v>
      </c>
      <c r="BJ186" s="17" t="s">
        <v>82</v>
      </c>
      <c r="BK186" s="158">
        <f>ROUND(I186*H186,2)</f>
        <v>0</v>
      </c>
      <c r="BL186" s="17" t="s">
        <v>203</v>
      </c>
      <c r="BM186" s="157" t="s">
        <v>980</v>
      </c>
    </row>
    <row r="187" spans="1:47" s="2" customFormat="1" ht="29.25">
      <c r="A187" s="32"/>
      <c r="B187" s="33"/>
      <c r="C187" s="32"/>
      <c r="D187" s="159" t="s">
        <v>149</v>
      </c>
      <c r="E187" s="32"/>
      <c r="F187" s="160" t="s">
        <v>981</v>
      </c>
      <c r="G187" s="32"/>
      <c r="H187" s="32"/>
      <c r="I187" s="161"/>
      <c r="J187" s="32"/>
      <c r="K187" s="32"/>
      <c r="L187" s="33"/>
      <c r="M187" s="162"/>
      <c r="N187" s="163"/>
      <c r="O187" s="58"/>
      <c r="P187" s="58"/>
      <c r="Q187" s="58"/>
      <c r="R187" s="58"/>
      <c r="S187" s="58"/>
      <c r="T187" s="59"/>
      <c r="U187" s="32"/>
      <c r="V187" s="32"/>
      <c r="W187" s="32"/>
      <c r="X187" s="32"/>
      <c r="Y187" s="32"/>
      <c r="Z187" s="32"/>
      <c r="AA187" s="32"/>
      <c r="AB187" s="32"/>
      <c r="AC187" s="32"/>
      <c r="AD187" s="32"/>
      <c r="AE187" s="32"/>
      <c r="AT187" s="17" t="s">
        <v>149</v>
      </c>
      <c r="AU187" s="17" t="s">
        <v>82</v>
      </c>
    </row>
    <row r="188" spans="1:65" s="2" customFormat="1" ht="24.2" customHeight="1">
      <c r="A188" s="32"/>
      <c r="B188" s="144"/>
      <c r="C188" s="145" t="s">
        <v>751</v>
      </c>
      <c r="D188" s="145" t="s">
        <v>143</v>
      </c>
      <c r="E188" s="146" t="s">
        <v>982</v>
      </c>
      <c r="F188" s="147" t="s">
        <v>983</v>
      </c>
      <c r="G188" s="148" t="s">
        <v>209</v>
      </c>
      <c r="H188" s="149">
        <v>16</v>
      </c>
      <c r="I188" s="150"/>
      <c r="J188" s="151">
        <f>ROUND(I188*H188,2)</f>
        <v>0</v>
      </c>
      <c r="K188" s="152"/>
      <c r="L188" s="33"/>
      <c r="M188" s="153" t="s">
        <v>1</v>
      </c>
      <c r="N188" s="154" t="s">
        <v>39</v>
      </c>
      <c r="O188" s="58"/>
      <c r="P188" s="155">
        <f>O188*H188</f>
        <v>0</v>
      </c>
      <c r="Q188" s="155">
        <v>0</v>
      </c>
      <c r="R188" s="155">
        <f>Q188*H188</f>
        <v>0</v>
      </c>
      <c r="S188" s="155">
        <v>0</v>
      </c>
      <c r="T188" s="156">
        <f>S188*H188</f>
        <v>0</v>
      </c>
      <c r="U188" s="32"/>
      <c r="V188" s="32"/>
      <c r="W188" s="32"/>
      <c r="X188" s="32"/>
      <c r="Y188" s="32"/>
      <c r="Z188" s="32"/>
      <c r="AA188" s="32"/>
      <c r="AB188" s="32"/>
      <c r="AC188" s="32"/>
      <c r="AD188" s="32"/>
      <c r="AE188" s="32"/>
      <c r="AR188" s="157" t="s">
        <v>203</v>
      </c>
      <c r="AT188" s="157" t="s">
        <v>143</v>
      </c>
      <c r="AU188" s="157" t="s">
        <v>82</v>
      </c>
      <c r="AY188" s="17" t="s">
        <v>140</v>
      </c>
      <c r="BE188" s="158">
        <f>IF(N188="základní",J188,0)</f>
        <v>0</v>
      </c>
      <c r="BF188" s="158">
        <f>IF(N188="snížená",J188,0)</f>
        <v>0</v>
      </c>
      <c r="BG188" s="158">
        <f>IF(N188="zákl. přenesená",J188,0)</f>
        <v>0</v>
      </c>
      <c r="BH188" s="158">
        <f>IF(N188="sníž. přenesená",J188,0)</f>
        <v>0</v>
      </c>
      <c r="BI188" s="158">
        <f>IF(N188="nulová",J188,0)</f>
        <v>0</v>
      </c>
      <c r="BJ188" s="17" t="s">
        <v>82</v>
      </c>
      <c r="BK188" s="158">
        <f>ROUND(I188*H188,2)</f>
        <v>0</v>
      </c>
      <c r="BL188" s="17" t="s">
        <v>203</v>
      </c>
      <c r="BM188" s="157" t="s">
        <v>984</v>
      </c>
    </row>
    <row r="189" spans="1:47" s="2" customFormat="1" ht="19.5">
      <c r="A189" s="32"/>
      <c r="B189" s="33"/>
      <c r="C189" s="32"/>
      <c r="D189" s="159" t="s">
        <v>149</v>
      </c>
      <c r="E189" s="32"/>
      <c r="F189" s="160" t="s">
        <v>985</v>
      </c>
      <c r="G189" s="32"/>
      <c r="H189" s="32"/>
      <c r="I189" s="161"/>
      <c r="J189" s="32"/>
      <c r="K189" s="32"/>
      <c r="L189" s="33"/>
      <c r="M189" s="162"/>
      <c r="N189" s="163"/>
      <c r="O189" s="58"/>
      <c r="P189" s="58"/>
      <c r="Q189" s="58"/>
      <c r="R189" s="58"/>
      <c r="S189" s="58"/>
      <c r="T189" s="59"/>
      <c r="U189" s="32"/>
      <c r="V189" s="32"/>
      <c r="W189" s="32"/>
      <c r="X189" s="32"/>
      <c r="Y189" s="32"/>
      <c r="Z189" s="32"/>
      <c r="AA189" s="32"/>
      <c r="AB189" s="32"/>
      <c r="AC189" s="32"/>
      <c r="AD189" s="32"/>
      <c r="AE189" s="32"/>
      <c r="AT189" s="17" t="s">
        <v>149</v>
      </c>
      <c r="AU189" s="17" t="s">
        <v>82</v>
      </c>
    </row>
    <row r="190" spans="1:65" s="2" customFormat="1" ht="24.2" customHeight="1">
      <c r="A190" s="32"/>
      <c r="B190" s="144"/>
      <c r="C190" s="145" t="s">
        <v>206</v>
      </c>
      <c r="D190" s="145" t="s">
        <v>143</v>
      </c>
      <c r="E190" s="146" t="s">
        <v>207</v>
      </c>
      <c r="F190" s="147" t="s">
        <v>208</v>
      </c>
      <c r="G190" s="148" t="s">
        <v>209</v>
      </c>
      <c r="H190" s="149">
        <v>16</v>
      </c>
      <c r="I190" s="150"/>
      <c r="J190" s="151">
        <f>ROUND(I190*H190,2)</f>
        <v>0</v>
      </c>
      <c r="K190" s="152"/>
      <c r="L190" s="33"/>
      <c r="M190" s="153" t="s">
        <v>1</v>
      </c>
      <c r="N190" s="154" t="s">
        <v>39</v>
      </c>
      <c r="O190" s="58"/>
      <c r="P190" s="155">
        <f>O190*H190</f>
        <v>0</v>
      </c>
      <c r="Q190" s="155">
        <v>0</v>
      </c>
      <c r="R190" s="155">
        <f>Q190*H190</f>
        <v>0</v>
      </c>
      <c r="S190" s="155">
        <v>0</v>
      </c>
      <c r="T190" s="156">
        <f>S190*H190</f>
        <v>0</v>
      </c>
      <c r="U190" s="32"/>
      <c r="V190" s="32"/>
      <c r="W190" s="32"/>
      <c r="X190" s="32"/>
      <c r="Y190" s="32"/>
      <c r="Z190" s="32"/>
      <c r="AA190" s="32"/>
      <c r="AB190" s="32"/>
      <c r="AC190" s="32"/>
      <c r="AD190" s="32"/>
      <c r="AE190" s="32"/>
      <c r="AR190" s="157" t="s">
        <v>203</v>
      </c>
      <c r="AT190" s="157" t="s">
        <v>143</v>
      </c>
      <c r="AU190" s="157" t="s">
        <v>82</v>
      </c>
      <c r="AY190" s="17" t="s">
        <v>140</v>
      </c>
      <c r="BE190" s="158">
        <f>IF(N190="základní",J190,0)</f>
        <v>0</v>
      </c>
      <c r="BF190" s="158">
        <f>IF(N190="snížená",J190,0)</f>
        <v>0</v>
      </c>
      <c r="BG190" s="158">
        <f>IF(N190="zákl. přenesená",J190,0)</f>
        <v>0</v>
      </c>
      <c r="BH190" s="158">
        <f>IF(N190="sníž. přenesená",J190,0)</f>
        <v>0</v>
      </c>
      <c r="BI190" s="158">
        <f>IF(N190="nulová",J190,0)</f>
        <v>0</v>
      </c>
      <c r="BJ190" s="17" t="s">
        <v>82</v>
      </c>
      <c r="BK190" s="158">
        <f>ROUND(I190*H190,2)</f>
        <v>0</v>
      </c>
      <c r="BL190" s="17" t="s">
        <v>203</v>
      </c>
      <c r="BM190" s="157" t="s">
        <v>210</v>
      </c>
    </row>
    <row r="191" spans="1:47" s="2" customFormat="1" ht="29.25">
      <c r="A191" s="32"/>
      <c r="B191" s="33"/>
      <c r="C191" s="32"/>
      <c r="D191" s="159" t="s">
        <v>149</v>
      </c>
      <c r="E191" s="32"/>
      <c r="F191" s="160" t="s">
        <v>211</v>
      </c>
      <c r="G191" s="32"/>
      <c r="H191" s="32"/>
      <c r="I191" s="161"/>
      <c r="J191" s="32"/>
      <c r="K191" s="32"/>
      <c r="L191" s="33"/>
      <c r="M191" s="162"/>
      <c r="N191" s="163"/>
      <c r="O191" s="58"/>
      <c r="P191" s="58"/>
      <c r="Q191" s="58"/>
      <c r="R191" s="58"/>
      <c r="S191" s="58"/>
      <c r="T191" s="59"/>
      <c r="U191" s="32"/>
      <c r="V191" s="32"/>
      <c r="W191" s="32"/>
      <c r="X191" s="32"/>
      <c r="Y191" s="32"/>
      <c r="Z191" s="32"/>
      <c r="AA191" s="32"/>
      <c r="AB191" s="32"/>
      <c r="AC191" s="32"/>
      <c r="AD191" s="32"/>
      <c r="AE191" s="32"/>
      <c r="AT191" s="17" t="s">
        <v>149</v>
      </c>
      <c r="AU191" s="17" t="s">
        <v>82</v>
      </c>
    </row>
    <row r="192" spans="1:65" s="2" customFormat="1" ht="37.9" customHeight="1">
      <c r="A192" s="32"/>
      <c r="B192" s="144"/>
      <c r="C192" s="145" t="s">
        <v>718</v>
      </c>
      <c r="D192" s="145" t="s">
        <v>143</v>
      </c>
      <c r="E192" s="146" t="s">
        <v>986</v>
      </c>
      <c r="F192" s="147" t="s">
        <v>987</v>
      </c>
      <c r="G192" s="148" t="s">
        <v>146</v>
      </c>
      <c r="H192" s="149">
        <v>375</v>
      </c>
      <c r="I192" s="150"/>
      <c r="J192" s="151">
        <f>ROUND(I192*H192,2)</f>
        <v>0</v>
      </c>
      <c r="K192" s="152"/>
      <c r="L192" s="33"/>
      <c r="M192" s="153" t="s">
        <v>1</v>
      </c>
      <c r="N192" s="154" t="s">
        <v>39</v>
      </c>
      <c r="O192" s="58"/>
      <c r="P192" s="155">
        <f>O192*H192</f>
        <v>0</v>
      </c>
      <c r="Q192" s="155">
        <v>0</v>
      </c>
      <c r="R192" s="155">
        <f>Q192*H192</f>
        <v>0</v>
      </c>
      <c r="S192" s="155">
        <v>0</v>
      </c>
      <c r="T192" s="156">
        <f>S192*H192</f>
        <v>0</v>
      </c>
      <c r="U192" s="32"/>
      <c r="V192" s="32"/>
      <c r="W192" s="32"/>
      <c r="X192" s="32"/>
      <c r="Y192" s="32"/>
      <c r="Z192" s="32"/>
      <c r="AA192" s="32"/>
      <c r="AB192" s="32"/>
      <c r="AC192" s="32"/>
      <c r="AD192" s="32"/>
      <c r="AE192" s="32"/>
      <c r="AR192" s="157" t="s">
        <v>203</v>
      </c>
      <c r="AT192" s="157" t="s">
        <v>143</v>
      </c>
      <c r="AU192" s="157" t="s">
        <v>82</v>
      </c>
      <c r="AY192" s="17" t="s">
        <v>140</v>
      </c>
      <c r="BE192" s="158">
        <f>IF(N192="základní",J192,0)</f>
        <v>0</v>
      </c>
      <c r="BF192" s="158">
        <f>IF(N192="snížená",J192,0)</f>
        <v>0</v>
      </c>
      <c r="BG192" s="158">
        <f>IF(N192="zákl. přenesená",J192,0)</f>
        <v>0</v>
      </c>
      <c r="BH192" s="158">
        <f>IF(N192="sníž. přenesená",J192,0)</f>
        <v>0</v>
      </c>
      <c r="BI192" s="158">
        <f>IF(N192="nulová",J192,0)</f>
        <v>0</v>
      </c>
      <c r="BJ192" s="17" t="s">
        <v>82</v>
      </c>
      <c r="BK192" s="158">
        <f>ROUND(I192*H192,2)</f>
        <v>0</v>
      </c>
      <c r="BL192" s="17" t="s">
        <v>203</v>
      </c>
      <c r="BM192" s="157" t="s">
        <v>988</v>
      </c>
    </row>
    <row r="193" spans="1:47" s="2" customFormat="1" ht="58.5">
      <c r="A193" s="32"/>
      <c r="B193" s="33"/>
      <c r="C193" s="32"/>
      <c r="D193" s="159" t="s">
        <v>149</v>
      </c>
      <c r="E193" s="32"/>
      <c r="F193" s="160" t="s">
        <v>989</v>
      </c>
      <c r="G193" s="32"/>
      <c r="H193" s="32"/>
      <c r="I193" s="161"/>
      <c r="J193" s="32"/>
      <c r="K193" s="32"/>
      <c r="L193" s="33"/>
      <c r="M193" s="162"/>
      <c r="N193" s="163"/>
      <c r="O193" s="58"/>
      <c r="P193" s="58"/>
      <c r="Q193" s="58"/>
      <c r="R193" s="58"/>
      <c r="S193" s="58"/>
      <c r="T193" s="59"/>
      <c r="U193" s="32"/>
      <c r="V193" s="32"/>
      <c r="W193" s="32"/>
      <c r="X193" s="32"/>
      <c r="Y193" s="32"/>
      <c r="Z193" s="32"/>
      <c r="AA193" s="32"/>
      <c r="AB193" s="32"/>
      <c r="AC193" s="32"/>
      <c r="AD193" s="32"/>
      <c r="AE193" s="32"/>
      <c r="AT193" s="17" t="s">
        <v>149</v>
      </c>
      <c r="AU193" s="17" t="s">
        <v>82</v>
      </c>
    </row>
    <row r="194" spans="1:65" s="2" customFormat="1" ht="37.9" customHeight="1">
      <c r="A194" s="32"/>
      <c r="B194" s="144"/>
      <c r="C194" s="145" t="s">
        <v>388</v>
      </c>
      <c r="D194" s="145" t="s">
        <v>143</v>
      </c>
      <c r="E194" s="146" t="s">
        <v>990</v>
      </c>
      <c r="F194" s="147" t="s">
        <v>991</v>
      </c>
      <c r="G194" s="148" t="s">
        <v>146</v>
      </c>
      <c r="H194" s="149">
        <v>3750</v>
      </c>
      <c r="I194" s="150"/>
      <c r="J194" s="151">
        <f>ROUND(I194*H194,2)</f>
        <v>0</v>
      </c>
      <c r="K194" s="152"/>
      <c r="L194" s="33"/>
      <c r="M194" s="153" t="s">
        <v>1</v>
      </c>
      <c r="N194" s="154" t="s">
        <v>39</v>
      </c>
      <c r="O194" s="58"/>
      <c r="P194" s="155">
        <f>O194*H194</f>
        <v>0</v>
      </c>
      <c r="Q194" s="155">
        <v>0</v>
      </c>
      <c r="R194" s="155">
        <f>Q194*H194</f>
        <v>0</v>
      </c>
      <c r="S194" s="155">
        <v>0</v>
      </c>
      <c r="T194" s="156">
        <f>S194*H194</f>
        <v>0</v>
      </c>
      <c r="U194" s="32"/>
      <c r="V194" s="32"/>
      <c r="W194" s="32"/>
      <c r="X194" s="32"/>
      <c r="Y194" s="32"/>
      <c r="Z194" s="32"/>
      <c r="AA194" s="32"/>
      <c r="AB194" s="32"/>
      <c r="AC194" s="32"/>
      <c r="AD194" s="32"/>
      <c r="AE194" s="32"/>
      <c r="AR194" s="157" t="s">
        <v>203</v>
      </c>
      <c r="AT194" s="157" t="s">
        <v>143</v>
      </c>
      <c r="AU194" s="157" t="s">
        <v>82</v>
      </c>
      <c r="AY194" s="17" t="s">
        <v>140</v>
      </c>
      <c r="BE194" s="158">
        <f>IF(N194="základní",J194,0)</f>
        <v>0</v>
      </c>
      <c r="BF194" s="158">
        <f>IF(N194="snížená",J194,0)</f>
        <v>0</v>
      </c>
      <c r="BG194" s="158">
        <f>IF(N194="zákl. přenesená",J194,0)</f>
        <v>0</v>
      </c>
      <c r="BH194" s="158">
        <f>IF(N194="sníž. přenesená",J194,0)</f>
        <v>0</v>
      </c>
      <c r="BI194" s="158">
        <f>IF(N194="nulová",J194,0)</f>
        <v>0</v>
      </c>
      <c r="BJ194" s="17" t="s">
        <v>82</v>
      </c>
      <c r="BK194" s="158">
        <f>ROUND(I194*H194,2)</f>
        <v>0</v>
      </c>
      <c r="BL194" s="17" t="s">
        <v>203</v>
      </c>
      <c r="BM194" s="157" t="s">
        <v>992</v>
      </c>
    </row>
    <row r="195" spans="1:47" s="2" customFormat="1" ht="58.5">
      <c r="A195" s="32"/>
      <c r="B195" s="33"/>
      <c r="C195" s="32"/>
      <c r="D195" s="159" t="s">
        <v>149</v>
      </c>
      <c r="E195" s="32"/>
      <c r="F195" s="160" t="s">
        <v>993</v>
      </c>
      <c r="G195" s="32"/>
      <c r="H195" s="32"/>
      <c r="I195" s="161"/>
      <c r="J195" s="32"/>
      <c r="K195" s="32"/>
      <c r="L195" s="33"/>
      <c r="M195" s="162"/>
      <c r="N195" s="163"/>
      <c r="O195" s="58"/>
      <c r="P195" s="58"/>
      <c r="Q195" s="58"/>
      <c r="R195" s="58"/>
      <c r="S195" s="58"/>
      <c r="T195" s="59"/>
      <c r="U195" s="32"/>
      <c r="V195" s="32"/>
      <c r="W195" s="32"/>
      <c r="X195" s="32"/>
      <c r="Y195" s="32"/>
      <c r="Z195" s="32"/>
      <c r="AA195" s="32"/>
      <c r="AB195" s="32"/>
      <c r="AC195" s="32"/>
      <c r="AD195" s="32"/>
      <c r="AE195" s="32"/>
      <c r="AT195" s="17" t="s">
        <v>149</v>
      </c>
      <c r="AU195" s="17" t="s">
        <v>82</v>
      </c>
    </row>
    <row r="196" spans="1:65" s="2" customFormat="1" ht="24.2" customHeight="1">
      <c r="A196" s="32"/>
      <c r="B196" s="144"/>
      <c r="C196" s="145" t="s">
        <v>142</v>
      </c>
      <c r="D196" s="145" t="s">
        <v>143</v>
      </c>
      <c r="E196" s="146" t="s">
        <v>994</v>
      </c>
      <c r="F196" s="147" t="s">
        <v>995</v>
      </c>
      <c r="G196" s="148" t="s">
        <v>146</v>
      </c>
      <c r="H196" s="149">
        <v>700</v>
      </c>
      <c r="I196" s="150"/>
      <c r="J196" s="151">
        <f>ROUND(I196*H196,2)</f>
        <v>0</v>
      </c>
      <c r="K196" s="152"/>
      <c r="L196" s="33"/>
      <c r="M196" s="153" t="s">
        <v>1</v>
      </c>
      <c r="N196" s="154" t="s">
        <v>39</v>
      </c>
      <c r="O196" s="58"/>
      <c r="P196" s="155">
        <f>O196*H196</f>
        <v>0</v>
      </c>
      <c r="Q196" s="155">
        <v>0</v>
      </c>
      <c r="R196" s="155">
        <f>Q196*H196</f>
        <v>0</v>
      </c>
      <c r="S196" s="155">
        <v>0</v>
      </c>
      <c r="T196" s="156">
        <f>S196*H196</f>
        <v>0</v>
      </c>
      <c r="U196" s="32"/>
      <c r="V196" s="32"/>
      <c r="W196" s="32"/>
      <c r="X196" s="32"/>
      <c r="Y196" s="32"/>
      <c r="Z196" s="32"/>
      <c r="AA196" s="32"/>
      <c r="AB196" s="32"/>
      <c r="AC196" s="32"/>
      <c r="AD196" s="32"/>
      <c r="AE196" s="32"/>
      <c r="AR196" s="157" t="s">
        <v>203</v>
      </c>
      <c r="AT196" s="157" t="s">
        <v>143</v>
      </c>
      <c r="AU196" s="157" t="s">
        <v>82</v>
      </c>
      <c r="AY196" s="17" t="s">
        <v>140</v>
      </c>
      <c r="BE196" s="158">
        <f>IF(N196="základní",J196,0)</f>
        <v>0</v>
      </c>
      <c r="BF196" s="158">
        <f>IF(N196="snížená",J196,0)</f>
        <v>0</v>
      </c>
      <c r="BG196" s="158">
        <f>IF(N196="zákl. přenesená",J196,0)</f>
        <v>0</v>
      </c>
      <c r="BH196" s="158">
        <f>IF(N196="sníž. přenesená",J196,0)</f>
        <v>0</v>
      </c>
      <c r="BI196" s="158">
        <f>IF(N196="nulová",J196,0)</f>
        <v>0</v>
      </c>
      <c r="BJ196" s="17" t="s">
        <v>82</v>
      </c>
      <c r="BK196" s="158">
        <f>ROUND(I196*H196,2)</f>
        <v>0</v>
      </c>
      <c r="BL196" s="17" t="s">
        <v>203</v>
      </c>
      <c r="BM196" s="157" t="s">
        <v>996</v>
      </c>
    </row>
    <row r="197" spans="1:47" s="2" customFormat="1" ht="12">
      <c r="A197" s="32"/>
      <c r="B197" s="33"/>
      <c r="C197" s="32"/>
      <c r="D197" s="159" t="s">
        <v>149</v>
      </c>
      <c r="E197" s="32"/>
      <c r="F197" s="160" t="s">
        <v>995</v>
      </c>
      <c r="G197" s="32"/>
      <c r="H197" s="32"/>
      <c r="I197" s="161"/>
      <c r="J197" s="32"/>
      <c r="K197" s="32"/>
      <c r="L197" s="33"/>
      <c r="M197" s="162"/>
      <c r="N197" s="163"/>
      <c r="O197" s="58"/>
      <c r="P197" s="58"/>
      <c r="Q197" s="58"/>
      <c r="R197" s="58"/>
      <c r="S197" s="58"/>
      <c r="T197" s="59"/>
      <c r="U197" s="32"/>
      <c r="V197" s="32"/>
      <c r="W197" s="32"/>
      <c r="X197" s="32"/>
      <c r="Y197" s="32"/>
      <c r="Z197" s="32"/>
      <c r="AA197" s="32"/>
      <c r="AB197" s="32"/>
      <c r="AC197" s="32"/>
      <c r="AD197" s="32"/>
      <c r="AE197" s="32"/>
      <c r="AT197" s="17" t="s">
        <v>149</v>
      </c>
      <c r="AU197" s="17" t="s">
        <v>82</v>
      </c>
    </row>
    <row r="198" spans="1:65" s="2" customFormat="1" ht="24.2" customHeight="1">
      <c r="A198" s="32"/>
      <c r="B198" s="144"/>
      <c r="C198" s="145" t="s">
        <v>655</v>
      </c>
      <c r="D198" s="145" t="s">
        <v>143</v>
      </c>
      <c r="E198" s="146" t="s">
        <v>997</v>
      </c>
      <c r="F198" s="147" t="s">
        <v>998</v>
      </c>
      <c r="G198" s="148" t="s">
        <v>146</v>
      </c>
      <c r="H198" s="149">
        <v>375</v>
      </c>
      <c r="I198" s="150"/>
      <c r="J198" s="151">
        <f>ROUND(I198*H198,2)</f>
        <v>0</v>
      </c>
      <c r="K198" s="152"/>
      <c r="L198" s="33"/>
      <c r="M198" s="153" t="s">
        <v>1</v>
      </c>
      <c r="N198" s="154" t="s">
        <v>39</v>
      </c>
      <c r="O198" s="58"/>
      <c r="P198" s="155">
        <f>O198*H198</f>
        <v>0</v>
      </c>
      <c r="Q198" s="155">
        <v>0</v>
      </c>
      <c r="R198" s="155">
        <f>Q198*H198</f>
        <v>0</v>
      </c>
      <c r="S198" s="155">
        <v>0</v>
      </c>
      <c r="T198" s="156">
        <f>S198*H198</f>
        <v>0</v>
      </c>
      <c r="U198" s="32"/>
      <c r="V198" s="32"/>
      <c r="W198" s="32"/>
      <c r="X198" s="32"/>
      <c r="Y198" s="32"/>
      <c r="Z198" s="32"/>
      <c r="AA198" s="32"/>
      <c r="AB198" s="32"/>
      <c r="AC198" s="32"/>
      <c r="AD198" s="32"/>
      <c r="AE198" s="32"/>
      <c r="AR198" s="157" t="s">
        <v>203</v>
      </c>
      <c r="AT198" s="157" t="s">
        <v>143</v>
      </c>
      <c r="AU198" s="157" t="s">
        <v>82</v>
      </c>
      <c r="AY198" s="17" t="s">
        <v>140</v>
      </c>
      <c r="BE198" s="158">
        <f>IF(N198="základní",J198,0)</f>
        <v>0</v>
      </c>
      <c r="BF198" s="158">
        <f>IF(N198="snížená",J198,0)</f>
        <v>0</v>
      </c>
      <c r="BG198" s="158">
        <f>IF(N198="zákl. přenesená",J198,0)</f>
        <v>0</v>
      </c>
      <c r="BH198" s="158">
        <f>IF(N198="sníž. přenesená",J198,0)</f>
        <v>0</v>
      </c>
      <c r="BI198" s="158">
        <f>IF(N198="nulová",J198,0)</f>
        <v>0</v>
      </c>
      <c r="BJ198" s="17" t="s">
        <v>82</v>
      </c>
      <c r="BK198" s="158">
        <f>ROUND(I198*H198,2)</f>
        <v>0</v>
      </c>
      <c r="BL198" s="17" t="s">
        <v>203</v>
      </c>
      <c r="BM198" s="157" t="s">
        <v>999</v>
      </c>
    </row>
    <row r="199" spans="1:47" s="2" customFormat="1" ht="12">
      <c r="A199" s="32"/>
      <c r="B199" s="33"/>
      <c r="C199" s="32"/>
      <c r="D199" s="159" t="s">
        <v>149</v>
      </c>
      <c r="E199" s="32"/>
      <c r="F199" s="160" t="s">
        <v>1000</v>
      </c>
      <c r="G199" s="32"/>
      <c r="H199" s="32"/>
      <c r="I199" s="161"/>
      <c r="J199" s="32"/>
      <c r="K199" s="32"/>
      <c r="L199" s="33"/>
      <c r="M199" s="162"/>
      <c r="N199" s="163"/>
      <c r="O199" s="58"/>
      <c r="P199" s="58"/>
      <c r="Q199" s="58"/>
      <c r="R199" s="58"/>
      <c r="S199" s="58"/>
      <c r="T199" s="59"/>
      <c r="U199" s="32"/>
      <c r="V199" s="32"/>
      <c r="W199" s="32"/>
      <c r="X199" s="32"/>
      <c r="Y199" s="32"/>
      <c r="Z199" s="32"/>
      <c r="AA199" s="32"/>
      <c r="AB199" s="32"/>
      <c r="AC199" s="32"/>
      <c r="AD199" s="32"/>
      <c r="AE199" s="32"/>
      <c r="AT199" s="17" t="s">
        <v>149</v>
      </c>
      <c r="AU199" s="17" t="s">
        <v>82</v>
      </c>
    </row>
    <row r="200" spans="1:65" s="2" customFormat="1" ht="24.2" customHeight="1">
      <c r="A200" s="32"/>
      <c r="B200" s="144"/>
      <c r="C200" s="145" t="s">
        <v>398</v>
      </c>
      <c r="D200" s="145" t="s">
        <v>143</v>
      </c>
      <c r="E200" s="146" t="s">
        <v>1001</v>
      </c>
      <c r="F200" s="147" t="s">
        <v>1002</v>
      </c>
      <c r="G200" s="148" t="s">
        <v>146</v>
      </c>
      <c r="H200" s="149">
        <v>3750</v>
      </c>
      <c r="I200" s="150"/>
      <c r="J200" s="151">
        <f>ROUND(I200*H200,2)</f>
        <v>0</v>
      </c>
      <c r="K200" s="152"/>
      <c r="L200" s="33"/>
      <c r="M200" s="153" t="s">
        <v>1</v>
      </c>
      <c r="N200" s="154" t="s">
        <v>39</v>
      </c>
      <c r="O200" s="58"/>
      <c r="P200" s="155">
        <f>O200*H200</f>
        <v>0</v>
      </c>
      <c r="Q200" s="155">
        <v>0</v>
      </c>
      <c r="R200" s="155">
        <f>Q200*H200</f>
        <v>0</v>
      </c>
      <c r="S200" s="155">
        <v>0</v>
      </c>
      <c r="T200" s="156">
        <f>S200*H200</f>
        <v>0</v>
      </c>
      <c r="U200" s="32"/>
      <c r="V200" s="32"/>
      <c r="W200" s="32"/>
      <c r="X200" s="32"/>
      <c r="Y200" s="32"/>
      <c r="Z200" s="32"/>
      <c r="AA200" s="32"/>
      <c r="AB200" s="32"/>
      <c r="AC200" s="32"/>
      <c r="AD200" s="32"/>
      <c r="AE200" s="32"/>
      <c r="AR200" s="157" t="s">
        <v>203</v>
      </c>
      <c r="AT200" s="157" t="s">
        <v>143</v>
      </c>
      <c r="AU200" s="157" t="s">
        <v>82</v>
      </c>
      <c r="AY200" s="17" t="s">
        <v>140</v>
      </c>
      <c r="BE200" s="158">
        <f>IF(N200="základní",J200,0)</f>
        <v>0</v>
      </c>
      <c r="BF200" s="158">
        <f>IF(N200="snížená",J200,0)</f>
        <v>0</v>
      </c>
      <c r="BG200" s="158">
        <f>IF(N200="zákl. přenesená",J200,0)</f>
        <v>0</v>
      </c>
      <c r="BH200" s="158">
        <f>IF(N200="sníž. přenesená",J200,0)</f>
        <v>0</v>
      </c>
      <c r="BI200" s="158">
        <f>IF(N200="nulová",J200,0)</f>
        <v>0</v>
      </c>
      <c r="BJ200" s="17" t="s">
        <v>82</v>
      </c>
      <c r="BK200" s="158">
        <f>ROUND(I200*H200,2)</f>
        <v>0</v>
      </c>
      <c r="BL200" s="17" t="s">
        <v>203</v>
      </c>
      <c r="BM200" s="157" t="s">
        <v>1003</v>
      </c>
    </row>
    <row r="201" spans="1:47" s="2" customFormat="1" ht="12">
      <c r="A201" s="32"/>
      <c r="B201" s="33"/>
      <c r="C201" s="32"/>
      <c r="D201" s="159" t="s">
        <v>149</v>
      </c>
      <c r="E201" s="32"/>
      <c r="F201" s="160" t="s">
        <v>216</v>
      </c>
      <c r="G201" s="32"/>
      <c r="H201" s="32"/>
      <c r="I201" s="161"/>
      <c r="J201" s="32"/>
      <c r="K201" s="32"/>
      <c r="L201" s="33"/>
      <c r="M201" s="162"/>
      <c r="N201" s="163"/>
      <c r="O201" s="58"/>
      <c r="P201" s="58"/>
      <c r="Q201" s="58"/>
      <c r="R201" s="58"/>
      <c r="S201" s="58"/>
      <c r="T201" s="59"/>
      <c r="U201" s="32"/>
      <c r="V201" s="32"/>
      <c r="W201" s="32"/>
      <c r="X201" s="32"/>
      <c r="Y201" s="32"/>
      <c r="Z201" s="32"/>
      <c r="AA201" s="32"/>
      <c r="AB201" s="32"/>
      <c r="AC201" s="32"/>
      <c r="AD201" s="32"/>
      <c r="AE201" s="32"/>
      <c r="AT201" s="17" t="s">
        <v>149</v>
      </c>
      <c r="AU201" s="17" t="s">
        <v>82</v>
      </c>
    </row>
    <row r="202" spans="1:65" s="2" customFormat="1" ht="24.2" customHeight="1">
      <c r="A202" s="32"/>
      <c r="B202" s="144"/>
      <c r="C202" s="145" t="s">
        <v>212</v>
      </c>
      <c r="D202" s="145" t="s">
        <v>143</v>
      </c>
      <c r="E202" s="146" t="s">
        <v>213</v>
      </c>
      <c r="F202" s="147" t="s">
        <v>214</v>
      </c>
      <c r="G202" s="148" t="s">
        <v>146</v>
      </c>
      <c r="H202" s="149">
        <v>3000</v>
      </c>
      <c r="I202" s="150"/>
      <c r="J202" s="151">
        <f>ROUND(I202*H202,2)</f>
        <v>0</v>
      </c>
      <c r="K202" s="152"/>
      <c r="L202" s="33"/>
      <c r="M202" s="153" t="s">
        <v>1</v>
      </c>
      <c r="N202" s="154" t="s">
        <v>39</v>
      </c>
      <c r="O202" s="58"/>
      <c r="P202" s="155">
        <f>O202*H202</f>
        <v>0</v>
      </c>
      <c r="Q202" s="155">
        <v>0</v>
      </c>
      <c r="R202" s="155">
        <f>Q202*H202</f>
        <v>0</v>
      </c>
      <c r="S202" s="155">
        <v>0</v>
      </c>
      <c r="T202" s="156">
        <f>S202*H202</f>
        <v>0</v>
      </c>
      <c r="U202" s="32"/>
      <c r="V202" s="32"/>
      <c r="W202" s="32"/>
      <c r="X202" s="32"/>
      <c r="Y202" s="32"/>
      <c r="Z202" s="32"/>
      <c r="AA202" s="32"/>
      <c r="AB202" s="32"/>
      <c r="AC202" s="32"/>
      <c r="AD202" s="32"/>
      <c r="AE202" s="32"/>
      <c r="AR202" s="157" t="s">
        <v>203</v>
      </c>
      <c r="AT202" s="157" t="s">
        <v>143</v>
      </c>
      <c r="AU202" s="157" t="s">
        <v>82</v>
      </c>
      <c r="AY202" s="17" t="s">
        <v>140</v>
      </c>
      <c r="BE202" s="158">
        <f>IF(N202="základní",J202,0)</f>
        <v>0</v>
      </c>
      <c r="BF202" s="158">
        <f>IF(N202="snížená",J202,0)</f>
        <v>0</v>
      </c>
      <c r="BG202" s="158">
        <f>IF(N202="zákl. přenesená",J202,0)</f>
        <v>0</v>
      </c>
      <c r="BH202" s="158">
        <f>IF(N202="sníž. přenesená",J202,0)</f>
        <v>0</v>
      </c>
      <c r="BI202" s="158">
        <f>IF(N202="nulová",J202,0)</f>
        <v>0</v>
      </c>
      <c r="BJ202" s="17" t="s">
        <v>82</v>
      </c>
      <c r="BK202" s="158">
        <f>ROUND(I202*H202,2)</f>
        <v>0</v>
      </c>
      <c r="BL202" s="17" t="s">
        <v>203</v>
      </c>
      <c r="BM202" s="157" t="s">
        <v>215</v>
      </c>
    </row>
    <row r="203" spans="1:47" s="2" customFormat="1" ht="12">
      <c r="A203" s="32"/>
      <c r="B203" s="33"/>
      <c r="C203" s="32"/>
      <c r="D203" s="159" t="s">
        <v>149</v>
      </c>
      <c r="E203" s="32"/>
      <c r="F203" s="160" t="s">
        <v>216</v>
      </c>
      <c r="G203" s="32"/>
      <c r="H203" s="32"/>
      <c r="I203" s="161"/>
      <c r="J203" s="32"/>
      <c r="K203" s="32"/>
      <c r="L203" s="33"/>
      <c r="M203" s="162"/>
      <c r="N203" s="163"/>
      <c r="O203" s="58"/>
      <c r="P203" s="58"/>
      <c r="Q203" s="58"/>
      <c r="R203" s="58"/>
      <c r="S203" s="58"/>
      <c r="T203" s="59"/>
      <c r="U203" s="32"/>
      <c r="V203" s="32"/>
      <c r="W203" s="32"/>
      <c r="X203" s="32"/>
      <c r="Y203" s="32"/>
      <c r="Z203" s="32"/>
      <c r="AA203" s="32"/>
      <c r="AB203" s="32"/>
      <c r="AC203" s="32"/>
      <c r="AD203" s="32"/>
      <c r="AE203" s="32"/>
      <c r="AT203" s="17" t="s">
        <v>149</v>
      </c>
      <c r="AU203" s="17" t="s">
        <v>82</v>
      </c>
    </row>
    <row r="204" spans="1:65" s="2" customFormat="1" ht="24.2" customHeight="1">
      <c r="A204" s="32"/>
      <c r="B204" s="144"/>
      <c r="C204" s="145" t="s">
        <v>227</v>
      </c>
      <c r="D204" s="145" t="s">
        <v>143</v>
      </c>
      <c r="E204" s="146" t="s">
        <v>228</v>
      </c>
      <c r="F204" s="147" t="s">
        <v>1004</v>
      </c>
      <c r="G204" s="148" t="s">
        <v>146</v>
      </c>
      <c r="H204" s="149">
        <v>3000</v>
      </c>
      <c r="I204" s="150"/>
      <c r="J204" s="151">
        <f>ROUND(I204*H204,2)</f>
        <v>0</v>
      </c>
      <c r="K204" s="152"/>
      <c r="L204" s="33"/>
      <c r="M204" s="153" t="s">
        <v>1</v>
      </c>
      <c r="N204" s="154" t="s">
        <v>39</v>
      </c>
      <c r="O204" s="58"/>
      <c r="P204" s="155">
        <f>O204*H204</f>
        <v>0</v>
      </c>
      <c r="Q204" s="155">
        <v>0</v>
      </c>
      <c r="R204" s="155">
        <f>Q204*H204</f>
        <v>0</v>
      </c>
      <c r="S204" s="155">
        <v>0</v>
      </c>
      <c r="T204" s="156">
        <f>S204*H204</f>
        <v>0</v>
      </c>
      <c r="U204" s="32"/>
      <c r="V204" s="32"/>
      <c r="W204" s="32"/>
      <c r="X204" s="32"/>
      <c r="Y204" s="32"/>
      <c r="Z204" s="32"/>
      <c r="AA204" s="32"/>
      <c r="AB204" s="32"/>
      <c r="AC204" s="32"/>
      <c r="AD204" s="32"/>
      <c r="AE204" s="32"/>
      <c r="AR204" s="157" t="s">
        <v>203</v>
      </c>
      <c r="AT204" s="157" t="s">
        <v>143</v>
      </c>
      <c r="AU204" s="157" t="s">
        <v>82</v>
      </c>
      <c r="AY204" s="17" t="s">
        <v>140</v>
      </c>
      <c r="BE204" s="158">
        <f>IF(N204="základní",J204,0)</f>
        <v>0</v>
      </c>
      <c r="BF204" s="158">
        <f>IF(N204="snížená",J204,0)</f>
        <v>0</v>
      </c>
      <c r="BG204" s="158">
        <f>IF(N204="zákl. přenesená",J204,0)</f>
        <v>0</v>
      </c>
      <c r="BH204" s="158">
        <f>IF(N204="sníž. přenesená",J204,0)</f>
        <v>0</v>
      </c>
      <c r="BI204" s="158">
        <f>IF(N204="nulová",J204,0)</f>
        <v>0</v>
      </c>
      <c r="BJ204" s="17" t="s">
        <v>82</v>
      </c>
      <c r="BK204" s="158">
        <f>ROUND(I204*H204,2)</f>
        <v>0</v>
      </c>
      <c r="BL204" s="17" t="s">
        <v>203</v>
      </c>
      <c r="BM204" s="157" t="s">
        <v>230</v>
      </c>
    </row>
    <row r="205" spans="1:47" s="2" customFormat="1" ht="48.75">
      <c r="A205" s="32"/>
      <c r="B205" s="33"/>
      <c r="C205" s="32"/>
      <c r="D205" s="159" t="s">
        <v>149</v>
      </c>
      <c r="E205" s="32"/>
      <c r="F205" s="160" t="s">
        <v>231</v>
      </c>
      <c r="G205" s="32"/>
      <c r="H205" s="32"/>
      <c r="I205" s="161"/>
      <c r="J205" s="32"/>
      <c r="K205" s="32"/>
      <c r="L205" s="33"/>
      <c r="M205" s="162"/>
      <c r="N205" s="163"/>
      <c r="O205" s="58"/>
      <c r="P205" s="58"/>
      <c r="Q205" s="58"/>
      <c r="R205" s="58"/>
      <c r="S205" s="58"/>
      <c r="T205" s="59"/>
      <c r="U205" s="32"/>
      <c r="V205" s="32"/>
      <c r="W205" s="32"/>
      <c r="X205" s="32"/>
      <c r="Y205" s="32"/>
      <c r="Z205" s="32"/>
      <c r="AA205" s="32"/>
      <c r="AB205" s="32"/>
      <c r="AC205" s="32"/>
      <c r="AD205" s="32"/>
      <c r="AE205" s="32"/>
      <c r="AT205" s="17" t="s">
        <v>149</v>
      </c>
      <c r="AU205" s="17" t="s">
        <v>82</v>
      </c>
    </row>
    <row r="206" spans="1:65" s="2" customFormat="1" ht="33" customHeight="1">
      <c r="A206" s="32"/>
      <c r="B206" s="144"/>
      <c r="C206" s="164" t="s">
        <v>237</v>
      </c>
      <c r="D206" s="164" t="s">
        <v>160</v>
      </c>
      <c r="E206" s="165" t="s">
        <v>238</v>
      </c>
      <c r="F206" s="166" t="s">
        <v>1005</v>
      </c>
      <c r="G206" s="167" t="s">
        <v>146</v>
      </c>
      <c r="H206" s="168">
        <v>3000</v>
      </c>
      <c r="I206" s="169"/>
      <c r="J206" s="170">
        <f>ROUND(I206*H206,2)</f>
        <v>0</v>
      </c>
      <c r="K206" s="171"/>
      <c r="L206" s="172"/>
      <c r="M206" s="173" t="s">
        <v>1</v>
      </c>
      <c r="N206" s="174" t="s">
        <v>39</v>
      </c>
      <c r="O206" s="58"/>
      <c r="P206" s="155">
        <f>O206*H206</f>
        <v>0</v>
      </c>
      <c r="Q206" s="155">
        <v>0</v>
      </c>
      <c r="R206" s="155">
        <f>Q206*H206</f>
        <v>0</v>
      </c>
      <c r="S206" s="155">
        <v>0</v>
      </c>
      <c r="T206" s="156">
        <f>S206*H206</f>
        <v>0</v>
      </c>
      <c r="U206" s="32"/>
      <c r="V206" s="32"/>
      <c r="W206" s="32"/>
      <c r="X206" s="32"/>
      <c r="Y206" s="32"/>
      <c r="Z206" s="32"/>
      <c r="AA206" s="32"/>
      <c r="AB206" s="32"/>
      <c r="AC206" s="32"/>
      <c r="AD206" s="32"/>
      <c r="AE206" s="32"/>
      <c r="AR206" s="157" t="s">
        <v>194</v>
      </c>
      <c r="AT206" s="157" t="s">
        <v>160</v>
      </c>
      <c r="AU206" s="157" t="s">
        <v>82</v>
      </c>
      <c r="AY206" s="17" t="s">
        <v>140</v>
      </c>
      <c r="BE206" s="158">
        <f>IF(N206="základní",J206,0)</f>
        <v>0</v>
      </c>
      <c r="BF206" s="158">
        <f>IF(N206="snížená",J206,0)</f>
        <v>0</v>
      </c>
      <c r="BG206" s="158">
        <f>IF(N206="zákl. přenesená",J206,0)</f>
        <v>0</v>
      </c>
      <c r="BH206" s="158">
        <f>IF(N206="sníž. přenesená",J206,0)</f>
        <v>0</v>
      </c>
      <c r="BI206" s="158">
        <f>IF(N206="nulová",J206,0)</f>
        <v>0</v>
      </c>
      <c r="BJ206" s="17" t="s">
        <v>82</v>
      </c>
      <c r="BK206" s="158">
        <f>ROUND(I206*H206,2)</f>
        <v>0</v>
      </c>
      <c r="BL206" s="17" t="s">
        <v>194</v>
      </c>
      <c r="BM206" s="157" t="s">
        <v>240</v>
      </c>
    </row>
    <row r="207" spans="1:47" s="2" customFormat="1" ht="19.5">
      <c r="A207" s="32"/>
      <c r="B207" s="33"/>
      <c r="C207" s="32"/>
      <c r="D207" s="159" t="s">
        <v>149</v>
      </c>
      <c r="E207" s="32"/>
      <c r="F207" s="160" t="s">
        <v>241</v>
      </c>
      <c r="G207" s="32"/>
      <c r="H207" s="32"/>
      <c r="I207" s="161"/>
      <c r="J207" s="32"/>
      <c r="K207" s="32"/>
      <c r="L207" s="33"/>
      <c r="M207" s="162"/>
      <c r="N207" s="163"/>
      <c r="O207" s="58"/>
      <c r="P207" s="58"/>
      <c r="Q207" s="58"/>
      <c r="R207" s="58"/>
      <c r="S207" s="58"/>
      <c r="T207" s="59"/>
      <c r="U207" s="32"/>
      <c r="V207" s="32"/>
      <c r="W207" s="32"/>
      <c r="X207" s="32"/>
      <c r="Y207" s="32"/>
      <c r="Z207" s="32"/>
      <c r="AA207" s="32"/>
      <c r="AB207" s="32"/>
      <c r="AC207" s="32"/>
      <c r="AD207" s="32"/>
      <c r="AE207" s="32"/>
      <c r="AT207" s="17" t="s">
        <v>149</v>
      </c>
      <c r="AU207" s="17" t="s">
        <v>82</v>
      </c>
    </row>
    <row r="208" spans="1:65" s="2" customFormat="1" ht="55.5" customHeight="1">
      <c r="A208" s="32"/>
      <c r="B208" s="144"/>
      <c r="C208" s="164" t="s">
        <v>242</v>
      </c>
      <c r="D208" s="164" t="s">
        <v>160</v>
      </c>
      <c r="E208" s="165" t="s">
        <v>243</v>
      </c>
      <c r="F208" s="166" t="s">
        <v>244</v>
      </c>
      <c r="G208" s="167" t="s">
        <v>156</v>
      </c>
      <c r="H208" s="168">
        <v>15</v>
      </c>
      <c r="I208" s="169"/>
      <c r="J208" s="170">
        <f>ROUND(I208*H208,2)</f>
        <v>0</v>
      </c>
      <c r="K208" s="171"/>
      <c r="L208" s="172"/>
      <c r="M208" s="173" t="s">
        <v>1</v>
      </c>
      <c r="N208" s="174" t="s">
        <v>39</v>
      </c>
      <c r="O208" s="58"/>
      <c r="P208" s="155">
        <f>O208*H208</f>
        <v>0</v>
      </c>
      <c r="Q208" s="155">
        <v>0</v>
      </c>
      <c r="R208" s="155">
        <f>Q208*H208</f>
        <v>0</v>
      </c>
      <c r="S208" s="155">
        <v>0</v>
      </c>
      <c r="T208" s="156">
        <f>S208*H208</f>
        <v>0</v>
      </c>
      <c r="U208" s="32"/>
      <c r="V208" s="32"/>
      <c r="W208" s="32"/>
      <c r="X208" s="32"/>
      <c r="Y208" s="32"/>
      <c r="Z208" s="32"/>
      <c r="AA208" s="32"/>
      <c r="AB208" s="32"/>
      <c r="AC208" s="32"/>
      <c r="AD208" s="32"/>
      <c r="AE208" s="32"/>
      <c r="AR208" s="157" t="s">
        <v>194</v>
      </c>
      <c r="AT208" s="157" t="s">
        <v>160</v>
      </c>
      <c r="AU208" s="157" t="s">
        <v>82</v>
      </c>
      <c r="AY208" s="17" t="s">
        <v>140</v>
      </c>
      <c r="BE208" s="158">
        <f>IF(N208="základní",J208,0)</f>
        <v>0</v>
      </c>
      <c r="BF208" s="158">
        <f>IF(N208="snížená",J208,0)</f>
        <v>0</v>
      </c>
      <c r="BG208" s="158">
        <f>IF(N208="zákl. přenesená",J208,0)</f>
        <v>0</v>
      </c>
      <c r="BH208" s="158">
        <f>IF(N208="sníž. přenesená",J208,0)</f>
        <v>0</v>
      </c>
      <c r="BI208" s="158">
        <f>IF(N208="nulová",J208,0)</f>
        <v>0</v>
      </c>
      <c r="BJ208" s="17" t="s">
        <v>82</v>
      </c>
      <c r="BK208" s="158">
        <f>ROUND(I208*H208,2)</f>
        <v>0</v>
      </c>
      <c r="BL208" s="17" t="s">
        <v>194</v>
      </c>
      <c r="BM208" s="157" t="s">
        <v>245</v>
      </c>
    </row>
    <row r="209" spans="1:47" s="2" customFormat="1" ht="39">
      <c r="A209" s="32"/>
      <c r="B209" s="33"/>
      <c r="C209" s="32"/>
      <c r="D209" s="159" t="s">
        <v>149</v>
      </c>
      <c r="E209" s="32"/>
      <c r="F209" s="160" t="s">
        <v>244</v>
      </c>
      <c r="G209" s="32"/>
      <c r="H209" s="32"/>
      <c r="I209" s="161"/>
      <c r="J209" s="32"/>
      <c r="K209" s="32"/>
      <c r="L209" s="33"/>
      <c r="M209" s="162"/>
      <c r="N209" s="163"/>
      <c r="O209" s="58"/>
      <c r="P209" s="58"/>
      <c r="Q209" s="58"/>
      <c r="R209" s="58"/>
      <c r="S209" s="58"/>
      <c r="T209" s="59"/>
      <c r="U209" s="32"/>
      <c r="V209" s="32"/>
      <c r="W209" s="32"/>
      <c r="X209" s="32"/>
      <c r="Y209" s="32"/>
      <c r="Z209" s="32"/>
      <c r="AA209" s="32"/>
      <c r="AB209" s="32"/>
      <c r="AC209" s="32"/>
      <c r="AD209" s="32"/>
      <c r="AE209" s="32"/>
      <c r="AT209" s="17" t="s">
        <v>149</v>
      </c>
      <c r="AU209" s="17" t="s">
        <v>82</v>
      </c>
    </row>
    <row r="210" spans="1:65" s="2" customFormat="1" ht="24.2" customHeight="1">
      <c r="A210" s="32"/>
      <c r="B210" s="144"/>
      <c r="C210" s="145" t="s">
        <v>246</v>
      </c>
      <c r="D210" s="145" t="s">
        <v>143</v>
      </c>
      <c r="E210" s="146" t="s">
        <v>247</v>
      </c>
      <c r="F210" s="147" t="s">
        <v>248</v>
      </c>
      <c r="G210" s="148" t="s">
        <v>156</v>
      </c>
      <c r="H210" s="149">
        <v>15</v>
      </c>
      <c r="I210" s="150"/>
      <c r="J210" s="151">
        <f>ROUND(I210*H210,2)</f>
        <v>0</v>
      </c>
      <c r="K210" s="152"/>
      <c r="L210" s="33"/>
      <c r="M210" s="153" t="s">
        <v>1</v>
      </c>
      <c r="N210" s="154" t="s">
        <v>39</v>
      </c>
      <c r="O210" s="58"/>
      <c r="P210" s="155">
        <f>O210*H210</f>
        <v>0</v>
      </c>
      <c r="Q210" s="155">
        <v>0</v>
      </c>
      <c r="R210" s="155">
        <f>Q210*H210</f>
        <v>0</v>
      </c>
      <c r="S210" s="155">
        <v>0</v>
      </c>
      <c r="T210" s="156">
        <f>S210*H210</f>
        <v>0</v>
      </c>
      <c r="U210" s="32"/>
      <c r="V210" s="32"/>
      <c r="W210" s="32"/>
      <c r="X210" s="32"/>
      <c r="Y210" s="32"/>
      <c r="Z210" s="32"/>
      <c r="AA210" s="32"/>
      <c r="AB210" s="32"/>
      <c r="AC210" s="32"/>
      <c r="AD210" s="32"/>
      <c r="AE210" s="32"/>
      <c r="AR210" s="157" t="s">
        <v>203</v>
      </c>
      <c r="AT210" s="157" t="s">
        <v>143</v>
      </c>
      <c r="AU210" s="157" t="s">
        <v>82</v>
      </c>
      <c r="AY210" s="17" t="s">
        <v>140</v>
      </c>
      <c r="BE210" s="158">
        <f>IF(N210="základní",J210,0)</f>
        <v>0</v>
      </c>
      <c r="BF210" s="158">
        <f>IF(N210="snížená",J210,0)</f>
        <v>0</v>
      </c>
      <c r="BG210" s="158">
        <f>IF(N210="zákl. přenesená",J210,0)</f>
        <v>0</v>
      </c>
      <c r="BH210" s="158">
        <f>IF(N210="sníž. přenesená",J210,0)</f>
        <v>0</v>
      </c>
      <c r="BI210" s="158">
        <f>IF(N210="nulová",J210,0)</f>
        <v>0</v>
      </c>
      <c r="BJ210" s="17" t="s">
        <v>82</v>
      </c>
      <c r="BK210" s="158">
        <f>ROUND(I210*H210,2)</f>
        <v>0</v>
      </c>
      <c r="BL210" s="17" t="s">
        <v>203</v>
      </c>
      <c r="BM210" s="157" t="s">
        <v>249</v>
      </c>
    </row>
    <row r="211" spans="1:47" s="2" customFormat="1" ht="68.25">
      <c r="A211" s="32"/>
      <c r="B211" s="33"/>
      <c r="C211" s="32"/>
      <c r="D211" s="159" t="s">
        <v>149</v>
      </c>
      <c r="E211" s="32"/>
      <c r="F211" s="160" t="s">
        <v>250</v>
      </c>
      <c r="G211" s="32"/>
      <c r="H211" s="32"/>
      <c r="I211" s="161"/>
      <c r="J211" s="32"/>
      <c r="K211" s="32"/>
      <c r="L211" s="33"/>
      <c r="M211" s="162"/>
      <c r="N211" s="163"/>
      <c r="O211" s="58"/>
      <c r="P211" s="58"/>
      <c r="Q211" s="58"/>
      <c r="R211" s="58"/>
      <c r="S211" s="58"/>
      <c r="T211" s="59"/>
      <c r="U211" s="32"/>
      <c r="V211" s="32"/>
      <c r="W211" s="32"/>
      <c r="X211" s="32"/>
      <c r="Y211" s="32"/>
      <c r="Z211" s="32"/>
      <c r="AA211" s="32"/>
      <c r="AB211" s="32"/>
      <c r="AC211" s="32"/>
      <c r="AD211" s="32"/>
      <c r="AE211" s="32"/>
      <c r="AT211" s="17" t="s">
        <v>149</v>
      </c>
      <c r="AU211" s="17" t="s">
        <v>82</v>
      </c>
    </row>
    <row r="212" spans="1:65" s="2" customFormat="1" ht="21.75" customHeight="1">
      <c r="A212" s="32"/>
      <c r="B212" s="144"/>
      <c r="C212" s="145" t="s">
        <v>260</v>
      </c>
      <c r="D212" s="145" t="s">
        <v>143</v>
      </c>
      <c r="E212" s="146" t="s">
        <v>261</v>
      </c>
      <c r="F212" s="147" t="s">
        <v>262</v>
      </c>
      <c r="G212" s="148" t="s">
        <v>146</v>
      </c>
      <c r="H212" s="149">
        <v>200</v>
      </c>
      <c r="I212" s="150"/>
      <c r="J212" s="151">
        <f>ROUND(I212*H212,2)</f>
        <v>0</v>
      </c>
      <c r="K212" s="152"/>
      <c r="L212" s="33"/>
      <c r="M212" s="153" t="s">
        <v>1</v>
      </c>
      <c r="N212" s="154" t="s">
        <v>39</v>
      </c>
      <c r="O212" s="58"/>
      <c r="P212" s="155">
        <f>O212*H212</f>
        <v>0</v>
      </c>
      <c r="Q212" s="155">
        <v>0</v>
      </c>
      <c r="R212" s="155">
        <f>Q212*H212</f>
        <v>0</v>
      </c>
      <c r="S212" s="155">
        <v>0</v>
      </c>
      <c r="T212" s="156">
        <f>S212*H212</f>
        <v>0</v>
      </c>
      <c r="U212" s="32"/>
      <c r="V212" s="32"/>
      <c r="W212" s="32"/>
      <c r="X212" s="32"/>
      <c r="Y212" s="32"/>
      <c r="Z212" s="32"/>
      <c r="AA212" s="32"/>
      <c r="AB212" s="32"/>
      <c r="AC212" s="32"/>
      <c r="AD212" s="32"/>
      <c r="AE212" s="32"/>
      <c r="AR212" s="157" t="s">
        <v>203</v>
      </c>
      <c r="AT212" s="157" t="s">
        <v>143</v>
      </c>
      <c r="AU212" s="157" t="s">
        <v>82</v>
      </c>
      <c r="AY212" s="17" t="s">
        <v>140</v>
      </c>
      <c r="BE212" s="158">
        <f>IF(N212="základní",J212,0)</f>
        <v>0</v>
      </c>
      <c r="BF212" s="158">
        <f>IF(N212="snížená",J212,0)</f>
        <v>0</v>
      </c>
      <c r="BG212" s="158">
        <f>IF(N212="zákl. přenesená",J212,0)</f>
        <v>0</v>
      </c>
      <c r="BH212" s="158">
        <f>IF(N212="sníž. přenesená",J212,0)</f>
        <v>0</v>
      </c>
      <c r="BI212" s="158">
        <f>IF(N212="nulová",J212,0)</f>
        <v>0</v>
      </c>
      <c r="BJ212" s="17" t="s">
        <v>82</v>
      </c>
      <c r="BK212" s="158">
        <f>ROUND(I212*H212,2)</f>
        <v>0</v>
      </c>
      <c r="BL212" s="17" t="s">
        <v>203</v>
      </c>
      <c r="BM212" s="157" t="s">
        <v>263</v>
      </c>
    </row>
    <row r="213" spans="1:47" s="2" customFormat="1" ht="12">
      <c r="A213" s="32"/>
      <c r="B213" s="33"/>
      <c r="C213" s="32"/>
      <c r="D213" s="159" t="s">
        <v>149</v>
      </c>
      <c r="E213" s="32"/>
      <c r="F213" s="160" t="s">
        <v>262</v>
      </c>
      <c r="G213" s="32"/>
      <c r="H213" s="32"/>
      <c r="I213" s="161"/>
      <c r="J213" s="32"/>
      <c r="K213" s="32"/>
      <c r="L213" s="33"/>
      <c r="M213" s="162"/>
      <c r="N213" s="163"/>
      <c r="O213" s="58"/>
      <c r="P213" s="58"/>
      <c r="Q213" s="58"/>
      <c r="R213" s="58"/>
      <c r="S213" s="58"/>
      <c r="T213" s="59"/>
      <c r="U213" s="32"/>
      <c r="V213" s="32"/>
      <c r="W213" s="32"/>
      <c r="X213" s="32"/>
      <c r="Y213" s="32"/>
      <c r="Z213" s="32"/>
      <c r="AA213" s="32"/>
      <c r="AB213" s="32"/>
      <c r="AC213" s="32"/>
      <c r="AD213" s="32"/>
      <c r="AE213" s="32"/>
      <c r="AT213" s="17" t="s">
        <v>149</v>
      </c>
      <c r="AU213" s="17" t="s">
        <v>82</v>
      </c>
    </row>
    <row r="214" spans="1:65" s="2" customFormat="1" ht="33" customHeight="1">
      <c r="A214" s="32"/>
      <c r="B214" s="144"/>
      <c r="C214" s="164" t="s">
        <v>264</v>
      </c>
      <c r="D214" s="164" t="s">
        <v>160</v>
      </c>
      <c r="E214" s="165" t="s">
        <v>265</v>
      </c>
      <c r="F214" s="166" t="s">
        <v>266</v>
      </c>
      <c r="G214" s="167" t="s">
        <v>146</v>
      </c>
      <c r="H214" s="168">
        <v>200</v>
      </c>
      <c r="I214" s="169"/>
      <c r="J214" s="170">
        <f>ROUND(I214*H214,2)</f>
        <v>0</v>
      </c>
      <c r="K214" s="171"/>
      <c r="L214" s="172"/>
      <c r="M214" s="173" t="s">
        <v>1</v>
      </c>
      <c r="N214" s="174" t="s">
        <v>39</v>
      </c>
      <c r="O214" s="58"/>
      <c r="P214" s="155">
        <f>O214*H214</f>
        <v>0</v>
      </c>
      <c r="Q214" s="155">
        <v>0</v>
      </c>
      <c r="R214" s="155">
        <f>Q214*H214</f>
        <v>0</v>
      </c>
      <c r="S214" s="155">
        <v>0</v>
      </c>
      <c r="T214" s="156">
        <f>S214*H214</f>
        <v>0</v>
      </c>
      <c r="U214" s="32"/>
      <c r="V214" s="32"/>
      <c r="W214" s="32"/>
      <c r="X214" s="32"/>
      <c r="Y214" s="32"/>
      <c r="Z214" s="32"/>
      <c r="AA214" s="32"/>
      <c r="AB214" s="32"/>
      <c r="AC214" s="32"/>
      <c r="AD214" s="32"/>
      <c r="AE214" s="32"/>
      <c r="AR214" s="157" t="s">
        <v>194</v>
      </c>
      <c r="AT214" s="157" t="s">
        <v>160</v>
      </c>
      <c r="AU214" s="157" t="s">
        <v>82</v>
      </c>
      <c r="AY214" s="17" t="s">
        <v>140</v>
      </c>
      <c r="BE214" s="158">
        <f>IF(N214="základní",J214,0)</f>
        <v>0</v>
      </c>
      <c r="BF214" s="158">
        <f>IF(N214="snížená",J214,0)</f>
        <v>0</v>
      </c>
      <c r="BG214" s="158">
        <f>IF(N214="zákl. přenesená",J214,0)</f>
        <v>0</v>
      </c>
      <c r="BH214" s="158">
        <f>IF(N214="sníž. přenesená",J214,0)</f>
        <v>0</v>
      </c>
      <c r="BI214" s="158">
        <f>IF(N214="nulová",J214,0)</f>
        <v>0</v>
      </c>
      <c r="BJ214" s="17" t="s">
        <v>82</v>
      </c>
      <c r="BK214" s="158">
        <f>ROUND(I214*H214,2)</f>
        <v>0</v>
      </c>
      <c r="BL214" s="17" t="s">
        <v>194</v>
      </c>
      <c r="BM214" s="157" t="s">
        <v>267</v>
      </c>
    </row>
    <row r="215" spans="1:47" s="2" customFormat="1" ht="19.5">
      <c r="A215" s="32"/>
      <c r="B215" s="33"/>
      <c r="C215" s="32"/>
      <c r="D215" s="159" t="s">
        <v>149</v>
      </c>
      <c r="E215" s="32"/>
      <c r="F215" s="160" t="s">
        <v>266</v>
      </c>
      <c r="G215" s="32"/>
      <c r="H215" s="32"/>
      <c r="I215" s="161"/>
      <c r="J215" s="32"/>
      <c r="K215" s="32"/>
      <c r="L215" s="33"/>
      <c r="M215" s="162"/>
      <c r="N215" s="163"/>
      <c r="O215" s="58"/>
      <c r="P215" s="58"/>
      <c r="Q215" s="58"/>
      <c r="R215" s="58"/>
      <c r="S215" s="58"/>
      <c r="T215" s="59"/>
      <c r="U215" s="32"/>
      <c r="V215" s="32"/>
      <c r="W215" s="32"/>
      <c r="X215" s="32"/>
      <c r="Y215" s="32"/>
      <c r="Z215" s="32"/>
      <c r="AA215" s="32"/>
      <c r="AB215" s="32"/>
      <c r="AC215" s="32"/>
      <c r="AD215" s="32"/>
      <c r="AE215" s="32"/>
      <c r="AT215" s="17" t="s">
        <v>149</v>
      </c>
      <c r="AU215" s="17" t="s">
        <v>82</v>
      </c>
    </row>
    <row r="216" spans="1:65" s="2" customFormat="1" ht="37.9" customHeight="1">
      <c r="A216" s="32"/>
      <c r="B216" s="144"/>
      <c r="C216" s="164" t="s">
        <v>393</v>
      </c>
      <c r="D216" s="164" t="s">
        <v>160</v>
      </c>
      <c r="E216" s="165" t="s">
        <v>1006</v>
      </c>
      <c r="F216" s="166" t="s">
        <v>1007</v>
      </c>
      <c r="G216" s="167" t="s">
        <v>146</v>
      </c>
      <c r="H216" s="168">
        <v>375</v>
      </c>
      <c r="I216" s="169"/>
      <c r="J216" s="170">
        <f>ROUND(I216*H216,2)</f>
        <v>0</v>
      </c>
      <c r="K216" s="171"/>
      <c r="L216" s="172"/>
      <c r="M216" s="173" t="s">
        <v>1</v>
      </c>
      <c r="N216" s="174" t="s">
        <v>39</v>
      </c>
      <c r="O216" s="58"/>
      <c r="P216" s="155">
        <f>O216*H216</f>
        <v>0</v>
      </c>
      <c r="Q216" s="155">
        <v>0</v>
      </c>
      <c r="R216" s="155">
        <f>Q216*H216</f>
        <v>0</v>
      </c>
      <c r="S216" s="155">
        <v>0</v>
      </c>
      <c r="T216" s="156">
        <f>S216*H216</f>
        <v>0</v>
      </c>
      <c r="U216" s="32"/>
      <c r="V216" s="32"/>
      <c r="W216" s="32"/>
      <c r="X216" s="32"/>
      <c r="Y216" s="32"/>
      <c r="Z216" s="32"/>
      <c r="AA216" s="32"/>
      <c r="AB216" s="32"/>
      <c r="AC216" s="32"/>
      <c r="AD216" s="32"/>
      <c r="AE216" s="32"/>
      <c r="AR216" s="157" t="s">
        <v>194</v>
      </c>
      <c r="AT216" s="157" t="s">
        <v>160</v>
      </c>
      <c r="AU216" s="157" t="s">
        <v>82</v>
      </c>
      <c r="AY216" s="17" t="s">
        <v>140</v>
      </c>
      <c r="BE216" s="158">
        <f>IF(N216="základní",J216,0)</f>
        <v>0</v>
      </c>
      <c r="BF216" s="158">
        <f>IF(N216="snížená",J216,0)</f>
        <v>0</v>
      </c>
      <c r="BG216" s="158">
        <f>IF(N216="zákl. přenesená",J216,0)</f>
        <v>0</v>
      </c>
      <c r="BH216" s="158">
        <f>IF(N216="sníž. přenesená",J216,0)</f>
        <v>0</v>
      </c>
      <c r="BI216" s="158">
        <f>IF(N216="nulová",J216,0)</f>
        <v>0</v>
      </c>
      <c r="BJ216" s="17" t="s">
        <v>82</v>
      </c>
      <c r="BK216" s="158">
        <f>ROUND(I216*H216,2)</f>
        <v>0</v>
      </c>
      <c r="BL216" s="17" t="s">
        <v>194</v>
      </c>
      <c r="BM216" s="157" t="s">
        <v>1008</v>
      </c>
    </row>
    <row r="217" spans="1:47" s="2" customFormat="1" ht="19.5">
      <c r="A217" s="32"/>
      <c r="B217" s="33"/>
      <c r="C217" s="32"/>
      <c r="D217" s="159" t="s">
        <v>149</v>
      </c>
      <c r="E217" s="32"/>
      <c r="F217" s="160" t="s">
        <v>1009</v>
      </c>
      <c r="G217" s="32"/>
      <c r="H217" s="32"/>
      <c r="I217" s="161"/>
      <c r="J217" s="32"/>
      <c r="K217" s="32"/>
      <c r="L217" s="33"/>
      <c r="M217" s="162"/>
      <c r="N217" s="163"/>
      <c r="O217" s="58"/>
      <c r="P217" s="58"/>
      <c r="Q217" s="58"/>
      <c r="R217" s="58"/>
      <c r="S217" s="58"/>
      <c r="T217" s="59"/>
      <c r="U217" s="32"/>
      <c r="V217" s="32"/>
      <c r="W217" s="32"/>
      <c r="X217" s="32"/>
      <c r="Y217" s="32"/>
      <c r="Z217" s="32"/>
      <c r="AA217" s="32"/>
      <c r="AB217" s="32"/>
      <c r="AC217" s="32"/>
      <c r="AD217" s="32"/>
      <c r="AE217" s="32"/>
      <c r="AT217" s="17" t="s">
        <v>149</v>
      </c>
      <c r="AU217" s="17" t="s">
        <v>82</v>
      </c>
    </row>
    <row r="218" spans="1:65" s="2" customFormat="1" ht="37.9" customHeight="1">
      <c r="A218" s="32"/>
      <c r="B218" s="144"/>
      <c r="C218" s="164" t="s">
        <v>382</v>
      </c>
      <c r="D218" s="164" t="s">
        <v>160</v>
      </c>
      <c r="E218" s="165" t="s">
        <v>1010</v>
      </c>
      <c r="F218" s="166" t="s">
        <v>1011</v>
      </c>
      <c r="G218" s="167" t="s">
        <v>146</v>
      </c>
      <c r="H218" s="168">
        <v>3750</v>
      </c>
      <c r="I218" s="169"/>
      <c r="J218" s="170">
        <f>ROUND(I218*H218,2)</f>
        <v>0</v>
      </c>
      <c r="K218" s="171"/>
      <c r="L218" s="172"/>
      <c r="M218" s="173" t="s">
        <v>1</v>
      </c>
      <c r="N218" s="174" t="s">
        <v>39</v>
      </c>
      <c r="O218" s="58"/>
      <c r="P218" s="155">
        <f>O218*H218</f>
        <v>0</v>
      </c>
      <c r="Q218" s="155">
        <v>0</v>
      </c>
      <c r="R218" s="155">
        <f>Q218*H218</f>
        <v>0</v>
      </c>
      <c r="S218" s="155">
        <v>0</v>
      </c>
      <c r="T218" s="156">
        <f>S218*H218</f>
        <v>0</v>
      </c>
      <c r="U218" s="32"/>
      <c r="V218" s="32"/>
      <c r="W218" s="32"/>
      <c r="X218" s="32"/>
      <c r="Y218" s="32"/>
      <c r="Z218" s="32"/>
      <c r="AA218" s="32"/>
      <c r="AB218" s="32"/>
      <c r="AC218" s="32"/>
      <c r="AD218" s="32"/>
      <c r="AE218" s="32"/>
      <c r="AR218" s="157" t="s">
        <v>194</v>
      </c>
      <c r="AT218" s="157" t="s">
        <v>160</v>
      </c>
      <c r="AU218" s="157" t="s">
        <v>82</v>
      </c>
      <c r="AY218" s="17" t="s">
        <v>140</v>
      </c>
      <c r="BE218" s="158">
        <f>IF(N218="základní",J218,0)</f>
        <v>0</v>
      </c>
      <c r="BF218" s="158">
        <f>IF(N218="snížená",J218,0)</f>
        <v>0</v>
      </c>
      <c r="BG218" s="158">
        <f>IF(N218="zákl. přenesená",J218,0)</f>
        <v>0</v>
      </c>
      <c r="BH218" s="158">
        <f>IF(N218="sníž. přenesená",J218,0)</f>
        <v>0</v>
      </c>
      <c r="BI218" s="158">
        <f>IF(N218="nulová",J218,0)</f>
        <v>0</v>
      </c>
      <c r="BJ218" s="17" t="s">
        <v>82</v>
      </c>
      <c r="BK218" s="158">
        <f>ROUND(I218*H218,2)</f>
        <v>0</v>
      </c>
      <c r="BL218" s="17" t="s">
        <v>194</v>
      </c>
      <c r="BM218" s="157" t="s">
        <v>1012</v>
      </c>
    </row>
    <row r="219" spans="1:47" s="2" customFormat="1" ht="19.5">
      <c r="A219" s="32"/>
      <c r="B219" s="33"/>
      <c r="C219" s="32"/>
      <c r="D219" s="159" t="s">
        <v>149</v>
      </c>
      <c r="E219" s="32"/>
      <c r="F219" s="160" t="s">
        <v>1013</v>
      </c>
      <c r="G219" s="32"/>
      <c r="H219" s="32"/>
      <c r="I219" s="161"/>
      <c r="J219" s="32"/>
      <c r="K219" s="32"/>
      <c r="L219" s="33"/>
      <c r="M219" s="162"/>
      <c r="N219" s="163"/>
      <c r="O219" s="58"/>
      <c r="P219" s="58"/>
      <c r="Q219" s="58"/>
      <c r="R219" s="58"/>
      <c r="S219" s="58"/>
      <c r="T219" s="59"/>
      <c r="U219" s="32"/>
      <c r="V219" s="32"/>
      <c r="W219" s="32"/>
      <c r="X219" s="32"/>
      <c r="Y219" s="32"/>
      <c r="Z219" s="32"/>
      <c r="AA219" s="32"/>
      <c r="AB219" s="32"/>
      <c r="AC219" s="32"/>
      <c r="AD219" s="32"/>
      <c r="AE219" s="32"/>
      <c r="AT219" s="17" t="s">
        <v>149</v>
      </c>
      <c r="AU219" s="17" t="s">
        <v>82</v>
      </c>
    </row>
    <row r="220" spans="1:65" s="2" customFormat="1" ht="24.2" customHeight="1">
      <c r="A220" s="32"/>
      <c r="B220" s="144"/>
      <c r="C220" s="164" t="s">
        <v>801</v>
      </c>
      <c r="D220" s="164" t="s">
        <v>160</v>
      </c>
      <c r="E220" s="165" t="s">
        <v>1014</v>
      </c>
      <c r="F220" s="166" t="s">
        <v>1015</v>
      </c>
      <c r="G220" s="167" t="s">
        <v>156</v>
      </c>
      <c r="H220" s="168">
        <v>350</v>
      </c>
      <c r="I220" s="169"/>
      <c r="J220" s="170">
        <f>ROUND(I220*H220,2)</f>
        <v>0</v>
      </c>
      <c r="K220" s="171"/>
      <c r="L220" s="172"/>
      <c r="M220" s="173" t="s">
        <v>1</v>
      </c>
      <c r="N220" s="174" t="s">
        <v>39</v>
      </c>
      <c r="O220" s="58"/>
      <c r="P220" s="155">
        <f>O220*H220</f>
        <v>0</v>
      </c>
      <c r="Q220" s="155">
        <v>0</v>
      </c>
      <c r="R220" s="155">
        <f>Q220*H220</f>
        <v>0</v>
      </c>
      <c r="S220" s="155">
        <v>0</v>
      </c>
      <c r="T220" s="156">
        <f>S220*H220</f>
        <v>0</v>
      </c>
      <c r="U220" s="32"/>
      <c r="V220" s="32"/>
      <c r="W220" s="32"/>
      <c r="X220" s="32"/>
      <c r="Y220" s="32"/>
      <c r="Z220" s="32"/>
      <c r="AA220" s="32"/>
      <c r="AB220" s="32"/>
      <c r="AC220" s="32"/>
      <c r="AD220" s="32"/>
      <c r="AE220" s="32"/>
      <c r="AR220" s="157" t="s">
        <v>194</v>
      </c>
      <c r="AT220" s="157" t="s">
        <v>160</v>
      </c>
      <c r="AU220" s="157" t="s">
        <v>82</v>
      </c>
      <c r="AY220" s="17" t="s">
        <v>140</v>
      </c>
      <c r="BE220" s="158">
        <f>IF(N220="základní",J220,0)</f>
        <v>0</v>
      </c>
      <c r="BF220" s="158">
        <f>IF(N220="snížená",J220,0)</f>
        <v>0</v>
      </c>
      <c r="BG220" s="158">
        <f>IF(N220="zákl. přenesená",J220,0)</f>
        <v>0</v>
      </c>
      <c r="BH220" s="158">
        <f>IF(N220="sníž. přenesená",J220,0)</f>
        <v>0</v>
      </c>
      <c r="BI220" s="158">
        <f>IF(N220="nulová",J220,0)</f>
        <v>0</v>
      </c>
      <c r="BJ220" s="17" t="s">
        <v>82</v>
      </c>
      <c r="BK220" s="158">
        <f>ROUND(I220*H220,2)</f>
        <v>0</v>
      </c>
      <c r="BL220" s="17" t="s">
        <v>194</v>
      </c>
      <c r="BM220" s="157" t="s">
        <v>1016</v>
      </c>
    </row>
    <row r="221" spans="1:47" s="2" customFormat="1" ht="19.5">
      <c r="A221" s="32"/>
      <c r="B221" s="33"/>
      <c r="C221" s="32"/>
      <c r="D221" s="159" t="s">
        <v>149</v>
      </c>
      <c r="E221" s="32"/>
      <c r="F221" s="160" t="s">
        <v>1015</v>
      </c>
      <c r="G221" s="32"/>
      <c r="H221" s="32"/>
      <c r="I221" s="161"/>
      <c r="J221" s="32"/>
      <c r="K221" s="32"/>
      <c r="L221" s="33"/>
      <c r="M221" s="162"/>
      <c r="N221" s="163"/>
      <c r="O221" s="58"/>
      <c r="P221" s="58"/>
      <c r="Q221" s="58"/>
      <c r="R221" s="58"/>
      <c r="S221" s="58"/>
      <c r="T221" s="59"/>
      <c r="U221" s="32"/>
      <c r="V221" s="32"/>
      <c r="W221" s="32"/>
      <c r="X221" s="32"/>
      <c r="Y221" s="32"/>
      <c r="Z221" s="32"/>
      <c r="AA221" s="32"/>
      <c r="AB221" s="32"/>
      <c r="AC221" s="32"/>
      <c r="AD221" s="32"/>
      <c r="AE221" s="32"/>
      <c r="AT221" s="17" t="s">
        <v>149</v>
      </c>
      <c r="AU221" s="17" t="s">
        <v>82</v>
      </c>
    </row>
    <row r="222" spans="1:65" s="2" customFormat="1" ht="24.2" customHeight="1">
      <c r="A222" s="32"/>
      <c r="B222" s="144"/>
      <c r="C222" s="164" t="s">
        <v>619</v>
      </c>
      <c r="D222" s="164" t="s">
        <v>160</v>
      </c>
      <c r="E222" s="165" t="s">
        <v>1017</v>
      </c>
      <c r="F222" s="166" t="s">
        <v>1018</v>
      </c>
      <c r="G222" s="167" t="s">
        <v>156</v>
      </c>
      <c r="H222" s="168">
        <v>700</v>
      </c>
      <c r="I222" s="169"/>
      <c r="J222" s="170">
        <f>ROUND(I222*H222,2)</f>
        <v>0</v>
      </c>
      <c r="K222" s="171"/>
      <c r="L222" s="172"/>
      <c r="M222" s="173" t="s">
        <v>1</v>
      </c>
      <c r="N222" s="174" t="s">
        <v>39</v>
      </c>
      <c r="O222" s="58"/>
      <c r="P222" s="155">
        <f>O222*H222</f>
        <v>0</v>
      </c>
      <c r="Q222" s="155">
        <v>0</v>
      </c>
      <c r="R222" s="155">
        <f>Q222*H222</f>
        <v>0</v>
      </c>
      <c r="S222" s="155">
        <v>0</v>
      </c>
      <c r="T222" s="156">
        <f>S222*H222</f>
        <v>0</v>
      </c>
      <c r="U222" s="32"/>
      <c r="V222" s="32"/>
      <c r="W222" s="32"/>
      <c r="X222" s="32"/>
      <c r="Y222" s="32"/>
      <c r="Z222" s="32"/>
      <c r="AA222" s="32"/>
      <c r="AB222" s="32"/>
      <c r="AC222" s="32"/>
      <c r="AD222" s="32"/>
      <c r="AE222" s="32"/>
      <c r="AR222" s="157" t="s">
        <v>194</v>
      </c>
      <c r="AT222" s="157" t="s">
        <v>160</v>
      </c>
      <c r="AU222" s="157" t="s">
        <v>82</v>
      </c>
      <c r="AY222" s="17" t="s">
        <v>140</v>
      </c>
      <c r="BE222" s="158">
        <f>IF(N222="základní",J222,0)</f>
        <v>0</v>
      </c>
      <c r="BF222" s="158">
        <f>IF(N222="snížená",J222,0)</f>
        <v>0</v>
      </c>
      <c r="BG222" s="158">
        <f>IF(N222="zákl. přenesená",J222,0)</f>
        <v>0</v>
      </c>
      <c r="BH222" s="158">
        <f>IF(N222="sníž. přenesená",J222,0)</f>
        <v>0</v>
      </c>
      <c r="BI222" s="158">
        <f>IF(N222="nulová",J222,0)</f>
        <v>0</v>
      </c>
      <c r="BJ222" s="17" t="s">
        <v>82</v>
      </c>
      <c r="BK222" s="158">
        <f>ROUND(I222*H222,2)</f>
        <v>0</v>
      </c>
      <c r="BL222" s="17" t="s">
        <v>194</v>
      </c>
      <c r="BM222" s="157" t="s">
        <v>1019</v>
      </c>
    </row>
    <row r="223" spans="1:47" s="2" customFormat="1" ht="19.5">
      <c r="A223" s="32"/>
      <c r="B223" s="33"/>
      <c r="C223" s="32"/>
      <c r="D223" s="159" t="s">
        <v>149</v>
      </c>
      <c r="E223" s="32"/>
      <c r="F223" s="160" t="s">
        <v>1018</v>
      </c>
      <c r="G223" s="32"/>
      <c r="H223" s="32"/>
      <c r="I223" s="161"/>
      <c r="J223" s="32"/>
      <c r="K223" s="32"/>
      <c r="L223" s="33"/>
      <c r="M223" s="162"/>
      <c r="N223" s="163"/>
      <c r="O223" s="58"/>
      <c r="P223" s="58"/>
      <c r="Q223" s="58"/>
      <c r="R223" s="58"/>
      <c r="S223" s="58"/>
      <c r="T223" s="59"/>
      <c r="U223" s="32"/>
      <c r="V223" s="32"/>
      <c r="W223" s="32"/>
      <c r="X223" s="32"/>
      <c r="Y223" s="32"/>
      <c r="Z223" s="32"/>
      <c r="AA223" s="32"/>
      <c r="AB223" s="32"/>
      <c r="AC223" s="32"/>
      <c r="AD223" s="32"/>
      <c r="AE223" s="32"/>
      <c r="AT223" s="17" t="s">
        <v>149</v>
      </c>
      <c r="AU223" s="17" t="s">
        <v>82</v>
      </c>
    </row>
    <row r="224" spans="1:65" s="2" customFormat="1" ht="24.2" customHeight="1">
      <c r="A224" s="32"/>
      <c r="B224" s="144"/>
      <c r="C224" s="164" t="s">
        <v>217</v>
      </c>
      <c r="D224" s="164" t="s">
        <v>160</v>
      </c>
      <c r="E224" s="165" t="s">
        <v>1020</v>
      </c>
      <c r="F224" s="166" t="s">
        <v>1021</v>
      </c>
      <c r="G224" s="167" t="s">
        <v>156</v>
      </c>
      <c r="H224" s="168">
        <v>5200</v>
      </c>
      <c r="I224" s="169"/>
      <c r="J224" s="170">
        <f>ROUND(I224*H224,2)</f>
        <v>0</v>
      </c>
      <c r="K224" s="171"/>
      <c r="L224" s="172"/>
      <c r="M224" s="173" t="s">
        <v>1</v>
      </c>
      <c r="N224" s="174" t="s">
        <v>39</v>
      </c>
      <c r="O224" s="58"/>
      <c r="P224" s="155">
        <f>O224*H224</f>
        <v>0</v>
      </c>
      <c r="Q224" s="155">
        <v>0</v>
      </c>
      <c r="R224" s="155">
        <f>Q224*H224</f>
        <v>0</v>
      </c>
      <c r="S224" s="155">
        <v>0</v>
      </c>
      <c r="T224" s="156">
        <f>S224*H224</f>
        <v>0</v>
      </c>
      <c r="U224" s="32"/>
      <c r="V224" s="32"/>
      <c r="W224" s="32"/>
      <c r="X224" s="32"/>
      <c r="Y224" s="32"/>
      <c r="Z224" s="32"/>
      <c r="AA224" s="32"/>
      <c r="AB224" s="32"/>
      <c r="AC224" s="32"/>
      <c r="AD224" s="32"/>
      <c r="AE224" s="32"/>
      <c r="AR224" s="157" t="s">
        <v>194</v>
      </c>
      <c r="AT224" s="157" t="s">
        <v>160</v>
      </c>
      <c r="AU224" s="157" t="s">
        <v>82</v>
      </c>
      <c r="AY224" s="17" t="s">
        <v>140</v>
      </c>
      <c r="BE224" s="158">
        <f>IF(N224="základní",J224,0)</f>
        <v>0</v>
      </c>
      <c r="BF224" s="158">
        <f>IF(N224="snížená",J224,0)</f>
        <v>0</v>
      </c>
      <c r="BG224" s="158">
        <f>IF(N224="zákl. přenesená",J224,0)</f>
        <v>0</v>
      </c>
      <c r="BH224" s="158">
        <f>IF(N224="sníž. přenesená",J224,0)</f>
        <v>0</v>
      </c>
      <c r="BI224" s="158">
        <f>IF(N224="nulová",J224,0)</f>
        <v>0</v>
      </c>
      <c r="BJ224" s="17" t="s">
        <v>82</v>
      </c>
      <c r="BK224" s="158">
        <f>ROUND(I224*H224,2)</f>
        <v>0</v>
      </c>
      <c r="BL224" s="17" t="s">
        <v>194</v>
      </c>
      <c r="BM224" s="157" t="s">
        <v>1022</v>
      </c>
    </row>
    <row r="225" spans="1:47" s="2" customFormat="1" ht="19.5">
      <c r="A225" s="32"/>
      <c r="B225" s="33"/>
      <c r="C225" s="32"/>
      <c r="D225" s="159" t="s">
        <v>149</v>
      </c>
      <c r="E225" s="32"/>
      <c r="F225" s="160" t="s">
        <v>1021</v>
      </c>
      <c r="G225" s="32"/>
      <c r="H225" s="32"/>
      <c r="I225" s="161"/>
      <c r="J225" s="32"/>
      <c r="K225" s="32"/>
      <c r="L225" s="33"/>
      <c r="M225" s="162"/>
      <c r="N225" s="163"/>
      <c r="O225" s="58"/>
      <c r="P225" s="58"/>
      <c r="Q225" s="58"/>
      <c r="R225" s="58"/>
      <c r="S225" s="58"/>
      <c r="T225" s="59"/>
      <c r="U225" s="32"/>
      <c r="V225" s="32"/>
      <c r="W225" s="32"/>
      <c r="X225" s="32"/>
      <c r="Y225" s="32"/>
      <c r="Z225" s="32"/>
      <c r="AA225" s="32"/>
      <c r="AB225" s="32"/>
      <c r="AC225" s="32"/>
      <c r="AD225" s="32"/>
      <c r="AE225" s="32"/>
      <c r="AT225" s="17" t="s">
        <v>149</v>
      </c>
      <c r="AU225" s="17" t="s">
        <v>82</v>
      </c>
    </row>
    <row r="226" spans="2:51" s="13" customFormat="1" ht="12">
      <c r="B226" s="175"/>
      <c r="D226" s="159" t="s">
        <v>196</v>
      </c>
      <c r="E226" s="182" t="s">
        <v>1</v>
      </c>
      <c r="F226" s="176" t="s">
        <v>1023</v>
      </c>
      <c r="H226" s="177">
        <v>5200</v>
      </c>
      <c r="I226" s="178"/>
      <c r="L226" s="175"/>
      <c r="M226" s="179"/>
      <c r="N226" s="180"/>
      <c r="O226" s="180"/>
      <c r="P226" s="180"/>
      <c r="Q226" s="180"/>
      <c r="R226" s="180"/>
      <c r="S226" s="180"/>
      <c r="T226" s="181"/>
      <c r="AT226" s="182" t="s">
        <v>196</v>
      </c>
      <c r="AU226" s="182" t="s">
        <v>82</v>
      </c>
      <c r="AV226" s="13" t="s">
        <v>84</v>
      </c>
      <c r="AW226" s="13" t="s">
        <v>30</v>
      </c>
      <c r="AX226" s="13" t="s">
        <v>82</v>
      </c>
      <c r="AY226" s="182" t="s">
        <v>140</v>
      </c>
    </row>
    <row r="227" spans="1:65" s="2" customFormat="1" ht="24.2" customHeight="1">
      <c r="A227" s="32"/>
      <c r="B227" s="144"/>
      <c r="C227" s="164" t="s">
        <v>285</v>
      </c>
      <c r="D227" s="164" t="s">
        <v>160</v>
      </c>
      <c r="E227" s="165" t="s">
        <v>1024</v>
      </c>
      <c r="F227" s="166" t="s">
        <v>1025</v>
      </c>
      <c r="G227" s="167" t="s">
        <v>146</v>
      </c>
      <c r="H227" s="168">
        <v>700</v>
      </c>
      <c r="I227" s="169"/>
      <c r="J227" s="170">
        <f>ROUND(I227*H227,2)</f>
        <v>0</v>
      </c>
      <c r="K227" s="171"/>
      <c r="L227" s="172"/>
      <c r="M227" s="173" t="s">
        <v>1</v>
      </c>
      <c r="N227" s="174" t="s">
        <v>39</v>
      </c>
      <c r="O227" s="58"/>
      <c r="P227" s="155">
        <f>O227*H227</f>
        <v>0</v>
      </c>
      <c r="Q227" s="155">
        <v>0</v>
      </c>
      <c r="R227" s="155">
        <f>Q227*H227</f>
        <v>0</v>
      </c>
      <c r="S227" s="155">
        <v>0</v>
      </c>
      <c r="T227" s="156">
        <f>S227*H227</f>
        <v>0</v>
      </c>
      <c r="U227" s="32"/>
      <c r="V227" s="32"/>
      <c r="W227" s="32"/>
      <c r="X227" s="32"/>
      <c r="Y227" s="32"/>
      <c r="Z227" s="32"/>
      <c r="AA227" s="32"/>
      <c r="AB227" s="32"/>
      <c r="AC227" s="32"/>
      <c r="AD227" s="32"/>
      <c r="AE227" s="32"/>
      <c r="AR227" s="157" t="s">
        <v>194</v>
      </c>
      <c r="AT227" s="157" t="s">
        <v>160</v>
      </c>
      <c r="AU227" s="157" t="s">
        <v>82</v>
      </c>
      <c r="AY227" s="17" t="s">
        <v>140</v>
      </c>
      <c r="BE227" s="158">
        <f>IF(N227="základní",J227,0)</f>
        <v>0</v>
      </c>
      <c r="BF227" s="158">
        <f>IF(N227="snížená",J227,0)</f>
        <v>0</v>
      </c>
      <c r="BG227" s="158">
        <f>IF(N227="zákl. přenesená",J227,0)</f>
        <v>0</v>
      </c>
      <c r="BH227" s="158">
        <f>IF(N227="sníž. přenesená",J227,0)</f>
        <v>0</v>
      </c>
      <c r="BI227" s="158">
        <f>IF(N227="nulová",J227,0)</f>
        <v>0</v>
      </c>
      <c r="BJ227" s="17" t="s">
        <v>82</v>
      </c>
      <c r="BK227" s="158">
        <f>ROUND(I227*H227,2)</f>
        <v>0</v>
      </c>
      <c r="BL227" s="17" t="s">
        <v>194</v>
      </c>
      <c r="BM227" s="157" t="s">
        <v>1026</v>
      </c>
    </row>
    <row r="228" spans="1:47" s="2" customFormat="1" ht="19.5">
      <c r="A228" s="32"/>
      <c r="B228" s="33"/>
      <c r="C228" s="32"/>
      <c r="D228" s="159" t="s">
        <v>149</v>
      </c>
      <c r="E228" s="32"/>
      <c r="F228" s="160" t="s">
        <v>1025</v>
      </c>
      <c r="G228" s="32"/>
      <c r="H228" s="32"/>
      <c r="I228" s="161"/>
      <c r="J228" s="32"/>
      <c r="K228" s="32"/>
      <c r="L228" s="33"/>
      <c r="M228" s="162"/>
      <c r="N228" s="163"/>
      <c r="O228" s="58"/>
      <c r="P228" s="58"/>
      <c r="Q228" s="58"/>
      <c r="R228" s="58"/>
      <c r="S228" s="58"/>
      <c r="T228" s="59"/>
      <c r="U228" s="32"/>
      <c r="V228" s="32"/>
      <c r="W228" s="32"/>
      <c r="X228" s="32"/>
      <c r="Y228" s="32"/>
      <c r="Z228" s="32"/>
      <c r="AA228" s="32"/>
      <c r="AB228" s="32"/>
      <c r="AC228" s="32"/>
      <c r="AD228" s="32"/>
      <c r="AE228" s="32"/>
      <c r="AT228" s="17" t="s">
        <v>149</v>
      </c>
      <c r="AU228" s="17" t="s">
        <v>82</v>
      </c>
    </row>
    <row r="229" spans="1:65" s="2" customFormat="1" ht="24.2" customHeight="1">
      <c r="A229" s="32"/>
      <c r="B229" s="144"/>
      <c r="C229" s="164" t="s">
        <v>297</v>
      </c>
      <c r="D229" s="164" t="s">
        <v>160</v>
      </c>
      <c r="E229" s="165" t="s">
        <v>1027</v>
      </c>
      <c r="F229" s="166" t="s">
        <v>1028</v>
      </c>
      <c r="G229" s="167" t="s">
        <v>156</v>
      </c>
      <c r="H229" s="168">
        <v>2600</v>
      </c>
      <c r="I229" s="169"/>
      <c r="J229" s="170">
        <f>ROUND(I229*H229,2)</f>
        <v>0</v>
      </c>
      <c r="K229" s="171"/>
      <c r="L229" s="172"/>
      <c r="M229" s="173" t="s">
        <v>1</v>
      </c>
      <c r="N229" s="174" t="s">
        <v>39</v>
      </c>
      <c r="O229" s="58"/>
      <c r="P229" s="155">
        <f>O229*H229</f>
        <v>0</v>
      </c>
      <c r="Q229" s="155">
        <v>0</v>
      </c>
      <c r="R229" s="155">
        <f>Q229*H229</f>
        <v>0</v>
      </c>
      <c r="S229" s="155">
        <v>0</v>
      </c>
      <c r="T229" s="156">
        <f>S229*H229</f>
        <v>0</v>
      </c>
      <c r="U229" s="32"/>
      <c r="V229" s="32"/>
      <c r="W229" s="32"/>
      <c r="X229" s="32"/>
      <c r="Y229" s="32"/>
      <c r="Z229" s="32"/>
      <c r="AA229" s="32"/>
      <c r="AB229" s="32"/>
      <c r="AC229" s="32"/>
      <c r="AD229" s="32"/>
      <c r="AE229" s="32"/>
      <c r="AR229" s="157" t="s">
        <v>194</v>
      </c>
      <c r="AT229" s="157" t="s">
        <v>160</v>
      </c>
      <c r="AU229" s="157" t="s">
        <v>82</v>
      </c>
      <c r="AY229" s="17" t="s">
        <v>140</v>
      </c>
      <c r="BE229" s="158">
        <f>IF(N229="základní",J229,0)</f>
        <v>0</v>
      </c>
      <c r="BF229" s="158">
        <f>IF(N229="snížená",J229,0)</f>
        <v>0</v>
      </c>
      <c r="BG229" s="158">
        <f>IF(N229="zákl. přenesená",J229,0)</f>
        <v>0</v>
      </c>
      <c r="BH229" s="158">
        <f>IF(N229="sníž. přenesená",J229,0)</f>
        <v>0</v>
      </c>
      <c r="BI229" s="158">
        <f>IF(N229="nulová",J229,0)</f>
        <v>0</v>
      </c>
      <c r="BJ229" s="17" t="s">
        <v>82</v>
      </c>
      <c r="BK229" s="158">
        <f>ROUND(I229*H229,2)</f>
        <v>0</v>
      </c>
      <c r="BL229" s="17" t="s">
        <v>194</v>
      </c>
      <c r="BM229" s="157" t="s">
        <v>1029</v>
      </c>
    </row>
    <row r="230" spans="1:47" s="2" customFormat="1" ht="19.5">
      <c r="A230" s="32"/>
      <c r="B230" s="33"/>
      <c r="C230" s="32"/>
      <c r="D230" s="159" t="s">
        <v>149</v>
      </c>
      <c r="E230" s="32"/>
      <c r="F230" s="160" t="s">
        <v>1028</v>
      </c>
      <c r="G230" s="32"/>
      <c r="H230" s="32"/>
      <c r="I230" s="161"/>
      <c r="J230" s="32"/>
      <c r="K230" s="32"/>
      <c r="L230" s="33"/>
      <c r="M230" s="162"/>
      <c r="N230" s="163"/>
      <c r="O230" s="58"/>
      <c r="P230" s="58"/>
      <c r="Q230" s="58"/>
      <c r="R230" s="58"/>
      <c r="S230" s="58"/>
      <c r="T230" s="59"/>
      <c r="U230" s="32"/>
      <c r="V230" s="32"/>
      <c r="W230" s="32"/>
      <c r="X230" s="32"/>
      <c r="Y230" s="32"/>
      <c r="Z230" s="32"/>
      <c r="AA230" s="32"/>
      <c r="AB230" s="32"/>
      <c r="AC230" s="32"/>
      <c r="AD230" s="32"/>
      <c r="AE230" s="32"/>
      <c r="AT230" s="17" t="s">
        <v>149</v>
      </c>
      <c r="AU230" s="17" t="s">
        <v>82</v>
      </c>
    </row>
    <row r="231" spans="1:65" s="2" customFormat="1" ht="33" customHeight="1">
      <c r="A231" s="32"/>
      <c r="B231" s="144"/>
      <c r="C231" s="164" t="s">
        <v>281</v>
      </c>
      <c r="D231" s="164" t="s">
        <v>160</v>
      </c>
      <c r="E231" s="165" t="s">
        <v>282</v>
      </c>
      <c r="F231" s="166" t="s">
        <v>283</v>
      </c>
      <c r="G231" s="167" t="s">
        <v>146</v>
      </c>
      <c r="H231" s="168">
        <v>260</v>
      </c>
      <c r="I231" s="169"/>
      <c r="J231" s="170">
        <f>ROUND(I231*H231,2)</f>
        <v>0</v>
      </c>
      <c r="K231" s="171"/>
      <c r="L231" s="172"/>
      <c r="M231" s="173" t="s">
        <v>1</v>
      </c>
      <c r="N231" s="174" t="s">
        <v>39</v>
      </c>
      <c r="O231" s="58"/>
      <c r="P231" s="155">
        <f>O231*H231</f>
        <v>0</v>
      </c>
      <c r="Q231" s="155">
        <v>0</v>
      </c>
      <c r="R231" s="155">
        <f>Q231*H231</f>
        <v>0</v>
      </c>
      <c r="S231" s="155">
        <v>0</v>
      </c>
      <c r="T231" s="156">
        <f>S231*H231</f>
        <v>0</v>
      </c>
      <c r="U231" s="32"/>
      <c r="V231" s="32"/>
      <c r="W231" s="32"/>
      <c r="X231" s="32"/>
      <c r="Y231" s="32"/>
      <c r="Z231" s="32"/>
      <c r="AA231" s="32"/>
      <c r="AB231" s="32"/>
      <c r="AC231" s="32"/>
      <c r="AD231" s="32"/>
      <c r="AE231" s="32"/>
      <c r="AR231" s="157" t="s">
        <v>194</v>
      </c>
      <c r="AT231" s="157" t="s">
        <v>160</v>
      </c>
      <c r="AU231" s="157" t="s">
        <v>82</v>
      </c>
      <c r="AY231" s="17" t="s">
        <v>140</v>
      </c>
      <c r="BE231" s="158">
        <f>IF(N231="základní",J231,0)</f>
        <v>0</v>
      </c>
      <c r="BF231" s="158">
        <f>IF(N231="snížená",J231,0)</f>
        <v>0</v>
      </c>
      <c r="BG231" s="158">
        <f>IF(N231="zákl. přenesená",J231,0)</f>
        <v>0</v>
      </c>
      <c r="BH231" s="158">
        <f>IF(N231="sníž. přenesená",J231,0)</f>
        <v>0</v>
      </c>
      <c r="BI231" s="158">
        <f>IF(N231="nulová",J231,0)</f>
        <v>0</v>
      </c>
      <c r="BJ231" s="17" t="s">
        <v>82</v>
      </c>
      <c r="BK231" s="158">
        <f>ROUND(I231*H231,2)</f>
        <v>0</v>
      </c>
      <c r="BL231" s="17" t="s">
        <v>194</v>
      </c>
      <c r="BM231" s="157" t="s">
        <v>284</v>
      </c>
    </row>
    <row r="232" spans="1:47" s="2" customFormat="1" ht="19.5">
      <c r="A232" s="32"/>
      <c r="B232" s="33"/>
      <c r="C232" s="32"/>
      <c r="D232" s="159" t="s">
        <v>149</v>
      </c>
      <c r="E232" s="32"/>
      <c r="F232" s="160" t="s">
        <v>283</v>
      </c>
      <c r="G232" s="32"/>
      <c r="H232" s="32"/>
      <c r="I232" s="161"/>
      <c r="J232" s="32"/>
      <c r="K232" s="32"/>
      <c r="L232" s="33"/>
      <c r="M232" s="162"/>
      <c r="N232" s="163"/>
      <c r="O232" s="58"/>
      <c r="P232" s="58"/>
      <c r="Q232" s="58"/>
      <c r="R232" s="58"/>
      <c r="S232" s="58"/>
      <c r="T232" s="59"/>
      <c r="U232" s="32"/>
      <c r="V232" s="32"/>
      <c r="W232" s="32"/>
      <c r="X232" s="32"/>
      <c r="Y232" s="32"/>
      <c r="Z232" s="32"/>
      <c r="AA232" s="32"/>
      <c r="AB232" s="32"/>
      <c r="AC232" s="32"/>
      <c r="AD232" s="32"/>
      <c r="AE232" s="32"/>
      <c r="AT232" s="17" t="s">
        <v>149</v>
      </c>
      <c r="AU232" s="17" t="s">
        <v>82</v>
      </c>
    </row>
    <row r="233" spans="1:65" s="2" customFormat="1" ht="21.75" customHeight="1">
      <c r="A233" s="32"/>
      <c r="B233" s="144"/>
      <c r="C233" s="145" t="s">
        <v>273</v>
      </c>
      <c r="D233" s="145" t="s">
        <v>143</v>
      </c>
      <c r="E233" s="146" t="s">
        <v>278</v>
      </c>
      <c r="F233" s="147" t="s">
        <v>279</v>
      </c>
      <c r="G233" s="148" t="s">
        <v>146</v>
      </c>
      <c r="H233" s="149">
        <v>600</v>
      </c>
      <c r="I233" s="150"/>
      <c r="J233" s="151">
        <f>ROUND(I233*H233,2)</f>
        <v>0</v>
      </c>
      <c r="K233" s="152"/>
      <c r="L233" s="33"/>
      <c r="M233" s="153" t="s">
        <v>1</v>
      </c>
      <c r="N233" s="154" t="s">
        <v>39</v>
      </c>
      <c r="O233" s="58"/>
      <c r="P233" s="155">
        <f>O233*H233</f>
        <v>0</v>
      </c>
      <c r="Q233" s="155">
        <v>0</v>
      </c>
      <c r="R233" s="155">
        <f>Q233*H233</f>
        <v>0</v>
      </c>
      <c r="S233" s="155">
        <v>0</v>
      </c>
      <c r="T233" s="156">
        <f>S233*H233</f>
        <v>0</v>
      </c>
      <c r="U233" s="32"/>
      <c r="V233" s="32"/>
      <c r="W233" s="32"/>
      <c r="X233" s="32"/>
      <c r="Y233" s="32"/>
      <c r="Z233" s="32"/>
      <c r="AA233" s="32"/>
      <c r="AB233" s="32"/>
      <c r="AC233" s="32"/>
      <c r="AD233" s="32"/>
      <c r="AE233" s="32"/>
      <c r="AR233" s="157" t="s">
        <v>203</v>
      </c>
      <c r="AT233" s="157" t="s">
        <v>143</v>
      </c>
      <c r="AU233" s="157" t="s">
        <v>82</v>
      </c>
      <c r="AY233" s="17" t="s">
        <v>140</v>
      </c>
      <c r="BE233" s="158">
        <f>IF(N233="základní",J233,0)</f>
        <v>0</v>
      </c>
      <c r="BF233" s="158">
        <f>IF(N233="snížená",J233,0)</f>
        <v>0</v>
      </c>
      <c r="BG233" s="158">
        <f>IF(N233="zákl. přenesená",J233,0)</f>
        <v>0</v>
      </c>
      <c r="BH233" s="158">
        <f>IF(N233="sníž. přenesená",J233,0)</f>
        <v>0</v>
      </c>
      <c r="BI233" s="158">
        <f>IF(N233="nulová",J233,0)</f>
        <v>0</v>
      </c>
      <c r="BJ233" s="17" t="s">
        <v>82</v>
      </c>
      <c r="BK233" s="158">
        <f>ROUND(I233*H233,2)</f>
        <v>0</v>
      </c>
      <c r="BL233" s="17" t="s">
        <v>203</v>
      </c>
      <c r="BM233" s="157" t="s">
        <v>1030</v>
      </c>
    </row>
    <row r="234" spans="1:47" s="2" customFormat="1" ht="12">
      <c r="A234" s="32"/>
      <c r="B234" s="33"/>
      <c r="C234" s="32"/>
      <c r="D234" s="159" t="s">
        <v>149</v>
      </c>
      <c r="E234" s="32"/>
      <c r="F234" s="160" t="s">
        <v>279</v>
      </c>
      <c r="G234" s="32"/>
      <c r="H234" s="32"/>
      <c r="I234" s="161"/>
      <c r="J234" s="32"/>
      <c r="K234" s="32"/>
      <c r="L234" s="33"/>
      <c r="M234" s="162"/>
      <c r="N234" s="163"/>
      <c r="O234" s="58"/>
      <c r="P234" s="58"/>
      <c r="Q234" s="58"/>
      <c r="R234" s="58"/>
      <c r="S234" s="58"/>
      <c r="T234" s="59"/>
      <c r="U234" s="32"/>
      <c r="V234" s="32"/>
      <c r="W234" s="32"/>
      <c r="X234" s="32"/>
      <c r="Y234" s="32"/>
      <c r="Z234" s="32"/>
      <c r="AA234" s="32"/>
      <c r="AB234" s="32"/>
      <c r="AC234" s="32"/>
      <c r="AD234" s="32"/>
      <c r="AE234" s="32"/>
      <c r="AT234" s="17" t="s">
        <v>149</v>
      </c>
      <c r="AU234" s="17" t="s">
        <v>82</v>
      </c>
    </row>
    <row r="235" spans="1:65" s="2" customFormat="1" ht="16.5" customHeight="1">
      <c r="A235" s="32"/>
      <c r="B235" s="144"/>
      <c r="C235" s="145" t="s">
        <v>301</v>
      </c>
      <c r="D235" s="145" t="s">
        <v>143</v>
      </c>
      <c r="E235" s="146" t="s">
        <v>302</v>
      </c>
      <c r="F235" s="147" t="s">
        <v>303</v>
      </c>
      <c r="G235" s="148" t="s">
        <v>156</v>
      </c>
      <c r="H235" s="149">
        <v>90</v>
      </c>
      <c r="I235" s="150"/>
      <c r="J235" s="151">
        <f>ROUND(I235*H235,2)</f>
        <v>0</v>
      </c>
      <c r="K235" s="152"/>
      <c r="L235" s="33"/>
      <c r="M235" s="153" t="s">
        <v>1</v>
      </c>
      <c r="N235" s="154" t="s">
        <v>39</v>
      </c>
      <c r="O235" s="58"/>
      <c r="P235" s="155">
        <f>O235*H235</f>
        <v>0</v>
      </c>
      <c r="Q235" s="155">
        <v>0</v>
      </c>
      <c r="R235" s="155">
        <f>Q235*H235</f>
        <v>0</v>
      </c>
      <c r="S235" s="155">
        <v>0</v>
      </c>
      <c r="T235" s="156">
        <f>S235*H235</f>
        <v>0</v>
      </c>
      <c r="U235" s="32"/>
      <c r="V235" s="32"/>
      <c r="W235" s="32"/>
      <c r="X235" s="32"/>
      <c r="Y235" s="32"/>
      <c r="Z235" s="32"/>
      <c r="AA235" s="32"/>
      <c r="AB235" s="32"/>
      <c r="AC235" s="32"/>
      <c r="AD235" s="32"/>
      <c r="AE235" s="32"/>
      <c r="AR235" s="157" t="s">
        <v>203</v>
      </c>
      <c r="AT235" s="157" t="s">
        <v>143</v>
      </c>
      <c r="AU235" s="157" t="s">
        <v>82</v>
      </c>
      <c r="AY235" s="17" t="s">
        <v>140</v>
      </c>
      <c r="BE235" s="158">
        <f>IF(N235="základní",J235,0)</f>
        <v>0</v>
      </c>
      <c r="BF235" s="158">
        <f>IF(N235="snížená",J235,0)</f>
        <v>0</v>
      </c>
      <c r="BG235" s="158">
        <f>IF(N235="zákl. přenesená",J235,0)</f>
        <v>0</v>
      </c>
      <c r="BH235" s="158">
        <f>IF(N235="sníž. přenesená",J235,0)</f>
        <v>0</v>
      </c>
      <c r="BI235" s="158">
        <f>IF(N235="nulová",J235,0)</f>
        <v>0</v>
      </c>
      <c r="BJ235" s="17" t="s">
        <v>82</v>
      </c>
      <c r="BK235" s="158">
        <f>ROUND(I235*H235,2)</f>
        <v>0</v>
      </c>
      <c r="BL235" s="17" t="s">
        <v>203</v>
      </c>
      <c r="BM235" s="157" t="s">
        <v>304</v>
      </c>
    </row>
    <row r="236" spans="1:47" s="2" customFormat="1" ht="19.5">
      <c r="A236" s="32"/>
      <c r="B236" s="33"/>
      <c r="C236" s="32"/>
      <c r="D236" s="159" t="s">
        <v>149</v>
      </c>
      <c r="E236" s="32"/>
      <c r="F236" s="160" t="s">
        <v>305</v>
      </c>
      <c r="G236" s="32"/>
      <c r="H236" s="32"/>
      <c r="I236" s="161"/>
      <c r="J236" s="32"/>
      <c r="K236" s="32"/>
      <c r="L236" s="33"/>
      <c r="M236" s="162"/>
      <c r="N236" s="163"/>
      <c r="O236" s="58"/>
      <c r="P236" s="58"/>
      <c r="Q236" s="58"/>
      <c r="R236" s="58"/>
      <c r="S236" s="58"/>
      <c r="T236" s="59"/>
      <c r="U236" s="32"/>
      <c r="V236" s="32"/>
      <c r="W236" s="32"/>
      <c r="X236" s="32"/>
      <c r="Y236" s="32"/>
      <c r="Z236" s="32"/>
      <c r="AA236" s="32"/>
      <c r="AB236" s="32"/>
      <c r="AC236" s="32"/>
      <c r="AD236" s="32"/>
      <c r="AE236" s="32"/>
      <c r="AT236" s="17" t="s">
        <v>149</v>
      </c>
      <c r="AU236" s="17" t="s">
        <v>82</v>
      </c>
    </row>
    <row r="237" spans="1:65" s="2" customFormat="1" ht="21.75" customHeight="1">
      <c r="A237" s="32"/>
      <c r="B237" s="144"/>
      <c r="C237" s="145" t="s">
        <v>677</v>
      </c>
      <c r="D237" s="145" t="s">
        <v>143</v>
      </c>
      <c r="E237" s="146" t="s">
        <v>1031</v>
      </c>
      <c r="F237" s="147" t="s">
        <v>1032</v>
      </c>
      <c r="G237" s="148" t="s">
        <v>156</v>
      </c>
      <c r="H237" s="149">
        <v>40</v>
      </c>
      <c r="I237" s="150"/>
      <c r="J237" s="151">
        <f>ROUND(I237*H237,2)</f>
        <v>0</v>
      </c>
      <c r="K237" s="152"/>
      <c r="L237" s="33"/>
      <c r="M237" s="153" t="s">
        <v>1</v>
      </c>
      <c r="N237" s="154" t="s">
        <v>39</v>
      </c>
      <c r="O237" s="58"/>
      <c r="P237" s="155">
        <f>O237*H237</f>
        <v>0</v>
      </c>
      <c r="Q237" s="155">
        <v>0</v>
      </c>
      <c r="R237" s="155">
        <f>Q237*H237</f>
        <v>0</v>
      </c>
      <c r="S237" s="155">
        <v>0</v>
      </c>
      <c r="T237" s="156">
        <f>S237*H237</f>
        <v>0</v>
      </c>
      <c r="U237" s="32"/>
      <c r="V237" s="32"/>
      <c r="W237" s="32"/>
      <c r="X237" s="32"/>
      <c r="Y237" s="32"/>
      <c r="Z237" s="32"/>
      <c r="AA237" s="32"/>
      <c r="AB237" s="32"/>
      <c r="AC237" s="32"/>
      <c r="AD237" s="32"/>
      <c r="AE237" s="32"/>
      <c r="AR237" s="157" t="s">
        <v>203</v>
      </c>
      <c r="AT237" s="157" t="s">
        <v>143</v>
      </c>
      <c r="AU237" s="157" t="s">
        <v>82</v>
      </c>
      <c r="AY237" s="17" t="s">
        <v>140</v>
      </c>
      <c r="BE237" s="158">
        <f>IF(N237="základní",J237,0)</f>
        <v>0</v>
      </c>
      <c r="BF237" s="158">
        <f>IF(N237="snížená",J237,0)</f>
        <v>0</v>
      </c>
      <c r="BG237" s="158">
        <f>IF(N237="zákl. přenesená",J237,0)</f>
        <v>0</v>
      </c>
      <c r="BH237" s="158">
        <f>IF(N237="sníž. přenesená",J237,0)</f>
        <v>0</v>
      </c>
      <c r="BI237" s="158">
        <f>IF(N237="nulová",J237,0)</f>
        <v>0</v>
      </c>
      <c r="BJ237" s="17" t="s">
        <v>82</v>
      </c>
      <c r="BK237" s="158">
        <f>ROUND(I237*H237,2)</f>
        <v>0</v>
      </c>
      <c r="BL237" s="17" t="s">
        <v>203</v>
      </c>
      <c r="BM237" s="157" t="s">
        <v>1033</v>
      </c>
    </row>
    <row r="238" spans="1:47" s="2" customFormat="1" ht="12">
      <c r="A238" s="32"/>
      <c r="B238" s="33"/>
      <c r="C238" s="32"/>
      <c r="D238" s="159" t="s">
        <v>149</v>
      </c>
      <c r="E238" s="32"/>
      <c r="F238" s="160" t="s">
        <v>1032</v>
      </c>
      <c r="G238" s="32"/>
      <c r="H238" s="32"/>
      <c r="I238" s="161"/>
      <c r="J238" s="32"/>
      <c r="K238" s="32"/>
      <c r="L238" s="33"/>
      <c r="M238" s="162"/>
      <c r="N238" s="163"/>
      <c r="O238" s="58"/>
      <c r="P238" s="58"/>
      <c r="Q238" s="58"/>
      <c r="R238" s="58"/>
      <c r="S238" s="58"/>
      <c r="T238" s="59"/>
      <c r="U238" s="32"/>
      <c r="V238" s="32"/>
      <c r="W238" s="32"/>
      <c r="X238" s="32"/>
      <c r="Y238" s="32"/>
      <c r="Z238" s="32"/>
      <c r="AA238" s="32"/>
      <c r="AB238" s="32"/>
      <c r="AC238" s="32"/>
      <c r="AD238" s="32"/>
      <c r="AE238" s="32"/>
      <c r="AT238" s="17" t="s">
        <v>149</v>
      </c>
      <c r="AU238" s="17" t="s">
        <v>82</v>
      </c>
    </row>
    <row r="239" spans="1:65" s="2" customFormat="1" ht="16.5" customHeight="1">
      <c r="A239" s="32"/>
      <c r="B239" s="144"/>
      <c r="C239" s="145" t="s">
        <v>319</v>
      </c>
      <c r="D239" s="145" t="s">
        <v>143</v>
      </c>
      <c r="E239" s="146" t="s">
        <v>320</v>
      </c>
      <c r="F239" s="147" t="s">
        <v>324</v>
      </c>
      <c r="G239" s="148" t="s">
        <v>322</v>
      </c>
      <c r="H239" s="149">
        <v>40</v>
      </c>
      <c r="I239" s="150"/>
      <c r="J239" s="151">
        <f>ROUND(I239*H239,2)</f>
        <v>0</v>
      </c>
      <c r="K239" s="152"/>
      <c r="L239" s="33"/>
      <c r="M239" s="153" t="s">
        <v>1</v>
      </c>
      <c r="N239" s="154" t="s">
        <v>39</v>
      </c>
      <c r="O239" s="58"/>
      <c r="P239" s="155">
        <f>O239*H239</f>
        <v>0</v>
      </c>
      <c r="Q239" s="155">
        <v>0</v>
      </c>
      <c r="R239" s="155">
        <f>Q239*H239</f>
        <v>0</v>
      </c>
      <c r="S239" s="155">
        <v>0</v>
      </c>
      <c r="T239" s="156">
        <f>S239*H239</f>
        <v>0</v>
      </c>
      <c r="U239" s="32"/>
      <c r="V239" s="32"/>
      <c r="W239" s="32"/>
      <c r="X239" s="32"/>
      <c r="Y239" s="32"/>
      <c r="Z239" s="32"/>
      <c r="AA239" s="32"/>
      <c r="AB239" s="32"/>
      <c r="AC239" s="32"/>
      <c r="AD239" s="32"/>
      <c r="AE239" s="32"/>
      <c r="AR239" s="157" t="s">
        <v>203</v>
      </c>
      <c r="AT239" s="157" t="s">
        <v>143</v>
      </c>
      <c r="AU239" s="157" t="s">
        <v>82</v>
      </c>
      <c r="AY239" s="17" t="s">
        <v>140</v>
      </c>
      <c r="BE239" s="158">
        <f>IF(N239="základní",J239,0)</f>
        <v>0</v>
      </c>
      <c r="BF239" s="158">
        <f>IF(N239="snížená",J239,0)</f>
        <v>0</v>
      </c>
      <c r="BG239" s="158">
        <f>IF(N239="zákl. přenesená",J239,0)</f>
        <v>0</v>
      </c>
      <c r="BH239" s="158">
        <f>IF(N239="sníž. přenesená",J239,0)</f>
        <v>0</v>
      </c>
      <c r="BI239" s="158">
        <f>IF(N239="nulová",J239,0)</f>
        <v>0</v>
      </c>
      <c r="BJ239" s="17" t="s">
        <v>82</v>
      </c>
      <c r="BK239" s="158">
        <f>ROUND(I239*H239,2)</f>
        <v>0</v>
      </c>
      <c r="BL239" s="17" t="s">
        <v>203</v>
      </c>
      <c r="BM239" s="157" t="s">
        <v>323</v>
      </c>
    </row>
    <row r="240" spans="1:47" s="2" customFormat="1" ht="12">
      <c r="A240" s="32"/>
      <c r="B240" s="33"/>
      <c r="C240" s="32"/>
      <c r="D240" s="159" t="s">
        <v>149</v>
      </c>
      <c r="E240" s="32"/>
      <c r="F240" s="160" t="s">
        <v>324</v>
      </c>
      <c r="G240" s="32"/>
      <c r="H240" s="32"/>
      <c r="I240" s="161"/>
      <c r="J240" s="32"/>
      <c r="K240" s="32"/>
      <c r="L240" s="33"/>
      <c r="M240" s="162"/>
      <c r="N240" s="163"/>
      <c r="O240" s="58"/>
      <c r="P240" s="58"/>
      <c r="Q240" s="58"/>
      <c r="R240" s="58"/>
      <c r="S240" s="58"/>
      <c r="T240" s="59"/>
      <c r="U240" s="32"/>
      <c r="V240" s="32"/>
      <c r="W240" s="32"/>
      <c r="X240" s="32"/>
      <c r="Y240" s="32"/>
      <c r="Z240" s="32"/>
      <c r="AA240" s="32"/>
      <c r="AB240" s="32"/>
      <c r="AC240" s="32"/>
      <c r="AD240" s="32"/>
      <c r="AE240" s="32"/>
      <c r="AT240" s="17" t="s">
        <v>149</v>
      </c>
      <c r="AU240" s="17" t="s">
        <v>82</v>
      </c>
    </row>
    <row r="241" spans="1:65" s="2" customFormat="1" ht="24.2" customHeight="1">
      <c r="A241" s="32"/>
      <c r="B241" s="144"/>
      <c r="C241" s="145" t="s">
        <v>166</v>
      </c>
      <c r="D241" s="145" t="s">
        <v>143</v>
      </c>
      <c r="E241" s="146" t="s">
        <v>1034</v>
      </c>
      <c r="F241" s="147" t="s">
        <v>1035</v>
      </c>
      <c r="G241" s="148" t="s">
        <v>156</v>
      </c>
      <c r="H241" s="149">
        <v>1</v>
      </c>
      <c r="I241" s="150"/>
      <c r="J241" s="151">
        <f>ROUND(I241*H241,2)</f>
        <v>0</v>
      </c>
      <c r="K241" s="152"/>
      <c r="L241" s="33"/>
      <c r="M241" s="153" t="s">
        <v>1</v>
      </c>
      <c r="N241" s="154" t="s">
        <v>39</v>
      </c>
      <c r="O241" s="58"/>
      <c r="P241" s="155">
        <f>O241*H241</f>
        <v>0</v>
      </c>
      <c r="Q241" s="155">
        <v>0</v>
      </c>
      <c r="R241" s="155">
        <f>Q241*H241</f>
        <v>0</v>
      </c>
      <c r="S241" s="155">
        <v>0</v>
      </c>
      <c r="T241" s="156">
        <f>S241*H241</f>
        <v>0</v>
      </c>
      <c r="U241" s="32"/>
      <c r="V241" s="32"/>
      <c r="W241" s="32"/>
      <c r="X241" s="32"/>
      <c r="Y241" s="32"/>
      <c r="Z241" s="32"/>
      <c r="AA241" s="32"/>
      <c r="AB241" s="32"/>
      <c r="AC241" s="32"/>
      <c r="AD241" s="32"/>
      <c r="AE241" s="32"/>
      <c r="AR241" s="157" t="s">
        <v>203</v>
      </c>
      <c r="AT241" s="157" t="s">
        <v>143</v>
      </c>
      <c r="AU241" s="157" t="s">
        <v>82</v>
      </c>
      <c r="AY241" s="17" t="s">
        <v>140</v>
      </c>
      <c r="BE241" s="158">
        <f>IF(N241="základní",J241,0)</f>
        <v>0</v>
      </c>
      <c r="BF241" s="158">
        <f>IF(N241="snížená",J241,0)</f>
        <v>0</v>
      </c>
      <c r="BG241" s="158">
        <f>IF(N241="zákl. přenesená",J241,0)</f>
        <v>0</v>
      </c>
      <c r="BH241" s="158">
        <f>IF(N241="sníž. přenesená",J241,0)</f>
        <v>0</v>
      </c>
      <c r="BI241" s="158">
        <f>IF(N241="nulová",J241,0)</f>
        <v>0</v>
      </c>
      <c r="BJ241" s="17" t="s">
        <v>82</v>
      </c>
      <c r="BK241" s="158">
        <f>ROUND(I241*H241,2)</f>
        <v>0</v>
      </c>
      <c r="BL241" s="17" t="s">
        <v>203</v>
      </c>
      <c r="BM241" s="157" t="s">
        <v>1036</v>
      </c>
    </row>
    <row r="242" spans="1:47" s="2" customFormat="1" ht="39">
      <c r="A242" s="32"/>
      <c r="B242" s="33"/>
      <c r="C242" s="32"/>
      <c r="D242" s="159" t="s">
        <v>149</v>
      </c>
      <c r="E242" s="32"/>
      <c r="F242" s="160" t="s">
        <v>1037</v>
      </c>
      <c r="G242" s="32"/>
      <c r="H242" s="32"/>
      <c r="I242" s="161"/>
      <c r="J242" s="32"/>
      <c r="K242" s="32"/>
      <c r="L242" s="33"/>
      <c r="M242" s="162"/>
      <c r="N242" s="163"/>
      <c r="O242" s="58"/>
      <c r="P242" s="58"/>
      <c r="Q242" s="58"/>
      <c r="R242" s="58"/>
      <c r="S242" s="58"/>
      <c r="T242" s="59"/>
      <c r="U242" s="32"/>
      <c r="V242" s="32"/>
      <c r="W242" s="32"/>
      <c r="X242" s="32"/>
      <c r="Y242" s="32"/>
      <c r="Z242" s="32"/>
      <c r="AA242" s="32"/>
      <c r="AB242" s="32"/>
      <c r="AC242" s="32"/>
      <c r="AD242" s="32"/>
      <c r="AE242" s="32"/>
      <c r="AT242" s="17" t="s">
        <v>149</v>
      </c>
      <c r="AU242" s="17" t="s">
        <v>82</v>
      </c>
    </row>
    <row r="243" spans="1:65" s="2" customFormat="1" ht="16.5" customHeight="1">
      <c r="A243" s="32"/>
      <c r="B243" s="144"/>
      <c r="C243" s="145" t="s">
        <v>1038</v>
      </c>
      <c r="D243" s="145" t="s">
        <v>143</v>
      </c>
      <c r="E243" s="146" t="s">
        <v>1039</v>
      </c>
      <c r="F243" s="147" t="s">
        <v>1040</v>
      </c>
      <c r="G243" s="148" t="s">
        <v>156</v>
      </c>
      <c r="H243" s="149">
        <v>1</v>
      </c>
      <c r="I243" s="150"/>
      <c r="J243" s="151">
        <f>ROUND(I243*H243,2)</f>
        <v>0</v>
      </c>
      <c r="K243" s="152"/>
      <c r="L243" s="33"/>
      <c r="M243" s="153" t="s">
        <v>1</v>
      </c>
      <c r="N243" s="154" t="s">
        <v>39</v>
      </c>
      <c r="O243" s="58"/>
      <c r="P243" s="155">
        <f>O243*H243</f>
        <v>0</v>
      </c>
      <c r="Q243" s="155">
        <v>0</v>
      </c>
      <c r="R243" s="155">
        <f>Q243*H243</f>
        <v>0</v>
      </c>
      <c r="S243" s="155">
        <v>0</v>
      </c>
      <c r="T243" s="156">
        <f>S243*H243</f>
        <v>0</v>
      </c>
      <c r="U243" s="32"/>
      <c r="V243" s="32"/>
      <c r="W243" s="32"/>
      <c r="X243" s="32"/>
      <c r="Y243" s="32"/>
      <c r="Z243" s="32"/>
      <c r="AA243" s="32"/>
      <c r="AB243" s="32"/>
      <c r="AC243" s="32"/>
      <c r="AD243" s="32"/>
      <c r="AE243" s="32"/>
      <c r="AR243" s="157" t="s">
        <v>203</v>
      </c>
      <c r="AT243" s="157" t="s">
        <v>143</v>
      </c>
      <c r="AU243" s="157" t="s">
        <v>82</v>
      </c>
      <c r="AY243" s="17" t="s">
        <v>140</v>
      </c>
      <c r="BE243" s="158">
        <f>IF(N243="základní",J243,0)</f>
        <v>0</v>
      </c>
      <c r="BF243" s="158">
        <f>IF(N243="snížená",J243,0)</f>
        <v>0</v>
      </c>
      <c r="BG243" s="158">
        <f>IF(N243="zákl. přenesená",J243,0)</f>
        <v>0</v>
      </c>
      <c r="BH243" s="158">
        <f>IF(N243="sníž. přenesená",J243,0)</f>
        <v>0</v>
      </c>
      <c r="BI243" s="158">
        <f>IF(N243="nulová",J243,0)</f>
        <v>0</v>
      </c>
      <c r="BJ243" s="17" t="s">
        <v>82</v>
      </c>
      <c r="BK243" s="158">
        <f>ROUND(I243*H243,2)</f>
        <v>0</v>
      </c>
      <c r="BL243" s="17" t="s">
        <v>203</v>
      </c>
      <c r="BM243" s="157" t="s">
        <v>1041</v>
      </c>
    </row>
    <row r="244" spans="1:47" s="2" customFormat="1" ht="19.5">
      <c r="A244" s="32"/>
      <c r="B244" s="33"/>
      <c r="C244" s="32"/>
      <c r="D244" s="159" t="s">
        <v>149</v>
      </c>
      <c r="E244" s="32"/>
      <c r="F244" s="160" t="s">
        <v>1042</v>
      </c>
      <c r="G244" s="32"/>
      <c r="H244" s="32"/>
      <c r="I244" s="161"/>
      <c r="J244" s="32"/>
      <c r="K244" s="32"/>
      <c r="L244" s="33"/>
      <c r="M244" s="162"/>
      <c r="N244" s="163"/>
      <c r="O244" s="58"/>
      <c r="P244" s="58"/>
      <c r="Q244" s="58"/>
      <c r="R244" s="58"/>
      <c r="S244" s="58"/>
      <c r="T244" s="59"/>
      <c r="U244" s="32"/>
      <c r="V244" s="32"/>
      <c r="W244" s="32"/>
      <c r="X244" s="32"/>
      <c r="Y244" s="32"/>
      <c r="Z244" s="32"/>
      <c r="AA244" s="32"/>
      <c r="AB244" s="32"/>
      <c r="AC244" s="32"/>
      <c r="AD244" s="32"/>
      <c r="AE244" s="32"/>
      <c r="AT244" s="17" t="s">
        <v>149</v>
      </c>
      <c r="AU244" s="17" t="s">
        <v>82</v>
      </c>
    </row>
    <row r="245" spans="1:65" s="2" customFormat="1" ht="24.2" customHeight="1">
      <c r="A245" s="32"/>
      <c r="B245" s="144"/>
      <c r="C245" s="145" t="s">
        <v>311</v>
      </c>
      <c r="D245" s="145" t="s">
        <v>143</v>
      </c>
      <c r="E245" s="146" t="s">
        <v>1043</v>
      </c>
      <c r="F245" s="147" t="s">
        <v>1044</v>
      </c>
      <c r="G245" s="148" t="s">
        <v>156</v>
      </c>
      <c r="H245" s="149">
        <v>1</v>
      </c>
      <c r="I245" s="150"/>
      <c r="J245" s="151">
        <f>ROUND(I245*H245,2)</f>
        <v>0</v>
      </c>
      <c r="K245" s="152"/>
      <c r="L245" s="33"/>
      <c r="M245" s="153" t="s">
        <v>1</v>
      </c>
      <c r="N245" s="154" t="s">
        <v>39</v>
      </c>
      <c r="O245" s="58"/>
      <c r="P245" s="155">
        <f>O245*H245</f>
        <v>0</v>
      </c>
      <c r="Q245" s="155">
        <v>0</v>
      </c>
      <c r="R245" s="155">
        <f>Q245*H245</f>
        <v>0</v>
      </c>
      <c r="S245" s="155">
        <v>0</v>
      </c>
      <c r="T245" s="156">
        <f>S245*H245</f>
        <v>0</v>
      </c>
      <c r="U245" s="32"/>
      <c r="V245" s="32"/>
      <c r="W245" s="32"/>
      <c r="X245" s="32"/>
      <c r="Y245" s="32"/>
      <c r="Z245" s="32"/>
      <c r="AA245" s="32"/>
      <c r="AB245" s="32"/>
      <c r="AC245" s="32"/>
      <c r="AD245" s="32"/>
      <c r="AE245" s="32"/>
      <c r="AR245" s="157" t="s">
        <v>203</v>
      </c>
      <c r="AT245" s="157" t="s">
        <v>143</v>
      </c>
      <c r="AU245" s="157" t="s">
        <v>82</v>
      </c>
      <c r="AY245" s="17" t="s">
        <v>140</v>
      </c>
      <c r="BE245" s="158">
        <f>IF(N245="základní",J245,0)</f>
        <v>0</v>
      </c>
      <c r="BF245" s="158">
        <f>IF(N245="snížená",J245,0)</f>
        <v>0</v>
      </c>
      <c r="BG245" s="158">
        <f>IF(N245="zákl. přenesená",J245,0)</f>
        <v>0</v>
      </c>
      <c r="BH245" s="158">
        <f>IF(N245="sníž. přenesená",J245,0)</f>
        <v>0</v>
      </c>
      <c r="BI245" s="158">
        <f>IF(N245="nulová",J245,0)</f>
        <v>0</v>
      </c>
      <c r="BJ245" s="17" t="s">
        <v>82</v>
      </c>
      <c r="BK245" s="158">
        <f>ROUND(I245*H245,2)</f>
        <v>0</v>
      </c>
      <c r="BL245" s="17" t="s">
        <v>203</v>
      </c>
      <c r="BM245" s="157" t="s">
        <v>1045</v>
      </c>
    </row>
    <row r="246" spans="1:47" s="2" customFormat="1" ht="48.75">
      <c r="A246" s="32"/>
      <c r="B246" s="33"/>
      <c r="C246" s="32"/>
      <c r="D246" s="159" t="s">
        <v>149</v>
      </c>
      <c r="E246" s="32"/>
      <c r="F246" s="160" t="s">
        <v>1046</v>
      </c>
      <c r="G246" s="32"/>
      <c r="H246" s="32"/>
      <c r="I246" s="161"/>
      <c r="J246" s="32"/>
      <c r="K246" s="32"/>
      <c r="L246" s="33"/>
      <c r="M246" s="162"/>
      <c r="N246" s="163"/>
      <c r="O246" s="58"/>
      <c r="P246" s="58"/>
      <c r="Q246" s="58"/>
      <c r="R246" s="58"/>
      <c r="S246" s="58"/>
      <c r="T246" s="59"/>
      <c r="U246" s="32"/>
      <c r="V246" s="32"/>
      <c r="W246" s="32"/>
      <c r="X246" s="32"/>
      <c r="Y246" s="32"/>
      <c r="Z246" s="32"/>
      <c r="AA246" s="32"/>
      <c r="AB246" s="32"/>
      <c r="AC246" s="32"/>
      <c r="AD246" s="32"/>
      <c r="AE246" s="32"/>
      <c r="AT246" s="17" t="s">
        <v>149</v>
      </c>
      <c r="AU246" s="17" t="s">
        <v>82</v>
      </c>
    </row>
    <row r="247" spans="1:65" s="2" customFormat="1" ht="16.5" customHeight="1">
      <c r="A247" s="32"/>
      <c r="B247" s="144"/>
      <c r="C247" s="145" t="s">
        <v>1047</v>
      </c>
      <c r="D247" s="145" t="s">
        <v>143</v>
      </c>
      <c r="E247" s="146" t="s">
        <v>330</v>
      </c>
      <c r="F247" s="147" t="s">
        <v>331</v>
      </c>
      <c r="G247" s="148" t="s">
        <v>156</v>
      </c>
      <c r="H247" s="149">
        <v>1</v>
      </c>
      <c r="I247" s="150"/>
      <c r="J247" s="151">
        <f>ROUND(I247*H247,2)</f>
        <v>0</v>
      </c>
      <c r="K247" s="152"/>
      <c r="L247" s="33"/>
      <c r="M247" s="153" t="s">
        <v>1</v>
      </c>
      <c r="N247" s="154" t="s">
        <v>39</v>
      </c>
      <c r="O247" s="58"/>
      <c r="P247" s="155">
        <f>O247*H247</f>
        <v>0</v>
      </c>
      <c r="Q247" s="155">
        <v>0</v>
      </c>
      <c r="R247" s="155">
        <f>Q247*H247</f>
        <v>0</v>
      </c>
      <c r="S247" s="155">
        <v>0</v>
      </c>
      <c r="T247" s="156">
        <f>S247*H247</f>
        <v>0</v>
      </c>
      <c r="U247" s="32"/>
      <c r="V247" s="32"/>
      <c r="W247" s="32"/>
      <c r="X247" s="32"/>
      <c r="Y247" s="32"/>
      <c r="Z247" s="32"/>
      <c r="AA247" s="32"/>
      <c r="AB247" s="32"/>
      <c r="AC247" s="32"/>
      <c r="AD247" s="32"/>
      <c r="AE247" s="32"/>
      <c r="AR247" s="157" t="s">
        <v>147</v>
      </c>
      <c r="AT247" s="157" t="s">
        <v>143</v>
      </c>
      <c r="AU247" s="157" t="s">
        <v>82</v>
      </c>
      <c r="AY247" s="17" t="s">
        <v>140</v>
      </c>
      <c r="BE247" s="158">
        <f>IF(N247="základní",J247,0)</f>
        <v>0</v>
      </c>
      <c r="BF247" s="158">
        <f>IF(N247="snížená",J247,0)</f>
        <v>0</v>
      </c>
      <c r="BG247" s="158">
        <f>IF(N247="zákl. přenesená",J247,0)</f>
        <v>0</v>
      </c>
      <c r="BH247" s="158">
        <f>IF(N247="sníž. přenesená",J247,0)</f>
        <v>0</v>
      </c>
      <c r="BI247" s="158">
        <f>IF(N247="nulová",J247,0)</f>
        <v>0</v>
      </c>
      <c r="BJ247" s="17" t="s">
        <v>82</v>
      </c>
      <c r="BK247" s="158">
        <f>ROUND(I247*H247,2)</f>
        <v>0</v>
      </c>
      <c r="BL247" s="17" t="s">
        <v>147</v>
      </c>
      <c r="BM247" s="157" t="s">
        <v>1048</v>
      </c>
    </row>
    <row r="248" spans="1:47" s="2" customFormat="1" ht="19.5">
      <c r="A248" s="32"/>
      <c r="B248" s="33"/>
      <c r="C248" s="32"/>
      <c r="D248" s="159" t="s">
        <v>149</v>
      </c>
      <c r="E248" s="32"/>
      <c r="F248" s="160" t="s">
        <v>333</v>
      </c>
      <c r="G248" s="32"/>
      <c r="H248" s="32"/>
      <c r="I248" s="161"/>
      <c r="J248" s="32"/>
      <c r="K248" s="32"/>
      <c r="L248" s="33"/>
      <c r="M248" s="162"/>
      <c r="N248" s="163"/>
      <c r="O248" s="58"/>
      <c r="P248" s="58"/>
      <c r="Q248" s="58"/>
      <c r="R248" s="58"/>
      <c r="S248" s="58"/>
      <c r="T248" s="59"/>
      <c r="U248" s="32"/>
      <c r="V248" s="32"/>
      <c r="W248" s="32"/>
      <c r="X248" s="32"/>
      <c r="Y248" s="32"/>
      <c r="Z248" s="32"/>
      <c r="AA248" s="32"/>
      <c r="AB248" s="32"/>
      <c r="AC248" s="32"/>
      <c r="AD248" s="32"/>
      <c r="AE248" s="32"/>
      <c r="AT248" s="17" t="s">
        <v>149</v>
      </c>
      <c r="AU248" s="17" t="s">
        <v>82</v>
      </c>
    </row>
    <row r="249" spans="1:65" s="2" customFormat="1" ht="62.65" customHeight="1">
      <c r="A249" s="32"/>
      <c r="B249" s="144"/>
      <c r="C249" s="145" t="s">
        <v>339</v>
      </c>
      <c r="D249" s="145" t="s">
        <v>143</v>
      </c>
      <c r="E249" s="146" t="s">
        <v>340</v>
      </c>
      <c r="F249" s="147" t="s">
        <v>341</v>
      </c>
      <c r="G249" s="148" t="s">
        <v>342</v>
      </c>
      <c r="H249" s="149">
        <v>10</v>
      </c>
      <c r="I249" s="150"/>
      <c r="J249" s="151">
        <f>ROUND(I249*H249,2)</f>
        <v>0</v>
      </c>
      <c r="K249" s="152"/>
      <c r="L249" s="33"/>
      <c r="M249" s="153" t="s">
        <v>1</v>
      </c>
      <c r="N249" s="154" t="s">
        <v>39</v>
      </c>
      <c r="O249" s="58"/>
      <c r="P249" s="155">
        <f>O249*H249</f>
        <v>0</v>
      </c>
      <c r="Q249" s="155">
        <v>0</v>
      </c>
      <c r="R249" s="155">
        <f>Q249*H249</f>
        <v>0</v>
      </c>
      <c r="S249" s="155">
        <v>0</v>
      </c>
      <c r="T249" s="156">
        <f>S249*H249</f>
        <v>0</v>
      </c>
      <c r="U249" s="32"/>
      <c r="V249" s="32"/>
      <c r="W249" s="32"/>
      <c r="X249" s="32"/>
      <c r="Y249" s="32"/>
      <c r="Z249" s="32"/>
      <c r="AA249" s="32"/>
      <c r="AB249" s="32"/>
      <c r="AC249" s="32"/>
      <c r="AD249" s="32"/>
      <c r="AE249" s="32"/>
      <c r="AR249" s="157" t="s">
        <v>203</v>
      </c>
      <c r="AT249" s="157" t="s">
        <v>143</v>
      </c>
      <c r="AU249" s="157" t="s">
        <v>82</v>
      </c>
      <c r="AY249" s="17" t="s">
        <v>140</v>
      </c>
      <c r="BE249" s="158">
        <f>IF(N249="základní",J249,0)</f>
        <v>0</v>
      </c>
      <c r="BF249" s="158">
        <f>IF(N249="snížená",J249,0)</f>
        <v>0</v>
      </c>
      <c r="BG249" s="158">
        <f>IF(N249="zákl. přenesená",J249,0)</f>
        <v>0</v>
      </c>
      <c r="BH249" s="158">
        <f>IF(N249="sníž. přenesená",J249,0)</f>
        <v>0</v>
      </c>
      <c r="BI249" s="158">
        <f>IF(N249="nulová",J249,0)</f>
        <v>0</v>
      </c>
      <c r="BJ249" s="17" t="s">
        <v>82</v>
      </c>
      <c r="BK249" s="158">
        <f>ROUND(I249*H249,2)</f>
        <v>0</v>
      </c>
      <c r="BL249" s="17" t="s">
        <v>203</v>
      </c>
      <c r="BM249" s="157" t="s">
        <v>343</v>
      </c>
    </row>
    <row r="250" spans="1:47" s="2" customFormat="1" ht="107.25">
      <c r="A250" s="32"/>
      <c r="B250" s="33"/>
      <c r="C250" s="32"/>
      <c r="D250" s="159" t="s">
        <v>149</v>
      </c>
      <c r="E250" s="32"/>
      <c r="F250" s="160" t="s">
        <v>344</v>
      </c>
      <c r="G250" s="32"/>
      <c r="H250" s="32"/>
      <c r="I250" s="161"/>
      <c r="J250" s="32"/>
      <c r="K250" s="32"/>
      <c r="L250" s="33"/>
      <c r="M250" s="162"/>
      <c r="N250" s="163"/>
      <c r="O250" s="58"/>
      <c r="P250" s="58"/>
      <c r="Q250" s="58"/>
      <c r="R250" s="58"/>
      <c r="S250" s="58"/>
      <c r="T250" s="59"/>
      <c r="U250" s="32"/>
      <c r="V250" s="32"/>
      <c r="W250" s="32"/>
      <c r="X250" s="32"/>
      <c r="Y250" s="32"/>
      <c r="Z250" s="32"/>
      <c r="AA250" s="32"/>
      <c r="AB250" s="32"/>
      <c r="AC250" s="32"/>
      <c r="AD250" s="32"/>
      <c r="AE250" s="32"/>
      <c r="AT250" s="17" t="s">
        <v>149</v>
      </c>
      <c r="AU250" s="17" t="s">
        <v>82</v>
      </c>
    </row>
    <row r="251" spans="1:65" s="2" customFormat="1" ht="62.65" customHeight="1">
      <c r="A251" s="32"/>
      <c r="B251" s="144"/>
      <c r="C251" s="145" t="s">
        <v>345</v>
      </c>
      <c r="D251" s="145" t="s">
        <v>143</v>
      </c>
      <c r="E251" s="146" t="s">
        <v>346</v>
      </c>
      <c r="F251" s="147" t="s">
        <v>347</v>
      </c>
      <c r="G251" s="148" t="s">
        <v>342</v>
      </c>
      <c r="H251" s="149">
        <v>200</v>
      </c>
      <c r="I251" s="150"/>
      <c r="J251" s="151">
        <f>ROUND(I251*H251,2)</f>
        <v>0</v>
      </c>
      <c r="K251" s="152"/>
      <c r="L251" s="33"/>
      <c r="M251" s="153" t="s">
        <v>1</v>
      </c>
      <c r="N251" s="154" t="s">
        <v>39</v>
      </c>
      <c r="O251" s="58"/>
      <c r="P251" s="155">
        <f>O251*H251</f>
        <v>0</v>
      </c>
      <c r="Q251" s="155">
        <v>0</v>
      </c>
      <c r="R251" s="155">
        <f>Q251*H251</f>
        <v>0</v>
      </c>
      <c r="S251" s="155">
        <v>0</v>
      </c>
      <c r="T251" s="156">
        <f>S251*H251</f>
        <v>0</v>
      </c>
      <c r="U251" s="32"/>
      <c r="V251" s="32"/>
      <c r="W251" s="32"/>
      <c r="X251" s="32"/>
      <c r="Y251" s="32"/>
      <c r="Z251" s="32"/>
      <c r="AA251" s="32"/>
      <c r="AB251" s="32"/>
      <c r="AC251" s="32"/>
      <c r="AD251" s="32"/>
      <c r="AE251" s="32"/>
      <c r="AR251" s="157" t="s">
        <v>203</v>
      </c>
      <c r="AT251" s="157" t="s">
        <v>143</v>
      </c>
      <c r="AU251" s="157" t="s">
        <v>82</v>
      </c>
      <c r="AY251" s="17" t="s">
        <v>140</v>
      </c>
      <c r="BE251" s="158">
        <f>IF(N251="základní",J251,0)</f>
        <v>0</v>
      </c>
      <c r="BF251" s="158">
        <f>IF(N251="snížená",J251,0)</f>
        <v>0</v>
      </c>
      <c r="BG251" s="158">
        <f>IF(N251="zákl. přenesená",J251,0)</f>
        <v>0</v>
      </c>
      <c r="BH251" s="158">
        <f>IF(N251="sníž. přenesená",J251,0)</f>
        <v>0</v>
      </c>
      <c r="BI251" s="158">
        <f>IF(N251="nulová",J251,0)</f>
        <v>0</v>
      </c>
      <c r="BJ251" s="17" t="s">
        <v>82</v>
      </c>
      <c r="BK251" s="158">
        <f>ROUND(I251*H251,2)</f>
        <v>0</v>
      </c>
      <c r="BL251" s="17" t="s">
        <v>203</v>
      </c>
      <c r="BM251" s="157" t="s">
        <v>348</v>
      </c>
    </row>
    <row r="252" spans="1:47" s="2" customFormat="1" ht="107.25">
      <c r="A252" s="32"/>
      <c r="B252" s="33"/>
      <c r="C252" s="32"/>
      <c r="D252" s="159" t="s">
        <v>149</v>
      </c>
      <c r="E252" s="32"/>
      <c r="F252" s="160" t="s">
        <v>349</v>
      </c>
      <c r="G252" s="32"/>
      <c r="H252" s="32"/>
      <c r="I252" s="161"/>
      <c r="J252" s="32"/>
      <c r="K252" s="32"/>
      <c r="L252" s="33"/>
      <c r="M252" s="162"/>
      <c r="N252" s="163"/>
      <c r="O252" s="58"/>
      <c r="P252" s="58"/>
      <c r="Q252" s="58"/>
      <c r="R252" s="58"/>
      <c r="S252" s="58"/>
      <c r="T252" s="59"/>
      <c r="U252" s="32"/>
      <c r="V252" s="32"/>
      <c r="W252" s="32"/>
      <c r="X252" s="32"/>
      <c r="Y252" s="32"/>
      <c r="Z252" s="32"/>
      <c r="AA252" s="32"/>
      <c r="AB252" s="32"/>
      <c r="AC252" s="32"/>
      <c r="AD252" s="32"/>
      <c r="AE252" s="32"/>
      <c r="AT252" s="17" t="s">
        <v>149</v>
      </c>
      <c r="AU252" s="17" t="s">
        <v>82</v>
      </c>
    </row>
    <row r="253" spans="1:65" s="2" customFormat="1" ht="24.2" customHeight="1">
      <c r="A253" s="32"/>
      <c r="B253" s="144"/>
      <c r="C253" s="145" t="s">
        <v>1049</v>
      </c>
      <c r="D253" s="145" t="s">
        <v>143</v>
      </c>
      <c r="E253" s="146" t="s">
        <v>351</v>
      </c>
      <c r="F253" s="147" t="s">
        <v>352</v>
      </c>
      <c r="G253" s="148" t="s">
        <v>156</v>
      </c>
      <c r="H253" s="149">
        <v>2</v>
      </c>
      <c r="I253" s="150"/>
      <c r="J253" s="151">
        <f>ROUND(I253*H253,2)</f>
        <v>0</v>
      </c>
      <c r="K253" s="152"/>
      <c r="L253" s="33"/>
      <c r="M253" s="153" t="s">
        <v>1</v>
      </c>
      <c r="N253" s="154" t="s">
        <v>39</v>
      </c>
      <c r="O253" s="58"/>
      <c r="P253" s="155">
        <f>O253*H253</f>
        <v>0</v>
      </c>
      <c r="Q253" s="155">
        <v>0</v>
      </c>
      <c r="R253" s="155">
        <f>Q253*H253</f>
        <v>0</v>
      </c>
      <c r="S253" s="155">
        <v>0</v>
      </c>
      <c r="T253" s="156">
        <f>S253*H253</f>
        <v>0</v>
      </c>
      <c r="U253" s="32"/>
      <c r="V253" s="32"/>
      <c r="W253" s="32"/>
      <c r="X253" s="32"/>
      <c r="Y253" s="32"/>
      <c r="Z253" s="32"/>
      <c r="AA253" s="32"/>
      <c r="AB253" s="32"/>
      <c r="AC253" s="32"/>
      <c r="AD253" s="32"/>
      <c r="AE253" s="32"/>
      <c r="AR253" s="157" t="s">
        <v>203</v>
      </c>
      <c r="AT253" s="157" t="s">
        <v>143</v>
      </c>
      <c r="AU253" s="157" t="s">
        <v>82</v>
      </c>
      <c r="AY253" s="17" t="s">
        <v>140</v>
      </c>
      <c r="BE253" s="158">
        <f>IF(N253="základní",J253,0)</f>
        <v>0</v>
      </c>
      <c r="BF253" s="158">
        <f>IF(N253="snížená",J253,0)</f>
        <v>0</v>
      </c>
      <c r="BG253" s="158">
        <f>IF(N253="zákl. přenesená",J253,0)</f>
        <v>0</v>
      </c>
      <c r="BH253" s="158">
        <f>IF(N253="sníž. přenesená",J253,0)</f>
        <v>0</v>
      </c>
      <c r="BI253" s="158">
        <f>IF(N253="nulová",J253,0)</f>
        <v>0</v>
      </c>
      <c r="BJ253" s="17" t="s">
        <v>82</v>
      </c>
      <c r="BK253" s="158">
        <f>ROUND(I253*H253,2)</f>
        <v>0</v>
      </c>
      <c r="BL253" s="17" t="s">
        <v>203</v>
      </c>
      <c r="BM253" s="157" t="s">
        <v>1050</v>
      </c>
    </row>
    <row r="254" spans="1:47" s="2" customFormat="1" ht="48.75">
      <c r="A254" s="32"/>
      <c r="B254" s="33"/>
      <c r="C254" s="32"/>
      <c r="D254" s="159" t="s">
        <v>149</v>
      </c>
      <c r="E254" s="32"/>
      <c r="F254" s="160" t="s">
        <v>354</v>
      </c>
      <c r="G254" s="32"/>
      <c r="H254" s="32"/>
      <c r="I254" s="161"/>
      <c r="J254" s="32"/>
      <c r="K254" s="32"/>
      <c r="L254" s="33"/>
      <c r="M254" s="162"/>
      <c r="N254" s="163"/>
      <c r="O254" s="58"/>
      <c r="P254" s="58"/>
      <c r="Q254" s="58"/>
      <c r="R254" s="58"/>
      <c r="S254" s="58"/>
      <c r="T254" s="59"/>
      <c r="U254" s="32"/>
      <c r="V254" s="32"/>
      <c r="W254" s="32"/>
      <c r="X254" s="32"/>
      <c r="Y254" s="32"/>
      <c r="Z254" s="32"/>
      <c r="AA254" s="32"/>
      <c r="AB254" s="32"/>
      <c r="AC254" s="32"/>
      <c r="AD254" s="32"/>
      <c r="AE254" s="32"/>
      <c r="AT254" s="17" t="s">
        <v>149</v>
      </c>
      <c r="AU254" s="17" t="s">
        <v>82</v>
      </c>
    </row>
    <row r="255" spans="2:63" s="12" customFormat="1" ht="25.9" customHeight="1">
      <c r="B255" s="131"/>
      <c r="D255" s="132" t="s">
        <v>73</v>
      </c>
      <c r="E255" s="133" t="s">
        <v>355</v>
      </c>
      <c r="F255" s="133" t="s">
        <v>356</v>
      </c>
      <c r="I255" s="134"/>
      <c r="J255" s="135">
        <f>BK255</f>
        <v>0</v>
      </c>
      <c r="L255" s="131"/>
      <c r="M255" s="136"/>
      <c r="N255" s="137"/>
      <c r="O255" s="137"/>
      <c r="P255" s="138">
        <f>SUM(P256:P263)</f>
        <v>0</v>
      </c>
      <c r="Q255" s="137"/>
      <c r="R255" s="138">
        <f>SUM(R256:R263)</f>
        <v>0</v>
      </c>
      <c r="S255" s="137"/>
      <c r="T255" s="139">
        <f>SUM(T256:T263)</f>
        <v>0</v>
      </c>
      <c r="AR255" s="132" t="s">
        <v>151</v>
      </c>
      <c r="AT255" s="140" t="s">
        <v>73</v>
      </c>
      <c r="AU255" s="140" t="s">
        <v>74</v>
      </c>
      <c r="AY255" s="132" t="s">
        <v>140</v>
      </c>
      <c r="BK255" s="141">
        <f>SUM(BK256:BK263)</f>
        <v>0</v>
      </c>
    </row>
    <row r="256" spans="1:65" s="2" customFormat="1" ht="24.2" customHeight="1">
      <c r="A256" s="32"/>
      <c r="B256" s="144"/>
      <c r="C256" s="145" t="s">
        <v>172</v>
      </c>
      <c r="D256" s="145" t="s">
        <v>143</v>
      </c>
      <c r="E256" s="146" t="s">
        <v>357</v>
      </c>
      <c r="F256" s="147" t="s">
        <v>358</v>
      </c>
      <c r="G256" s="148" t="s">
        <v>177</v>
      </c>
      <c r="H256" s="149">
        <v>3</v>
      </c>
      <c r="I256" s="150"/>
      <c r="J256" s="151">
        <f>ROUND(I256*H256,2)</f>
        <v>0</v>
      </c>
      <c r="K256" s="152"/>
      <c r="L256" s="33"/>
      <c r="M256" s="153" t="s">
        <v>1</v>
      </c>
      <c r="N256" s="154" t="s">
        <v>39</v>
      </c>
      <c r="O256" s="58"/>
      <c r="P256" s="155">
        <f>O256*H256</f>
        <v>0</v>
      </c>
      <c r="Q256" s="155">
        <v>0</v>
      </c>
      <c r="R256" s="155">
        <f>Q256*H256</f>
        <v>0</v>
      </c>
      <c r="S256" s="155">
        <v>0</v>
      </c>
      <c r="T256" s="156">
        <f>S256*H256</f>
        <v>0</v>
      </c>
      <c r="U256" s="32"/>
      <c r="V256" s="32"/>
      <c r="W256" s="32"/>
      <c r="X256" s="32"/>
      <c r="Y256" s="32"/>
      <c r="Z256" s="32"/>
      <c r="AA256" s="32"/>
      <c r="AB256" s="32"/>
      <c r="AC256" s="32"/>
      <c r="AD256" s="32"/>
      <c r="AE256" s="32"/>
      <c r="AR256" s="157" t="s">
        <v>147</v>
      </c>
      <c r="AT256" s="157" t="s">
        <v>143</v>
      </c>
      <c r="AU256" s="157" t="s">
        <v>82</v>
      </c>
      <c r="AY256" s="17" t="s">
        <v>140</v>
      </c>
      <c r="BE256" s="158">
        <f>IF(N256="základní",J256,0)</f>
        <v>0</v>
      </c>
      <c r="BF256" s="158">
        <f>IF(N256="snížená",J256,0)</f>
        <v>0</v>
      </c>
      <c r="BG256" s="158">
        <f>IF(N256="zákl. přenesená",J256,0)</f>
        <v>0</v>
      </c>
      <c r="BH256" s="158">
        <f>IF(N256="sníž. přenesená",J256,0)</f>
        <v>0</v>
      </c>
      <c r="BI256" s="158">
        <f>IF(N256="nulová",J256,0)</f>
        <v>0</v>
      </c>
      <c r="BJ256" s="17" t="s">
        <v>82</v>
      </c>
      <c r="BK256" s="158">
        <f>ROUND(I256*H256,2)</f>
        <v>0</v>
      </c>
      <c r="BL256" s="17" t="s">
        <v>147</v>
      </c>
      <c r="BM256" s="157" t="s">
        <v>359</v>
      </c>
    </row>
    <row r="257" spans="1:47" s="2" customFormat="1" ht="48.75">
      <c r="A257" s="32"/>
      <c r="B257" s="33"/>
      <c r="C257" s="32"/>
      <c r="D257" s="159" t="s">
        <v>149</v>
      </c>
      <c r="E257" s="32"/>
      <c r="F257" s="160" t="s">
        <v>360</v>
      </c>
      <c r="G257" s="32"/>
      <c r="H257" s="32"/>
      <c r="I257" s="161"/>
      <c r="J257" s="32"/>
      <c r="K257" s="32"/>
      <c r="L257" s="33"/>
      <c r="M257" s="162"/>
      <c r="N257" s="163"/>
      <c r="O257" s="58"/>
      <c r="P257" s="58"/>
      <c r="Q257" s="58"/>
      <c r="R257" s="58"/>
      <c r="S257" s="58"/>
      <c r="T257" s="59"/>
      <c r="U257" s="32"/>
      <c r="V257" s="32"/>
      <c r="W257" s="32"/>
      <c r="X257" s="32"/>
      <c r="Y257" s="32"/>
      <c r="Z257" s="32"/>
      <c r="AA257" s="32"/>
      <c r="AB257" s="32"/>
      <c r="AC257" s="32"/>
      <c r="AD257" s="32"/>
      <c r="AE257" s="32"/>
      <c r="AT257" s="17" t="s">
        <v>149</v>
      </c>
      <c r="AU257" s="17" t="s">
        <v>82</v>
      </c>
    </row>
    <row r="258" spans="1:65" s="2" customFormat="1" ht="33" customHeight="1">
      <c r="A258" s="32"/>
      <c r="B258" s="144"/>
      <c r="C258" s="145" t="s">
        <v>361</v>
      </c>
      <c r="D258" s="145" t="s">
        <v>143</v>
      </c>
      <c r="E258" s="146" t="s">
        <v>362</v>
      </c>
      <c r="F258" s="147" t="s">
        <v>363</v>
      </c>
      <c r="G258" s="148" t="s">
        <v>364</v>
      </c>
      <c r="H258" s="149">
        <v>1</v>
      </c>
      <c r="I258" s="150"/>
      <c r="J258" s="151">
        <f>ROUND(I258*H258,2)</f>
        <v>0</v>
      </c>
      <c r="K258" s="152"/>
      <c r="L258" s="33"/>
      <c r="M258" s="153" t="s">
        <v>1</v>
      </c>
      <c r="N258" s="154" t="s">
        <v>39</v>
      </c>
      <c r="O258" s="58"/>
      <c r="P258" s="155">
        <f>O258*H258</f>
        <v>0</v>
      </c>
      <c r="Q258" s="155">
        <v>0</v>
      </c>
      <c r="R258" s="155">
        <f>Q258*H258</f>
        <v>0</v>
      </c>
      <c r="S258" s="155">
        <v>0</v>
      </c>
      <c r="T258" s="156">
        <f>S258*H258</f>
        <v>0</v>
      </c>
      <c r="U258" s="32"/>
      <c r="V258" s="32"/>
      <c r="W258" s="32"/>
      <c r="X258" s="32"/>
      <c r="Y258" s="32"/>
      <c r="Z258" s="32"/>
      <c r="AA258" s="32"/>
      <c r="AB258" s="32"/>
      <c r="AC258" s="32"/>
      <c r="AD258" s="32"/>
      <c r="AE258" s="32"/>
      <c r="AR258" s="157" t="s">
        <v>203</v>
      </c>
      <c r="AT258" s="157" t="s">
        <v>143</v>
      </c>
      <c r="AU258" s="157" t="s">
        <v>82</v>
      </c>
      <c r="AY258" s="17" t="s">
        <v>140</v>
      </c>
      <c r="BE258" s="158">
        <f>IF(N258="základní",J258,0)</f>
        <v>0</v>
      </c>
      <c r="BF258" s="158">
        <f>IF(N258="snížená",J258,0)</f>
        <v>0</v>
      </c>
      <c r="BG258" s="158">
        <f>IF(N258="zákl. přenesená",J258,0)</f>
        <v>0</v>
      </c>
      <c r="BH258" s="158">
        <f>IF(N258="sníž. přenesená",J258,0)</f>
        <v>0</v>
      </c>
      <c r="BI258" s="158">
        <f>IF(N258="nulová",J258,0)</f>
        <v>0</v>
      </c>
      <c r="BJ258" s="17" t="s">
        <v>82</v>
      </c>
      <c r="BK258" s="158">
        <f>ROUND(I258*H258,2)</f>
        <v>0</v>
      </c>
      <c r="BL258" s="17" t="s">
        <v>203</v>
      </c>
      <c r="BM258" s="157" t="s">
        <v>365</v>
      </c>
    </row>
    <row r="259" spans="1:47" s="2" customFormat="1" ht="19.5">
      <c r="A259" s="32"/>
      <c r="B259" s="33"/>
      <c r="C259" s="32"/>
      <c r="D259" s="159" t="s">
        <v>149</v>
      </c>
      <c r="E259" s="32"/>
      <c r="F259" s="160" t="s">
        <v>363</v>
      </c>
      <c r="G259" s="32"/>
      <c r="H259" s="32"/>
      <c r="I259" s="161"/>
      <c r="J259" s="32"/>
      <c r="K259" s="32"/>
      <c r="L259" s="33"/>
      <c r="M259" s="162"/>
      <c r="N259" s="163"/>
      <c r="O259" s="58"/>
      <c r="P259" s="58"/>
      <c r="Q259" s="58"/>
      <c r="R259" s="58"/>
      <c r="S259" s="58"/>
      <c r="T259" s="59"/>
      <c r="U259" s="32"/>
      <c r="V259" s="32"/>
      <c r="W259" s="32"/>
      <c r="X259" s="32"/>
      <c r="Y259" s="32"/>
      <c r="Z259" s="32"/>
      <c r="AA259" s="32"/>
      <c r="AB259" s="32"/>
      <c r="AC259" s="32"/>
      <c r="AD259" s="32"/>
      <c r="AE259" s="32"/>
      <c r="AT259" s="17" t="s">
        <v>149</v>
      </c>
      <c r="AU259" s="17" t="s">
        <v>82</v>
      </c>
    </row>
    <row r="260" spans="1:65" s="2" customFormat="1" ht="66.75" customHeight="1">
      <c r="A260" s="32"/>
      <c r="B260" s="144"/>
      <c r="C260" s="145" t="s">
        <v>366</v>
      </c>
      <c r="D260" s="145" t="s">
        <v>143</v>
      </c>
      <c r="E260" s="146" t="s">
        <v>367</v>
      </c>
      <c r="F260" s="147" t="s">
        <v>368</v>
      </c>
      <c r="G260" s="148" t="s">
        <v>364</v>
      </c>
      <c r="H260" s="149">
        <v>1</v>
      </c>
      <c r="I260" s="150"/>
      <c r="J260" s="151">
        <f>ROUND(I260*H260,2)</f>
        <v>0</v>
      </c>
      <c r="K260" s="152"/>
      <c r="L260" s="33"/>
      <c r="M260" s="153" t="s">
        <v>1</v>
      </c>
      <c r="N260" s="154" t="s">
        <v>39</v>
      </c>
      <c r="O260" s="58"/>
      <c r="P260" s="155">
        <f>O260*H260</f>
        <v>0</v>
      </c>
      <c r="Q260" s="155">
        <v>0</v>
      </c>
      <c r="R260" s="155">
        <f>Q260*H260</f>
        <v>0</v>
      </c>
      <c r="S260" s="155">
        <v>0</v>
      </c>
      <c r="T260" s="156">
        <f>S260*H260</f>
        <v>0</v>
      </c>
      <c r="U260" s="32"/>
      <c r="V260" s="32"/>
      <c r="W260" s="32"/>
      <c r="X260" s="32"/>
      <c r="Y260" s="32"/>
      <c r="Z260" s="32"/>
      <c r="AA260" s="32"/>
      <c r="AB260" s="32"/>
      <c r="AC260" s="32"/>
      <c r="AD260" s="32"/>
      <c r="AE260" s="32"/>
      <c r="AR260" s="157" t="s">
        <v>203</v>
      </c>
      <c r="AT260" s="157" t="s">
        <v>143</v>
      </c>
      <c r="AU260" s="157" t="s">
        <v>82</v>
      </c>
      <c r="AY260" s="17" t="s">
        <v>140</v>
      </c>
      <c r="BE260" s="158">
        <f>IF(N260="základní",J260,0)</f>
        <v>0</v>
      </c>
      <c r="BF260" s="158">
        <f>IF(N260="snížená",J260,0)</f>
        <v>0</v>
      </c>
      <c r="BG260" s="158">
        <f>IF(N260="zákl. přenesená",J260,0)</f>
        <v>0</v>
      </c>
      <c r="BH260" s="158">
        <f>IF(N260="sníž. přenesená",J260,0)</f>
        <v>0</v>
      </c>
      <c r="BI260" s="158">
        <f>IF(N260="nulová",J260,0)</f>
        <v>0</v>
      </c>
      <c r="BJ260" s="17" t="s">
        <v>82</v>
      </c>
      <c r="BK260" s="158">
        <f>ROUND(I260*H260,2)</f>
        <v>0</v>
      </c>
      <c r="BL260" s="17" t="s">
        <v>203</v>
      </c>
      <c r="BM260" s="157" t="s">
        <v>369</v>
      </c>
    </row>
    <row r="261" spans="1:47" s="2" customFormat="1" ht="39">
      <c r="A261" s="32"/>
      <c r="B261" s="33"/>
      <c r="C261" s="32"/>
      <c r="D261" s="159" t="s">
        <v>149</v>
      </c>
      <c r="E261" s="32"/>
      <c r="F261" s="160" t="s">
        <v>368</v>
      </c>
      <c r="G261" s="32"/>
      <c r="H261" s="32"/>
      <c r="I261" s="161"/>
      <c r="J261" s="32"/>
      <c r="K261" s="32"/>
      <c r="L261" s="33"/>
      <c r="M261" s="162"/>
      <c r="N261" s="163"/>
      <c r="O261" s="58"/>
      <c r="P261" s="58"/>
      <c r="Q261" s="58"/>
      <c r="R261" s="58"/>
      <c r="S261" s="58"/>
      <c r="T261" s="59"/>
      <c r="U261" s="32"/>
      <c r="V261" s="32"/>
      <c r="W261" s="32"/>
      <c r="X261" s="32"/>
      <c r="Y261" s="32"/>
      <c r="Z261" s="32"/>
      <c r="AA261" s="32"/>
      <c r="AB261" s="32"/>
      <c r="AC261" s="32"/>
      <c r="AD261" s="32"/>
      <c r="AE261" s="32"/>
      <c r="AT261" s="17" t="s">
        <v>149</v>
      </c>
      <c r="AU261" s="17" t="s">
        <v>82</v>
      </c>
    </row>
    <row r="262" spans="1:65" s="2" customFormat="1" ht="16.5" customHeight="1">
      <c r="A262" s="32"/>
      <c r="B262" s="144"/>
      <c r="C262" s="145" t="s">
        <v>370</v>
      </c>
      <c r="D262" s="145" t="s">
        <v>143</v>
      </c>
      <c r="E262" s="146" t="s">
        <v>371</v>
      </c>
      <c r="F262" s="147" t="s">
        <v>372</v>
      </c>
      <c r="G262" s="148" t="s">
        <v>364</v>
      </c>
      <c r="H262" s="149">
        <v>1</v>
      </c>
      <c r="I262" s="150"/>
      <c r="J262" s="151">
        <f>ROUND(I262*H262,2)</f>
        <v>0</v>
      </c>
      <c r="K262" s="152"/>
      <c r="L262" s="33"/>
      <c r="M262" s="153" t="s">
        <v>1</v>
      </c>
      <c r="N262" s="154" t="s">
        <v>39</v>
      </c>
      <c r="O262" s="58"/>
      <c r="P262" s="155">
        <f>O262*H262</f>
        <v>0</v>
      </c>
      <c r="Q262" s="155">
        <v>0</v>
      </c>
      <c r="R262" s="155">
        <f>Q262*H262</f>
        <v>0</v>
      </c>
      <c r="S262" s="155">
        <v>0</v>
      </c>
      <c r="T262" s="156">
        <f>S262*H262</f>
        <v>0</v>
      </c>
      <c r="U262" s="32"/>
      <c r="V262" s="32"/>
      <c r="W262" s="32"/>
      <c r="X262" s="32"/>
      <c r="Y262" s="32"/>
      <c r="Z262" s="32"/>
      <c r="AA262" s="32"/>
      <c r="AB262" s="32"/>
      <c r="AC262" s="32"/>
      <c r="AD262" s="32"/>
      <c r="AE262" s="32"/>
      <c r="AR262" s="157" t="s">
        <v>203</v>
      </c>
      <c r="AT262" s="157" t="s">
        <v>143</v>
      </c>
      <c r="AU262" s="157" t="s">
        <v>82</v>
      </c>
      <c r="AY262" s="17" t="s">
        <v>140</v>
      </c>
      <c r="BE262" s="158">
        <f>IF(N262="základní",J262,0)</f>
        <v>0</v>
      </c>
      <c r="BF262" s="158">
        <f>IF(N262="snížená",J262,0)</f>
        <v>0</v>
      </c>
      <c r="BG262" s="158">
        <f>IF(N262="zákl. přenesená",J262,0)</f>
        <v>0</v>
      </c>
      <c r="BH262" s="158">
        <f>IF(N262="sníž. přenesená",J262,0)</f>
        <v>0</v>
      </c>
      <c r="BI262" s="158">
        <f>IF(N262="nulová",J262,0)</f>
        <v>0</v>
      </c>
      <c r="BJ262" s="17" t="s">
        <v>82</v>
      </c>
      <c r="BK262" s="158">
        <f>ROUND(I262*H262,2)</f>
        <v>0</v>
      </c>
      <c r="BL262" s="17" t="s">
        <v>203</v>
      </c>
      <c r="BM262" s="157" t="s">
        <v>373</v>
      </c>
    </row>
    <row r="263" spans="1:47" s="2" customFormat="1" ht="12">
      <c r="A263" s="32"/>
      <c r="B263" s="33"/>
      <c r="C263" s="32"/>
      <c r="D263" s="159" t="s">
        <v>149</v>
      </c>
      <c r="E263" s="32"/>
      <c r="F263" s="160" t="s">
        <v>372</v>
      </c>
      <c r="G263" s="32"/>
      <c r="H263" s="32"/>
      <c r="I263" s="161"/>
      <c r="J263" s="32"/>
      <c r="K263" s="32"/>
      <c r="L263" s="33"/>
      <c r="M263" s="183"/>
      <c r="N263" s="184"/>
      <c r="O263" s="185"/>
      <c r="P263" s="185"/>
      <c r="Q263" s="185"/>
      <c r="R263" s="185"/>
      <c r="S263" s="185"/>
      <c r="T263" s="186"/>
      <c r="U263" s="32"/>
      <c r="V263" s="32"/>
      <c r="W263" s="32"/>
      <c r="X263" s="32"/>
      <c r="Y263" s="32"/>
      <c r="Z263" s="32"/>
      <c r="AA263" s="32"/>
      <c r="AB263" s="32"/>
      <c r="AC263" s="32"/>
      <c r="AD263" s="32"/>
      <c r="AE263" s="32"/>
      <c r="AT263" s="17" t="s">
        <v>149</v>
      </c>
      <c r="AU263" s="17" t="s">
        <v>82</v>
      </c>
    </row>
    <row r="264" spans="1:31" s="2" customFormat="1" ht="6.95" customHeight="1">
      <c r="A264" s="32"/>
      <c r="B264" s="47"/>
      <c r="C264" s="48"/>
      <c r="D264" s="48"/>
      <c r="E264" s="48"/>
      <c r="F264" s="48"/>
      <c r="G264" s="48"/>
      <c r="H264" s="48"/>
      <c r="I264" s="48"/>
      <c r="J264" s="48"/>
      <c r="K264" s="48"/>
      <c r="L264" s="33"/>
      <c r="M264" s="32"/>
      <c r="O264" s="32"/>
      <c r="P264" s="32"/>
      <c r="Q264" s="32"/>
      <c r="R264" s="32"/>
      <c r="S264" s="32"/>
      <c r="T264" s="32"/>
      <c r="U264" s="32"/>
      <c r="V264" s="32"/>
      <c r="W264" s="32"/>
      <c r="X264" s="32"/>
      <c r="Y264" s="32"/>
      <c r="Z264" s="32"/>
      <c r="AA264" s="32"/>
      <c r="AB264" s="32"/>
      <c r="AC264" s="32"/>
      <c r="AD264" s="32"/>
      <c r="AE264" s="32"/>
    </row>
  </sheetData>
  <autoFilter ref="C123:K263"/>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2" t="s">
        <v>5</v>
      </c>
      <c r="M2" s="203"/>
      <c r="N2" s="203"/>
      <c r="O2" s="203"/>
      <c r="P2" s="203"/>
      <c r="Q2" s="203"/>
      <c r="R2" s="203"/>
      <c r="S2" s="203"/>
      <c r="T2" s="203"/>
      <c r="U2" s="203"/>
      <c r="V2" s="203"/>
      <c r="AT2" s="17" t="s">
        <v>99</v>
      </c>
    </row>
    <row r="3" spans="2:46" s="1" customFormat="1" ht="6.95" customHeight="1">
      <c r="B3" s="18"/>
      <c r="C3" s="19"/>
      <c r="D3" s="19"/>
      <c r="E3" s="19"/>
      <c r="F3" s="19"/>
      <c r="G3" s="19"/>
      <c r="H3" s="19"/>
      <c r="I3" s="19"/>
      <c r="J3" s="19"/>
      <c r="K3" s="19"/>
      <c r="L3" s="20"/>
      <c r="AT3" s="17" t="s">
        <v>84</v>
      </c>
    </row>
    <row r="4" spans="2:46" s="1" customFormat="1" ht="24.95" customHeight="1">
      <c r="B4" s="20"/>
      <c r="D4" s="21" t="s">
        <v>109</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2" t="str">
        <f>'Rekapitulace stavby'!K6</f>
        <v>Oprava trati v úseku Luka nad Jihlavou-Jihlava</v>
      </c>
      <c r="F7" s="243"/>
      <c r="G7" s="243"/>
      <c r="H7" s="243"/>
      <c r="L7" s="20"/>
    </row>
    <row r="8" spans="1:31" s="2" customFormat="1" ht="12" customHeight="1">
      <c r="A8" s="32"/>
      <c r="B8" s="33"/>
      <c r="C8" s="32"/>
      <c r="D8" s="27" t="s">
        <v>110</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32" t="s">
        <v>1051</v>
      </c>
      <c r="F9" s="241"/>
      <c r="G9" s="241"/>
      <c r="H9" s="241"/>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Správa železnic s.o.</v>
      </c>
      <c r="F15" s="32"/>
      <c r="G15" s="32"/>
      <c r="H15" s="32"/>
      <c r="I15" s="27"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14"/>
      <c r="G18" s="214"/>
      <c r="H18" s="21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24</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Sagasta s.r.o.</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18" t="s">
        <v>1</v>
      </c>
      <c r="F27" s="218"/>
      <c r="G27" s="218"/>
      <c r="H27" s="218"/>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34</v>
      </c>
      <c r="E30" s="32"/>
      <c r="F30" s="32"/>
      <c r="G30" s="32"/>
      <c r="H30" s="32"/>
      <c r="I30" s="32"/>
      <c r="J30" s="71">
        <f>ROUND(J127,2)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36</v>
      </c>
      <c r="G32" s="32"/>
      <c r="H32" s="32"/>
      <c r="I32" s="36" t="s">
        <v>35</v>
      </c>
      <c r="J32" s="36" t="s">
        <v>37</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38</v>
      </c>
      <c r="E33" s="27" t="s">
        <v>39</v>
      </c>
      <c r="F33" s="99">
        <f>ROUND((SUM(BE127:BE328)),2)</f>
        <v>0</v>
      </c>
      <c r="G33" s="32"/>
      <c r="H33" s="32"/>
      <c r="I33" s="100">
        <v>0.21</v>
      </c>
      <c r="J33" s="99">
        <f>ROUND(((SUM(BE127:BE328))*I33),2)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40</v>
      </c>
      <c r="F34" s="99">
        <f>ROUND((SUM(BF127:BF328)),2)</f>
        <v>0</v>
      </c>
      <c r="G34" s="32"/>
      <c r="H34" s="32"/>
      <c r="I34" s="100">
        <v>0.15</v>
      </c>
      <c r="J34" s="99">
        <f>ROUND(((SUM(BF127:BF328))*I34),2)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41</v>
      </c>
      <c r="F35" s="99">
        <f>ROUND((SUM(BG127:BG328)),2)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42</v>
      </c>
      <c r="F36" s="99">
        <f>ROUND((SUM(BH127:BH328)),2)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43</v>
      </c>
      <c r="F37" s="99">
        <f>ROUND((SUM(BI127:BI328)),2)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44</v>
      </c>
      <c r="E39" s="60"/>
      <c r="F39" s="60"/>
      <c r="G39" s="103" t="s">
        <v>45</v>
      </c>
      <c r="H39" s="104" t="s">
        <v>46</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49</v>
      </c>
      <c r="E61" s="35"/>
      <c r="F61" s="107" t="s">
        <v>50</v>
      </c>
      <c r="G61" s="45" t="s">
        <v>49</v>
      </c>
      <c r="H61" s="35"/>
      <c r="I61" s="35"/>
      <c r="J61" s="108" t="s">
        <v>50</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49</v>
      </c>
      <c r="E76" s="35"/>
      <c r="F76" s="107" t="s">
        <v>50</v>
      </c>
      <c r="G76" s="45" t="s">
        <v>49</v>
      </c>
      <c r="H76" s="35"/>
      <c r="I76" s="35"/>
      <c r="J76" s="108"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112</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Oprava trati v úseku Luka nad Jihlavou-Jihlava</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110</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32" t="str">
        <f>E9</f>
        <v>SO 01-20-01 - Železniční most v km 188,944</v>
      </c>
      <c r="F87" s="241"/>
      <c r="G87" s="241"/>
      <c r="H87" s="241"/>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Správa železnic s.o.</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Sagasta s.r.o.</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113</v>
      </c>
      <c r="D94" s="101"/>
      <c r="E94" s="101"/>
      <c r="F94" s="101"/>
      <c r="G94" s="101"/>
      <c r="H94" s="101"/>
      <c r="I94" s="101"/>
      <c r="J94" s="110" t="s">
        <v>114</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115</v>
      </c>
      <c r="D96" s="32"/>
      <c r="E96" s="32"/>
      <c r="F96" s="32"/>
      <c r="G96" s="32"/>
      <c r="H96" s="32"/>
      <c r="I96" s="32"/>
      <c r="J96" s="71">
        <f>J127</f>
        <v>0</v>
      </c>
      <c r="K96" s="32"/>
      <c r="L96" s="42"/>
      <c r="S96" s="32"/>
      <c r="T96" s="32"/>
      <c r="U96" s="32"/>
      <c r="V96" s="32"/>
      <c r="W96" s="32"/>
      <c r="X96" s="32"/>
      <c r="Y96" s="32"/>
      <c r="Z96" s="32"/>
      <c r="AA96" s="32"/>
      <c r="AB96" s="32"/>
      <c r="AC96" s="32"/>
      <c r="AD96" s="32"/>
      <c r="AE96" s="32"/>
      <c r="AU96" s="17" t="s">
        <v>116</v>
      </c>
    </row>
    <row r="97" spans="2:12" s="9" customFormat="1" ht="24.95" customHeight="1">
      <c r="B97" s="112"/>
      <c r="D97" s="113" t="s">
        <v>117</v>
      </c>
      <c r="E97" s="114"/>
      <c r="F97" s="114"/>
      <c r="G97" s="114"/>
      <c r="H97" s="114"/>
      <c r="I97" s="114"/>
      <c r="J97" s="115">
        <f>J128</f>
        <v>0</v>
      </c>
      <c r="L97" s="112"/>
    </row>
    <row r="98" spans="2:12" s="10" customFormat="1" ht="19.9" customHeight="1">
      <c r="B98" s="116"/>
      <c r="D98" s="117" t="s">
        <v>118</v>
      </c>
      <c r="E98" s="118"/>
      <c r="F98" s="118"/>
      <c r="G98" s="118"/>
      <c r="H98" s="118"/>
      <c r="I98" s="118"/>
      <c r="J98" s="119">
        <f>J129</f>
        <v>0</v>
      </c>
      <c r="L98" s="116"/>
    </row>
    <row r="99" spans="2:12" s="10" customFormat="1" ht="19.9" customHeight="1">
      <c r="B99" s="116"/>
      <c r="D99" s="117" t="s">
        <v>613</v>
      </c>
      <c r="E99" s="118"/>
      <c r="F99" s="118"/>
      <c r="G99" s="118"/>
      <c r="H99" s="118"/>
      <c r="I99" s="118"/>
      <c r="J99" s="119">
        <f>J181</f>
        <v>0</v>
      </c>
      <c r="L99" s="116"/>
    </row>
    <row r="100" spans="2:12" s="10" customFormat="1" ht="19.9" customHeight="1">
      <c r="B100" s="116"/>
      <c r="D100" s="117" t="s">
        <v>1052</v>
      </c>
      <c r="E100" s="118"/>
      <c r="F100" s="118"/>
      <c r="G100" s="118"/>
      <c r="H100" s="118"/>
      <c r="I100" s="118"/>
      <c r="J100" s="119">
        <f>J188</f>
        <v>0</v>
      </c>
      <c r="L100" s="116"/>
    </row>
    <row r="101" spans="2:12" s="10" customFormat="1" ht="19.9" customHeight="1">
      <c r="B101" s="116"/>
      <c r="D101" s="117" t="s">
        <v>1053</v>
      </c>
      <c r="E101" s="118"/>
      <c r="F101" s="118"/>
      <c r="G101" s="118"/>
      <c r="H101" s="118"/>
      <c r="I101" s="118"/>
      <c r="J101" s="119">
        <f>J214</f>
        <v>0</v>
      </c>
      <c r="L101" s="116"/>
    </row>
    <row r="102" spans="2:12" s="10" customFormat="1" ht="19.9" customHeight="1">
      <c r="B102" s="116"/>
      <c r="D102" s="117" t="s">
        <v>375</v>
      </c>
      <c r="E102" s="118"/>
      <c r="F102" s="118"/>
      <c r="G102" s="118"/>
      <c r="H102" s="118"/>
      <c r="I102" s="118"/>
      <c r="J102" s="119">
        <f>J244</f>
        <v>0</v>
      </c>
      <c r="L102" s="116"/>
    </row>
    <row r="103" spans="2:12" s="10" customFormat="1" ht="19.9" customHeight="1">
      <c r="B103" s="116"/>
      <c r="D103" s="117" t="s">
        <v>376</v>
      </c>
      <c r="E103" s="118"/>
      <c r="F103" s="118"/>
      <c r="G103" s="118"/>
      <c r="H103" s="118"/>
      <c r="I103" s="118"/>
      <c r="J103" s="119">
        <f>J274</f>
        <v>0</v>
      </c>
      <c r="L103" s="116"/>
    </row>
    <row r="104" spans="2:12" s="10" customFormat="1" ht="19.9" customHeight="1">
      <c r="B104" s="116"/>
      <c r="D104" s="117" t="s">
        <v>614</v>
      </c>
      <c r="E104" s="118"/>
      <c r="F104" s="118"/>
      <c r="G104" s="118"/>
      <c r="H104" s="118"/>
      <c r="I104" s="118"/>
      <c r="J104" s="119">
        <f>J283</f>
        <v>0</v>
      </c>
      <c r="L104" s="116"/>
    </row>
    <row r="105" spans="2:12" s="9" customFormat="1" ht="24.95" customHeight="1">
      <c r="B105" s="112"/>
      <c r="D105" s="113" t="s">
        <v>1054</v>
      </c>
      <c r="E105" s="114"/>
      <c r="F105" s="114"/>
      <c r="G105" s="114"/>
      <c r="H105" s="114"/>
      <c r="I105" s="114"/>
      <c r="J105" s="115">
        <f>J286</f>
        <v>0</v>
      </c>
      <c r="L105" s="112"/>
    </row>
    <row r="106" spans="2:12" s="10" customFormat="1" ht="19.9" customHeight="1">
      <c r="B106" s="116"/>
      <c r="D106" s="117" t="s">
        <v>1055</v>
      </c>
      <c r="E106" s="118"/>
      <c r="F106" s="118"/>
      <c r="G106" s="118"/>
      <c r="H106" s="118"/>
      <c r="I106" s="118"/>
      <c r="J106" s="119">
        <f>J287</f>
        <v>0</v>
      </c>
      <c r="L106" s="116"/>
    </row>
    <row r="107" spans="2:12" s="9" customFormat="1" ht="24.95" customHeight="1">
      <c r="B107" s="112"/>
      <c r="D107" s="113" t="s">
        <v>124</v>
      </c>
      <c r="E107" s="114"/>
      <c r="F107" s="114"/>
      <c r="G107" s="114"/>
      <c r="H107" s="114"/>
      <c r="I107" s="114"/>
      <c r="J107" s="115">
        <f>J324</f>
        <v>0</v>
      </c>
      <c r="L107" s="112"/>
    </row>
    <row r="108" spans="1:31" s="2" customFormat="1" ht="21.7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6.95" customHeight="1">
      <c r="A109" s="32"/>
      <c r="B109" s="47"/>
      <c r="C109" s="48"/>
      <c r="D109" s="48"/>
      <c r="E109" s="48"/>
      <c r="F109" s="48"/>
      <c r="G109" s="48"/>
      <c r="H109" s="48"/>
      <c r="I109" s="48"/>
      <c r="J109" s="48"/>
      <c r="K109" s="48"/>
      <c r="L109" s="42"/>
      <c r="S109" s="32"/>
      <c r="T109" s="32"/>
      <c r="U109" s="32"/>
      <c r="V109" s="32"/>
      <c r="W109" s="32"/>
      <c r="X109" s="32"/>
      <c r="Y109" s="32"/>
      <c r="Z109" s="32"/>
      <c r="AA109" s="32"/>
      <c r="AB109" s="32"/>
      <c r="AC109" s="32"/>
      <c r="AD109" s="32"/>
      <c r="AE109" s="32"/>
    </row>
    <row r="113" spans="1:31" s="2" customFormat="1" ht="6.95" customHeight="1">
      <c r="A113" s="32"/>
      <c r="B113" s="49"/>
      <c r="C113" s="50"/>
      <c r="D113" s="50"/>
      <c r="E113" s="50"/>
      <c r="F113" s="50"/>
      <c r="G113" s="50"/>
      <c r="H113" s="50"/>
      <c r="I113" s="50"/>
      <c r="J113" s="50"/>
      <c r="K113" s="50"/>
      <c r="L113" s="42"/>
      <c r="S113" s="32"/>
      <c r="T113" s="32"/>
      <c r="U113" s="32"/>
      <c r="V113" s="32"/>
      <c r="W113" s="32"/>
      <c r="X113" s="32"/>
      <c r="Y113" s="32"/>
      <c r="Z113" s="32"/>
      <c r="AA113" s="32"/>
      <c r="AB113" s="32"/>
      <c r="AC113" s="32"/>
      <c r="AD113" s="32"/>
      <c r="AE113" s="32"/>
    </row>
    <row r="114" spans="1:31" s="2" customFormat="1" ht="24.95" customHeight="1">
      <c r="A114" s="32"/>
      <c r="B114" s="33"/>
      <c r="C114" s="21" t="s">
        <v>125</v>
      </c>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16</v>
      </c>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6.5" customHeight="1">
      <c r="A117" s="32"/>
      <c r="B117" s="33"/>
      <c r="C117" s="32"/>
      <c r="D117" s="32"/>
      <c r="E117" s="242" t="str">
        <f>E7</f>
        <v>Oprava trati v úseku Luka nad Jihlavou-Jihlava</v>
      </c>
      <c r="F117" s="243"/>
      <c r="G117" s="243"/>
      <c r="H117" s="243"/>
      <c r="I117" s="32"/>
      <c r="J117" s="32"/>
      <c r="K117" s="32"/>
      <c r="L117" s="42"/>
      <c r="S117" s="32"/>
      <c r="T117" s="32"/>
      <c r="U117" s="32"/>
      <c r="V117" s="32"/>
      <c r="W117" s="32"/>
      <c r="X117" s="32"/>
      <c r="Y117" s="32"/>
      <c r="Z117" s="32"/>
      <c r="AA117" s="32"/>
      <c r="AB117" s="32"/>
      <c r="AC117" s="32"/>
      <c r="AD117" s="32"/>
      <c r="AE117" s="32"/>
    </row>
    <row r="118" spans="1:31" s="2" customFormat="1" ht="12" customHeight="1">
      <c r="A118" s="32"/>
      <c r="B118" s="33"/>
      <c r="C118" s="27" t="s">
        <v>110</v>
      </c>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6.5" customHeight="1">
      <c r="A119" s="32"/>
      <c r="B119" s="33"/>
      <c r="C119" s="32"/>
      <c r="D119" s="32"/>
      <c r="E119" s="232" t="str">
        <f>E9</f>
        <v>SO 01-20-01 - Železniční most v km 188,944</v>
      </c>
      <c r="F119" s="241"/>
      <c r="G119" s="241"/>
      <c r="H119" s="241"/>
      <c r="I119" s="32"/>
      <c r="J119" s="32"/>
      <c r="K119" s="32"/>
      <c r="L119" s="42"/>
      <c r="S119" s="32"/>
      <c r="T119" s="32"/>
      <c r="U119" s="32"/>
      <c r="V119" s="32"/>
      <c r="W119" s="32"/>
      <c r="X119" s="32"/>
      <c r="Y119" s="32"/>
      <c r="Z119" s="32"/>
      <c r="AA119" s="32"/>
      <c r="AB119" s="32"/>
      <c r="AC119" s="32"/>
      <c r="AD119" s="32"/>
      <c r="AE119" s="32"/>
    </row>
    <row r="120" spans="1:31" s="2" customFormat="1" ht="6.9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2" customFormat="1" ht="12" customHeight="1">
      <c r="A121" s="32"/>
      <c r="B121" s="33"/>
      <c r="C121" s="27" t="s">
        <v>20</v>
      </c>
      <c r="D121" s="32"/>
      <c r="E121" s="32"/>
      <c r="F121" s="25" t="str">
        <f>F12</f>
        <v xml:space="preserve"> </v>
      </c>
      <c r="G121" s="32"/>
      <c r="H121" s="32"/>
      <c r="I121" s="27" t="s">
        <v>22</v>
      </c>
      <c r="J121" s="55" t="str">
        <f>IF(J12="","",J12)</f>
        <v>Vyplň údaj</v>
      </c>
      <c r="K121" s="32"/>
      <c r="L121" s="42"/>
      <c r="S121" s="32"/>
      <c r="T121" s="32"/>
      <c r="U121" s="32"/>
      <c r="V121" s="32"/>
      <c r="W121" s="32"/>
      <c r="X121" s="32"/>
      <c r="Y121" s="32"/>
      <c r="Z121" s="32"/>
      <c r="AA121" s="32"/>
      <c r="AB121" s="32"/>
      <c r="AC121" s="32"/>
      <c r="AD121" s="32"/>
      <c r="AE121" s="32"/>
    </row>
    <row r="122" spans="1:31" s="2" customFormat="1" ht="6.95" customHeight="1">
      <c r="A122" s="32"/>
      <c r="B122" s="33"/>
      <c r="C122" s="32"/>
      <c r="D122" s="32"/>
      <c r="E122" s="32"/>
      <c r="F122" s="32"/>
      <c r="G122" s="32"/>
      <c r="H122" s="32"/>
      <c r="I122" s="32"/>
      <c r="J122" s="32"/>
      <c r="K122" s="32"/>
      <c r="L122" s="42"/>
      <c r="S122" s="32"/>
      <c r="T122" s="32"/>
      <c r="U122" s="32"/>
      <c r="V122" s="32"/>
      <c r="W122" s="32"/>
      <c r="X122" s="32"/>
      <c r="Y122" s="32"/>
      <c r="Z122" s="32"/>
      <c r="AA122" s="32"/>
      <c r="AB122" s="32"/>
      <c r="AC122" s="32"/>
      <c r="AD122" s="32"/>
      <c r="AE122" s="32"/>
    </row>
    <row r="123" spans="1:31" s="2" customFormat="1" ht="15.2" customHeight="1">
      <c r="A123" s="32"/>
      <c r="B123" s="33"/>
      <c r="C123" s="27" t="s">
        <v>23</v>
      </c>
      <c r="D123" s="32"/>
      <c r="E123" s="32"/>
      <c r="F123" s="25" t="str">
        <f>E15</f>
        <v>Správa železnic s.o.</v>
      </c>
      <c r="G123" s="32"/>
      <c r="H123" s="32"/>
      <c r="I123" s="27" t="s">
        <v>29</v>
      </c>
      <c r="J123" s="30" t="str">
        <f>E21</f>
        <v xml:space="preserve"> </v>
      </c>
      <c r="K123" s="32"/>
      <c r="L123" s="42"/>
      <c r="S123" s="32"/>
      <c r="T123" s="32"/>
      <c r="U123" s="32"/>
      <c r="V123" s="32"/>
      <c r="W123" s="32"/>
      <c r="X123" s="32"/>
      <c r="Y123" s="32"/>
      <c r="Z123" s="32"/>
      <c r="AA123" s="32"/>
      <c r="AB123" s="32"/>
      <c r="AC123" s="32"/>
      <c r="AD123" s="32"/>
      <c r="AE123" s="32"/>
    </row>
    <row r="124" spans="1:31" s="2" customFormat="1" ht="15.2" customHeight="1">
      <c r="A124" s="32"/>
      <c r="B124" s="33"/>
      <c r="C124" s="27" t="s">
        <v>27</v>
      </c>
      <c r="D124" s="32"/>
      <c r="E124" s="32"/>
      <c r="F124" s="25" t="str">
        <f>IF(E18="","",E18)</f>
        <v>Vyplň údaj</v>
      </c>
      <c r="G124" s="32"/>
      <c r="H124" s="32"/>
      <c r="I124" s="27" t="s">
        <v>31</v>
      </c>
      <c r="J124" s="30" t="str">
        <f>E24</f>
        <v>Sagasta s.r.o.</v>
      </c>
      <c r="K124" s="32"/>
      <c r="L124" s="42"/>
      <c r="S124" s="32"/>
      <c r="T124" s="32"/>
      <c r="U124" s="32"/>
      <c r="V124" s="32"/>
      <c r="W124" s="32"/>
      <c r="X124" s="32"/>
      <c r="Y124" s="32"/>
      <c r="Z124" s="32"/>
      <c r="AA124" s="32"/>
      <c r="AB124" s="32"/>
      <c r="AC124" s="32"/>
      <c r="AD124" s="32"/>
      <c r="AE124" s="32"/>
    </row>
    <row r="125" spans="1:31" s="2" customFormat="1" ht="10.35" customHeight="1">
      <c r="A125" s="32"/>
      <c r="B125" s="33"/>
      <c r="C125" s="32"/>
      <c r="D125" s="32"/>
      <c r="E125" s="32"/>
      <c r="F125" s="32"/>
      <c r="G125" s="32"/>
      <c r="H125" s="32"/>
      <c r="I125" s="32"/>
      <c r="J125" s="32"/>
      <c r="K125" s="32"/>
      <c r="L125" s="42"/>
      <c r="S125" s="32"/>
      <c r="T125" s="32"/>
      <c r="U125" s="32"/>
      <c r="V125" s="32"/>
      <c r="W125" s="32"/>
      <c r="X125" s="32"/>
      <c r="Y125" s="32"/>
      <c r="Z125" s="32"/>
      <c r="AA125" s="32"/>
      <c r="AB125" s="32"/>
      <c r="AC125" s="32"/>
      <c r="AD125" s="32"/>
      <c r="AE125" s="32"/>
    </row>
    <row r="126" spans="1:31" s="11" customFormat="1" ht="29.25" customHeight="1">
      <c r="A126" s="120"/>
      <c r="B126" s="121"/>
      <c r="C126" s="122" t="s">
        <v>126</v>
      </c>
      <c r="D126" s="123" t="s">
        <v>59</v>
      </c>
      <c r="E126" s="123" t="s">
        <v>55</v>
      </c>
      <c r="F126" s="123" t="s">
        <v>56</v>
      </c>
      <c r="G126" s="123" t="s">
        <v>127</v>
      </c>
      <c r="H126" s="123" t="s">
        <v>128</v>
      </c>
      <c r="I126" s="123" t="s">
        <v>129</v>
      </c>
      <c r="J126" s="124" t="s">
        <v>114</v>
      </c>
      <c r="K126" s="125" t="s">
        <v>130</v>
      </c>
      <c r="L126" s="126"/>
      <c r="M126" s="62" t="s">
        <v>1</v>
      </c>
      <c r="N126" s="63" t="s">
        <v>38</v>
      </c>
      <c r="O126" s="63" t="s">
        <v>131</v>
      </c>
      <c r="P126" s="63" t="s">
        <v>132</v>
      </c>
      <c r="Q126" s="63" t="s">
        <v>133</v>
      </c>
      <c r="R126" s="63" t="s">
        <v>134</v>
      </c>
      <c r="S126" s="63" t="s">
        <v>135</v>
      </c>
      <c r="T126" s="64" t="s">
        <v>136</v>
      </c>
      <c r="U126" s="120"/>
      <c r="V126" s="120"/>
      <c r="W126" s="120"/>
      <c r="X126" s="120"/>
      <c r="Y126" s="120"/>
      <c r="Z126" s="120"/>
      <c r="AA126" s="120"/>
      <c r="AB126" s="120"/>
      <c r="AC126" s="120"/>
      <c r="AD126" s="120"/>
      <c r="AE126" s="120"/>
    </row>
    <row r="127" spans="1:63" s="2" customFormat="1" ht="22.9" customHeight="1">
      <c r="A127" s="32"/>
      <c r="B127" s="33"/>
      <c r="C127" s="69" t="s">
        <v>137</v>
      </c>
      <c r="D127" s="32"/>
      <c r="E127" s="32"/>
      <c r="F127" s="32"/>
      <c r="G127" s="32"/>
      <c r="H127" s="32"/>
      <c r="I127" s="32"/>
      <c r="J127" s="127">
        <f>BK127</f>
        <v>0</v>
      </c>
      <c r="K127" s="32"/>
      <c r="L127" s="33"/>
      <c r="M127" s="65"/>
      <c r="N127" s="56"/>
      <c r="O127" s="66"/>
      <c r="P127" s="128">
        <f>P128+P286+P324</f>
        <v>0</v>
      </c>
      <c r="Q127" s="66"/>
      <c r="R127" s="128">
        <f>R128+R286+R324</f>
        <v>0</v>
      </c>
      <c r="S127" s="66"/>
      <c r="T127" s="129">
        <f>T128+T286+T324</f>
        <v>0</v>
      </c>
      <c r="U127" s="32"/>
      <c r="V127" s="32"/>
      <c r="W127" s="32"/>
      <c r="X127" s="32"/>
      <c r="Y127" s="32"/>
      <c r="Z127" s="32"/>
      <c r="AA127" s="32"/>
      <c r="AB127" s="32"/>
      <c r="AC127" s="32"/>
      <c r="AD127" s="32"/>
      <c r="AE127" s="32"/>
      <c r="AT127" s="17" t="s">
        <v>73</v>
      </c>
      <c r="AU127" s="17" t="s">
        <v>116</v>
      </c>
      <c r="BK127" s="130">
        <f>BK128+BK286+BK324</f>
        <v>0</v>
      </c>
    </row>
    <row r="128" spans="2:63" s="12" customFormat="1" ht="25.9" customHeight="1">
      <c r="B128" s="131"/>
      <c r="D128" s="132" t="s">
        <v>73</v>
      </c>
      <c r="E128" s="133" t="s">
        <v>138</v>
      </c>
      <c r="F128" s="133" t="s">
        <v>139</v>
      </c>
      <c r="I128" s="134"/>
      <c r="J128" s="135">
        <f>BK128</f>
        <v>0</v>
      </c>
      <c r="L128" s="131"/>
      <c r="M128" s="136"/>
      <c r="N128" s="137"/>
      <c r="O128" s="137"/>
      <c r="P128" s="138">
        <f>P129+P181+P188+P214+P244+P274+P283</f>
        <v>0</v>
      </c>
      <c r="Q128" s="137"/>
      <c r="R128" s="138">
        <f>R129+R181+R188+R214+R244+R274+R283</f>
        <v>0</v>
      </c>
      <c r="S128" s="137"/>
      <c r="T128" s="139">
        <f>T129+T181+T188+T214+T244+T274+T283</f>
        <v>0</v>
      </c>
      <c r="AR128" s="132" t="s">
        <v>82</v>
      </c>
      <c r="AT128" s="140" t="s">
        <v>73</v>
      </c>
      <c r="AU128" s="140" t="s">
        <v>74</v>
      </c>
      <c r="AY128" s="132" t="s">
        <v>140</v>
      </c>
      <c r="BK128" s="141">
        <f>BK129+BK181+BK188+BK214+BK244+BK274+BK283</f>
        <v>0</v>
      </c>
    </row>
    <row r="129" spans="2:63" s="12" customFormat="1" ht="22.9" customHeight="1">
      <c r="B129" s="131"/>
      <c r="D129" s="132" t="s">
        <v>73</v>
      </c>
      <c r="E129" s="142" t="s">
        <v>82</v>
      </c>
      <c r="F129" s="142" t="s">
        <v>141</v>
      </c>
      <c r="I129" s="134"/>
      <c r="J129" s="143">
        <f>BK129</f>
        <v>0</v>
      </c>
      <c r="L129" s="131"/>
      <c r="M129" s="136"/>
      <c r="N129" s="137"/>
      <c r="O129" s="137"/>
      <c r="P129" s="138">
        <f>SUM(P130:P180)</f>
        <v>0</v>
      </c>
      <c r="Q129" s="137"/>
      <c r="R129" s="138">
        <f>SUM(R130:R180)</f>
        <v>0</v>
      </c>
      <c r="S129" s="137"/>
      <c r="T129" s="139">
        <f>SUM(T130:T180)</f>
        <v>0</v>
      </c>
      <c r="AR129" s="132" t="s">
        <v>82</v>
      </c>
      <c r="AT129" s="140" t="s">
        <v>73</v>
      </c>
      <c r="AU129" s="140" t="s">
        <v>82</v>
      </c>
      <c r="AY129" s="132" t="s">
        <v>140</v>
      </c>
      <c r="BK129" s="141">
        <f>SUM(BK130:BK180)</f>
        <v>0</v>
      </c>
    </row>
    <row r="130" spans="1:65" s="2" customFormat="1" ht="37.9" customHeight="1">
      <c r="A130" s="32"/>
      <c r="B130" s="144"/>
      <c r="C130" s="145" t="s">
        <v>82</v>
      </c>
      <c r="D130" s="145" t="s">
        <v>143</v>
      </c>
      <c r="E130" s="146" t="s">
        <v>1056</v>
      </c>
      <c r="F130" s="147" t="s">
        <v>1057</v>
      </c>
      <c r="G130" s="148" t="s">
        <v>385</v>
      </c>
      <c r="H130" s="149">
        <v>155.42</v>
      </c>
      <c r="I130" s="150"/>
      <c r="J130" s="151">
        <f>ROUND(I130*H130,2)</f>
        <v>0</v>
      </c>
      <c r="K130" s="152"/>
      <c r="L130" s="33"/>
      <c r="M130" s="153" t="s">
        <v>1</v>
      </c>
      <c r="N130" s="154" t="s">
        <v>39</v>
      </c>
      <c r="O130" s="58"/>
      <c r="P130" s="155">
        <f>O130*H130</f>
        <v>0</v>
      </c>
      <c r="Q130" s="155">
        <v>0</v>
      </c>
      <c r="R130" s="155">
        <f>Q130*H130</f>
        <v>0</v>
      </c>
      <c r="S130" s="155">
        <v>0</v>
      </c>
      <c r="T130" s="156">
        <f>S130*H130</f>
        <v>0</v>
      </c>
      <c r="U130" s="32"/>
      <c r="V130" s="32"/>
      <c r="W130" s="32"/>
      <c r="X130" s="32"/>
      <c r="Y130" s="32"/>
      <c r="Z130" s="32"/>
      <c r="AA130" s="32"/>
      <c r="AB130" s="32"/>
      <c r="AC130" s="32"/>
      <c r="AD130" s="32"/>
      <c r="AE130" s="32"/>
      <c r="AR130" s="157" t="s">
        <v>147</v>
      </c>
      <c r="AT130" s="157" t="s">
        <v>143</v>
      </c>
      <c r="AU130" s="157" t="s">
        <v>84</v>
      </c>
      <c r="AY130" s="17" t="s">
        <v>140</v>
      </c>
      <c r="BE130" s="158">
        <f>IF(N130="základní",J130,0)</f>
        <v>0</v>
      </c>
      <c r="BF130" s="158">
        <f>IF(N130="snížená",J130,0)</f>
        <v>0</v>
      </c>
      <c r="BG130" s="158">
        <f>IF(N130="zákl. přenesená",J130,0)</f>
        <v>0</v>
      </c>
      <c r="BH130" s="158">
        <f>IF(N130="sníž. přenesená",J130,0)</f>
        <v>0</v>
      </c>
      <c r="BI130" s="158">
        <f>IF(N130="nulová",J130,0)</f>
        <v>0</v>
      </c>
      <c r="BJ130" s="17" t="s">
        <v>82</v>
      </c>
      <c r="BK130" s="158">
        <f>ROUND(I130*H130,2)</f>
        <v>0</v>
      </c>
      <c r="BL130" s="17" t="s">
        <v>147</v>
      </c>
      <c r="BM130" s="157" t="s">
        <v>84</v>
      </c>
    </row>
    <row r="131" spans="1:47" s="2" customFormat="1" ht="29.25">
      <c r="A131" s="32"/>
      <c r="B131" s="33"/>
      <c r="C131" s="32"/>
      <c r="D131" s="159" t="s">
        <v>149</v>
      </c>
      <c r="E131" s="32"/>
      <c r="F131" s="160" t="s">
        <v>1057</v>
      </c>
      <c r="G131" s="32"/>
      <c r="H131" s="32"/>
      <c r="I131" s="161"/>
      <c r="J131" s="32"/>
      <c r="K131" s="32"/>
      <c r="L131" s="33"/>
      <c r="M131" s="162"/>
      <c r="N131" s="163"/>
      <c r="O131" s="58"/>
      <c r="P131" s="58"/>
      <c r="Q131" s="58"/>
      <c r="R131" s="58"/>
      <c r="S131" s="58"/>
      <c r="T131" s="59"/>
      <c r="U131" s="32"/>
      <c r="V131" s="32"/>
      <c r="W131" s="32"/>
      <c r="X131" s="32"/>
      <c r="Y131" s="32"/>
      <c r="Z131" s="32"/>
      <c r="AA131" s="32"/>
      <c r="AB131" s="32"/>
      <c r="AC131" s="32"/>
      <c r="AD131" s="32"/>
      <c r="AE131" s="32"/>
      <c r="AT131" s="17" t="s">
        <v>149</v>
      </c>
      <c r="AU131" s="17" t="s">
        <v>84</v>
      </c>
    </row>
    <row r="132" spans="2:51" s="13" customFormat="1" ht="12">
      <c r="B132" s="175"/>
      <c r="D132" s="159" t="s">
        <v>196</v>
      </c>
      <c r="E132" s="182" t="s">
        <v>1</v>
      </c>
      <c r="F132" s="176" t="s">
        <v>1058</v>
      </c>
      <c r="H132" s="177">
        <v>155.42</v>
      </c>
      <c r="I132" s="178"/>
      <c r="L132" s="175"/>
      <c r="M132" s="179"/>
      <c r="N132" s="180"/>
      <c r="O132" s="180"/>
      <c r="P132" s="180"/>
      <c r="Q132" s="180"/>
      <c r="R132" s="180"/>
      <c r="S132" s="180"/>
      <c r="T132" s="181"/>
      <c r="AT132" s="182" t="s">
        <v>196</v>
      </c>
      <c r="AU132" s="182" t="s">
        <v>84</v>
      </c>
      <c r="AV132" s="13" t="s">
        <v>84</v>
      </c>
      <c r="AW132" s="13" t="s">
        <v>30</v>
      </c>
      <c r="AX132" s="13" t="s">
        <v>74</v>
      </c>
      <c r="AY132" s="182" t="s">
        <v>140</v>
      </c>
    </row>
    <row r="133" spans="2:51" s="14" customFormat="1" ht="12">
      <c r="B133" s="187"/>
      <c r="D133" s="159" t="s">
        <v>196</v>
      </c>
      <c r="E133" s="188" t="s">
        <v>1</v>
      </c>
      <c r="F133" s="189" t="s">
        <v>1059</v>
      </c>
      <c r="H133" s="190">
        <v>155.42</v>
      </c>
      <c r="I133" s="191"/>
      <c r="L133" s="187"/>
      <c r="M133" s="192"/>
      <c r="N133" s="193"/>
      <c r="O133" s="193"/>
      <c r="P133" s="193"/>
      <c r="Q133" s="193"/>
      <c r="R133" s="193"/>
      <c r="S133" s="193"/>
      <c r="T133" s="194"/>
      <c r="AT133" s="188" t="s">
        <v>196</v>
      </c>
      <c r="AU133" s="188" t="s">
        <v>84</v>
      </c>
      <c r="AV133" s="14" t="s">
        <v>147</v>
      </c>
      <c r="AW133" s="14" t="s">
        <v>30</v>
      </c>
      <c r="AX133" s="14" t="s">
        <v>82</v>
      </c>
      <c r="AY133" s="188" t="s">
        <v>140</v>
      </c>
    </row>
    <row r="134" spans="1:65" s="2" customFormat="1" ht="49.15" customHeight="1">
      <c r="A134" s="32"/>
      <c r="B134" s="144"/>
      <c r="C134" s="145" t="s">
        <v>84</v>
      </c>
      <c r="D134" s="145" t="s">
        <v>143</v>
      </c>
      <c r="E134" s="146" t="s">
        <v>1060</v>
      </c>
      <c r="F134" s="147" t="s">
        <v>1061</v>
      </c>
      <c r="G134" s="148" t="s">
        <v>385</v>
      </c>
      <c r="H134" s="149">
        <v>155.42</v>
      </c>
      <c r="I134" s="150"/>
      <c r="J134" s="151">
        <f>ROUND(I134*H134,2)</f>
        <v>0</v>
      </c>
      <c r="K134" s="152"/>
      <c r="L134" s="33"/>
      <c r="M134" s="153" t="s">
        <v>1</v>
      </c>
      <c r="N134" s="154" t="s">
        <v>39</v>
      </c>
      <c r="O134" s="58"/>
      <c r="P134" s="155">
        <f>O134*H134</f>
        <v>0</v>
      </c>
      <c r="Q134" s="155">
        <v>0</v>
      </c>
      <c r="R134" s="155">
        <f>Q134*H134</f>
        <v>0</v>
      </c>
      <c r="S134" s="155">
        <v>0</v>
      </c>
      <c r="T134" s="156">
        <f>S134*H134</f>
        <v>0</v>
      </c>
      <c r="U134" s="32"/>
      <c r="V134" s="32"/>
      <c r="W134" s="32"/>
      <c r="X134" s="32"/>
      <c r="Y134" s="32"/>
      <c r="Z134" s="32"/>
      <c r="AA134" s="32"/>
      <c r="AB134" s="32"/>
      <c r="AC134" s="32"/>
      <c r="AD134" s="32"/>
      <c r="AE134" s="32"/>
      <c r="AR134" s="157" t="s">
        <v>147</v>
      </c>
      <c r="AT134" s="157" t="s">
        <v>143</v>
      </c>
      <c r="AU134" s="157" t="s">
        <v>84</v>
      </c>
      <c r="AY134" s="17" t="s">
        <v>140</v>
      </c>
      <c r="BE134" s="158">
        <f>IF(N134="základní",J134,0)</f>
        <v>0</v>
      </c>
      <c r="BF134" s="158">
        <f>IF(N134="snížená",J134,0)</f>
        <v>0</v>
      </c>
      <c r="BG134" s="158">
        <f>IF(N134="zákl. přenesená",J134,0)</f>
        <v>0</v>
      </c>
      <c r="BH134" s="158">
        <f>IF(N134="sníž. přenesená",J134,0)</f>
        <v>0</v>
      </c>
      <c r="BI134" s="158">
        <f>IF(N134="nulová",J134,0)</f>
        <v>0</v>
      </c>
      <c r="BJ134" s="17" t="s">
        <v>82</v>
      </c>
      <c r="BK134" s="158">
        <f>ROUND(I134*H134,2)</f>
        <v>0</v>
      </c>
      <c r="BL134" s="17" t="s">
        <v>147</v>
      </c>
      <c r="BM134" s="157" t="s">
        <v>147</v>
      </c>
    </row>
    <row r="135" spans="1:47" s="2" customFormat="1" ht="29.25">
      <c r="A135" s="32"/>
      <c r="B135" s="33"/>
      <c r="C135" s="32"/>
      <c r="D135" s="159" t="s">
        <v>149</v>
      </c>
      <c r="E135" s="32"/>
      <c r="F135" s="160" t="s">
        <v>1061</v>
      </c>
      <c r="G135" s="32"/>
      <c r="H135" s="32"/>
      <c r="I135" s="161"/>
      <c r="J135" s="32"/>
      <c r="K135" s="32"/>
      <c r="L135" s="33"/>
      <c r="M135" s="162"/>
      <c r="N135" s="163"/>
      <c r="O135" s="58"/>
      <c r="P135" s="58"/>
      <c r="Q135" s="58"/>
      <c r="R135" s="58"/>
      <c r="S135" s="58"/>
      <c r="T135" s="59"/>
      <c r="U135" s="32"/>
      <c r="V135" s="32"/>
      <c r="W135" s="32"/>
      <c r="X135" s="32"/>
      <c r="Y135" s="32"/>
      <c r="Z135" s="32"/>
      <c r="AA135" s="32"/>
      <c r="AB135" s="32"/>
      <c r="AC135" s="32"/>
      <c r="AD135" s="32"/>
      <c r="AE135" s="32"/>
      <c r="AT135" s="17" t="s">
        <v>149</v>
      </c>
      <c r="AU135" s="17" t="s">
        <v>84</v>
      </c>
    </row>
    <row r="136" spans="2:51" s="13" customFormat="1" ht="12">
      <c r="B136" s="175"/>
      <c r="D136" s="159" t="s">
        <v>196</v>
      </c>
      <c r="E136" s="182" t="s">
        <v>1</v>
      </c>
      <c r="F136" s="176" t="s">
        <v>1058</v>
      </c>
      <c r="H136" s="177">
        <v>155.42</v>
      </c>
      <c r="I136" s="178"/>
      <c r="L136" s="175"/>
      <c r="M136" s="179"/>
      <c r="N136" s="180"/>
      <c r="O136" s="180"/>
      <c r="P136" s="180"/>
      <c r="Q136" s="180"/>
      <c r="R136" s="180"/>
      <c r="S136" s="180"/>
      <c r="T136" s="181"/>
      <c r="AT136" s="182" t="s">
        <v>196</v>
      </c>
      <c r="AU136" s="182" t="s">
        <v>84</v>
      </c>
      <c r="AV136" s="13" t="s">
        <v>84</v>
      </c>
      <c r="AW136" s="13" t="s">
        <v>30</v>
      </c>
      <c r="AX136" s="13" t="s">
        <v>74</v>
      </c>
      <c r="AY136" s="182" t="s">
        <v>140</v>
      </c>
    </row>
    <row r="137" spans="2:51" s="14" customFormat="1" ht="12">
      <c r="B137" s="187"/>
      <c r="D137" s="159" t="s">
        <v>196</v>
      </c>
      <c r="E137" s="188" t="s">
        <v>1</v>
      </c>
      <c r="F137" s="189" t="s">
        <v>1059</v>
      </c>
      <c r="H137" s="190">
        <v>155.42</v>
      </c>
      <c r="I137" s="191"/>
      <c r="L137" s="187"/>
      <c r="M137" s="192"/>
      <c r="N137" s="193"/>
      <c r="O137" s="193"/>
      <c r="P137" s="193"/>
      <c r="Q137" s="193"/>
      <c r="R137" s="193"/>
      <c r="S137" s="193"/>
      <c r="T137" s="194"/>
      <c r="AT137" s="188" t="s">
        <v>196</v>
      </c>
      <c r="AU137" s="188" t="s">
        <v>84</v>
      </c>
      <c r="AV137" s="14" t="s">
        <v>147</v>
      </c>
      <c r="AW137" s="14" t="s">
        <v>30</v>
      </c>
      <c r="AX137" s="14" t="s">
        <v>82</v>
      </c>
      <c r="AY137" s="188" t="s">
        <v>140</v>
      </c>
    </row>
    <row r="138" spans="1:65" s="2" customFormat="1" ht="62.65" customHeight="1">
      <c r="A138" s="32"/>
      <c r="B138" s="144"/>
      <c r="C138" s="145" t="s">
        <v>172</v>
      </c>
      <c r="D138" s="145" t="s">
        <v>143</v>
      </c>
      <c r="E138" s="146" t="s">
        <v>1062</v>
      </c>
      <c r="F138" s="147" t="s">
        <v>1063</v>
      </c>
      <c r="G138" s="148" t="s">
        <v>385</v>
      </c>
      <c r="H138" s="149">
        <v>155.42</v>
      </c>
      <c r="I138" s="150"/>
      <c r="J138" s="151">
        <f>ROUND(I138*H138,2)</f>
        <v>0</v>
      </c>
      <c r="K138" s="152"/>
      <c r="L138" s="33"/>
      <c r="M138" s="153" t="s">
        <v>1</v>
      </c>
      <c r="N138" s="154" t="s">
        <v>39</v>
      </c>
      <c r="O138" s="58"/>
      <c r="P138" s="155">
        <f>O138*H138</f>
        <v>0</v>
      </c>
      <c r="Q138" s="155">
        <v>0</v>
      </c>
      <c r="R138" s="155">
        <f>Q138*H138</f>
        <v>0</v>
      </c>
      <c r="S138" s="155">
        <v>0</v>
      </c>
      <c r="T138" s="156">
        <f>S138*H138</f>
        <v>0</v>
      </c>
      <c r="U138" s="32"/>
      <c r="V138" s="32"/>
      <c r="W138" s="32"/>
      <c r="X138" s="32"/>
      <c r="Y138" s="32"/>
      <c r="Z138" s="32"/>
      <c r="AA138" s="32"/>
      <c r="AB138" s="32"/>
      <c r="AC138" s="32"/>
      <c r="AD138" s="32"/>
      <c r="AE138" s="32"/>
      <c r="AR138" s="157" t="s">
        <v>147</v>
      </c>
      <c r="AT138" s="157" t="s">
        <v>143</v>
      </c>
      <c r="AU138" s="157" t="s">
        <v>84</v>
      </c>
      <c r="AY138" s="17" t="s">
        <v>140</v>
      </c>
      <c r="BE138" s="158">
        <f>IF(N138="základní",J138,0)</f>
        <v>0</v>
      </c>
      <c r="BF138" s="158">
        <f>IF(N138="snížená",J138,0)</f>
        <v>0</v>
      </c>
      <c r="BG138" s="158">
        <f>IF(N138="zákl. přenesená",J138,0)</f>
        <v>0</v>
      </c>
      <c r="BH138" s="158">
        <f>IF(N138="sníž. přenesená",J138,0)</f>
        <v>0</v>
      </c>
      <c r="BI138" s="158">
        <f>IF(N138="nulová",J138,0)</f>
        <v>0</v>
      </c>
      <c r="BJ138" s="17" t="s">
        <v>82</v>
      </c>
      <c r="BK138" s="158">
        <f>ROUND(I138*H138,2)</f>
        <v>0</v>
      </c>
      <c r="BL138" s="17" t="s">
        <v>147</v>
      </c>
      <c r="BM138" s="157" t="s">
        <v>554</v>
      </c>
    </row>
    <row r="139" spans="1:47" s="2" customFormat="1" ht="39">
      <c r="A139" s="32"/>
      <c r="B139" s="33"/>
      <c r="C139" s="32"/>
      <c r="D139" s="159" t="s">
        <v>149</v>
      </c>
      <c r="E139" s="32"/>
      <c r="F139" s="160" t="s">
        <v>1063</v>
      </c>
      <c r="G139" s="32"/>
      <c r="H139" s="32"/>
      <c r="I139" s="161"/>
      <c r="J139" s="32"/>
      <c r="K139" s="32"/>
      <c r="L139" s="33"/>
      <c r="M139" s="162"/>
      <c r="N139" s="163"/>
      <c r="O139" s="58"/>
      <c r="P139" s="58"/>
      <c r="Q139" s="58"/>
      <c r="R139" s="58"/>
      <c r="S139" s="58"/>
      <c r="T139" s="59"/>
      <c r="U139" s="32"/>
      <c r="V139" s="32"/>
      <c r="W139" s="32"/>
      <c r="X139" s="32"/>
      <c r="Y139" s="32"/>
      <c r="Z139" s="32"/>
      <c r="AA139" s="32"/>
      <c r="AB139" s="32"/>
      <c r="AC139" s="32"/>
      <c r="AD139" s="32"/>
      <c r="AE139" s="32"/>
      <c r="AT139" s="17" t="s">
        <v>149</v>
      </c>
      <c r="AU139" s="17" t="s">
        <v>84</v>
      </c>
    </row>
    <row r="140" spans="2:51" s="13" customFormat="1" ht="12">
      <c r="B140" s="175"/>
      <c r="D140" s="159" t="s">
        <v>196</v>
      </c>
      <c r="E140" s="182" t="s">
        <v>1</v>
      </c>
      <c r="F140" s="176" t="s">
        <v>1058</v>
      </c>
      <c r="H140" s="177">
        <v>155.42</v>
      </c>
      <c r="I140" s="178"/>
      <c r="L140" s="175"/>
      <c r="M140" s="179"/>
      <c r="N140" s="180"/>
      <c r="O140" s="180"/>
      <c r="P140" s="180"/>
      <c r="Q140" s="180"/>
      <c r="R140" s="180"/>
      <c r="S140" s="180"/>
      <c r="T140" s="181"/>
      <c r="AT140" s="182" t="s">
        <v>196</v>
      </c>
      <c r="AU140" s="182" t="s">
        <v>84</v>
      </c>
      <c r="AV140" s="13" t="s">
        <v>84</v>
      </c>
      <c r="AW140" s="13" t="s">
        <v>30</v>
      </c>
      <c r="AX140" s="13" t="s">
        <v>74</v>
      </c>
      <c r="AY140" s="182" t="s">
        <v>140</v>
      </c>
    </row>
    <row r="141" spans="2:51" s="14" customFormat="1" ht="12">
      <c r="B141" s="187"/>
      <c r="D141" s="159" t="s">
        <v>196</v>
      </c>
      <c r="E141" s="188" t="s">
        <v>1</v>
      </c>
      <c r="F141" s="189" t="s">
        <v>1059</v>
      </c>
      <c r="H141" s="190">
        <v>155.42</v>
      </c>
      <c r="I141" s="191"/>
      <c r="L141" s="187"/>
      <c r="M141" s="192"/>
      <c r="N141" s="193"/>
      <c r="O141" s="193"/>
      <c r="P141" s="193"/>
      <c r="Q141" s="193"/>
      <c r="R141" s="193"/>
      <c r="S141" s="193"/>
      <c r="T141" s="194"/>
      <c r="AT141" s="188" t="s">
        <v>196</v>
      </c>
      <c r="AU141" s="188" t="s">
        <v>84</v>
      </c>
      <c r="AV141" s="14" t="s">
        <v>147</v>
      </c>
      <c r="AW141" s="14" t="s">
        <v>30</v>
      </c>
      <c r="AX141" s="14" t="s">
        <v>82</v>
      </c>
      <c r="AY141" s="188" t="s">
        <v>140</v>
      </c>
    </row>
    <row r="142" spans="1:65" s="2" customFormat="1" ht="66.75" customHeight="1">
      <c r="A142" s="32"/>
      <c r="B142" s="144"/>
      <c r="C142" s="145" t="s">
        <v>147</v>
      </c>
      <c r="D142" s="145" t="s">
        <v>143</v>
      </c>
      <c r="E142" s="146" t="s">
        <v>399</v>
      </c>
      <c r="F142" s="147" t="s">
        <v>1064</v>
      </c>
      <c r="G142" s="148" t="s">
        <v>385</v>
      </c>
      <c r="H142" s="149">
        <v>777.1</v>
      </c>
      <c r="I142" s="150"/>
      <c r="J142" s="151">
        <f>ROUND(I142*H142,2)</f>
        <v>0</v>
      </c>
      <c r="K142" s="152"/>
      <c r="L142" s="33"/>
      <c r="M142" s="153" t="s">
        <v>1</v>
      </c>
      <c r="N142" s="154" t="s">
        <v>39</v>
      </c>
      <c r="O142" s="58"/>
      <c r="P142" s="155">
        <f>O142*H142</f>
        <v>0</v>
      </c>
      <c r="Q142" s="155">
        <v>0</v>
      </c>
      <c r="R142" s="155">
        <f>Q142*H142</f>
        <v>0</v>
      </c>
      <c r="S142" s="155">
        <v>0</v>
      </c>
      <c r="T142" s="156">
        <f>S142*H142</f>
        <v>0</v>
      </c>
      <c r="U142" s="32"/>
      <c r="V142" s="32"/>
      <c r="W142" s="32"/>
      <c r="X142" s="32"/>
      <c r="Y142" s="32"/>
      <c r="Z142" s="32"/>
      <c r="AA142" s="32"/>
      <c r="AB142" s="32"/>
      <c r="AC142" s="32"/>
      <c r="AD142" s="32"/>
      <c r="AE142" s="32"/>
      <c r="AR142" s="157" t="s">
        <v>147</v>
      </c>
      <c r="AT142" s="157" t="s">
        <v>143</v>
      </c>
      <c r="AU142" s="157" t="s">
        <v>84</v>
      </c>
      <c r="AY142" s="17" t="s">
        <v>140</v>
      </c>
      <c r="BE142" s="158">
        <f>IF(N142="základní",J142,0)</f>
        <v>0</v>
      </c>
      <c r="BF142" s="158">
        <f>IF(N142="snížená",J142,0)</f>
        <v>0</v>
      </c>
      <c r="BG142" s="158">
        <f>IF(N142="zákl. přenesená",J142,0)</f>
        <v>0</v>
      </c>
      <c r="BH142" s="158">
        <f>IF(N142="sníž. přenesená",J142,0)</f>
        <v>0</v>
      </c>
      <c r="BI142" s="158">
        <f>IF(N142="nulová",J142,0)</f>
        <v>0</v>
      </c>
      <c r="BJ142" s="17" t="s">
        <v>82</v>
      </c>
      <c r="BK142" s="158">
        <f>ROUND(I142*H142,2)</f>
        <v>0</v>
      </c>
      <c r="BL142" s="17" t="s">
        <v>147</v>
      </c>
      <c r="BM142" s="157" t="s">
        <v>163</v>
      </c>
    </row>
    <row r="143" spans="1:47" s="2" customFormat="1" ht="48.75">
      <c r="A143" s="32"/>
      <c r="B143" s="33"/>
      <c r="C143" s="32"/>
      <c r="D143" s="159" t="s">
        <v>149</v>
      </c>
      <c r="E143" s="32"/>
      <c r="F143" s="160" t="s">
        <v>402</v>
      </c>
      <c r="G143" s="32"/>
      <c r="H143" s="32"/>
      <c r="I143" s="161"/>
      <c r="J143" s="32"/>
      <c r="K143" s="32"/>
      <c r="L143" s="33"/>
      <c r="M143" s="162"/>
      <c r="N143" s="163"/>
      <c r="O143" s="58"/>
      <c r="P143" s="58"/>
      <c r="Q143" s="58"/>
      <c r="R143" s="58"/>
      <c r="S143" s="58"/>
      <c r="T143" s="59"/>
      <c r="U143" s="32"/>
      <c r="V143" s="32"/>
      <c r="W143" s="32"/>
      <c r="X143" s="32"/>
      <c r="Y143" s="32"/>
      <c r="Z143" s="32"/>
      <c r="AA143" s="32"/>
      <c r="AB143" s="32"/>
      <c r="AC143" s="32"/>
      <c r="AD143" s="32"/>
      <c r="AE143" s="32"/>
      <c r="AT143" s="17" t="s">
        <v>149</v>
      </c>
      <c r="AU143" s="17" t="s">
        <v>84</v>
      </c>
    </row>
    <row r="144" spans="2:51" s="13" customFormat="1" ht="12">
      <c r="B144" s="175"/>
      <c r="D144" s="159" t="s">
        <v>196</v>
      </c>
      <c r="E144" s="182" t="s">
        <v>1</v>
      </c>
      <c r="F144" s="176" t="s">
        <v>1065</v>
      </c>
      <c r="H144" s="177">
        <v>777.1</v>
      </c>
      <c r="I144" s="178"/>
      <c r="L144" s="175"/>
      <c r="M144" s="179"/>
      <c r="N144" s="180"/>
      <c r="O144" s="180"/>
      <c r="P144" s="180"/>
      <c r="Q144" s="180"/>
      <c r="R144" s="180"/>
      <c r="S144" s="180"/>
      <c r="T144" s="181"/>
      <c r="AT144" s="182" t="s">
        <v>196</v>
      </c>
      <c r="AU144" s="182" t="s">
        <v>84</v>
      </c>
      <c r="AV144" s="13" t="s">
        <v>84</v>
      </c>
      <c r="AW144" s="13" t="s">
        <v>30</v>
      </c>
      <c r="AX144" s="13" t="s">
        <v>74</v>
      </c>
      <c r="AY144" s="182" t="s">
        <v>140</v>
      </c>
    </row>
    <row r="145" spans="2:51" s="14" customFormat="1" ht="12">
      <c r="B145" s="187"/>
      <c r="D145" s="159" t="s">
        <v>196</v>
      </c>
      <c r="E145" s="188" t="s">
        <v>1</v>
      </c>
      <c r="F145" s="189" t="s">
        <v>1059</v>
      </c>
      <c r="H145" s="190">
        <v>777.1</v>
      </c>
      <c r="I145" s="191"/>
      <c r="L145" s="187"/>
      <c r="M145" s="192"/>
      <c r="N145" s="193"/>
      <c r="O145" s="193"/>
      <c r="P145" s="193"/>
      <c r="Q145" s="193"/>
      <c r="R145" s="193"/>
      <c r="S145" s="193"/>
      <c r="T145" s="194"/>
      <c r="AT145" s="188" t="s">
        <v>196</v>
      </c>
      <c r="AU145" s="188" t="s">
        <v>84</v>
      </c>
      <c r="AV145" s="14" t="s">
        <v>147</v>
      </c>
      <c r="AW145" s="14" t="s">
        <v>30</v>
      </c>
      <c r="AX145" s="14" t="s">
        <v>82</v>
      </c>
      <c r="AY145" s="188" t="s">
        <v>140</v>
      </c>
    </row>
    <row r="146" spans="1:65" s="2" customFormat="1" ht="44.25" customHeight="1">
      <c r="A146" s="32"/>
      <c r="B146" s="144"/>
      <c r="C146" s="145" t="s">
        <v>151</v>
      </c>
      <c r="D146" s="145" t="s">
        <v>143</v>
      </c>
      <c r="E146" s="146" t="s">
        <v>1066</v>
      </c>
      <c r="F146" s="147" t="s">
        <v>553</v>
      </c>
      <c r="G146" s="148" t="s">
        <v>342</v>
      </c>
      <c r="H146" s="149">
        <v>295.298</v>
      </c>
      <c r="I146" s="150"/>
      <c r="J146" s="151">
        <f>ROUND(I146*H146,2)</f>
        <v>0</v>
      </c>
      <c r="K146" s="152"/>
      <c r="L146" s="33"/>
      <c r="M146" s="153" t="s">
        <v>1</v>
      </c>
      <c r="N146" s="154" t="s">
        <v>39</v>
      </c>
      <c r="O146" s="58"/>
      <c r="P146" s="155">
        <f>O146*H146</f>
        <v>0</v>
      </c>
      <c r="Q146" s="155">
        <v>0</v>
      </c>
      <c r="R146" s="155">
        <f>Q146*H146</f>
        <v>0</v>
      </c>
      <c r="S146" s="155">
        <v>0</v>
      </c>
      <c r="T146" s="156">
        <f>S146*H146</f>
        <v>0</v>
      </c>
      <c r="U146" s="32"/>
      <c r="V146" s="32"/>
      <c r="W146" s="32"/>
      <c r="X146" s="32"/>
      <c r="Y146" s="32"/>
      <c r="Z146" s="32"/>
      <c r="AA146" s="32"/>
      <c r="AB146" s="32"/>
      <c r="AC146" s="32"/>
      <c r="AD146" s="32"/>
      <c r="AE146" s="32"/>
      <c r="AR146" s="157" t="s">
        <v>147</v>
      </c>
      <c r="AT146" s="157" t="s">
        <v>143</v>
      </c>
      <c r="AU146" s="157" t="s">
        <v>84</v>
      </c>
      <c r="AY146" s="17" t="s">
        <v>140</v>
      </c>
      <c r="BE146" s="158">
        <f>IF(N146="základní",J146,0)</f>
        <v>0</v>
      </c>
      <c r="BF146" s="158">
        <f>IF(N146="snížená",J146,0)</f>
        <v>0</v>
      </c>
      <c r="BG146" s="158">
        <f>IF(N146="zákl. přenesená",J146,0)</f>
        <v>0</v>
      </c>
      <c r="BH146" s="158">
        <f>IF(N146="sníž. přenesená",J146,0)</f>
        <v>0</v>
      </c>
      <c r="BI146" s="158">
        <f>IF(N146="nulová",J146,0)</f>
        <v>0</v>
      </c>
      <c r="BJ146" s="17" t="s">
        <v>82</v>
      </c>
      <c r="BK146" s="158">
        <f>ROUND(I146*H146,2)</f>
        <v>0</v>
      </c>
      <c r="BL146" s="17" t="s">
        <v>147</v>
      </c>
      <c r="BM146" s="157" t="s">
        <v>801</v>
      </c>
    </row>
    <row r="147" spans="1:47" s="2" customFormat="1" ht="29.25">
      <c r="A147" s="32"/>
      <c r="B147" s="33"/>
      <c r="C147" s="32"/>
      <c r="D147" s="159" t="s">
        <v>149</v>
      </c>
      <c r="E147" s="32"/>
      <c r="F147" s="160" t="s">
        <v>553</v>
      </c>
      <c r="G147" s="32"/>
      <c r="H147" s="32"/>
      <c r="I147" s="161"/>
      <c r="J147" s="32"/>
      <c r="K147" s="32"/>
      <c r="L147" s="33"/>
      <c r="M147" s="162"/>
      <c r="N147" s="163"/>
      <c r="O147" s="58"/>
      <c r="P147" s="58"/>
      <c r="Q147" s="58"/>
      <c r="R147" s="58"/>
      <c r="S147" s="58"/>
      <c r="T147" s="59"/>
      <c r="U147" s="32"/>
      <c r="V147" s="32"/>
      <c r="W147" s="32"/>
      <c r="X147" s="32"/>
      <c r="Y147" s="32"/>
      <c r="Z147" s="32"/>
      <c r="AA147" s="32"/>
      <c r="AB147" s="32"/>
      <c r="AC147" s="32"/>
      <c r="AD147" s="32"/>
      <c r="AE147" s="32"/>
      <c r="AT147" s="17" t="s">
        <v>149</v>
      </c>
      <c r="AU147" s="17" t="s">
        <v>84</v>
      </c>
    </row>
    <row r="148" spans="2:51" s="13" customFormat="1" ht="12">
      <c r="B148" s="175"/>
      <c r="D148" s="159" t="s">
        <v>196</v>
      </c>
      <c r="E148" s="182" t="s">
        <v>1</v>
      </c>
      <c r="F148" s="176" t="s">
        <v>1067</v>
      </c>
      <c r="H148" s="177">
        <v>295.298</v>
      </c>
      <c r="I148" s="178"/>
      <c r="L148" s="175"/>
      <c r="M148" s="179"/>
      <c r="N148" s="180"/>
      <c r="O148" s="180"/>
      <c r="P148" s="180"/>
      <c r="Q148" s="180"/>
      <c r="R148" s="180"/>
      <c r="S148" s="180"/>
      <c r="T148" s="181"/>
      <c r="AT148" s="182" t="s">
        <v>196</v>
      </c>
      <c r="AU148" s="182" t="s">
        <v>84</v>
      </c>
      <c r="AV148" s="13" t="s">
        <v>84</v>
      </c>
      <c r="AW148" s="13" t="s">
        <v>30</v>
      </c>
      <c r="AX148" s="13" t="s">
        <v>74</v>
      </c>
      <c r="AY148" s="182" t="s">
        <v>140</v>
      </c>
    </row>
    <row r="149" spans="2:51" s="14" customFormat="1" ht="12">
      <c r="B149" s="187"/>
      <c r="D149" s="159" t="s">
        <v>196</v>
      </c>
      <c r="E149" s="188" t="s">
        <v>1</v>
      </c>
      <c r="F149" s="189" t="s">
        <v>1059</v>
      </c>
      <c r="H149" s="190">
        <v>295.298</v>
      </c>
      <c r="I149" s="191"/>
      <c r="L149" s="187"/>
      <c r="M149" s="192"/>
      <c r="N149" s="193"/>
      <c r="O149" s="193"/>
      <c r="P149" s="193"/>
      <c r="Q149" s="193"/>
      <c r="R149" s="193"/>
      <c r="S149" s="193"/>
      <c r="T149" s="194"/>
      <c r="AT149" s="188" t="s">
        <v>196</v>
      </c>
      <c r="AU149" s="188" t="s">
        <v>84</v>
      </c>
      <c r="AV149" s="14" t="s">
        <v>147</v>
      </c>
      <c r="AW149" s="14" t="s">
        <v>30</v>
      </c>
      <c r="AX149" s="14" t="s">
        <v>82</v>
      </c>
      <c r="AY149" s="188" t="s">
        <v>140</v>
      </c>
    </row>
    <row r="150" spans="1:65" s="2" customFormat="1" ht="37.9" customHeight="1">
      <c r="A150" s="32"/>
      <c r="B150" s="144"/>
      <c r="C150" s="145" t="s">
        <v>554</v>
      </c>
      <c r="D150" s="145" t="s">
        <v>143</v>
      </c>
      <c r="E150" s="146" t="s">
        <v>1068</v>
      </c>
      <c r="F150" s="147" t="s">
        <v>1069</v>
      </c>
      <c r="G150" s="148" t="s">
        <v>385</v>
      </c>
      <c r="H150" s="149">
        <v>155.42</v>
      </c>
      <c r="I150" s="150"/>
      <c r="J150" s="151">
        <f>ROUND(I150*H150,2)</f>
        <v>0</v>
      </c>
      <c r="K150" s="152"/>
      <c r="L150" s="33"/>
      <c r="M150" s="153" t="s">
        <v>1</v>
      </c>
      <c r="N150" s="154" t="s">
        <v>39</v>
      </c>
      <c r="O150" s="58"/>
      <c r="P150" s="155">
        <f>O150*H150</f>
        <v>0</v>
      </c>
      <c r="Q150" s="155">
        <v>0</v>
      </c>
      <c r="R150" s="155">
        <f>Q150*H150</f>
        <v>0</v>
      </c>
      <c r="S150" s="155">
        <v>0</v>
      </c>
      <c r="T150" s="156">
        <f>S150*H150</f>
        <v>0</v>
      </c>
      <c r="U150" s="32"/>
      <c r="V150" s="32"/>
      <c r="W150" s="32"/>
      <c r="X150" s="32"/>
      <c r="Y150" s="32"/>
      <c r="Z150" s="32"/>
      <c r="AA150" s="32"/>
      <c r="AB150" s="32"/>
      <c r="AC150" s="32"/>
      <c r="AD150" s="32"/>
      <c r="AE150" s="32"/>
      <c r="AR150" s="157" t="s">
        <v>147</v>
      </c>
      <c r="AT150" s="157" t="s">
        <v>143</v>
      </c>
      <c r="AU150" s="157" t="s">
        <v>84</v>
      </c>
      <c r="AY150" s="17" t="s">
        <v>140</v>
      </c>
      <c r="BE150" s="158">
        <f>IF(N150="základní",J150,0)</f>
        <v>0</v>
      </c>
      <c r="BF150" s="158">
        <f>IF(N150="snížená",J150,0)</f>
        <v>0</v>
      </c>
      <c r="BG150" s="158">
        <f>IF(N150="zákl. přenesená",J150,0)</f>
        <v>0</v>
      </c>
      <c r="BH150" s="158">
        <f>IF(N150="sníž. přenesená",J150,0)</f>
        <v>0</v>
      </c>
      <c r="BI150" s="158">
        <f>IF(N150="nulová",J150,0)</f>
        <v>0</v>
      </c>
      <c r="BJ150" s="17" t="s">
        <v>82</v>
      </c>
      <c r="BK150" s="158">
        <f>ROUND(I150*H150,2)</f>
        <v>0</v>
      </c>
      <c r="BL150" s="17" t="s">
        <v>147</v>
      </c>
      <c r="BM150" s="157" t="s">
        <v>624</v>
      </c>
    </row>
    <row r="151" spans="1:47" s="2" customFormat="1" ht="19.5">
      <c r="A151" s="32"/>
      <c r="B151" s="33"/>
      <c r="C151" s="32"/>
      <c r="D151" s="159" t="s">
        <v>149</v>
      </c>
      <c r="E151" s="32"/>
      <c r="F151" s="160" t="s">
        <v>1069</v>
      </c>
      <c r="G151" s="32"/>
      <c r="H151" s="32"/>
      <c r="I151" s="161"/>
      <c r="J151" s="32"/>
      <c r="K151" s="32"/>
      <c r="L151" s="33"/>
      <c r="M151" s="162"/>
      <c r="N151" s="163"/>
      <c r="O151" s="58"/>
      <c r="P151" s="58"/>
      <c r="Q151" s="58"/>
      <c r="R151" s="58"/>
      <c r="S151" s="58"/>
      <c r="T151" s="59"/>
      <c r="U151" s="32"/>
      <c r="V151" s="32"/>
      <c r="W151" s="32"/>
      <c r="X151" s="32"/>
      <c r="Y151" s="32"/>
      <c r="Z151" s="32"/>
      <c r="AA151" s="32"/>
      <c r="AB151" s="32"/>
      <c r="AC151" s="32"/>
      <c r="AD151" s="32"/>
      <c r="AE151" s="32"/>
      <c r="AT151" s="17" t="s">
        <v>149</v>
      </c>
      <c r="AU151" s="17" t="s">
        <v>84</v>
      </c>
    </row>
    <row r="152" spans="2:51" s="13" customFormat="1" ht="12">
      <c r="B152" s="175"/>
      <c r="D152" s="159" t="s">
        <v>196</v>
      </c>
      <c r="E152" s="182" t="s">
        <v>1</v>
      </c>
      <c r="F152" s="176" t="s">
        <v>1070</v>
      </c>
      <c r="H152" s="177">
        <v>155.42</v>
      </c>
      <c r="I152" s="178"/>
      <c r="L152" s="175"/>
      <c r="M152" s="179"/>
      <c r="N152" s="180"/>
      <c r="O152" s="180"/>
      <c r="P152" s="180"/>
      <c r="Q152" s="180"/>
      <c r="R152" s="180"/>
      <c r="S152" s="180"/>
      <c r="T152" s="181"/>
      <c r="AT152" s="182" t="s">
        <v>196</v>
      </c>
      <c r="AU152" s="182" t="s">
        <v>84</v>
      </c>
      <c r="AV152" s="13" t="s">
        <v>84</v>
      </c>
      <c r="AW152" s="13" t="s">
        <v>30</v>
      </c>
      <c r="AX152" s="13" t="s">
        <v>74</v>
      </c>
      <c r="AY152" s="182" t="s">
        <v>140</v>
      </c>
    </row>
    <row r="153" spans="2:51" s="14" customFormat="1" ht="12">
      <c r="B153" s="187"/>
      <c r="D153" s="159" t="s">
        <v>196</v>
      </c>
      <c r="E153" s="188" t="s">
        <v>1</v>
      </c>
      <c r="F153" s="189" t="s">
        <v>1059</v>
      </c>
      <c r="H153" s="190">
        <v>155.42</v>
      </c>
      <c r="I153" s="191"/>
      <c r="L153" s="187"/>
      <c r="M153" s="192"/>
      <c r="N153" s="193"/>
      <c r="O153" s="193"/>
      <c r="P153" s="193"/>
      <c r="Q153" s="193"/>
      <c r="R153" s="193"/>
      <c r="S153" s="193"/>
      <c r="T153" s="194"/>
      <c r="AT153" s="188" t="s">
        <v>196</v>
      </c>
      <c r="AU153" s="188" t="s">
        <v>84</v>
      </c>
      <c r="AV153" s="14" t="s">
        <v>147</v>
      </c>
      <c r="AW153" s="14" t="s">
        <v>30</v>
      </c>
      <c r="AX153" s="14" t="s">
        <v>82</v>
      </c>
      <c r="AY153" s="188" t="s">
        <v>140</v>
      </c>
    </row>
    <row r="154" spans="1:65" s="2" customFormat="1" ht="66.75" customHeight="1">
      <c r="A154" s="32"/>
      <c r="B154" s="144"/>
      <c r="C154" s="145" t="s">
        <v>181</v>
      </c>
      <c r="D154" s="145" t="s">
        <v>143</v>
      </c>
      <c r="E154" s="146" t="s">
        <v>1071</v>
      </c>
      <c r="F154" s="147" t="s">
        <v>1072</v>
      </c>
      <c r="G154" s="148" t="s">
        <v>385</v>
      </c>
      <c r="H154" s="149">
        <v>44.36</v>
      </c>
      <c r="I154" s="150"/>
      <c r="J154" s="151">
        <f>ROUND(I154*H154,2)</f>
        <v>0</v>
      </c>
      <c r="K154" s="152"/>
      <c r="L154" s="33"/>
      <c r="M154" s="153" t="s">
        <v>1</v>
      </c>
      <c r="N154" s="154" t="s">
        <v>39</v>
      </c>
      <c r="O154" s="58"/>
      <c r="P154" s="155">
        <f>O154*H154</f>
        <v>0</v>
      </c>
      <c r="Q154" s="155">
        <v>0</v>
      </c>
      <c r="R154" s="155">
        <f>Q154*H154</f>
        <v>0</v>
      </c>
      <c r="S154" s="155">
        <v>0</v>
      </c>
      <c r="T154" s="156">
        <f>S154*H154</f>
        <v>0</v>
      </c>
      <c r="U154" s="32"/>
      <c r="V154" s="32"/>
      <c r="W154" s="32"/>
      <c r="X154" s="32"/>
      <c r="Y154" s="32"/>
      <c r="Z154" s="32"/>
      <c r="AA154" s="32"/>
      <c r="AB154" s="32"/>
      <c r="AC154" s="32"/>
      <c r="AD154" s="32"/>
      <c r="AE154" s="32"/>
      <c r="AR154" s="157" t="s">
        <v>147</v>
      </c>
      <c r="AT154" s="157" t="s">
        <v>143</v>
      </c>
      <c r="AU154" s="157" t="s">
        <v>84</v>
      </c>
      <c r="AY154" s="17" t="s">
        <v>140</v>
      </c>
      <c r="BE154" s="158">
        <f>IF(N154="základní",J154,0)</f>
        <v>0</v>
      </c>
      <c r="BF154" s="158">
        <f>IF(N154="snížená",J154,0)</f>
        <v>0</v>
      </c>
      <c r="BG154" s="158">
        <f>IF(N154="zákl. přenesená",J154,0)</f>
        <v>0</v>
      </c>
      <c r="BH154" s="158">
        <f>IF(N154="sníž. přenesená",J154,0)</f>
        <v>0</v>
      </c>
      <c r="BI154" s="158">
        <f>IF(N154="nulová",J154,0)</f>
        <v>0</v>
      </c>
      <c r="BJ154" s="17" t="s">
        <v>82</v>
      </c>
      <c r="BK154" s="158">
        <f>ROUND(I154*H154,2)</f>
        <v>0</v>
      </c>
      <c r="BL154" s="17" t="s">
        <v>147</v>
      </c>
      <c r="BM154" s="157" t="s">
        <v>629</v>
      </c>
    </row>
    <row r="155" spans="1:47" s="2" customFormat="1" ht="39">
      <c r="A155" s="32"/>
      <c r="B155" s="33"/>
      <c r="C155" s="32"/>
      <c r="D155" s="159" t="s">
        <v>149</v>
      </c>
      <c r="E155" s="32"/>
      <c r="F155" s="160" t="s">
        <v>1072</v>
      </c>
      <c r="G155" s="32"/>
      <c r="H155" s="32"/>
      <c r="I155" s="161"/>
      <c r="J155" s="32"/>
      <c r="K155" s="32"/>
      <c r="L155" s="33"/>
      <c r="M155" s="162"/>
      <c r="N155" s="163"/>
      <c r="O155" s="58"/>
      <c r="P155" s="58"/>
      <c r="Q155" s="58"/>
      <c r="R155" s="58"/>
      <c r="S155" s="58"/>
      <c r="T155" s="59"/>
      <c r="U155" s="32"/>
      <c r="V155" s="32"/>
      <c r="W155" s="32"/>
      <c r="X155" s="32"/>
      <c r="Y155" s="32"/>
      <c r="Z155" s="32"/>
      <c r="AA155" s="32"/>
      <c r="AB155" s="32"/>
      <c r="AC155" s="32"/>
      <c r="AD155" s="32"/>
      <c r="AE155" s="32"/>
      <c r="AT155" s="17" t="s">
        <v>149</v>
      </c>
      <c r="AU155" s="17" t="s">
        <v>84</v>
      </c>
    </row>
    <row r="156" spans="2:51" s="13" customFormat="1" ht="12">
      <c r="B156" s="175"/>
      <c r="D156" s="159" t="s">
        <v>196</v>
      </c>
      <c r="E156" s="182" t="s">
        <v>1</v>
      </c>
      <c r="F156" s="176" t="s">
        <v>1073</v>
      </c>
      <c r="H156" s="177">
        <v>3.36</v>
      </c>
      <c r="I156" s="178"/>
      <c r="L156" s="175"/>
      <c r="M156" s="179"/>
      <c r="N156" s="180"/>
      <c r="O156" s="180"/>
      <c r="P156" s="180"/>
      <c r="Q156" s="180"/>
      <c r="R156" s="180"/>
      <c r="S156" s="180"/>
      <c r="T156" s="181"/>
      <c r="AT156" s="182" t="s">
        <v>196</v>
      </c>
      <c r="AU156" s="182" t="s">
        <v>84</v>
      </c>
      <c r="AV156" s="13" t="s">
        <v>84</v>
      </c>
      <c r="AW156" s="13" t="s">
        <v>30</v>
      </c>
      <c r="AX156" s="13" t="s">
        <v>74</v>
      </c>
      <c r="AY156" s="182" t="s">
        <v>140</v>
      </c>
    </row>
    <row r="157" spans="2:51" s="13" customFormat="1" ht="12">
      <c r="B157" s="175"/>
      <c r="D157" s="159" t="s">
        <v>196</v>
      </c>
      <c r="E157" s="182" t="s">
        <v>1</v>
      </c>
      <c r="F157" s="176" t="s">
        <v>1074</v>
      </c>
      <c r="H157" s="177">
        <v>41</v>
      </c>
      <c r="I157" s="178"/>
      <c r="L157" s="175"/>
      <c r="M157" s="179"/>
      <c r="N157" s="180"/>
      <c r="O157" s="180"/>
      <c r="P157" s="180"/>
      <c r="Q157" s="180"/>
      <c r="R157" s="180"/>
      <c r="S157" s="180"/>
      <c r="T157" s="181"/>
      <c r="AT157" s="182" t="s">
        <v>196</v>
      </c>
      <c r="AU157" s="182" t="s">
        <v>84</v>
      </c>
      <c r="AV157" s="13" t="s">
        <v>84</v>
      </c>
      <c r="AW157" s="13" t="s">
        <v>30</v>
      </c>
      <c r="AX157" s="13" t="s">
        <v>74</v>
      </c>
      <c r="AY157" s="182" t="s">
        <v>140</v>
      </c>
    </row>
    <row r="158" spans="2:51" s="14" customFormat="1" ht="12">
      <c r="B158" s="187"/>
      <c r="D158" s="159" t="s">
        <v>196</v>
      </c>
      <c r="E158" s="188" t="s">
        <v>1</v>
      </c>
      <c r="F158" s="189" t="s">
        <v>1059</v>
      </c>
      <c r="H158" s="190">
        <v>44.36</v>
      </c>
      <c r="I158" s="191"/>
      <c r="L158" s="187"/>
      <c r="M158" s="192"/>
      <c r="N158" s="193"/>
      <c r="O158" s="193"/>
      <c r="P158" s="193"/>
      <c r="Q158" s="193"/>
      <c r="R158" s="193"/>
      <c r="S158" s="193"/>
      <c r="T158" s="194"/>
      <c r="AT158" s="188" t="s">
        <v>196</v>
      </c>
      <c r="AU158" s="188" t="s">
        <v>84</v>
      </c>
      <c r="AV158" s="14" t="s">
        <v>147</v>
      </c>
      <c r="AW158" s="14" t="s">
        <v>30</v>
      </c>
      <c r="AX158" s="14" t="s">
        <v>82</v>
      </c>
      <c r="AY158" s="188" t="s">
        <v>140</v>
      </c>
    </row>
    <row r="159" spans="1:65" s="2" customFormat="1" ht="16.5" customHeight="1">
      <c r="A159" s="32"/>
      <c r="B159" s="144"/>
      <c r="C159" s="164" t="s">
        <v>163</v>
      </c>
      <c r="D159" s="164" t="s">
        <v>160</v>
      </c>
      <c r="E159" s="165" t="s">
        <v>1075</v>
      </c>
      <c r="F159" s="166" t="s">
        <v>1076</v>
      </c>
      <c r="G159" s="167" t="s">
        <v>342</v>
      </c>
      <c r="H159" s="168">
        <v>93.156</v>
      </c>
      <c r="I159" s="169"/>
      <c r="J159" s="170">
        <f>ROUND(I159*H159,2)</f>
        <v>0</v>
      </c>
      <c r="K159" s="171"/>
      <c r="L159" s="172"/>
      <c r="M159" s="173" t="s">
        <v>1</v>
      </c>
      <c r="N159" s="174" t="s">
        <v>39</v>
      </c>
      <c r="O159" s="58"/>
      <c r="P159" s="155">
        <f>O159*H159</f>
        <v>0</v>
      </c>
      <c r="Q159" s="155">
        <v>0</v>
      </c>
      <c r="R159" s="155">
        <f>Q159*H159</f>
        <v>0</v>
      </c>
      <c r="S159" s="155">
        <v>0</v>
      </c>
      <c r="T159" s="156">
        <f>S159*H159</f>
        <v>0</v>
      </c>
      <c r="U159" s="32"/>
      <c r="V159" s="32"/>
      <c r="W159" s="32"/>
      <c r="X159" s="32"/>
      <c r="Y159" s="32"/>
      <c r="Z159" s="32"/>
      <c r="AA159" s="32"/>
      <c r="AB159" s="32"/>
      <c r="AC159" s="32"/>
      <c r="AD159" s="32"/>
      <c r="AE159" s="32"/>
      <c r="AR159" s="157" t="s">
        <v>163</v>
      </c>
      <c r="AT159" s="157" t="s">
        <v>160</v>
      </c>
      <c r="AU159" s="157" t="s">
        <v>84</v>
      </c>
      <c r="AY159" s="17" t="s">
        <v>140</v>
      </c>
      <c r="BE159" s="158">
        <f>IF(N159="základní",J159,0)</f>
        <v>0</v>
      </c>
      <c r="BF159" s="158">
        <f>IF(N159="snížená",J159,0)</f>
        <v>0</v>
      </c>
      <c r="BG159" s="158">
        <f>IF(N159="zákl. přenesená",J159,0)</f>
        <v>0</v>
      </c>
      <c r="BH159" s="158">
        <f>IF(N159="sníž. přenesená",J159,0)</f>
        <v>0</v>
      </c>
      <c r="BI159" s="158">
        <f>IF(N159="nulová",J159,0)</f>
        <v>0</v>
      </c>
      <c r="BJ159" s="17" t="s">
        <v>82</v>
      </c>
      <c r="BK159" s="158">
        <f>ROUND(I159*H159,2)</f>
        <v>0</v>
      </c>
      <c r="BL159" s="17" t="s">
        <v>147</v>
      </c>
      <c r="BM159" s="157" t="s">
        <v>301</v>
      </c>
    </row>
    <row r="160" spans="1:47" s="2" customFormat="1" ht="12">
      <c r="A160" s="32"/>
      <c r="B160" s="33"/>
      <c r="C160" s="32"/>
      <c r="D160" s="159" t="s">
        <v>149</v>
      </c>
      <c r="E160" s="32"/>
      <c r="F160" s="160" t="s">
        <v>1076</v>
      </c>
      <c r="G160" s="32"/>
      <c r="H160" s="32"/>
      <c r="I160" s="161"/>
      <c r="J160" s="32"/>
      <c r="K160" s="32"/>
      <c r="L160" s="33"/>
      <c r="M160" s="162"/>
      <c r="N160" s="163"/>
      <c r="O160" s="58"/>
      <c r="P160" s="58"/>
      <c r="Q160" s="58"/>
      <c r="R160" s="58"/>
      <c r="S160" s="58"/>
      <c r="T160" s="59"/>
      <c r="U160" s="32"/>
      <c r="V160" s="32"/>
      <c r="W160" s="32"/>
      <c r="X160" s="32"/>
      <c r="Y160" s="32"/>
      <c r="Z160" s="32"/>
      <c r="AA160" s="32"/>
      <c r="AB160" s="32"/>
      <c r="AC160" s="32"/>
      <c r="AD160" s="32"/>
      <c r="AE160" s="32"/>
      <c r="AT160" s="17" t="s">
        <v>149</v>
      </c>
      <c r="AU160" s="17" t="s">
        <v>84</v>
      </c>
    </row>
    <row r="161" spans="1:65" s="2" customFormat="1" ht="37.9" customHeight="1">
      <c r="A161" s="32"/>
      <c r="B161" s="144"/>
      <c r="C161" s="145" t="s">
        <v>277</v>
      </c>
      <c r="D161" s="145" t="s">
        <v>143</v>
      </c>
      <c r="E161" s="146" t="s">
        <v>1077</v>
      </c>
      <c r="F161" s="147" t="s">
        <v>1078</v>
      </c>
      <c r="G161" s="148" t="s">
        <v>379</v>
      </c>
      <c r="H161" s="149">
        <v>45.92</v>
      </c>
      <c r="I161" s="150"/>
      <c r="J161" s="151">
        <f>ROUND(I161*H161,2)</f>
        <v>0</v>
      </c>
      <c r="K161" s="152"/>
      <c r="L161" s="33"/>
      <c r="M161" s="153" t="s">
        <v>1</v>
      </c>
      <c r="N161" s="154" t="s">
        <v>39</v>
      </c>
      <c r="O161" s="58"/>
      <c r="P161" s="155">
        <f>O161*H161</f>
        <v>0</v>
      </c>
      <c r="Q161" s="155">
        <v>0</v>
      </c>
      <c r="R161" s="155">
        <f>Q161*H161</f>
        <v>0</v>
      </c>
      <c r="S161" s="155">
        <v>0</v>
      </c>
      <c r="T161" s="156">
        <f>S161*H161</f>
        <v>0</v>
      </c>
      <c r="U161" s="32"/>
      <c r="V161" s="32"/>
      <c r="W161" s="32"/>
      <c r="X161" s="32"/>
      <c r="Y161" s="32"/>
      <c r="Z161" s="32"/>
      <c r="AA161" s="32"/>
      <c r="AB161" s="32"/>
      <c r="AC161" s="32"/>
      <c r="AD161" s="32"/>
      <c r="AE161" s="32"/>
      <c r="AR161" s="157" t="s">
        <v>147</v>
      </c>
      <c r="AT161" s="157" t="s">
        <v>143</v>
      </c>
      <c r="AU161" s="157" t="s">
        <v>84</v>
      </c>
      <c r="AY161" s="17" t="s">
        <v>140</v>
      </c>
      <c r="BE161" s="158">
        <f>IF(N161="základní",J161,0)</f>
        <v>0</v>
      </c>
      <c r="BF161" s="158">
        <f>IF(N161="snížená",J161,0)</f>
        <v>0</v>
      </c>
      <c r="BG161" s="158">
        <f>IF(N161="zákl. přenesená",J161,0)</f>
        <v>0</v>
      </c>
      <c r="BH161" s="158">
        <f>IF(N161="sníž. přenesená",J161,0)</f>
        <v>0</v>
      </c>
      <c r="BI161" s="158">
        <f>IF(N161="nulová",J161,0)</f>
        <v>0</v>
      </c>
      <c r="BJ161" s="17" t="s">
        <v>82</v>
      </c>
      <c r="BK161" s="158">
        <f>ROUND(I161*H161,2)</f>
        <v>0</v>
      </c>
      <c r="BL161" s="17" t="s">
        <v>147</v>
      </c>
      <c r="BM161" s="157" t="s">
        <v>260</v>
      </c>
    </row>
    <row r="162" spans="1:47" s="2" customFormat="1" ht="19.5">
      <c r="A162" s="32"/>
      <c r="B162" s="33"/>
      <c r="C162" s="32"/>
      <c r="D162" s="159" t="s">
        <v>149</v>
      </c>
      <c r="E162" s="32"/>
      <c r="F162" s="160" t="s">
        <v>1078</v>
      </c>
      <c r="G162" s="32"/>
      <c r="H162" s="32"/>
      <c r="I162" s="161"/>
      <c r="J162" s="32"/>
      <c r="K162" s="32"/>
      <c r="L162" s="33"/>
      <c r="M162" s="162"/>
      <c r="N162" s="163"/>
      <c r="O162" s="58"/>
      <c r="P162" s="58"/>
      <c r="Q162" s="58"/>
      <c r="R162" s="58"/>
      <c r="S162" s="58"/>
      <c r="T162" s="59"/>
      <c r="U162" s="32"/>
      <c r="V162" s="32"/>
      <c r="W162" s="32"/>
      <c r="X162" s="32"/>
      <c r="Y162" s="32"/>
      <c r="Z162" s="32"/>
      <c r="AA162" s="32"/>
      <c r="AB162" s="32"/>
      <c r="AC162" s="32"/>
      <c r="AD162" s="32"/>
      <c r="AE162" s="32"/>
      <c r="AT162" s="17" t="s">
        <v>149</v>
      </c>
      <c r="AU162" s="17" t="s">
        <v>84</v>
      </c>
    </row>
    <row r="163" spans="2:51" s="13" customFormat="1" ht="12">
      <c r="B163" s="175"/>
      <c r="D163" s="159" t="s">
        <v>196</v>
      </c>
      <c r="E163" s="182" t="s">
        <v>1</v>
      </c>
      <c r="F163" s="176" t="s">
        <v>1079</v>
      </c>
      <c r="H163" s="177">
        <v>45.92</v>
      </c>
      <c r="I163" s="178"/>
      <c r="L163" s="175"/>
      <c r="M163" s="179"/>
      <c r="N163" s="180"/>
      <c r="O163" s="180"/>
      <c r="P163" s="180"/>
      <c r="Q163" s="180"/>
      <c r="R163" s="180"/>
      <c r="S163" s="180"/>
      <c r="T163" s="181"/>
      <c r="AT163" s="182" t="s">
        <v>196</v>
      </c>
      <c r="AU163" s="182" t="s">
        <v>84</v>
      </c>
      <c r="AV163" s="13" t="s">
        <v>84</v>
      </c>
      <c r="AW163" s="13" t="s">
        <v>30</v>
      </c>
      <c r="AX163" s="13" t="s">
        <v>74</v>
      </c>
      <c r="AY163" s="182" t="s">
        <v>140</v>
      </c>
    </row>
    <row r="164" spans="2:51" s="14" customFormat="1" ht="12">
      <c r="B164" s="187"/>
      <c r="D164" s="159" t="s">
        <v>196</v>
      </c>
      <c r="E164" s="188" t="s">
        <v>1</v>
      </c>
      <c r="F164" s="189" t="s">
        <v>1059</v>
      </c>
      <c r="H164" s="190">
        <v>45.92</v>
      </c>
      <c r="I164" s="191"/>
      <c r="L164" s="187"/>
      <c r="M164" s="192"/>
      <c r="N164" s="193"/>
      <c r="O164" s="193"/>
      <c r="P164" s="193"/>
      <c r="Q164" s="193"/>
      <c r="R164" s="193"/>
      <c r="S164" s="193"/>
      <c r="T164" s="194"/>
      <c r="AT164" s="188" t="s">
        <v>196</v>
      </c>
      <c r="AU164" s="188" t="s">
        <v>84</v>
      </c>
      <c r="AV164" s="14" t="s">
        <v>147</v>
      </c>
      <c r="AW164" s="14" t="s">
        <v>30</v>
      </c>
      <c r="AX164" s="14" t="s">
        <v>82</v>
      </c>
      <c r="AY164" s="188" t="s">
        <v>140</v>
      </c>
    </row>
    <row r="165" spans="1:65" s="2" customFormat="1" ht="16.5" customHeight="1">
      <c r="A165" s="32"/>
      <c r="B165" s="144"/>
      <c r="C165" s="145" t="s">
        <v>801</v>
      </c>
      <c r="D165" s="145" t="s">
        <v>143</v>
      </c>
      <c r="E165" s="146" t="s">
        <v>1080</v>
      </c>
      <c r="F165" s="147" t="s">
        <v>1081</v>
      </c>
      <c r="G165" s="148" t="s">
        <v>379</v>
      </c>
      <c r="H165" s="149">
        <v>45.92</v>
      </c>
      <c r="I165" s="150"/>
      <c r="J165" s="151">
        <f>ROUND(I165*H165,2)</f>
        <v>0</v>
      </c>
      <c r="K165" s="152"/>
      <c r="L165" s="33"/>
      <c r="M165" s="153" t="s">
        <v>1</v>
      </c>
      <c r="N165" s="154" t="s">
        <v>39</v>
      </c>
      <c r="O165" s="58"/>
      <c r="P165" s="155">
        <f>O165*H165</f>
        <v>0</v>
      </c>
      <c r="Q165" s="155">
        <v>0</v>
      </c>
      <c r="R165" s="155">
        <f>Q165*H165</f>
        <v>0</v>
      </c>
      <c r="S165" s="155">
        <v>0</v>
      </c>
      <c r="T165" s="156">
        <f>S165*H165</f>
        <v>0</v>
      </c>
      <c r="U165" s="32"/>
      <c r="V165" s="32"/>
      <c r="W165" s="32"/>
      <c r="X165" s="32"/>
      <c r="Y165" s="32"/>
      <c r="Z165" s="32"/>
      <c r="AA165" s="32"/>
      <c r="AB165" s="32"/>
      <c r="AC165" s="32"/>
      <c r="AD165" s="32"/>
      <c r="AE165" s="32"/>
      <c r="AR165" s="157" t="s">
        <v>147</v>
      </c>
      <c r="AT165" s="157" t="s">
        <v>143</v>
      </c>
      <c r="AU165" s="157" t="s">
        <v>84</v>
      </c>
      <c r="AY165" s="17" t="s">
        <v>140</v>
      </c>
      <c r="BE165" s="158">
        <f>IF(N165="základní",J165,0)</f>
        <v>0</v>
      </c>
      <c r="BF165" s="158">
        <f>IF(N165="snížená",J165,0)</f>
        <v>0</v>
      </c>
      <c r="BG165" s="158">
        <f>IF(N165="zákl. přenesená",J165,0)</f>
        <v>0</v>
      </c>
      <c r="BH165" s="158">
        <f>IF(N165="sníž. přenesená",J165,0)</f>
        <v>0</v>
      </c>
      <c r="BI165" s="158">
        <f>IF(N165="nulová",J165,0)</f>
        <v>0</v>
      </c>
      <c r="BJ165" s="17" t="s">
        <v>82</v>
      </c>
      <c r="BK165" s="158">
        <f>ROUND(I165*H165,2)</f>
        <v>0</v>
      </c>
      <c r="BL165" s="17" t="s">
        <v>147</v>
      </c>
      <c r="BM165" s="157" t="s">
        <v>393</v>
      </c>
    </row>
    <row r="166" spans="1:47" s="2" customFormat="1" ht="12">
      <c r="A166" s="32"/>
      <c r="B166" s="33"/>
      <c r="C166" s="32"/>
      <c r="D166" s="159" t="s">
        <v>149</v>
      </c>
      <c r="E166" s="32"/>
      <c r="F166" s="160" t="s">
        <v>1081</v>
      </c>
      <c r="G166" s="32"/>
      <c r="H166" s="32"/>
      <c r="I166" s="161"/>
      <c r="J166" s="32"/>
      <c r="K166" s="32"/>
      <c r="L166" s="33"/>
      <c r="M166" s="162"/>
      <c r="N166" s="163"/>
      <c r="O166" s="58"/>
      <c r="P166" s="58"/>
      <c r="Q166" s="58"/>
      <c r="R166" s="58"/>
      <c r="S166" s="58"/>
      <c r="T166" s="59"/>
      <c r="U166" s="32"/>
      <c r="V166" s="32"/>
      <c r="W166" s="32"/>
      <c r="X166" s="32"/>
      <c r="Y166" s="32"/>
      <c r="Z166" s="32"/>
      <c r="AA166" s="32"/>
      <c r="AB166" s="32"/>
      <c r="AC166" s="32"/>
      <c r="AD166" s="32"/>
      <c r="AE166" s="32"/>
      <c r="AT166" s="17" t="s">
        <v>149</v>
      </c>
      <c r="AU166" s="17" t="s">
        <v>84</v>
      </c>
    </row>
    <row r="167" spans="2:51" s="13" customFormat="1" ht="12">
      <c r="B167" s="175"/>
      <c r="D167" s="159" t="s">
        <v>196</v>
      </c>
      <c r="E167" s="182" t="s">
        <v>1</v>
      </c>
      <c r="F167" s="176" t="s">
        <v>1079</v>
      </c>
      <c r="H167" s="177">
        <v>45.92</v>
      </c>
      <c r="I167" s="178"/>
      <c r="L167" s="175"/>
      <c r="M167" s="179"/>
      <c r="N167" s="180"/>
      <c r="O167" s="180"/>
      <c r="P167" s="180"/>
      <c r="Q167" s="180"/>
      <c r="R167" s="180"/>
      <c r="S167" s="180"/>
      <c r="T167" s="181"/>
      <c r="AT167" s="182" t="s">
        <v>196</v>
      </c>
      <c r="AU167" s="182" t="s">
        <v>84</v>
      </c>
      <c r="AV167" s="13" t="s">
        <v>84</v>
      </c>
      <c r="AW167" s="13" t="s">
        <v>30</v>
      </c>
      <c r="AX167" s="13" t="s">
        <v>74</v>
      </c>
      <c r="AY167" s="182" t="s">
        <v>140</v>
      </c>
    </row>
    <row r="168" spans="2:51" s="14" customFormat="1" ht="12">
      <c r="B168" s="187"/>
      <c r="D168" s="159" t="s">
        <v>196</v>
      </c>
      <c r="E168" s="188" t="s">
        <v>1</v>
      </c>
      <c r="F168" s="189" t="s">
        <v>1059</v>
      </c>
      <c r="H168" s="190">
        <v>45.92</v>
      </c>
      <c r="I168" s="191"/>
      <c r="L168" s="187"/>
      <c r="M168" s="192"/>
      <c r="N168" s="193"/>
      <c r="O168" s="193"/>
      <c r="P168" s="193"/>
      <c r="Q168" s="193"/>
      <c r="R168" s="193"/>
      <c r="S168" s="193"/>
      <c r="T168" s="194"/>
      <c r="AT168" s="188" t="s">
        <v>196</v>
      </c>
      <c r="AU168" s="188" t="s">
        <v>84</v>
      </c>
      <c r="AV168" s="14" t="s">
        <v>147</v>
      </c>
      <c r="AW168" s="14" t="s">
        <v>30</v>
      </c>
      <c r="AX168" s="14" t="s">
        <v>82</v>
      </c>
      <c r="AY168" s="188" t="s">
        <v>140</v>
      </c>
    </row>
    <row r="169" spans="1:65" s="2" customFormat="1" ht="16.5" customHeight="1">
      <c r="A169" s="32"/>
      <c r="B169" s="144"/>
      <c r="C169" s="164" t="s">
        <v>619</v>
      </c>
      <c r="D169" s="164" t="s">
        <v>160</v>
      </c>
      <c r="E169" s="165" t="s">
        <v>1082</v>
      </c>
      <c r="F169" s="166" t="s">
        <v>1083</v>
      </c>
      <c r="G169" s="167" t="s">
        <v>1084</v>
      </c>
      <c r="H169" s="168">
        <v>1.148</v>
      </c>
      <c r="I169" s="169"/>
      <c r="J169" s="170">
        <f>ROUND(I169*H169,2)</f>
        <v>0</v>
      </c>
      <c r="K169" s="171"/>
      <c r="L169" s="172"/>
      <c r="M169" s="173" t="s">
        <v>1</v>
      </c>
      <c r="N169" s="174" t="s">
        <v>39</v>
      </c>
      <c r="O169" s="58"/>
      <c r="P169" s="155">
        <f>O169*H169</f>
        <v>0</v>
      </c>
      <c r="Q169" s="155">
        <v>0</v>
      </c>
      <c r="R169" s="155">
        <f>Q169*H169</f>
        <v>0</v>
      </c>
      <c r="S169" s="155">
        <v>0</v>
      </c>
      <c r="T169" s="156">
        <f>S169*H169</f>
        <v>0</v>
      </c>
      <c r="U169" s="32"/>
      <c r="V169" s="32"/>
      <c r="W169" s="32"/>
      <c r="X169" s="32"/>
      <c r="Y169" s="32"/>
      <c r="Z169" s="32"/>
      <c r="AA169" s="32"/>
      <c r="AB169" s="32"/>
      <c r="AC169" s="32"/>
      <c r="AD169" s="32"/>
      <c r="AE169" s="32"/>
      <c r="AR169" s="157" t="s">
        <v>163</v>
      </c>
      <c r="AT169" s="157" t="s">
        <v>160</v>
      </c>
      <c r="AU169" s="157" t="s">
        <v>84</v>
      </c>
      <c r="AY169" s="17" t="s">
        <v>140</v>
      </c>
      <c r="BE169" s="158">
        <f>IF(N169="základní",J169,0)</f>
        <v>0</v>
      </c>
      <c r="BF169" s="158">
        <f>IF(N169="snížená",J169,0)</f>
        <v>0</v>
      </c>
      <c r="BG169" s="158">
        <f>IF(N169="zákl. přenesená",J169,0)</f>
        <v>0</v>
      </c>
      <c r="BH169" s="158">
        <f>IF(N169="sníž. přenesená",J169,0)</f>
        <v>0</v>
      </c>
      <c r="BI169" s="158">
        <f>IF(N169="nulová",J169,0)</f>
        <v>0</v>
      </c>
      <c r="BJ169" s="17" t="s">
        <v>82</v>
      </c>
      <c r="BK169" s="158">
        <f>ROUND(I169*H169,2)</f>
        <v>0</v>
      </c>
      <c r="BL169" s="17" t="s">
        <v>147</v>
      </c>
      <c r="BM169" s="157" t="s">
        <v>718</v>
      </c>
    </row>
    <row r="170" spans="1:47" s="2" customFormat="1" ht="12">
      <c r="A170" s="32"/>
      <c r="B170" s="33"/>
      <c r="C170" s="32"/>
      <c r="D170" s="159" t="s">
        <v>149</v>
      </c>
      <c r="E170" s="32"/>
      <c r="F170" s="160" t="s">
        <v>1083</v>
      </c>
      <c r="G170" s="32"/>
      <c r="H170" s="32"/>
      <c r="I170" s="161"/>
      <c r="J170" s="32"/>
      <c r="K170" s="32"/>
      <c r="L170" s="33"/>
      <c r="M170" s="162"/>
      <c r="N170" s="163"/>
      <c r="O170" s="58"/>
      <c r="P170" s="58"/>
      <c r="Q170" s="58"/>
      <c r="R170" s="58"/>
      <c r="S170" s="58"/>
      <c r="T170" s="59"/>
      <c r="U170" s="32"/>
      <c r="V170" s="32"/>
      <c r="W170" s="32"/>
      <c r="X170" s="32"/>
      <c r="Y170" s="32"/>
      <c r="Z170" s="32"/>
      <c r="AA170" s="32"/>
      <c r="AB170" s="32"/>
      <c r="AC170" s="32"/>
      <c r="AD170" s="32"/>
      <c r="AE170" s="32"/>
      <c r="AT170" s="17" t="s">
        <v>149</v>
      </c>
      <c r="AU170" s="17" t="s">
        <v>84</v>
      </c>
    </row>
    <row r="171" spans="2:51" s="13" customFormat="1" ht="12">
      <c r="B171" s="175"/>
      <c r="D171" s="159" t="s">
        <v>196</v>
      </c>
      <c r="E171" s="182" t="s">
        <v>1</v>
      </c>
      <c r="F171" s="176" t="s">
        <v>1085</v>
      </c>
      <c r="H171" s="177">
        <v>1.148</v>
      </c>
      <c r="I171" s="178"/>
      <c r="L171" s="175"/>
      <c r="M171" s="179"/>
      <c r="N171" s="180"/>
      <c r="O171" s="180"/>
      <c r="P171" s="180"/>
      <c r="Q171" s="180"/>
      <c r="R171" s="180"/>
      <c r="S171" s="180"/>
      <c r="T171" s="181"/>
      <c r="AT171" s="182" t="s">
        <v>196</v>
      </c>
      <c r="AU171" s="182" t="s">
        <v>84</v>
      </c>
      <c r="AV171" s="13" t="s">
        <v>84</v>
      </c>
      <c r="AW171" s="13" t="s">
        <v>30</v>
      </c>
      <c r="AX171" s="13" t="s">
        <v>74</v>
      </c>
      <c r="AY171" s="182" t="s">
        <v>140</v>
      </c>
    </row>
    <row r="172" spans="2:51" s="14" customFormat="1" ht="12">
      <c r="B172" s="187"/>
      <c r="D172" s="159" t="s">
        <v>196</v>
      </c>
      <c r="E172" s="188" t="s">
        <v>1</v>
      </c>
      <c r="F172" s="189" t="s">
        <v>1059</v>
      </c>
      <c r="H172" s="190">
        <v>1.148</v>
      </c>
      <c r="I172" s="191"/>
      <c r="L172" s="187"/>
      <c r="M172" s="192"/>
      <c r="N172" s="193"/>
      <c r="O172" s="193"/>
      <c r="P172" s="193"/>
      <c r="Q172" s="193"/>
      <c r="R172" s="193"/>
      <c r="S172" s="193"/>
      <c r="T172" s="194"/>
      <c r="AT172" s="188" t="s">
        <v>196</v>
      </c>
      <c r="AU172" s="188" t="s">
        <v>84</v>
      </c>
      <c r="AV172" s="14" t="s">
        <v>147</v>
      </c>
      <c r="AW172" s="14" t="s">
        <v>30</v>
      </c>
      <c r="AX172" s="14" t="s">
        <v>82</v>
      </c>
      <c r="AY172" s="188" t="s">
        <v>140</v>
      </c>
    </row>
    <row r="173" spans="1:65" s="2" customFormat="1" ht="24.2" customHeight="1">
      <c r="A173" s="32"/>
      <c r="B173" s="144"/>
      <c r="C173" s="145" t="s">
        <v>624</v>
      </c>
      <c r="D173" s="145" t="s">
        <v>143</v>
      </c>
      <c r="E173" s="146" t="s">
        <v>1086</v>
      </c>
      <c r="F173" s="147" t="s">
        <v>1087</v>
      </c>
      <c r="G173" s="148" t="s">
        <v>379</v>
      </c>
      <c r="H173" s="149">
        <v>45.92</v>
      </c>
      <c r="I173" s="150"/>
      <c r="J173" s="151">
        <f>ROUND(I173*H173,2)</f>
        <v>0</v>
      </c>
      <c r="K173" s="152"/>
      <c r="L173" s="33"/>
      <c r="M173" s="153" t="s">
        <v>1</v>
      </c>
      <c r="N173" s="154" t="s">
        <v>39</v>
      </c>
      <c r="O173" s="58"/>
      <c r="P173" s="155">
        <f>O173*H173</f>
        <v>0</v>
      </c>
      <c r="Q173" s="155">
        <v>0</v>
      </c>
      <c r="R173" s="155">
        <f>Q173*H173</f>
        <v>0</v>
      </c>
      <c r="S173" s="155">
        <v>0</v>
      </c>
      <c r="T173" s="156">
        <f>S173*H173</f>
        <v>0</v>
      </c>
      <c r="U173" s="32"/>
      <c r="V173" s="32"/>
      <c r="W173" s="32"/>
      <c r="X173" s="32"/>
      <c r="Y173" s="32"/>
      <c r="Z173" s="32"/>
      <c r="AA173" s="32"/>
      <c r="AB173" s="32"/>
      <c r="AC173" s="32"/>
      <c r="AD173" s="32"/>
      <c r="AE173" s="32"/>
      <c r="AR173" s="157" t="s">
        <v>147</v>
      </c>
      <c r="AT173" s="157" t="s">
        <v>143</v>
      </c>
      <c r="AU173" s="157" t="s">
        <v>84</v>
      </c>
      <c r="AY173" s="17" t="s">
        <v>140</v>
      </c>
      <c r="BE173" s="158">
        <f>IF(N173="základní",J173,0)</f>
        <v>0</v>
      </c>
      <c r="BF173" s="158">
        <f>IF(N173="snížená",J173,0)</f>
        <v>0</v>
      </c>
      <c r="BG173" s="158">
        <f>IF(N173="zákl. přenesená",J173,0)</f>
        <v>0</v>
      </c>
      <c r="BH173" s="158">
        <f>IF(N173="sníž. přenesená",J173,0)</f>
        <v>0</v>
      </c>
      <c r="BI173" s="158">
        <f>IF(N173="nulová",J173,0)</f>
        <v>0</v>
      </c>
      <c r="BJ173" s="17" t="s">
        <v>82</v>
      </c>
      <c r="BK173" s="158">
        <f>ROUND(I173*H173,2)</f>
        <v>0</v>
      </c>
      <c r="BL173" s="17" t="s">
        <v>147</v>
      </c>
      <c r="BM173" s="157" t="s">
        <v>660</v>
      </c>
    </row>
    <row r="174" spans="1:47" s="2" customFormat="1" ht="12">
      <c r="A174" s="32"/>
      <c r="B174" s="33"/>
      <c r="C174" s="32"/>
      <c r="D174" s="159" t="s">
        <v>149</v>
      </c>
      <c r="E174" s="32"/>
      <c r="F174" s="160" t="s">
        <v>1087</v>
      </c>
      <c r="G174" s="32"/>
      <c r="H174" s="32"/>
      <c r="I174" s="161"/>
      <c r="J174" s="32"/>
      <c r="K174" s="32"/>
      <c r="L174" s="33"/>
      <c r="M174" s="162"/>
      <c r="N174" s="163"/>
      <c r="O174" s="58"/>
      <c r="P174" s="58"/>
      <c r="Q174" s="58"/>
      <c r="R174" s="58"/>
      <c r="S174" s="58"/>
      <c r="T174" s="59"/>
      <c r="U174" s="32"/>
      <c r="V174" s="32"/>
      <c r="W174" s="32"/>
      <c r="X174" s="32"/>
      <c r="Y174" s="32"/>
      <c r="Z174" s="32"/>
      <c r="AA174" s="32"/>
      <c r="AB174" s="32"/>
      <c r="AC174" s="32"/>
      <c r="AD174" s="32"/>
      <c r="AE174" s="32"/>
      <c r="AT174" s="17" t="s">
        <v>149</v>
      </c>
      <c r="AU174" s="17" t="s">
        <v>84</v>
      </c>
    </row>
    <row r="175" spans="2:51" s="13" customFormat="1" ht="12">
      <c r="B175" s="175"/>
      <c r="D175" s="159" t="s">
        <v>196</v>
      </c>
      <c r="E175" s="182" t="s">
        <v>1</v>
      </c>
      <c r="F175" s="176" t="s">
        <v>1079</v>
      </c>
      <c r="H175" s="177">
        <v>45.92</v>
      </c>
      <c r="I175" s="178"/>
      <c r="L175" s="175"/>
      <c r="M175" s="179"/>
      <c r="N175" s="180"/>
      <c r="O175" s="180"/>
      <c r="P175" s="180"/>
      <c r="Q175" s="180"/>
      <c r="R175" s="180"/>
      <c r="S175" s="180"/>
      <c r="T175" s="181"/>
      <c r="AT175" s="182" t="s">
        <v>196</v>
      </c>
      <c r="AU175" s="182" t="s">
        <v>84</v>
      </c>
      <c r="AV175" s="13" t="s">
        <v>84</v>
      </c>
      <c r="AW175" s="13" t="s">
        <v>30</v>
      </c>
      <c r="AX175" s="13" t="s">
        <v>74</v>
      </c>
      <c r="AY175" s="182" t="s">
        <v>140</v>
      </c>
    </row>
    <row r="176" spans="2:51" s="14" customFormat="1" ht="12">
      <c r="B176" s="187"/>
      <c r="D176" s="159" t="s">
        <v>196</v>
      </c>
      <c r="E176" s="188" t="s">
        <v>1</v>
      </c>
      <c r="F176" s="189" t="s">
        <v>1059</v>
      </c>
      <c r="H176" s="190">
        <v>45.92</v>
      </c>
      <c r="I176" s="191"/>
      <c r="L176" s="187"/>
      <c r="M176" s="192"/>
      <c r="N176" s="193"/>
      <c r="O176" s="193"/>
      <c r="P176" s="193"/>
      <c r="Q176" s="193"/>
      <c r="R176" s="193"/>
      <c r="S176" s="193"/>
      <c r="T176" s="194"/>
      <c r="AT176" s="188" t="s">
        <v>196</v>
      </c>
      <c r="AU176" s="188" t="s">
        <v>84</v>
      </c>
      <c r="AV176" s="14" t="s">
        <v>147</v>
      </c>
      <c r="AW176" s="14" t="s">
        <v>30</v>
      </c>
      <c r="AX176" s="14" t="s">
        <v>82</v>
      </c>
      <c r="AY176" s="188" t="s">
        <v>140</v>
      </c>
    </row>
    <row r="177" spans="1:65" s="2" customFormat="1" ht="21.75" customHeight="1">
      <c r="A177" s="32"/>
      <c r="B177" s="144"/>
      <c r="C177" s="145" t="s">
        <v>281</v>
      </c>
      <c r="D177" s="145" t="s">
        <v>143</v>
      </c>
      <c r="E177" s="146" t="s">
        <v>1088</v>
      </c>
      <c r="F177" s="147" t="s">
        <v>1089</v>
      </c>
      <c r="G177" s="148" t="s">
        <v>385</v>
      </c>
      <c r="H177" s="149">
        <v>4.592</v>
      </c>
      <c r="I177" s="150"/>
      <c r="J177" s="151">
        <f>ROUND(I177*H177,2)</f>
        <v>0</v>
      </c>
      <c r="K177" s="152"/>
      <c r="L177" s="33"/>
      <c r="M177" s="153" t="s">
        <v>1</v>
      </c>
      <c r="N177" s="154" t="s">
        <v>39</v>
      </c>
      <c r="O177" s="58"/>
      <c r="P177" s="155">
        <f>O177*H177</f>
        <v>0</v>
      </c>
      <c r="Q177" s="155">
        <v>0</v>
      </c>
      <c r="R177" s="155">
        <f>Q177*H177</f>
        <v>0</v>
      </c>
      <c r="S177" s="155">
        <v>0</v>
      </c>
      <c r="T177" s="156">
        <f>S177*H177</f>
        <v>0</v>
      </c>
      <c r="U177" s="32"/>
      <c r="V177" s="32"/>
      <c r="W177" s="32"/>
      <c r="X177" s="32"/>
      <c r="Y177" s="32"/>
      <c r="Z177" s="32"/>
      <c r="AA177" s="32"/>
      <c r="AB177" s="32"/>
      <c r="AC177" s="32"/>
      <c r="AD177" s="32"/>
      <c r="AE177" s="32"/>
      <c r="AR177" s="157" t="s">
        <v>147</v>
      </c>
      <c r="AT177" s="157" t="s">
        <v>143</v>
      </c>
      <c r="AU177" s="157" t="s">
        <v>84</v>
      </c>
      <c r="AY177" s="17" t="s">
        <v>140</v>
      </c>
      <c r="BE177" s="158">
        <f>IF(N177="základní",J177,0)</f>
        <v>0</v>
      </c>
      <c r="BF177" s="158">
        <f>IF(N177="snížená",J177,0)</f>
        <v>0</v>
      </c>
      <c r="BG177" s="158">
        <f>IF(N177="zákl. přenesená",J177,0)</f>
        <v>0</v>
      </c>
      <c r="BH177" s="158">
        <f>IF(N177="sníž. přenesená",J177,0)</f>
        <v>0</v>
      </c>
      <c r="BI177" s="158">
        <f>IF(N177="nulová",J177,0)</f>
        <v>0</v>
      </c>
      <c r="BJ177" s="17" t="s">
        <v>82</v>
      </c>
      <c r="BK177" s="158">
        <f>ROUND(I177*H177,2)</f>
        <v>0</v>
      </c>
      <c r="BL177" s="17" t="s">
        <v>147</v>
      </c>
      <c r="BM177" s="157" t="s">
        <v>382</v>
      </c>
    </row>
    <row r="178" spans="1:47" s="2" customFormat="1" ht="12">
      <c r="A178" s="32"/>
      <c r="B178" s="33"/>
      <c r="C178" s="32"/>
      <c r="D178" s="159" t="s">
        <v>149</v>
      </c>
      <c r="E178" s="32"/>
      <c r="F178" s="160" t="s">
        <v>1089</v>
      </c>
      <c r="G178" s="32"/>
      <c r="H178" s="32"/>
      <c r="I178" s="161"/>
      <c r="J178" s="32"/>
      <c r="K178" s="32"/>
      <c r="L178" s="33"/>
      <c r="M178" s="162"/>
      <c r="N178" s="163"/>
      <c r="O178" s="58"/>
      <c r="P178" s="58"/>
      <c r="Q178" s="58"/>
      <c r="R178" s="58"/>
      <c r="S178" s="58"/>
      <c r="T178" s="59"/>
      <c r="U178" s="32"/>
      <c r="V178" s="32"/>
      <c r="W178" s="32"/>
      <c r="X178" s="32"/>
      <c r="Y178" s="32"/>
      <c r="Z178" s="32"/>
      <c r="AA178" s="32"/>
      <c r="AB178" s="32"/>
      <c r="AC178" s="32"/>
      <c r="AD178" s="32"/>
      <c r="AE178" s="32"/>
      <c r="AT178" s="17" t="s">
        <v>149</v>
      </c>
      <c r="AU178" s="17" t="s">
        <v>84</v>
      </c>
    </row>
    <row r="179" spans="2:51" s="13" customFormat="1" ht="12">
      <c r="B179" s="175"/>
      <c r="D179" s="159" t="s">
        <v>196</v>
      </c>
      <c r="E179" s="182" t="s">
        <v>1</v>
      </c>
      <c r="F179" s="176" t="s">
        <v>1090</v>
      </c>
      <c r="H179" s="177">
        <v>4.592</v>
      </c>
      <c r="I179" s="178"/>
      <c r="L179" s="175"/>
      <c r="M179" s="179"/>
      <c r="N179" s="180"/>
      <c r="O179" s="180"/>
      <c r="P179" s="180"/>
      <c r="Q179" s="180"/>
      <c r="R179" s="180"/>
      <c r="S179" s="180"/>
      <c r="T179" s="181"/>
      <c r="AT179" s="182" t="s">
        <v>196</v>
      </c>
      <c r="AU179" s="182" t="s">
        <v>84</v>
      </c>
      <c r="AV179" s="13" t="s">
        <v>84</v>
      </c>
      <c r="AW179" s="13" t="s">
        <v>30</v>
      </c>
      <c r="AX179" s="13" t="s">
        <v>74</v>
      </c>
      <c r="AY179" s="182" t="s">
        <v>140</v>
      </c>
    </row>
    <row r="180" spans="2:51" s="14" customFormat="1" ht="12">
      <c r="B180" s="187"/>
      <c r="D180" s="159" t="s">
        <v>196</v>
      </c>
      <c r="E180" s="188" t="s">
        <v>1</v>
      </c>
      <c r="F180" s="189" t="s">
        <v>1059</v>
      </c>
      <c r="H180" s="190">
        <v>4.592</v>
      </c>
      <c r="I180" s="191"/>
      <c r="L180" s="187"/>
      <c r="M180" s="192"/>
      <c r="N180" s="193"/>
      <c r="O180" s="193"/>
      <c r="P180" s="193"/>
      <c r="Q180" s="193"/>
      <c r="R180" s="193"/>
      <c r="S180" s="193"/>
      <c r="T180" s="194"/>
      <c r="AT180" s="188" t="s">
        <v>196</v>
      </c>
      <c r="AU180" s="188" t="s">
        <v>84</v>
      </c>
      <c r="AV180" s="14" t="s">
        <v>147</v>
      </c>
      <c r="AW180" s="14" t="s">
        <v>30</v>
      </c>
      <c r="AX180" s="14" t="s">
        <v>82</v>
      </c>
      <c r="AY180" s="188" t="s">
        <v>140</v>
      </c>
    </row>
    <row r="181" spans="2:63" s="12" customFormat="1" ht="22.9" customHeight="1">
      <c r="B181" s="131"/>
      <c r="D181" s="132" t="s">
        <v>73</v>
      </c>
      <c r="E181" s="142" t="s">
        <v>84</v>
      </c>
      <c r="F181" s="142" t="s">
        <v>646</v>
      </c>
      <c r="I181" s="134"/>
      <c r="J181" s="143">
        <f>BK181</f>
        <v>0</v>
      </c>
      <c r="L181" s="131"/>
      <c r="M181" s="136"/>
      <c r="N181" s="137"/>
      <c r="O181" s="137"/>
      <c r="P181" s="138">
        <f>SUM(P182:P187)</f>
        <v>0</v>
      </c>
      <c r="Q181" s="137"/>
      <c r="R181" s="138">
        <f>SUM(R182:R187)</f>
        <v>0</v>
      </c>
      <c r="S181" s="137"/>
      <c r="T181" s="139">
        <f>SUM(T182:T187)</f>
        <v>0</v>
      </c>
      <c r="AR181" s="132" t="s">
        <v>82</v>
      </c>
      <c r="AT181" s="140" t="s">
        <v>73</v>
      </c>
      <c r="AU181" s="140" t="s">
        <v>82</v>
      </c>
      <c r="AY181" s="132" t="s">
        <v>140</v>
      </c>
      <c r="BK181" s="141">
        <f>SUM(BK182:BK187)</f>
        <v>0</v>
      </c>
    </row>
    <row r="182" spans="1:65" s="2" customFormat="1" ht="24.2" customHeight="1">
      <c r="A182" s="32"/>
      <c r="B182" s="144"/>
      <c r="C182" s="145" t="s">
        <v>629</v>
      </c>
      <c r="D182" s="145" t="s">
        <v>143</v>
      </c>
      <c r="E182" s="146" t="s">
        <v>1091</v>
      </c>
      <c r="F182" s="147" t="s">
        <v>1092</v>
      </c>
      <c r="G182" s="148" t="s">
        <v>156</v>
      </c>
      <c r="H182" s="149">
        <v>4</v>
      </c>
      <c r="I182" s="150"/>
      <c r="J182" s="151">
        <f>ROUND(I182*H182,2)</f>
        <v>0</v>
      </c>
      <c r="K182" s="152"/>
      <c r="L182" s="33"/>
      <c r="M182" s="153" t="s">
        <v>1</v>
      </c>
      <c r="N182" s="154" t="s">
        <v>39</v>
      </c>
      <c r="O182" s="58"/>
      <c r="P182" s="155">
        <f>O182*H182</f>
        <v>0</v>
      </c>
      <c r="Q182" s="155">
        <v>0</v>
      </c>
      <c r="R182" s="155">
        <f>Q182*H182</f>
        <v>0</v>
      </c>
      <c r="S182" s="155">
        <v>0</v>
      </c>
      <c r="T182" s="156">
        <f>S182*H182</f>
        <v>0</v>
      </c>
      <c r="U182" s="32"/>
      <c r="V182" s="32"/>
      <c r="W182" s="32"/>
      <c r="X182" s="32"/>
      <c r="Y182" s="32"/>
      <c r="Z182" s="32"/>
      <c r="AA182" s="32"/>
      <c r="AB182" s="32"/>
      <c r="AC182" s="32"/>
      <c r="AD182" s="32"/>
      <c r="AE182" s="32"/>
      <c r="AR182" s="157" t="s">
        <v>147</v>
      </c>
      <c r="AT182" s="157" t="s">
        <v>143</v>
      </c>
      <c r="AU182" s="157" t="s">
        <v>84</v>
      </c>
      <c r="AY182" s="17" t="s">
        <v>140</v>
      </c>
      <c r="BE182" s="158">
        <f>IF(N182="základní",J182,0)</f>
        <v>0</v>
      </c>
      <c r="BF182" s="158">
        <f>IF(N182="snížená",J182,0)</f>
        <v>0</v>
      </c>
      <c r="BG182" s="158">
        <f>IF(N182="zákl. přenesená",J182,0)</f>
        <v>0</v>
      </c>
      <c r="BH182" s="158">
        <f>IF(N182="sníž. přenesená",J182,0)</f>
        <v>0</v>
      </c>
      <c r="BI182" s="158">
        <f>IF(N182="nulová",J182,0)</f>
        <v>0</v>
      </c>
      <c r="BJ182" s="17" t="s">
        <v>82</v>
      </c>
      <c r="BK182" s="158">
        <f>ROUND(I182*H182,2)</f>
        <v>0</v>
      </c>
      <c r="BL182" s="17" t="s">
        <v>147</v>
      </c>
      <c r="BM182" s="157" t="s">
        <v>409</v>
      </c>
    </row>
    <row r="183" spans="1:47" s="2" customFormat="1" ht="12">
      <c r="A183" s="32"/>
      <c r="B183" s="33"/>
      <c r="C183" s="32"/>
      <c r="D183" s="159" t="s">
        <v>149</v>
      </c>
      <c r="E183" s="32"/>
      <c r="F183" s="160" t="s">
        <v>1092</v>
      </c>
      <c r="G183" s="32"/>
      <c r="H183" s="32"/>
      <c r="I183" s="161"/>
      <c r="J183" s="32"/>
      <c r="K183" s="32"/>
      <c r="L183" s="33"/>
      <c r="M183" s="162"/>
      <c r="N183" s="163"/>
      <c r="O183" s="58"/>
      <c r="P183" s="58"/>
      <c r="Q183" s="58"/>
      <c r="R183" s="58"/>
      <c r="S183" s="58"/>
      <c r="T183" s="59"/>
      <c r="U183" s="32"/>
      <c r="V183" s="32"/>
      <c r="W183" s="32"/>
      <c r="X183" s="32"/>
      <c r="Y183" s="32"/>
      <c r="Z183" s="32"/>
      <c r="AA183" s="32"/>
      <c r="AB183" s="32"/>
      <c r="AC183" s="32"/>
      <c r="AD183" s="32"/>
      <c r="AE183" s="32"/>
      <c r="AT183" s="17" t="s">
        <v>149</v>
      </c>
      <c r="AU183" s="17" t="s">
        <v>84</v>
      </c>
    </row>
    <row r="184" spans="1:65" s="2" customFormat="1" ht="55.5" customHeight="1">
      <c r="A184" s="32"/>
      <c r="B184" s="144"/>
      <c r="C184" s="145" t="s">
        <v>8</v>
      </c>
      <c r="D184" s="145" t="s">
        <v>143</v>
      </c>
      <c r="E184" s="146" t="s">
        <v>1093</v>
      </c>
      <c r="F184" s="147" t="s">
        <v>1094</v>
      </c>
      <c r="G184" s="148" t="s">
        <v>146</v>
      </c>
      <c r="H184" s="149">
        <v>14</v>
      </c>
      <c r="I184" s="150"/>
      <c r="J184" s="151">
        <f>ROUND(I184*H184,2)</f>
        <v>0</v>
      </c>
      <c r="K184" s="152"/>
      <c r="L184" s="33"/>
      <c r="M184" s="153" t="s">
        <v>1</v>
      </c>
      <c r="N184" s="154" t="s">
        <v>39</v>
      </c>
      <c r="O184" s="58"/>
      <c r="P184" s="155">
        <f>O184*H184</f>
        <v>0</v>
      </c>
      <c r="Q184" s="155">
        <v>0</v>
      </c>
      <c r="R184" s="155">
        <f>Q184*H184</f>
        <v>0</v>
      </c>
      <c r="S184" s="155">
        <v>0</v>
      </c>
      <c r="T184" s="156">
        <f>S184*H184</f>
        <v>0</v>
      </c>
      <c r="U184" s="32"/>
      <c r="V184" s="32"/>
      <c r="W184" s="32"/>
      <c r="X184" s="32"/>
      <c r="Y184" s="32"/>
      <c r="Z184" s="32"/>
      <c r="AA184" s="32"/>
      <c r="AB184" s="32"/>
      <c r="AC184" s="32"/>
      <c r="AD184" s="32"/>
      <c r="AE184" s="32"/>
      <c r="AR184" s="157" t="s">
        <v>147</v>
      </c>
      <c r="AT184" s="157" t="s">
        <v>143</v>
      </c>
      <c r="AU184" s="157" t="s">
        <v>84</v>
      </c>
      <c r="AY184" s="17" t="s">
        <v>140</v>
      </c>
      <c r="BE184" s="158">
        <f>IF(N184="základní",J184,0)</f>
        <v>0</v>
      </c>
      <c r="BF184" s="158">
        <f>IF(N184="snížená",J184,0)</f>
        <v>0</v>
      </c>
      <c r="BG184" s="158">
        <f>IF(N184="zákl. přenesená",J184,0)</f>
        <v>0</v>
      </c>
      <c r="BH184" s="158">
        <f>IF(N184="sníž. přenesená",J184,0)</f>
        <v>0</v>
      </c>
      <c r="BI184" s="158">
        <f>IF(N184="nulová",J184,0)</f>
        <v>0</v>
      </c>
      <c r="BJ184" s="17" t="s">
        <v>82</v>
      </c>
      <c r="BK184" s="158">
        <f>ROUND(I184*H184,2)</f>
        <v>0</v>
      </c>
      <c r="BL184" s="17" t="s">
        <v>147</v>
      </c>
      <c r="BM184" s="157" t="s">
        <v>227</v>
      </c>
    </row>
    <row r="185" spans="1:47" s="2" customFormat="1" ht="39">
      <c r="A185" s="32"/>
      <c r="B185" s="33"/>
      <c r="C185" s="32"/>
      <c r="D185" s="159" t="s">
        <v>149</v>
      </c>
      <c r="E185" s="32"/>
      <c r="F185" s="160" t="s">
        <v>1094</v>
      </c>
      <c r="G185" s="32"/>
      <c r="H185" s="32"/>
      <c r="I185" s="161"/>
      <c r="J185" s="32"/>
      <c r="K185" s="32"/>
      <c r="L185" s="33"/>
      <c r="M185" s="162"/>
      <c r="N185" s="163"/>
      <c r="O185" s="58"/>
      <c r="P185" s="58"/>
      <c r="Q185" s="58"/>
      <c r="R185" s="58"/>
      <c r="S185" s="58"/>
      <c r="T185" s="59"/>
      <c r="U185" s="32"/>
      <c r="V185" s="32"/>
      <c r="W185" s="32"/>
      <c r="X185" s="32"/>
      <c r="Y185" s="32"/>
      <c r="Z185" s="32"/>
      <c r="AA185" s="32"/>
      <c r="AB185" s="32"/>
      <c r="AC185" s="32"/>
      <c r="AD185" s="32"/>
      <c r="AE185" s="32"/>
      <c r="AT185" s="17" t="s">
        <v>149</v>
      </c>
      <c r="AU185" s="17" t="s">
        <v>84</v>
      </c>
    </row>
    <row r="186" spans="2:51" s="13" customFormat="1" ht="12">
      <c r="B186" s="175"/>
      <c r="D186" s="159" t="s">
        <v>196</v>
      </c>
      <c r="E186" s="182" t="s">
        <v>1</v>
      </c>
      <c r="F186" s="176" t="s">
        <v>1095</v>
      </c>
      <c r="H186" s="177">
        <v>14</v>
      </c>
      <c r="I186" s="178"/>
      <c r="L186" s="175"/>
      <c r="M186" s="179"/>
      <c r="N186" s="180"/>
      <c r="O186" s="180"/>
      <c r="P186" s="180"/>
      <c r="Q186" s="180"/>
      <c r="R186" s="180"/>
      <c r="S186" s="180"/>
      <c r="T186" s="181"/>
      <c r="AT186" s="182" t="s">
        <v>196</v>
      </c>
      <c r="AU186" s="182" t="s">
        <v>84</v>
      </c>
      <c r="AV186" s="13" t="s">
        <v>84</v>
      </c>
      <c r="AW186" s="13" t="s">
        <v>30</v>
      </c>
      <c r="AX186" s="13" t="s">
        <v>74</v>
      </c>
      <c r="AY186" s="182" t="s">
        <v>140</v>
      </c>
    </row>
    <row r="187" spans="2:51" s="14" customFormat="1" ht="12">
      <c r="B187" s="187"/>
      <c r="D187" s="159" t="s">
        <v>196</v>
      </c>
      <c r="E187" s="188" t="s">
        <v>1</v>
      </c>
      <c r="F187" s="189" t="s">
        <v>1059</v>
      </c>
      <c r="H187" s="190">
        <v>14</v>
      </c>
      <c r="I187" s="191"/>
      <c r="L187" s="187"/>
      <c r="M187" s="192"/>
      <c r="N187" s="193"/>
      <c r="O187" s="193"/>
      <c r="P187" s="193"/>
      <c r="Q187" s="193"/>
      <c r="R187" s="193"/>
      <c r="S187" s="193"/>
      <c r="T187" s="194"/>
      <c r="AT187" s="188" t="s">
        <v>196</v>
      </c>
      <c r="AU187" s="188" t="s">
        <v>84</v>
      </c>
      <c r="AV187" s="14" t="s">
        <v>147</v>
      </c>
      <c r="AW187" s="14" t="s">
        <v>30</v>
      </c>
      <c r="AX187" s="14" t="s">
        <v>82</v>
      </c>
      <c r="AY187" s="188" t="s">
        <v>140</v>
      </c>
    </row>
    <row r="188" spans="2:63" s="12" customFormat="1" ht="22.9" customHeight="1">
      <c r="B188" s="131"/>
      <c r="D188" s="132" t="s">
        <v>73</v>
      </c>
      <c r="E188" s="142" t="s">
        <v>172</v>
      </c>
      <c r="F188" s="142" t="s">
        <v>1096</v>
      </c>
      <c r="I188" s="134"/>
      <c r="J188" s="143">
        <f>BK188</f>
        <v>0</v>
      </c>
      <c r="L188" s="131"/>
      <c r="M188" s="136"/>
      <c r="N188" s="137"/>
      <c r="O188" s="137"/>
      <c r="P188" s="138">
        <f>SUM(P189:P213)</f>
        <v>0</v>
      </c>
      <c r="Q188" s="137"/>
      <c r="R188" s="138">
        <f>SUM(R189:R213)</f>
        <v>0</v>
      </c>
      <c r="S188" s="137"/>
      <c r="T188" s="139">
        <f>SUM(T189:T213)</f>
        <v>0</v>
      </c>
      <c r="AR188" s="132" t="s">
        <v>82</v>
      </c>
      <c r="AT188" s="140" t="s">
        <v>73</v>
      </c>
      <c r="AU188" s="140" t="s">
        <v>82</v>
      </c>
      <c r="AY188" s="132" t="s">
        <v>140</v>
      </c>
      <c r="BK188" s="141">
        <f>SUM(BK189:BK213)</f>
        <v>0</v>
      </c>
    </row>
    <row r="189" spans="1:65" s="2" customFormat="1" ht="16.5" customHeight="1">
      <c r="A189" s="32"/>
      <c r="B189" s="144"/>
      <c r="C189" s="145" t="s">
        <v>301</v>
      </c>
      <c r="D189" s="145" t="s">
        <v>143</v>
      </c>
      <c r="E189" s="146" t="s">
        <v>1097</v>
      </c>
      <c r="F189" s="147" t="s">
        <v>1098</v>
      </c>
      <c r="G189" s="148" t="s">
        <v>385</v>
      </c>
      <c r="H189" s="149">
        <v>4.835</v>
      </c>
      <c r="I189" s="150"/>
      <c r="J189" s="151">
        <f>ROUND(I189*H189,2)</f>
        <v>0</v>
      </c>
      <c r="K189" s="152"/>
      <c r="L189" s="33"/>
      <c r="M189" s="153" t="s">
        <v>1</v>
      </c>
      <c r="N189" s="154" t="s">
        <v>39</v>
      </c>
      <c r="O189" s="58"/>
      <c r="P189" s="155">
        <f>O189*H189</f>
        <v>0</v>
      </c>
      <c r="Q189" s="155">
        <v>0</v>
      </c>
      <c r="R189" s="155">
        <f>Q189*H189</f>
        <v>0</v>
      </c>
      <c r="S189" s="155">
        <v>0</v>
      </c>
      <c r="T189" s="156">
        <f>S189*H189</f>
        <v>0</v>
      </c>
      <c r="U189" s="32"/>
      <c r="V189" s="32"/>
      <c r="W189" s="32"/>
      <c r="X189" s="32"/>
      <c r="Y189" s="32"/>
      <c r="Z189" s="32"/>
      <c r="AA189" s="32"/>
      <c r="AB189" s="32"/>
      <c r="AC189" s="32"/>
      <c r="AD189" s="32"/>
      <c r="AE189" s="32"/>
      <c r="AR189" s="157" t="s">
        <v>147</v>
      </c>
      <c r="AT189" s="157" t="s">
        <v>143</v>
      </c>
      <c r="AU189" s="157" t="s">
        <v>84</v>
      </c>
      <c r="AY189" s="17" t="s">
        <v>140</v>
      </c>
      <c r="BE189" s="158">
        <f>IF(N189="základní",J189,0)</f>
        <v>0</v>
      </c>
      <c r="BF189" s="158">
        <f>IF(N189="snížená",J189,0)</f>
        <v>0</v>
      </c>
      <c r="BG189" s="158">
        <f>IF(N189="zákl. přenesená",J189,0)</f>
        <v>0</v>
      </c>
      <c r="BH189" s="158">
        <f>IF(N189="sníž. přenesená",J189,0)</f>
        <v>0</v>
      </c>
      <c r="BI189" s="158">
        <f>IF(N189="nulová",J189,0)</f>
        <v>0</v>
      </c>
      <c r="BJ189" s="17" t="s">
        <v>82</v>
      </c>
      <c r="BK189" s="158">
        <f>ROUND(I189*H189,2)</f>
        <v>0</v>
      </c>
      <c r="BL189" s="17" t="s">
        <v>147</v>
      </c>
      <c r="BM189" s="157" t="s">
        <v>237</v>
      </c>
    </row>
    <row r="190" spans="1:47" s="2" customFormat="1" ht="12">
      <c r="A190" s="32"/>
      <c r="B190" s="33"/>
      <c r="C190" s="32"/>
      <c r="D190" s="159" t="s">
        <v>149</v>
      </c>
      <c r="E190" s="32"/>
      <c r="F190" s="160" t="s">
        <v>1098</v>
      </c>
      <c r="G190" s="32"/>
      <c r="H190" s="32"/>
      <c r="I190" s="161"/>
      <c r="J190" s="32"/>
      <c r="K190" s="32"/>
      <c r="L190" s="33"/>
      <c r="M190" s="162"/>
      <c r="N190" s="163"/>
      <c r="O190" s="58"/>
      <c r="P190" s="58"/>
      <c r="Q190" s="58"/>
      <c r="R190" s="58"/>
      <c r="S190" s="58"/>
      <c r="T190" s="59"/>
      <c r="U190" s="32"/>
      <c r="V190" s="32"/>
      <c r="W190" s="32"/>
      <c r="X190" s="32"/>
      <c r="Y190" s="32"/>
      <c r="Z190" s="32"/>
      <c r="AA190" s="32"/>
      <c r="AB190" s="32"/>
      <c r="AC190" s="32"/>
      <c r="AD190" s="32"/>
      <c r="AE190" s="32"/>
      <c r="AT190" s="17" t="s">
        <v>149</v>
      </c>
      <c r="AU190" s="17" t="s">
        <v>84</v>
      </c>
    </row>
    <row r="191" spans="2:51" s="13" customFormat="1" ht="12">
      <c r="B191" s="175"/>
      <c r="D191" s="159" t="s">
        <v>196</v>
      </c>
      <c r="E191" s="182" t="s">
        <v>1</v>
      </c>
      <c r="F191" s="176" t="s">
        <v>1099</v>
      </c>
      <c r="H191" s="177">
        <v>4.835</v>
      </c>
      <c r="I191" s="178"/>
      <c r="L191" s="175"/>
      <c r="M191" s="179"/>
      <c r="N191" s="180"/>
      <c r="O191" s="180"/>
      <c r="P191" s="180"/>
      <c r="Q191" s="180"/>
      <c r="R191" s="180"/>
      <c r="S191" s="180"/>
      <c r="T191" s="181"/>
      <c r="AT191" s="182" t="s">
        <v>196</v>
      </c>
      <c r="AU191" s="182" t="s">
        <v>84</v>
      </c>
      <c r="AV191" s="13" t="s">
        <v>84</v>
      </c>
      <c r="AW191" s="13" t="s">
        <v>30</v>
      </c>
      <c r="AX191" s="13" t="s">
        <v>74</v>
      </c>
      <c r="AY191" s="182" t="s">
        <v>140</v>
      </c>
    </row>
    <row r="192" spans="2:51" s="14" customFormat="1" ht="12">
      <c r="B192" s="187"/>
      <c r="D192" s="159" t="s">
        <v>196</v>
      </c>
      <c r="E192" s="188" t="s">
        <v>1</v>
      </c>
      <c r="F192" s="189" t="s">
        <v>1059</v>
      </c>
      <c r="H192" s="190">
        <v>4.835</v>
      </c>
      <c r="I192" s="191"/>
      <c r="L192" s="187"/>
      <c r="M192" s="192"/>
      <c r="N192" s="193"/>
      <c r="O192" s="193"/>
      <c r="P192" s="193"/>
      <c r="Q192" s="193"/>
      <c r="R192" s="193"/>
      <c r="S192" s="193"/>
      <c r="T192" s="194"/>
      <c r="AT192" s="188" t="s">
        <v>196</v>
      </c>
      <c r="AU192" s="188" t="s">
        <v>84</v>
      </c>
      <c r="AV192" s="14" t="s">
        <v>147</v>
      </c>
      <c r="AW192" s="14" t="s">
        <v>30</v>
      </c>
      <c r="AX192" s="14" t="s">
        <v>82</v>
      </c>
      <c r="AY192" s="188" t="s">
        <v>140</v>
      </c>
    </row>
    <row r="193" spans="1:65" s="2" customFormat="1" ht="24.2" customHeight="1">
      <c r="A193" s="32"/>
      <c r="B193" s="144"/>
      <c r="C193" s="145" t="s">
        <v>642</v>
      </c>
      <c r="D193" s="145" t="s">
        <v>143</v>
      </c>
      <c r="E193" s="146" t="s">
        <v>1100</v>
      </c>
      <c r="F193" s="147" t="s">
        <v>1101</v>
      </c>
      <c r="G193" s="148" t="s">
        <v>385</v>
      </c>
      <c r="H193" s="149">
        <v>4.835</v>
      </c>
      <c r="I193" s="150"/>
      <c r="J193" s="151">
        <f>ROUND(I193*H193,2)</f>
        <v>0</v>
      </c>
      <c r="K193" s="152"/>
      <c r="L193" s="33"/>
      <c r="M193" s="153" t="s">
        <v>1</v>
      </c>
      <c r="N193" s="154" t="s">
        <v>39</v>
      </c>
      <c r="O193" s="58"/>
      <c r="P193" s="155">
        <f>O193*H193</f>
        <v>0</v>
      </c>
      <c r="Q193" s="155">
        <v>0</v>
      </c>
      <c r="R193" s="155">
        <f>Q193*H193</f>
        <v>0</v>
      </c>
      <c r="S193" s="155">
        <v>0</v>
      </c>
      <c r="T193" s="156">
        <f>S193*H193</f>
        <v>0</v>
      </c>
      <c r="U193" s="32"/>
      <c r="V193" s="32"/>
      <c r="W193" s="32"/>
      <c r="X193" s="32"/>
      <c r="Y193" s="32"/>
      <c r="Z193" s="32"/>
      <c r="AA193" s="32"/>
      <c r="AB193" s="32"/>
      <c r="AC193" s="32"/>
      <c r="AD193" s="32"/>
      <c r="AE193" s="32"/>
      <c r="AR193" s="157" t="s">
        <v>147</v>
      </c>
      <c r="AT193" s="157" t="s">
        <v>143</v>
      </c>
      <c r="AU193" s="157" t="s">
        <v>84</v>
      </c>
      <c r="AY193" s="17" t="s">
        <v>140</v>
      </c>
      <c r="BE193" s="158">
        <f>IF(N193="základní",J193,0)</f>
        <v>0</v>
      </c>
      <c r="BF193" s="158">
        <f>IF(N193="snížená",J193,0)</f>
        <v>0</v>
      </c>
      <c r="BG193" s="158">
        <f>IF(N193="zákl. přenesená",J193,0)</f>
        <v>0</v>
      </c>
      <c r="BH193" s="158">
        <f>IF(N193="sníž. přenesená",J193,0)</f>
        <v>0</v>
      </c>
      <c r="BI193" s="158">
        <f>IF(N193="nulová",J193,0)</f>
        <v>0</v>
      </c>
      <c r="BJ193" s="17" t="s">
        <v>82</v>
      </c>
      <c r="BK193" s="158">
        <f>ROUND(I193*H193,2)</f>
        <v>0</v>
      </c>
      <c r="BL193" s="17" t="s">
        <v>147</v>
      </c>
      <c r="BM193" s="157" t="s">
        <v>242</v>
      </c>
    </row>
    <row r="194" spans="1:47" s="2" customFormat="1" ht="19.5">
      <c r="A194" s="32"/>
      <c r="B194" s="33"/>
      <c r="C194" s="32"/>
      <c r="D194" s="159" t="s">
        <v>149</v>
      </c>
      <c r="E194" s="32"/>
      <c r="F194" s="160" t="s">
        <v>1101</v>
      </c>
      <c r="G194" s="32"/>
      <c r="H194" s="32"/>
      <c r="I194" s="161"/>
      <c r="J194" s="32"/>
      <c r="K194" s="32"/>
      <c r="L194" s="33"/>
      <c r="M194" s="162"/>
      <c r="N194" s="163"/>
      <c r="O194" s="58"/>
      <c r="P194" s="58"/>
      <c r="Q194" s="58"/>
      <c r="R194" s="58"/>
      <c r="S194" s="58"/>
      <c r="T194" s="59"/>
      <c r="U194" s="32"/>
      <c r="V194" s="32"/>
      <c r="W194" s="32"/>
      <c r="X194" s="32"/>
      <c r="Y194" s="32"/>
      <c r="Z194" s="32"/>
      <c r="AA194" s="32"/>
      <c r="AB194" s="32"/>
      <c r="AC194" s="32"/>
      <c r="AD194" s="32"/>
      <c r="AE194" s="32"/>
      <c r="AT194" s="17" t="s">
        <v>149</v>
      </c>
      <c r="AU194" s="17" t="s">
        <v>84</v>
      </c>
    </row>
    <row r="195" spans="2:51" s="13" customFormat="1" ht="12">
      <c r="B195" s="175"/>
      <c r="D195" s="159" t="s">
        <v>196</v>
      </c>
      <c r="E195" s="182" t="s">
        <v>1</v>
      </c>
      <c r="F195" s="176" t="s">
        <v>1099</v>
      </c>
      <c r="H195" s="177">
        <v>4.835</v>
      </c>
      <c r="I195" s="178"/>
      <c r="L195" s="175"/>
      <c r="M195" s="179"/>
      <c r="N195" s="180"/>
      <c r="O195" s="180"/>
      <c r="P195" s="180"/>
      <c r="Q195" s="180"/>
      <c r="R195" s="180"/>
      <c r="S195" s="180"/>
      <c r="T195" s="181"/>
      <c r="AT195" s="182" t="s">
        <v>196</v>
      </c>
      <c r="AU195" s="182" t="s">
        <v>84</v>
      </c>
      <c r="AV195" s="13" t="s">
        <v>84</v>
      </c>
      <c r="AW195" s="13" t="s">
        <v>30</v>
      </c>
      <c r="AX195" s="13" t="s">
        <v>74</v>
      </c>
      <c r="AY195" s="182" t="s">
        <v>140</v>
      </c>
    </row>
    <row r="196" spans="2:51" s="14" customFormat="1" ht="12">
      <c r="B196" s="187"/>
      <c r="D196" s="159" t="s">
        <v>196</v>
      </c>
      <c r="E196" s="188" t="s">
        <v>1</v>
      </c>
      <c r="F196" s="189" t="s">
        <v>1059</v>
      </c>
      <c r="H196" s="190">
        <v>4.835</v>
      </c>
      <c r="I196" s="191"/>
      <c r="L196" s="187"/>
      <c r="M196" s="192"/>
      <c r="N196" s="193"/>
      <c r="O196" s="193"/>
      <c r="P196" s="193"/>
      <c r="Q196" s="193"/>
      <c r="R196" s="193"/>
      <c r="S196" s="193"/>
      <c r="T196" s="194"/>
      <c r="AT196" s="188" t="s">
        <v>196</v>
      </c>
      <c r="AU196" s="188" t="s">
        <v>84</v>
      </c>
      <c r="AV196" s="14" t="s">
        <v>147</v>
      </c>
      <c r="AW196" s="14" t="s">
        <v>30</v>
      </c>
      <c r="AX196" s="14" t="s">
        <v>82</v>
      </c>
      <c r="AY196" s="188" t="s">
        <v>140</v>
      </c>
    </row>
    <row r="197" spans="1:65" s="2" customFormat="1" ht="16.5" customHeight="1">
      <c r="A197" s="32"/>
      <c r="B197" s="144"/>
      <c r="C197" s="145" t="s">
        <v>260</v>
      </c>
      <c r="D197" s="145" t="s">
        <v>143</v>
      </c>
      <c r="E197" s="146" t="s">
        <v>1102</v>
      </c>
      <c r="F197" s="147" t="s">
        <v>1103</v>
      </c>
      <c r="G197" s="148" t="s">
        <v>379</v>
      </c>
      <c r="H197" s="149">
        <v>25.8</v>
      </c>
      <c r="I197" s="150"/>
      <c r="J197" s="151">
        <f>ROUND(I197*H197,2)</f>
        <v>0</v>
      </c>
      <c r="K197" s="152"/>
      <c r="L197" s="33"/>
      <c r="M197" s="153" t="s">
        <v>1</v>
      </c>
      <c r="N197" s="154" t="s">
        <v>39</v>
      </c>
      <c r="O197" s="58"/>
      <c r="P197" s="155">
        <f>O197*H197</f>
        <v>0</v>
      </c>
      <c r="Q197" s="155">
        <v>0</v>
      </c>
      <c r="R197" s="155">
        <f>Q197*H197</f>
        <v>0</v>
      </c>
      <c r="S197" s="155">
        <v>0</v>
      </c>
      <c r="T197" s="156">
        <f>S197*H197</f>
        <v>0</v>
      </c>
      <c r="U197" s="32"/>
      <c r="V197" s="32"/>
      <c r="W197" s="32"/>
      <c r="X197" s="32"/>
      <c r="Y197" s="32"/>
      <c r="Z197" s="32"/>
      <c r="AA197" s="32"/>
      <c r="AB197" s="32"/>
      <c r="AC197" s="32"/>
      <c r="AD197" s="32"/>
      <c r="AE197" s="32"/>
      <c r="AR197" s="157" t="s">
        <v>147</v>
      </c>
      <c r="AT197" s="157" t="s">
        <v>143</v>
      </c>
      <c r="AU197" s="157" t="s">
        <v>84</v>
      </c>
      <c r="AY197" s="17" t="s">
        <v>140</v>
      </c>
      <c r="BE197" s="158">
        <f>IF(N197="základní",J197,0)</f>
        <v>0</v>
      </c>
      <c r="BF197" s="158">
        <f>IF(N197="snížená",J197,0)</f>
        <v>0</v>
      </c>
      <c r="BG197" s="158">
        <f>IF(N197="zákl. přenesená",J197,0)</f>
        <v>0</v>
      </c>
      <c r="BH197" s="158">
        <f>IF(N197="sníž. přenesená",J197,0)</f>
        <v>0</v>
      </c>
      <c r="BI197" s="158">
        <f>IF(N197="nulová",J197,0)</f>
        <v>0</v>
      </c>
      <c r="BJ197" s="17" t="s">
        <v>82</v>
      </c>
      <c r="BK197" s="158">
        <f>ROUND(I197*H197,2)</f>
        <v>0</v>
      </c>
      <c r="BL197" s="17" t="s">
        <v>147</v>
      </c>
      <c r="BM197" s="157" t="s">
        <v>319</v>
      </c>
    </row>
    <row r="198" spans="1:47" s="2" customFormat="1" ht="12">
      <c r="A198" s="32"/>
      <c r="B198" s="33"/>
      <c r="C198" s="32"/>
      <c r="D198" s="159" t="s">
        <v>149</v>
      </c>
      <c r="E198" s="32"/>
      <c r="F198" s="160" t="s">
        <v>1103</v>
      </c>
      <c r="G198" s="32"/>
      <c r="H198" s="32"/>
      <c r="I198" s="161"/>
      <c r="J198" s="32"/>
      <c r="K198" s="32"/>
      <c r="L198" s="33"/>
      <c r="M198" s="162"/>
      <c r="N198" s="163"/>
      <c r="O198" s="58"/>
      <c r="P198" s="58"/>
      <c r="Q198" s="58"/>
      <c r="R198" s="58"/>
      <c r="S198" s="58"/>
      <c r="T198" s="59"/>
      <c r="U198" s="32"/>
      <c r="V198" s="32"/>
      <c r="W198" s="32"/>
      <c r="X198" s="32"/>
      <c r="Y198" s="32"/>
      <c r="Z198" s="32"/>
      <c r="AA198" s="32"/>
      <c r="AB198" s="32"/>
      <c r="AC198" s="32"/>
      <c r="AD198" s="32"/>
      <c r="AE198" s="32"/>
      <c r="AT198" s="17" t="s">
        <v>149</v>
      </c>
      <c r="AU198" s="17" t="s">
        <v>84</v>
      </c>
    </row>
    <row r="199" spans="2:51" s="13" customFormat="1" ht="12">
      <c r="B199" s="175"/>
      <c r="D199" s="159" t="s">
        <v>196</v>
      </c>
      <c r="E199" s="182" t="s">
        <v>1</v>
      </c>
      <c r="F199" s="176" t="s">
        <v>1104</v>
      </c>
      <c r="H199" s="177">
        <v>25.8</v>
      </c>
      <c r="I199" s="178"/>
      <c r="L199" s="175"/>
      <c r="M199" s="179"/>
      <c r="N199" s="180"/>
      <c r="O199" s="180"/>
      <c r="P199" s="180"/>
      <c r="Q199" s="180"/>
      <c r="R199" s="180"/>
      <c r="S199" s="180"/>
      <c r="T199" s="181"/>
      <c r="AT199" s="182" t="s">
        <v>196</v>
      </c>
      <c r="AU199" s="182" t="s">
        <v>84</v>
      </c>
      <c r="AV199" s="13" t="s">
        <v>84</v>
      </c>
      <c r="AW199" s="13" t="s">
        <v>30</v>
      </c>
      <c r="AX199" s="13" t="s">
        <v>74</v>
      </c>
      <c r="AY199" s="182" t="s">
        <v>140</v>
      </c>
    </row>
    <row r="200" spans="2:51" s="14" customFormat="1" ht="12">
      <c r="B200" s="187"/>
      <c r="D200" s="159" t="s">
        <v>196</v>
      </c>
      <c r="E200" s="188" t="s">
        <v>1</v>
      </c>
      <c r="F200" s="189" t="s">
        <v>1059</v>
      </c>
      <c r="H200" s="190">
        <v>25.8</v>
      </c>
      <c r="I200" s="191"/>
      <c r="L200" s="187"/>
      <c r="M200" s="192"/>
      <c r="N200" s="193"/>
      <c r="O200" s="193"/>
      <c r="P200" s="193"/>
      <c r="Q200" s="193"/>
      <c r="R200" s="193"/>
      <c r="S200" s="193"/>
      <c r="T200" s="194"/>
      <c r="AT200" s="188" t="s">
        <v>196</v>
      </c>
      <c r="AU200" s="188" t="s">
        <v>84</v>
      </c>
      <c r="AV200" s="14" t="s">
        <v>147</v>
      </c>
      <c r="AW200" s="14" t="s">
        <v>30</v>
      </c>
      <c r="AX200" s="14" t="s">
        <v>82</v>
      </c>
      <c r="AY200" s="188" t="s">
        <v>140</v>
      </c>
    </row>
    <row r="201" spans="1:65" s="2" customFormat="1" ht="16.5" customHeight="1">
      <c r="A201" s="32"/>
      <c r="B201" s="144"/>
      <c r="C201" s="145" t="s">
        <v>264</v>
      </c>
      <c r="D201" s="145" t="s">
        <v>143</v>
      </c>
      <c r="E201" s="146" t="s">
        <v>1105</v>
      </c>
      <c r="F201" s="147" t="s">
        <v>1106</v>
      </c>
      <c r="G201" s="148" t="s">
        <v>379</v>
      </c>
      <c r="H201" s="149">
        <v>25.8</v>
      </c>
      <c r="I201" s="150"/>
      <c r="J201" s="151">
        <f>ROUND(I201*H201,2)</f>
        <v>0</v>
      </c>
      <c r="K201" s="152"/>
      <c r="L201" s="33"/>
      <c r="M201" s="153" t="s">
        <v>1</v>
      </c>
      <c r="N201" s="154" t="s">
        <v>39</v>
      </c>
      <c r="O201" s="58"/>
      <c r="P201" s="155">
        <f>O201*H201</f>
        <v>0</v>
      </c>
      <c r="Q201" s="155">
        <v>0</v>
      </c>
      <c r="R201" s="155">
        <f>Q201*H201</f>
        <v>0</v>
      </c>
      <c r="S201" s="155">
        <v>0</v>
      </c>
      <c r="T201" s="156">
        <f>S201*H201</f>
        <v>0</v>
      </c>
      <c r="U201" s="32"/>
      <c r="V201" s="32"/>
      <c r="W201" s="32"/>
      <c r="X201" s="32"/>
      <c r="Y201" s="32"/>
      <c r="Z201" s="32"/>
      <c r="AA201" s="32"/>
      <c r="AB201" s="32"/>
      <c r="AC201" s="32"/>
      <c r="AD201" s="32"/>
      <c r="AE201" s="32"/>
      <c r="AR201" s="157" t="s">
        <v>147</v>
      </c>
      <c r="AT201" s="157" t="s">
        <v>143</v>
      </c>
      <c r="AU201" s="157" t="s">
        <v>84</v>
      </c>
      <c r="AY201" s="17" t="s">
        <v>140</v>
      </c>
      <c r="BE201" s="158">
        <f>IF(N201="základní",J201,0)</f>
        <v>0</v>
      </c>
      <c r="BF201" s="158">
        <f>IF(N201="snížená",J201,0)</f>
        <v>0</v>
      </c>
      <c r="BG201" s="158">
        <f>IF(N201="zákl. přenesená",J201,0)</f>
        <v>0</v>
      </c>
      <c r="BH201" s="158">
        <f>IF(N201="sníž. přenesená",J201,0)</f>
        <v>0</v>
      </c>
      <c r="BI201" s="158">
        <f>IF(N201="nulová",J201,0)</f>
        <v>0</v>
      </c>
      <c r="BJ201" s="17" t="s">
        <v>82</v>
      </c>
      <c r="BK201" s="158">
        <f>ROUND(I201*H201,2)</f>
        <v>0</v>
      </c>
      <c r="BL201" s="17" t="s">
        <v>147</v>
      </c>
      <c r="BM201" s="157" t="s">
        <v>559</v>
      </c>
    </row>
    <row r="202" spans="1:47" s="2" customFormat="1" ht="12">
      <c r="A202" s="32"/>
      <c r="B202" s="33"/>
      <c r="C202" s="32"/>
      <c r="D202" s="159" t="s">
        <v>149</v>
      </c>
      <c r="E202" s="32"/>
      <c r="F202" s="160" t="s">
        <v>1106</v>
      </c>
      <c r="G202" s="32"/>
      <c r="H202" s="32"/>
      <c r="I202" s="161"/>
      <c r="J202" s="32"/>
      <c r="K202" s="32"/>
      <c r="L202" s="33"/>
      <c r="M202" s="162"/>
      <c r="N202" s="163"/>
      <c r="O202" s="58"/>
      <c r="P202" s="58"/>
      <c r="Q202" s="58"/>
      <c r="R202" s="58"/>
      <c r="S202" s="58"/>
      <c r="T202" s="59"/>
      <c r="U202" s="32"/>
      <c r="V202" s="32"/>
      <c r="W202" s="32"/>
      <c r="X202" s="32"/>
      <c r="Y202" s="32"/>
      <c r="Z202" s="32"/>
      <c r="AA202" s="32"/>
      <c r="AB202" s="32"/>
      <c r="AC202" s="32"/>
      <c r="AD202" s="32"/>
      <c r="AE202" s="32"/>
      <c r="AT202" s="17" t="s">
        <v>149</v>
      </c>
      <c r="AU202" s="17" t="s">
        <v>84</v>
      </c>
    </row>
    <row r="203" spans="2:51" s="13" customFormat="1" ht="12">
      <c r="B203" s="175"/>
      <c r="D203" s="159" t="s">
        <v>196</v>
      </c>
      <c r="E203" s="182" t="s">
        <v>1</v>
      </c>
      <c r="F203" s="176" t="s">
        <v>1104</v>
      </c>
      <c r="H203" s="177">
        <v>25.8</v>
      </c>
      <c r="I203" s="178"/>
      <c r="L203" s="175"/>
      <c r="M203" s="179"/>
      <c r="N203" s="180"/>
      <c r="O203" s="180"/>
      <c r="P203" s="180"/>
      <c r="Q203" s="180"/>
      <c r="R203" s="180"/>
      <c r="S203" s="180"/>
      <c r="T203" s="181"/>
      <c r="AT203" s="182" t="s">
        <v>196</v>
      </c>
      <c r="AU203" s="182" t="s">
        <v>84</v>
      </c>
      <c r="AV203" s="13" t="s">
        <v>84</v>
      </c>
      <c r="AW203" s="13" t="s">
        <v>30</v>
      </c>
      <c r="AX203" s="13" t="s">
        <v>74</v>
      </c>
      <c r="AY203" s="182" t="s">
        <v>140</v>
      </c>
    </row>
    <row r="204" spans="2:51" s="14" customFormat="1" ht="12">
      <c r="B204" s="187"/>
      <c r="D204" s="159" t="s">
        <v>196</v>
      </c>
      <c r="E204" s="188" t="s">
        <v>1</v>
      </c>
      <c r="F204" s="189" t="s">
        <v>1059</v>
      </c>
      <c r="H204" s="190">
        <v>25.8</v>
      </c>
      <c r="I204" s="191"/>
      <c r="L204" s="187"/>
      <c r="M204" s="192"/>
      <c r="N204" s="193"/>
      <c r="O204" s="193"/>
      <c r="P204" s="193"/>
      <c r="Q204" s="193"/>
      <c r="R204" s="193"/>
      <c r="S204" s="193"/>
      <c r="T204" s="194"/>
      <c r="AT204" s="188" t="s">
        <v>196</v>
      </c>
      <c r="AU204" s="188" t="s">
        <v>84</v>
      </c>
      <c r="AV204" s="14" t="s">
        <v>147</v>
      </c>
      <c r="AW204" s="14" t="s">
        <v>30</v>
      </c>
      <c r="AX204" s="14" t="s">
        <v>82</v>
      </c>
      <c r="AY204" s="188" t="s">
        <v>140</v>
      </c>
    </row>
    <row r="205" spans="1:65" s="2" customFormat="1" ht="24.2" customHeight="1">
      <c r="A205" s="32"/>
      <c r="B205" s="144"/>
      <c r="C205" s="145" t="s">
        <v>393</v>
      </c>
      <c r="D205" s="145" t="s">
        <v>143</v>
      </c>
      <c r="E205" s="146" t="s">
        <v>1107</v>
      </c>
      <c r="F205" s="147" t="s">
        <v>1108</v>
      </c>
      <c r="G205" s="148" t="s">
        <v>342</v>
      </c>
      <c r="H205" s="149">
        <v>0.54</v>
      </c>
      <c r="I205" s="150"/>
      <c r="J205" s="151">
        <f>ROUND(I205*H205,2)</f>
        <v>0</v>
      </c>
      <c r="K205" s="152"/>
      <c r="L205" s="33"/>
      <c r="M205" s="153" t="s">
        <v>1</v>
      </c>
      <c r="N205" s="154" t="s">
        <v>39</v>
      </c>
      <c r="O205" s="58"/>
      <c r="P205" s="155">
        <f>O205*H205</f>
        <v>0</v>
      </c>
      <c r="Q205" s="155">
        <v>0</v>
      </c>
      <c r="R205" s="155">
        <f>Q205*H205</f>
        <v>0</v>
      </c>
      <c r="S205" s="155">
        <v>0</v>
      </c>
      <c r="T205" s="156">
        <f>S205*H205</f>
        <v>0</v>
      </c>
      <c r="U205" s="32"/>
      <c r="V205" s="32"/>
      <c r="W205" s="32"/>
      <c r="X205" s="32"/>
      <c r="Y205" s="32"/>
      <c r="Z205" s="32"/>
      <c r="AA205" s="32"/>
      <c r="AB205" s="32"/>
      <c r="AC205" s="32"/>
      <c r="AD205" s="32"/>
      <c r="AE205" s="32"/>
      <c r="AR205" s="157" t="s">
        <v>147</v>
      </c>
      <c r="AT205" s="157" t="s">
        <v>143</v>
      </c>
      <c r="AU205" s="157" t="s">
        <v>84</v>
      </c>
      <c r="AY205" s="17" t="s">
        <v>140</v>
      </c>
      <c r="BE205" s="158">
        <f>IF(N205="základní",J205,0)</f>
        <v>0</v>
      </c>
      <c r="BF205" s="158">
        <f>IF(N205="snížená",J205,0)</f>
        <v>0</v>
      </c>
      <c r="BG205" s="158">
        <f>IF(N205="zákl. přenesená",J205,0)</f>
        <v>0</v>
      </c>
      <c r="BH205" s="158">
        <f>IF(N205="sníž. přenesená",J205,0)</f>
        <v>0</v>
      </c>
      <c r="BI205" s="158">
        <f>IF(N205="nulová",J205,0)</f>
        <v>0</v>
      </c>
      <c r="BJ205" s="17" t="s">
        <v>82</v>
      </c>
      <c r="BK205" s="158">
        <f>ROUND(I205*H205,2)</f>
        <v>0</v>
      </c>
      <c r="BL205" s="17" t="s">
        <v>147</v>
      </c>
      <c r="BM205" s="157" t="s">
        <v>751</v>
      </c>
    </row>
    <row r="206" spans="1:47" s="2" customFormat="1" ht="19.5">
      <c r="A206" s="32"/>
      <c r="B206" s="33"/>
      <c r="C206" s="32"/>
      <c r="D206" s="159" t="s">
        <v>149</v>
      </c>
      <c r="E206" s="32"/>
      <c r="F206" s="160" t="s">
        <v>1108</v>
      </c>
      <c r="G206" s="32"/>
      <c r="H206" s="32"/>
      <c r="I206" s="161"/>
      <c r="J206" s="32"/>
      <c r="K206" s="32"/>
      <c r="L206" s="33"/>
      <c r="M206" s="162"/>
      <c r="N206" s="163"/>
      <c r="O206" s="58"/>
      <c r="P206" s="58"/>
      <c r="Q206" s="58"/>
      <c r="R206" s="58"/>
      <c r="S206" s="58"/>
      <c r="T206" s="59"/>
      <c r="U206" s="32"/>
      <c r="V206" s="32"/>
      <c r="W206" s="32"/>
      <c r="X206" s="32"/>
      <c r="Y206" s="32"/>
      <c r="Z206" s="32"/>
      <c r="AA206" s="32"/>
      <c r="AB206" s="32"/>
      <c r="AC206" s="32"/>
      <c r="AD206" s="32"/>
      <c r="AE206" s="32"/>
      <c r="AT206" s="17" t="s">
        <v>149</v>
      </c>
      <c r="AU206" s="17" t="s">
        <v>84</v>
      </c>
    </row>
    <row r="207" spans="2:51" s="15" customFormat="1" ht="12">
      <c r="B207" s="195"/>
      <c r="D207" s="159" t="s">
        <v>196</v>
      </c>
      <c r="E207" s="196" t="s">
        <v>1</v>
      </c>
      <c r="F207" s="197" t="s">
        <v>1109</v>
      </c>
      <c r="H207" s="196" t="s">
        <v>1</v>
      </c>
      <c r="I207" s="198"/>
      <c r="L207" s="195"/>
      <c r="M207" s="199"/>
      <c r="N207" s="200"/>
      <c r="O207" s="200"/>
      <c r="P207" s="200"/>
      <c r="Q207" s="200"/>
      <c r="R207" s="200"/>
      <c r="S207" s="200"/>
      <c r="T207" s="201"/>
      <c r="AT207" s="196" t="s">
        <v>196</v>
      </c>
      <c r="AU207" s="196" t="s">
        <v>84</v>
      </c>
      <c r="AV207" s="15" t="s">
        <v>82</v>
      </c>
      <c r="AW207" s="15" t="s">
        <v>30</v>
      </c>
      <c r="AX207" s="15" t="s">
        <v>74</v>
      </c>
      <c r="AY207" s="196" t="s">
        <v>140</v>
      </c>
    </row>
    <row r="208" spans="2:51" s="13" customFormat="1" ht="12">
      <c r="B208" s="175"/>
      <c r="D208" s="159" t="s">
        <v>196</v>
      </c>
      <c r="E208" s="182" t="s">
        <v>1</v>
      </c>
      <c r="F208" s="176" t="s">
        <v>1110</v>
      </c>
      <c r="H208" s="177">
        <v>0.54</v>
      </c>
      <c r="I208" s="178"/>
      <c r="L208" s="175"/>
      <c r="M208" s="179"/>
      <c r="N208" s="180"/>
      <c r="O208" s="180"/>
      <c r="P208" s="180"/>
      <c r="Q208" s="180"/>
      <c r="R208" s="180"/>
      <c r="S208" s="180"/>
      <c r="T208" s="181"/>
      <c r="AT208" s="182" t="s">
        <v>196</v>
      </c>
      <c r="AU208" s="182" t="s">
        <v>84</v>
      </c>
      <c r="AV208" s="13" t="s">
        <v>84</v>
      </c>
      <c r="AW208" s="13" t="s">
        <v>30</v>
      </c>
      <c r="AX208" s="13" t="s">
        <v>74</v>
      </c>
      <c r="AY208" s="182" t="s">
        <v>140</v>
      </c>
    </row>
    <row r="209" spans="2:51" s="14" customFormat="1" ht="12">
      <c r="B209" s="187"/>
      <c r="D209" s="159" t="s">
        <v>196</v>
      </c>
      <c r="E209" s="188" t="s">
        <v>1</v>
      </c>
      <c r="F209" s="189" t="s">
        <v>1059</v>
      </c>
      <c r="H209" s="190">
        <v>0.54</v>
      </c>
      <c r="I209" s="191"/>
      <c r="L209" s="187"/>
      <c r="M209" s="192"/>
      <c r="N209" s="193"/>
      <c r="O209" s="193"/>
      <c r="P209" s="193"/>
      <c r="Q209" s="193"/>
      <c r="R209" s="193"/>
      <c r="S209" s="193"/>
      <c r="T209" s="194"/>
      <c r="AT209" s="188" t="s">
        <v>196</v>
      </c>
      <c r="AU209" s="188" t="s">
        <v>84</v>
      </c>
      <c r="AV209" s="14" t="s">
        <v>147</v>
      </c>
      <c r="AW209" s="14" t="s">
        <v>30</v>
      </c>
      <c r="AX209" s="14" t="s">
        <v>82</v>
      </c>
      <c r="AY209" s="188" t="s">
        <v>140</v>
      </c>
    </row>
    <row r="210" spans="1:65" s="2" customFormat="1" ht="24.2" customHeight="1">
      <c r="A210" s="32"/>
      <c r="B210" s="144"/>
      <c r="C210" s="145" t="s">
        <v>7</v>
      </c>
      <c r="D210" s="145" t="s">
        <v>143</v>
      </c>
      <c r="E210" s="146" t="s">
        <v>1111</v>
      </c>
      <c r="F210" s="147" t="s">
        <v>1112</v>
      </c>
      <c r="G210" s="148" t="s">
        <v>146</v>
      </c>
      <c r="H210" s="149">
        <v>15.4</v>
      </c>
      <c r="I210" s="150"/>
      <c r="J210" s="151">
        <f>ROUND(I210*H210,2)</f>
        <v>0</v>
      </c>
      <c r="K210" s="152"/>
      <c r="L210" s="33"/>
      <c r="M210" s="153" t="s">
        <v>1</v>
      </c>
      <c r="N210" s="154" t="s">
        <v>39</v>
      </c>
      <c r="O210" s="58"/>
      <c r="P210" s="155">
        <f>O210*H210</f>
        <v>0</v>
      </c>
      <c r="Q210" s="155">
        <v>0</v>
      </c>
      <c r="R210" s="155">
        <f>Q210*H210</f>
        <v>0</v>
      </c>
      <c r="S210" s="155">
        <v>0</v>
      </c>
      <c r="T210" s="156">
        <f>S210*H210</f>
        <v>0</v>
      </c>
      <c r="U210" s="32"/>
      <c r="V210" s="32"/>
      <c r="W210" s="32"/>
      <c r="X210" s="32"/>
      <c r="Y210" s="32"/>
      <c r="Z210" s="32"/>
      <c r="AA210" s="32"/>
      <c r="AB210" s="32"/>
      <c r="AC210" s="32"/>
      <c r="AD210" s="32"/>
      <c r="AE210" s="32"/>
      <c r="AR210" s="157" t="s">
        <v>147</v>
      </c>
      <c r="AT210" s="157" t="s">
        <v>143</v>
      </c>
      <c r="AU210" s="157" t="s">
        <v>84</v>
      </c>
      <c r="AY210" s="17" t="s">
        <v>140</v>
      </c>
      <c r="BE210" s="158">
        <f>IF(N210="základní",J210,0)</f>
        <v>0</v>
      </c>
      <c r="BF210" s="158">
        <f>IF(N210="snížená",J210,0)</f>
        <v>0</v>
      </c>
      <c r="BG210" s="158">
        <f>IF(N210="zákl. přenesená",J210,0)</f>
        <v>0</v>
      </c>
      <c r="BH210" s="158">
        <f>IF(N210="sníž. přenesená",J210,0)</f>
        <v>0</v>
      </c>
      <c r="BI210" s="158">
        <f>IF(N210="nulová",J210,0)</f>
        <v>0</v>
      </c>
      <c r="BJ210" s="17" t="s">
        <v>82</v>
      </c>
      <c r="BK210" s="158">
        <f>ROUND(I210*H210,2)</f>
        <v>0</v>
      </c>
      <c r="BL210" s="17" t="s">
        <v>147</v>
      </c>
      <c r="BM210" s="157" t="s">
        <v>535</v>
      </c>
    </row>
    <row r="211" spans="1:47" s="2" customFormat="1" ht="19.5">
      <c r="A211" s="32"/>
      <c r="B211" s="33"/>
      <c r="C211" s="32"/>
      <c r="D211" s="159" t="s">
        <v>149</v>
      </c>
      <c r="E211" s="32"/>
      <c r="F211" s="160" t="s">
        <v>1112</v>
      </c>
      <c r="G211" s="32"/>
      <c r="H211" s="32"/>
      <c r="I211" s="161"/>
      <c r="J211" s="32"/>
      <c r="K211" s="32"/>
      <c r="L211" s="33"/>
      <c r="M211" s="162"/>
      <c r="N211" s="163"/>
      <c r="O211" s="58"/>
      <c r="P211" s="58"/>
      <c r="Q211" s="58"/>
      <c r="R211" s="58"/>
      <c r="S211" s="58"/>
      <c r="T211" s="59"/>
      <c r="U211" s="32"/>
      <c r="V211" s="32"/>
      <c r="W211" s="32"/>
      <c r="X211" s="32"/>
      <c r="Y211" s="32"/>
      <c r="Z211" s="32"/>
      <c r="AA211" s="32"/>
      <c r="AB211" s="32"/>
      <c r="AC211" s="32"/>
      <c r="AD211" s="32"/>
      <c r="AE211" s="32"/>
      <c r="AT211" s="17" t="s">
        <v>149</v>
      </c>
      <c r="AU211" s="17" t="s">
        <v>84</v>
      </c>
    </row>
    <row r="212" spans="2:51" s="13" customFormat="1" ht="12">
      <c r="B212" s="175"/>
      <c r="D212" s="159" t="s">
        <v>196</v>
      </c>
      <c r="E212" s="182" t="s">
        <v>1</v>
      </c>
      <c r="F212" s="176" t="s">
        <v>1113</v>
      </c>
      <c r="H212" s="177">
        <v>15.4</v>
      </c>
      <c r="I212" s="178"/>
      <c r="L212" s="175"/>
      <c r="M212" s="179"/>
      <c r="N212" s="180"/>
      <c r="O212" s="180"/>
      <c r="P212" s="180"/>
      <c r="Q212" s="180"/>
      <c r="R212" s="180"/>
      <c r="S212" s="180"/>
      <c r="T212" s="181"/>
      <c r="AT212" s="182" t="s">
        <v>196</v>
      </c>
      <c r="AU212" s="182" t="s">
        <v>84</v>
      </c>
      <c r="AV212" s="13" t="s">
        <v>84</v>
      </c>
      <c r="AW212" s="13" t="s">
        <v>30</v>
      </c>
      <c r="AX212" s="13" t="s">
        <v>74</v>
      </c>
      <c r="AY212" s="182" t="s">
        <v>140</v>
      </c>
    </row>
    <row r="213" spans="2:51" s="14" customFormat="1" ht="12">
      <c r="B213" s="187"/>
      <c r="D213" s="159" t="s">
        <v>196</v>
      </c>
      <c r="E213" s="188" t="s">
        <v>1</v>
      </c>
      <c r="F213" s="189" t="s">
        <v>1059</v>
      </c>
      <c r="H213" s="190">
        <v>15.4</v>
      </c>
      <c r="I213" s="191"/>
      <c r="L213" s="187"/>
      <c r="M213" s="192"/>
      <c r="N213" s="193"/>
      <c r="O213" s="193"/>
      <c r="P213" s="193"/>
      <c r="Q213" s="193"/>
      <c r="R213" s="193"/>
      <c r="S213" s="193"/>
      <c r="T213" s="194"/>
      <c r="AT213" s="188" t="s">
        <v>196</v>
      </c>
      <c r="AU213" s="188" t="s">
        <v>84</v>
      </c>
      <c r="AV213" s="14" t="s">
        <v>147</v>
      </c>
      <c r="AW213" s="14" t="s">
        <v>30</v>
      </c>
      <c r="AX213" s="14" t="s">
        <v>82</v>
      </c>
      <c r="AY213" s="188" t="s">
        <v>140</v>
      </c>
    </row>
    <row r="214" spans="2:63" s="12" customFormat="1" ht="22.9" customHeight="1">
      <c r="B214" s="131"/>
      <c r="D214" s="132" t="s">
        <v>73</v>
      </c>
      <c r="E214" s="142" t="s">
        <v>147</v>
      </c>
      <c r="F214" s="142" t="s">
        <v>1114</v>
      </c>
      <c r="I214" s="134"/>
      <c r="J214" s="143">
        <f>BK214</f>
        <v>0</v>
      </c>
      <c r="L214" s="131"/>
      <c r="M214" s="136"/>
      <c r="N214" s="137"/>
      <c r="O214" s="137"/>
      <c r="P214" s="138">
        <f>SUM(P215:P243)</f>
        <v>0</v>
      </c>
      <c r="Q214" s="137"/>
      <c r="R214" s="138">
        <f>SUM(R215:R243)</f>
        <v>0</v>
      </c>
      <c r="S214" s="137"/>
      <c r="T214" s="139">
        <f>SUM(T215:T243)</f>
        <v>0</v>
      </c>
      <c r="AR214" s="132" t="s">
        <v>82</v>
      </c>
      <c r="AT214" s="140" t="s">
        <v>73</v>
      </c>
      <c r="AU214" s="140" t="s">
        <v>82</v>
      </c>
      <c r="AY214" s="132" t="s">
        <v>140</v>
      </c>
      <c r="BK214" s="141">
        <f>SUM(BK215:BK243)</f>
        <v>0</v>
      </c>
    </row>
    <row r="215" spans="1:65" s="2" customFormat="1" ht="24.2" customHeight="1">
      <c r="A215" s="32"/>
      <c r="B215" s="144"/>
      <c r="C215" s="145" t="s">
        <v>718</v>
      </c>
      <c r="D215" s="145" t="s">
        <v>143</v>
      </c>
      <c r="E215" s="146" t="s">
        <v>1115</v>
      </c>
      <c r="F215" s="147" t="s">
        <v>1116</v>
      </c>
      <c r="G215" s="148" t="s">
        <v>385</v>
      </c>
      <c r="H215" s="149">
        <v>29.68</v>
      </c>
      <c r="I215" s="150"/>
      <c r="J215" s="151">
        <f>ROUND(I215*H215,2)</f>
        <v>0</v>
      </c>
      <c r="K215" s="152"/>
      <c r="L215" s="33"/>
      <c r="M215" s="153" t="s">
        <v>1</v>
      </c>
      <c r="N215" s="154" t="s">
        <v>39</v>
      </c>
      <c r="O215" s="58"/>
      <c r="P215" s="155">
        <f>O215*H215</f>
        <v>0</v>
      </c>
      <c r="Q215" s="155">
        <v>0</v>
      </c>
      <c r="R215" s="155">
        <f>Q215*H215</f>
        <v>0</v>
      </c>
      <c r="S215" s="155">
        <v>0</v>
      </c>
      <c r="T215" s="156">
        <f>S215*H215</f>
        <v>0</v>
      </c>
      <c r="U215" s="32"/>
      <c r="V215" s="32"/>
      <c r="W215" s="32"/>
      <c r="X215" s="32"/>
      <c r="Y215" s="32"/>
      <c r="Z215" s="32"/>
      <c r="AA215" s="32"/>
      <c r="AB215" s="32"/>
      <c r="AC215" s="32"/>
      <c r="AD215" s="32"/>
      <c r="AE215" s="32"/>
      <c r="AR215" s="157" t="s">
        <v>147</v>
      </c>
      <c r="AT215" s="157" t="s">
        <v>143</v>
      </c>
      <c r="AU215" s="157" t="s">
        <v>84</v>
      </c>
      <c r="AY215" s="17" t="s">
        <v>140</v>
      </c>
      <c r="BE215" s="158">
        <f>IF(N215="základní",J215,0)</f>
        <v>0</v>
      </c>
      <c r="BF215" s="158">
        <f>IF(N215="snížená",J215,0)</f>
        <v>0</v>
      </c>
      <c r="BG215" s="158">
        <f>IF(N215="zákl. přenesená",J215,0)</f>
        <v>0</v>
      </c>
      <c r="BH215" s="158">
        <f>IF(N215="sníž. přenesená",J215,0)</f>
        <v>0</v>
      </c>
      <c r="BI215" s="158">
        <f>IF(N215="nulová",J215,0)</f>
        <v>0</v>
      </c>
      <c r="BJ215" s="17" t="s">
        <v>82</v>
      </c>
      <c r="BK215" s="158">
        <f>ROUND(I215*H215,2)</f>
        <v>0</v>
      </c>
      <c r="BL215" s="17" t="s">
        <v>147</v>
      </c>
      <c r="BM215" s="157" t="s">
        <v>345</v>
      </c>
    </row>
    <row r="216" spans="1:47" s="2" customFormat="1" ht="19.5">
      <c r="A216" s="32"/>
      <c r="B216" s="33"/>
      <c r="C216" s="32"/>
      <c r="D216" s="159" t="s">
        <v>149</v>
      </c>
      <c r="E216" s="32"/>
      <c r="F216" s="160" t="s">
        <v>1116</v>
      </c>
      <c r="G216" s="32"/>
      <c r="H216" s="32"/>
      <c r="I216" s="161"/>
      <c r="J216" s="32"/>
      <c r="K216" s="32"/>
      <c r="L216" s="33"/>
      <c r="M216" s="162"/>
      <c r="N216" s="163"/>
      <c r="O216" s="58"/>
      <c r="P216" s="58"/>
      <c r="Q216" s="58"/>
      <c r="R216" s="58"/>
      <c r="S216" s="58"/>
      <c r="T216" s="59"/>
      <c r="U216" s="32"/>
      <c r="V216" s="32"/>
      <c r="W216" s="32"/>
      <c r="X216" s="32"/>
      <c r="Y216" s="32"/>
      <c r="Z216" s="32"/>
      <c r="AA216" s="32"/>
      <c r="AB216" s="32"/>
      <c r="AC216" s="32"/>
      <c r="AD216" s="32"/>
      <c r="AE216" s="32"/>
      <c r="AT216" s="17" t="s">
        <v>149</v>
      </c>
      <c r="AU216" s="17" t="s">
        <v>84</v>
      </c>
    </row>
    <row r="217" spans="2:51" s="13" customFormat="1" ht="12">
      <c r="B217" s="175"/>
      <c r="D217" s="159" t="s">
        <v>196</v>
      </c>
      <c r="E217" s="182" t="s">
        <v>1</v>
      </c>
      <c r="F217" s="176" t="s">
        <v>1117</v>
      </c>
      <c r="H217" s="177">
        <v>29.68</v>
      </c>
      <c r="I217" s="178"/>
      <c r="L217" s="175"/>
      <c r="M217" s="179"/>
      <c r="N217" s="180"/>
      <c r="O217" s="180"/>
      <c r="P217" s="180"/>
      <c r="Q217" s="180"/>
      <c r="R217" s="180"/>
      <c r="S217" s="180"/>
      <c r="T217" s="181"/>
      <c r="AT217" s="182" t="s">
        <v>196</v>
      </c>
      <c r="AU217" s="182" t="s">
        <v>84</v>
      </c>
      <c r="AV217" s="13" t="s">
        <v>84</v>
      </c>
      <c r="AW217" s="13" t="s">
        <v>30</v>
      </c>
      <c r="AX217" s="13" t="s">
        <v>74</v>
      </c>
      <c r="AY217" s="182" t="s">
        <v>140</v>
      </c>
    </row>
    <row r="218" spans="2:51" s="14" customFormat="1" ht="12">
      <c r="B218" s="187"/>
      <c r="D218" s="159" t="s">
        <v>196</v>
      </c>
      <c r="E218" s="188" t="s">
        <v>1</v>
      </c>
      <c r="F218" s="189" t="s">
        <v>1059</v>
      </c>
      <c r="H218" s="190">
        <v>29.68</v>
      </c>
      <c r="I218" s="191"/>
      <c r="L218" s="187"/>
      <c r="M218" s="192"/>
      <c r="N218" s="193"/>
      <c r="O218" s="193"/>
      <c r="P218" s="193"/>
      <c r="Q218" s="193"/>
      <c r="R218" s="193"/>
      <c r="S218" s="193"/>
      <c r="T218" s="194"/>
      <c r="AT218" s="188" t="s">
        <v>196</v>
      </c>
      <c r="AU218" s="188" t="s">
        <v>84</v>
      </c>
      <c r="AV218" s="14" t="s">
        <v>147</v>
      </c>
      <c r="AW218" s="14" t="s">
        <v>30</v>
      </c>
      <c r="AX218" s="14" t="s">
        <v>82</v>
      </c>
      <c r="AY218" s="188" t="s">
        <v>140</v>
      </c>
    </row>
    <row r="219" spans="1:65" s="2" customFormat="1" ht="37.9" customHeight="1">
      <c r="A219" s="32"/>
      <c r="B219" s="144"/>
      <c r="C219" s="145" t="s">
        <v>655</v>
      </c>
      <c r="D219" s="145" t="s">
        <v>143</v>
      </c>
      <c r="E219" s="146" t="s">
        <v>1118</v>
      </c>
      <c r="F219" s="147" t="s">
        <v>1119</v>
      </c>
      <c r="G219" s="148" t="s">
        <v>379</v>
      </c>
      <c r="H219" s="149">
        <v>13.96</v>
      </c>
      <c r="I219" s="150"/>
      <c r="J219" s="151">
        <f>ROUND(I219*H219,2)</f>
        <v>0</v>
      </c>
      <c r="K219" s="152"/>
      <c r="L219" s="33"/>
      <c r="M219" s="153" t="s">
        <v>1</v>
      </c>
      <c r="N219" s="154" t="s">
        <v>39</v>
      </c>
      <c r="O219" s="58"/>
      <c r="P219" s="155">
        <f>O219*H219</f>
        <v>0</v>
      </c>
      <c r="Q219" s="155">
        <v>0</v>
      </c>
      <c r="R219" s="155">
        <f>Q219*H219</f>
        <v>0</v>
      </c>
      <c r="S219" s="155">
        <v>0</v>
      </c>
      <c r="T219" s="156">
        <f>S219*H219</f>
        <v>0</v>
      </c>
      <c r="U219" s="32"/>
      <c r="V219" s="32"/>
      <c r="W219" s="32"/>
      <c r="X219" s="32"/>
      <c r="Y219" s="32"/>
      <c r="Z219" s="32"/>
      <c r="AA219" s="32"/>
      <c r="AB219" s="32"/>
      <c r="AC219" s="32"/>
      <c r="AD219" s="32"/>
      <c r="AE219" s="32"/>
      <c r="AR219" s="157" t="s">
        <v>147</v>
      </c>
      <c r="AT219" s="157" t="s">
        <v>143</v>
      </c>
      <c r="AU219" s="157" t="s">
        <v>84</v>
      </c>
      <c r="AY219" s="17" t="s">
        <v>140</v>
      </c>
      <c r="BE219" s="158">
        <f>IF(N219="základní",J219,0)</f>
        <v>0</v>
      </c>
      <c r="BF219" s="158">
        <f>IF(N219="snížená",J219,0)</f>
        <v>0</v>
      </c>
      <c r="BG219" s="158">
        <f>IF(N219="zákl. přenesená",J219,0)</f>
        <v>0</v>
      </c>
      <c r="BH219" s="158">
        <f>IF(N219="sníž. přenesená",J219,0)</f>
        <v>0</v>
      </c>
      <c r="BI219" s="158">
        <f>IF(N219="nulová",J219,0)</f>
        <v>0</v>
      </c>
      <c r="BJ219" s="17" t="s">
        <v>82</v>
      </c>
      <c r="BK219" s="158">
        <f>ROUND(I219*H219,2)</f>
        <v>0</v>
      </c>
      <c r="BL219" s="17" t="s">
        <v>147</v>
      </c>
      <c r="BM219" s="157" t="s">
        <v>366</v>
      </c>
    </row>
    <row r="220" spans="1:47" s="2" customFormat="1" ht="19.5">
      <c r="A220" s="32"/>
      <c r="B220" s="33"/>
      <c r="C220" s="32"/>
      <c r="D220" s="159" t="s">
        <v>149</v>
      </c>
      <c r="E220" s="32"/>
      <c r="F220" s="160" t="s">
        <v>1119</v>
      </c>
      <c r="G220" s="32"/>
      <c r="H220" s="32"/>
      <c r="I220" s="161"/>
      <c r="J220" s="32"/>
      <c r="K220" s="32"/>
      <c r="L220" s="33"/>
      <c r="M220" s="162"/>
      <c r="N220" s="163"/>
      <c r="O220" s="58"/>
      <c r="P220" s="58"/>
      <c r="Q220" s="58"/>
      <c r="R220" s="58"/>
      <c r="S220" s="58"/>
      <c r="T220" s="59"/>
      <c r="U220" s="32"/>
      <c r="V220" s="32"/>
      <c r="W220" s="32"/>
      <c r="X220" s="32"/>
      <c r="Y220" s="32"/>
      <c r="Z220" s="32"/>
      <c r="AA220" s="32"/>
      <c r="AB220" s="32"/>
      <c r="AC220" s="32"/>
      <c r="AD220" s="32"/>
      <c r="AE220" s="32"/>
      <c r="AT220" s="17" t="s">
        <v>149</v>
      </c>
      <c r="AU220" s="17" t="s">
        <v>84</v>
      </c>
    </row>
    <row r="221" spans="2:51" s="13" customFormat="1" ht="12">
      <c r="B221" s="175"/>
      <c r="D221" s="159" t="s">
        <v>196</v>
      </c>
      <c r="E221" s="182" t="s">
        <v>1</v>
      </c>
      <c r="F221" s="176" t="s">
        <v>1120</v>
      </c>
      <c r="H221" s="177">
        <v>13.96</v>
      </c>
      <c r="I221" s="178"/>
      <c r="L221" s="175"/>
      <c r="M221" s="179"/>
      <c r="N221" s="180"/>
      <c r="O221" s="180"/>
      <c r="P221" s="180"/>
      <c r="Q221" s="180"/>
      <c r="R221" s="180"/>
      <c r="S221" s="180"/>
      <c r="T221" s="181"/>
      <c r="AT221" s="182" t="s">
        <v>196</v>
      </c>
      <c r="AU221" s="182" t="s">
        <v>84</v>
      </c>
      <c r="AV221" s="13" t="s">
        <v>84</v>
      </c>
      <c r="AW221" s="13" t="s">
        <v>30</v>
      </c>
      <c r="AX221" s="13" t="s">
        <v>74</v>
      </c>
      <c r="AY221" s="182" t="s">
        <v>140</v>
      </c>
    </row>
    <row r="222" spans="2:51" s="14" customFormat="1" ht="12">
      <c r="B222" s="187"/>
      <c r="D222" s="159" t="s">
        <v>196</v>
      </c>
      <c r="E222" s="188" t="s">
        <v>1</v>
      </c>
      <c r="F222" s="189" t="s">
        <v>1059</v>
      </c>
      <c r="H222" s="190">
        <v>13.96</v>
      </c>
      <c r="I222" s="191"/>
      <c r="L222" s="187"/>
      <c r="M222" s="192"/>
      <c r="N222" s="193"/>
      <c r="O222" s="193"/>
      <c r="P222" s="193"/>
      <c r="Q222" s="193"/>
      <c r="R222" s="193"/>
      <c r="S222" s="193"/>
      <c r="T222" s="194"/>
      <c r="AT222" s="188" t="s">
        <v>196</v>
      </c>
      <c r="AU222" s="188" t="s">
        <v>84</v>
      </c>
      <c r="AV222" s="14" t="s">
        <v>147</v>
      </c>
      <c r="AW222" s="14" t="s">
        <v>30</v>
      </c>
      <c r="AX222" s="14" t="s">
        <v>82</v>
      </c>
      <c r="AY222" s="188" t="s">
        <v>140</v>
      </c>
    </row>
    <row r="223" spans="1:65" s="2" customFormat="1" ht="37.9" customHeight="1">
      <c r="A223" s="32"/>
      <c r="B223" s="144"/>
      <c r="C223" s="145" t="s">
        <v>660</v>
      </c>
      <c r="D223" s="145" t="s">
        <v>143</v>
      </c>
      <c r="E223" s="146" t="s">
        <v>1121</v>
      </c>
      <c r="F223" s="147" t="s">
        <v>1122</v>
      </c>
      <c r="G223" s="148" t="s">
        <v>379</v>
      </c>
      <c r="H223" s="149">
        <v>13.96</v>
      </c>
      <c r="I223" s="150"/>
      <c r="J223" s="151">
        <f>ROUND(I223*H223,2)</f>
        <v>0</v>
      </c>
      <c r="K223" s="152"/>
      <c r="L223" s="33"/>
      <c r="M223" s="153" t="s">
        <v>1</v>
      </c>
      <c r="N223" s="154" t="s">
        <v>39</v>
      </c>
      <c r="O223" s="58"/>
      <c r="P223" s="155">
        <f>O223*H223</f>
        <v>0</v>
      </c>
      <c r="Q223" s="155">
        <v>0</v>
      </c>
      <c r="R223" s="155">
        <f>Q223*H223</f>
        <v>0</v>
      </c>
      <c r="S223" s="155">
        <v>0</v>
      </c>
      <c r="T223" s="156">
        <f>S223*H223</f>
        <v>0</v>
      </c>
      <c r="U223" s="32"/>
      <c r="V223" s="32"/>
      <c r="W223" s="32"/>
      <c r="X223" s="32"/>
      <c r="Y223" s="32"/>
      <c r="Z223" s="32"/>
      <c r="AA223" s="32"/>
      <c r="AB223" s="32"/>
      <c r="AC223" s="32"/>
      <c r="AD223" s="32"/>
      <c r="AE223" s="32"/>
      <c r="AR223" s="157" t="s">
        <v>147</v>
      </c>
      <c r="AT223" s="157" t="s">
        <v>143</v>
      </c>
      <c r="AU223" s="157" t="s">
        <v>84</v>
      </c>
      <c r="AY223" s="17" t="s">
        <v>140</v>
      </c>
      <c r="BE223" s="158">
        <f>IF(N223="základní",J223,0)</f>
        <v>0</v>
      </c>
      <c r="BF223" s="158">
        <f>IF(N223="snížená",J223,0)</f>
        <v>0</v>
      </c>
      <c r="BG223" s="158">
        <f>IF(N223="zákl. přenesená",J223,0)</f>
        <v>0</v>
      </c>
      <c r="BH223" s="158">
        <f>IF(N223="sníž. přenesená",J223,0)</f>
        <v>0</v>
      </c>
      <c r="BI223" s="158">
        <f>IF(N223="nulová",J223,0)</f>
        <v>0</v>
      </c>
      <c r="BJ223" s="17" t="s">
        <v>82</v>
      </c>
      <c r="BK223" s="158">
        <f>ROUND(I223*H223,2)</f>
        <v>0</v>
      </c>
      <c r="BL223" s="17" t="s">
        <v>147</v>
      </c>
      <c r="BM223" s="157" t="s">
        <v>766</v>
      </c>
    </row>
    <row r="224" spans="1:47" s="2" customFormat="1" ht="19.5">
      <c r="A224" s="32"/>
      <c r="B224" s="33"/>
      <c r="C224" s="32"/>
      <c r="D224" s="159" t="s">
        <v>149</v>
      </c>
      <c r="E224" s="32"/>
      <c r="F224" s="160" t="s">
        <v>1122</v>
      </c>
      <c r="G224" s="32"/>
      <c r="H224" s="32"/>
      <c r="I224" s="161"/>
      <c r="J224" s="32"/>
      <c r="K224" s="32"/>
      <c r="L224" s="33"/>
      <c r="M224" s="162"/>
      <c r="N224" s="163"/>
      <c r="O224" s="58"/>
      <c r="P224" s="58"/>
      <c r="Q224" s="58"/>
      <c r="R224" s="58"/>
      <c r="S224" s="58"/>
      <c r="T224" s="59"/>
      <c r="U224" s="32"/>
      <c r="V224" s="32"/>
      <c r="W224" s="32"/>
      <c r="X224" s="32"/>
      <c r="Y224" s="32"/>
      <c r="Z224" s="32"/>
      <c r="AA224" s="32"/>
      <c r="AB224" s="32"/>
      <c r="AC224" s="32"/>
      <c r="AD224" s="32"/>
      <c r="AE224" s="32"/>
      <c r="AT224" s="17" t="s">
        <v>149</v>
      </c>
      <c r="AU224" s="17" t="s">
        <v>84</v>
      </c>
    </row>
    <row r="225" spans="2:51" s="13" customFormat="1" ht="12">
      <c r="B225" s="175"/>
      <c r="D225" s="159" t="s">
        <v>196</v>
      </c>
      <c r="E225" s="182" t="s">
        <v>1</v>
      </c>
      <c r="F225" s="176" t="s">
        <v>1120</v>
      </c>
      <c r="H225" s="177">
        <v>13.96</v>
      </c>
      <c r="I225" s="178"/>
      <c r="L225" s="175"/>
      <c r="M225" s="179"/>
      <c r="N225" s="180"/>
      <c r="O225" s="180"/>
      <c r="P225" s="180"/>
      <c r="Q225" s="180"/>
      <c r="R225" s="180"/>
      <c r="S225" s="180"/>
      <c r="T225" s="181"/>
      <c r="AT225" s="182" t="s">
        <v>196</v>
      </c>
      <c r="AU225" s="182" t="s">
        <v>84</v>
      </c>
      <c r="AV225" s="13" t="s">
        <v>84</v>
      </c>
      <c r="AW225" s="13" t="s">
        <v>30</v>
      </c>
      <c r="AX225" s="13" t="s">
        <v>74</v>
      </c>
      <c r="AY225" s="182" t="s">
        <v>140</v>
      </c>
    </row>
    <row r="226" spans="2:51" s="14" customFormat="1" ht="12">
      <c r="B226" s="187"/>
      <c r="D226" s="159" t="s">
        <v>196</v>
      </c>
      <c r="E226" s="188" t="s">
        <v>1</v>
      </c>
      <c r="F226" s="189" t="s">
        <v>1059</v>
      </c>
      <c r="H226" s="190">
        <v>13.96</v>
      </c>
      <c r="I226" s="191"/>
      <c r="L226" s="187"/>
      <c r="M226" s="192"/>
      <c r="N226" s="193"/>
      <c r="O226" s="193"/>
      <c r="P226" s="193"/>
      <c r="Q226" s="193"/>
      <c r="R226" s="193"/>
      <c r="S226" s="193"/>
      <c r="T226" s="194"/>
      <c r="AT226" s="188" t="s">
        <v>196</v>
      </c>
      <c r="AU226" s="188" t="s">
        <v>84</v>
      </c>
      <c r="AV226" s="14" t="s">
        <v>147</v>
      </c>
      <c r="AW226" s="14" t="s">
        <v>30</v>
      </c>
      <c r="AX226" s="14" t="s">
        <v>82</v>
      </c>
      <c r="AY226" s="188" t="s">
        <v>140</v>
      </c>
    </row>
    <row r="227" spans="1:65" s="2" customFormat="1" ht="24.2" customHeight="1">
      <c r="A227" s="32"/>
      <c r="B227" s="144"/>
      <c r="C227" s="145" t="s">
        <v>388</v>
      </c>
      <c r="D227" s="145" t="s">
        <v>143</v>
      </c>
      <c r="E227" s="146" t="s">
        <v>1123</v>
      </c>
      <c r="F227" s="147" t="s">
        <v>1124</v>
      </c>
      <c r="G227" s="148" t="s">
        <v>342</v>
      </c>
      <c r="H227" s="149">
        <v>3.561</v>
      </c>
      <c r="I227" s="150"/>
      <c r="J227" s="151">
        <f>ROUND(I227*H227,2)</f>
        <v>0</v>
      </c>
      <c r="K227" s="152"/>
      <c r="L227" s="33"/>
      <c r="M227" s="153" t="s">
        <v>1</v>
      </c>
      <c r="N227" s="154" t="s">
        <v>39</v>
      </c>
      <c r="O227" s="58"/>
      <c r="P227" s="155">
        <f>O227*H227</f>
        <v>0</v>
      </c>
      <c r="Q227" s="155">
        <v>0</v>
      </c>
      <c r="R227" s="155">
        <f>Q227*H227</f>
        <v>0</v>
      </c>
      <c r="S227" s="155">
        <v>0</v>
      </c>
      <c r="T227" s="156">
        <f>S227*H227</f>
        <v>0</v>
      </c>
      <c r="U227" s="32"/>
      <c r="V227" s="32"/>
      <c r="W227" s="32"/>
      <c r="X227" s="32"/>
      <c r="Y227" s="32"/>
      <c r="Z227" s="32"/>
      <c r="AA227" s="32"/>
      <c r="AB227" s="32"/>
      <c r="AC227" s="32"/>
      <c r="AD227" s="32"/>
      <c r="AE227" s="32"/>
      <c r="AR227" s="157" t="s">
        <v>147</v>
      </c>
      <c r="AT227" s="157" t="s">
        <v>143</v>
      </c>
      <c r="AU227" s="157" t="s">
        <v>84</v>
      </c>
      <c r="AY227" s="17" t="s">
        <v>140</v>
      </c>
      <c r="BE227" s="158">
        <f>IF(N227="základní",J227,0)</f>
        <v>0</v>
      </c>
      <c r="BF227" s="158">
        <f>IF(N227="snížená",J227,0)</f>
        <v>0</v>
      </c>
      <c r="BG227" s="158">
        <f>IF(N227="zákl. přenesená",J227,0)</f>
        <v>0</v>
      </c>
      <c r="BH227" s="158">
        <f>IF(N227="sníž. přenesená",J227,0)</f>
        <v>0</v>
      </c>
      <c r="BI227" s="158">
        <f>IF(N227="nulová",J227,0)</f>
        <v>0</v>
      </c>
      <c r="BJ227" s="17" t="s">
        <v>82</v>
      </c>
      <c r="BK227" s="158">
        <f>ROUND(I227*H227,2)</f>
        <v>0</v>
      </c>
      <c r="BL227" s="17" t="s">
        <v>147</v>
      </c>
      <c r="BM227" s="157" t="s">
        <v>430</v>
      </c>
    </row>
    <row r="228" spans="1:47" s="2" customFormat="1" ht="19.5">
      <c r="A228" s="32"/>
      <c r="B228" s="33"/>
      <c r="C228" s="32"/>
      <c r="D228" s="159" t="s">
        <v>149</v>
      </c>
      <c r="E228" s="32"/>
      <c r="F228" s="160" t="s">
        <v>1124</v>
      </c>
      <c r="G228" s="32"/>
      <c r="H228" s="32"/>
      <c r="I228" s="161"/>
      <c r="J228" s="32"/>
      <c r="K228" s="32"/>
      <c r="L228" s="33"/>
      <c r="M228" s="162"/>
      <c r="N228" s="163"/>
      <c r="O228" s="58"/>
      <c r="P228" s="58"/>
      <c r="Q228" s="58"/>
      <c r="R228" s="58"/>
      <c r="S228" s="58"/>
      <c r="T228" s="59"/>
      <c r="U228" s="32"/>
      <c r="V228" s="32"/>
      <c r="W228" s="32"/>
      <c r="X228" s="32"/>
      <c r="Y228" s="32"/>
      <c r="Z228" s="32"/>
      <c r="AA228" s="32"/>
      <c r="AB228" s="32"/>
      <c r="AC228" s="32"/>
      <c r="AD228" s="32"/>
      <c r="AE228" s="32"/>
      <c r="AT228" s="17" t="s">
        <v>149</v>
      </c>
      <c r="AU228" s="17" t="s">
        <v>84</v>
      </c>
    </row>
    <row r="229" spans="2:51" s="15" customFormat="1" ht="12">
      <c r="B229" s="195"/>
      <c r="D229" s="159" t="s">
        <v>196</v>
      </c>
      <c r="E229" s="196" t="s">
        <v>1</v>
      </c>
      <c r="F229" s="197" t="s">
        <v>1109</v>
      </c>
      <c r="H229" s="196" t="s">
        <v>1</v>
      </c>
      <c r="I229" s="198"/>
      <c r="L229" s="195"/>
      <c r="M229" s="199"/>
      <c r="N229" s="200"/>
      <c r="O229" s="200"/>
      <c r="P229" s="200"/>
      <c r="Q229" s="200"/>
      <c r="R229" s="200"/>
      <c r="S229" s="200"/>
      <c r="T229" s="201"/>
      <c r="AT229" s="196" t="s">
        <v>196</v>
      </c>
      <c r="AU229" s="196" t="s">
        <v>84</v>
      </c>
      <c r="AV229" s="15" t="s">
        <v>82</v>
      </c>
      <c r="AW229" s="15" t="s">
        <v>30</v>
      </c>
      <c r="AX229" s="15" t="s">
        <v>74</v>
      </c>
      <c r="AY229" s="196" t="s">
        <v>140</v>
      </c>
    </row>
    <row r="230" spans="2:51" s="13" customFormat="1" ht="12">
      <c r="B230" s="175"/>
      <c r="D230" s="159" t="s">
        <v>196</v>
      </c>
      <c r="E230" s="182" t="s">
        <v>1</v>
      </c>
      <c r="F230" s="176" t="s">
        <v>1125</v>
      </c>
      <c r="H230" s="177">
        <v>3.561</v>
      </c>
      <c r="I230" s="178"/>
      <c r="L230" s="175"/>
      <c r="M230" s="179"/>
      <c r="N230" s="180"/>
      <c r="O230" s="180"/>
      <c r="P230" s="180"/>
      <c r="Q230" s="180"/>
      <c r="R230" s="180"/>
      <c r="S230" s="180"/>
      <c r="T230" s="181"/>
      <c r="AT230" s="182" t="s">
        <v>196</v>
      </c>
      <c r="AU230" s="182" t="s">
        <v>84</v>
      </c>
      <c r="AV230" s="13" t="s">
        <v>84</v>
      </c>
      <c r="AW230" s="13" t="s">
        <v>30</v>
      </c>
      <c r="AX230" s="13" t="s">
        <v>74</v>
      </c>
      <c r="AY230" s="182" t="s">
        <v>140</v>
      </c>
    </row>
    <row r="231" spans="2:51" s="14" customFormat="1" ht="12">
      <c r="B231" s="187"/>
      <c r="D231" s="159" t="s">
        <v>196</v>
      </c>
      <c r="E231" s="188" t="s">
        <v>1</v>
      </c>
      <c r="F231" s="189" t="s">
        <v>1059</v>
      </c>
      <c r="H231" s="190">
        <v>3.561</v>
      </c>
      <c r="I231" s="191"/>
      <c r="L231" s="187"/>
      <c r="M231" s="192"/>
      <c r="N231" s="193"/>
      <c r="O231" s="193"/>
      <c r="P231" s="193"/>
      <c r="Q231" s="193"/>
      <c r="R231" s="193"/>
      <c r="S231" s="193"/>
      <c r="T231" s="194"/>
      <c r="AT231" s="188" t="s">
        <v>196</v>
      </c>
      <c r="AU231" s="188" t="s">
        <v>84</v>
      </c>
      <c r="AV231" s="14" t="s">
        <v>147</v>
      </c>
      <c r="AW231" s="14" t="s">
        <v>30</v>
      </c>
      <c r="AX231" s="14" t="s">
        <v>82</v>
      </c>
      <c r="AY231" s="188" t="s">
        <v>140</v>
      </c>
    </row>
    <row r="232" spans="1:65" s="2" customFormat="1" ht="24.2" customHeight="1">
      <c r="A232" s="32"/>
      <c r="B232" s="144"/>
      <c r="C232" s="145" t="s">
        <v>382</v>
      </c>
      <c r="D232" s="145" t="s">
        <v>143</v>
      </c>
      <c r="E232" s="146" t="s">
        <v>1126</v>
      </c>
      <c r="F232" s="147" t="s">
        <v>1127</v>
      </c>
      <c r="G232" s="148" t="s">
        <v>379</v>
      </c>
      <c r="H232" s="149">
        <v>35.84</v>
      </c>
      <c r="I232" s="150"/>
      <c r="J232" s="151">
        <f>ROUND(I232*H232,2)</f>
        <v>0</v>
      </c>
      <c r="K232" s="152"/>
      <c r="L232" s="33"/>
      <c r="M232" s="153" t="s">
        <v>1</v>
      </c>
      <c r="N232" s="154" t="s">
        <v>39</v>
      </c>
      <c r="O232" s="58"/>
      <c r="P232" s="155">
        <f>O232*H232</f>
        <v>0</v>
      </c>
      <c r="Q232" s="155">
        <v>0</v>
      </c>
      <c r="R232" s="155">
        <f>Q232*H232</f>
        <v>0</v>
      </c>
      <c r="S232" s="155">
        <v>0</v>
      </c>
      <c r="T232" s="156">
        <f>S232*H232</f>
        <v>0</v>
      </c>
      <c r="U232" s="32"/>
      <c r="V232" s="32"/>
      <c r="W232" s="32"/>
      <c r="X232" s="32"/>
      <c r="Y232" s="32"/>
      <c r="Z232" s="32"/>
      <c r="AA232" s="32"/>
      <c r="AB232" s="32"/>
      <c r="AC232" s="32"/>
      <c r="AD232" s="32"/>
      <c r="AE232" s="32"/>
      <c r="AR232" s="157" t="s">
        <v>147</v>
      </c>
      <c r="AT232" s="157" t="s">
        <v>143</v>
      </c>
      <c r="AU232" s="157" t="s">
        <v>84</v>
      </c>
      <c r="AY232" s="17" t="s">
        <v>140</v>
      </c>
      <c r="BE232" s="158">
        <f>IF(N232="základní",J232,0)</f>
        <v>0</v>
      </c>
      <c r="BF232" s="158">
        <f>IF(N232="snížená",J232,0)</f>
        <v>0</v>
      </c>
      <c r="BG232" s="158">
        <f>IF(N232="zákl. přenesená",J232,0)</f>
        <v>0</v>
      </c>
      <c r="BH232" s="158">
        <f>IF(N232="sníž. přenesená",J232,0)</f>
        <v>0</v>
      </c>
      <c r="BI232" s="158">
        <f>IF(N232="nulová",J232,0)</f>
        <v>0</v>
      </c>
      <c r="BJ232" s="17" t="s">
        <v>82</v>
      </c>
      <c r="BK232" s="158">
        <f>ROUND(I232*H232,2)</f>
        <v>0</v>
      </c>
      <c r="BL232" s="17" t="s">
        <v>147</v>
      </c>
      <c r="BM232" s="157" t="s">
        <v>293</v>
      </c>
    </row>
    <row r="233" spans="1:47" s="2" customFormat="1" ht="19.5">
      <c r="A233" s="32"/>
      <c r="B233" s="33"/>
      <c r="C233" s="32"/>
      <c r="D233" s="159" t="s">
        <v>149</v>
      </c>
      <c r="E233" s="32"/>
      <c r="F233" s="160" t="s">
        <v>1127</v>
      </c>
      <c r="G233" s="32"/>
      <c r="H233" s="32"/>
      <c r="I233" s="161"/>
      <c r="J233" s="32"/>
      <c r="K233" s="32"/>
      <c r="L233" s="33"/>
      <c r="M233" s="162"/>
      <c r="N233" s="163"/>
      <c r="O233" s="58"/>
      <c r="P233" s="58"/>
      <c r="Q233" s="58"/>
      <c r="R233" s="58"/>
      <c r="S233" s="58"/>
      <c r="T233" s="59"/>
      <c r="U233" s="32"/>
      <c r="V233" s="32"/>
      <c r="W233" s="32"/>
      <c r="X233" s="32"/>
      <c r="Y233" s="32"/>
      <c r="Z233" s="32"/>
      <c r="AA233" s="32"/>
      <c r="AB233" s="32"/>
      <c r="AC233" s="32"/>
      <c r="AD233" s="32"/>
      <c r="AE233" s="32"/>
      <c r="AT233" s="17" t="s">
        <v>149</v>
      </c>
      <c r="AU233" s="17" t="s">
        <v>84</v>
      </c>
    </row>
    <row r="234" spans="2:51" s="13" customFormat="1" ht="12">
      <c r="B234" s="175"/>
      <c r="D234" s="159" t="s">
        <v>196</v>
      </c>
      <c r="E234" s="182" t="s">
        <v>1</v>
      </c>
      <c r="F234" s="176" t="s">
        <v>1128</v>
      </c>
      <c r="H234" s="177">
        <v>35.84</v>
      </c>
      <c r="I234" s="178"/>
      <c r="L234" s="175"/>
      <c r="M234" s="179"/>
      <c r="N234" s="180"/>
      <c r="O234" s="180"/>
      <c r="P234" s="180"/>
      <c r="Q234" s="180"/>
      <c r="R234" s="180"/>
      <c r="S234" s="180"/>
      <c r="T234" s="181"/>
      <c r="AT234" s="182" t="s">
        <v>196</v>
      </c>
      <c r="AU234" s="182" t="s">
        <v>84</v>
      </c>
      <c r="AV234" s="13" t="s">
        <v>84</v>
      </c>
      <c r="AW234" s="13" t="s">
        <v>30</v>
      </c>
      <c r="AX234" s="13" t="s">
        <v>74</v>
      </c>
      <c r="AY234" s="182" t="s">
        <v>140</v>
      </c>
    </row>
    <row r="235" spans="2:51" s="14" customFormat="1" ht="12">
      <c r="B235" s="187"/>
      <c r="D235" s="159" t="s">
        <v>196</v>
      </c>
      <c r="E235" s="188" t="s">
        <v>1</v>
      </c>
      <c r="F235" s="189" t="s">
        <v>1059</v>
      </c>
      <c r="H235" s="190">
        <v>35.84</v>
      </c>
      <c r="I235" s="191"/>
      <c r="L235" s="187"/>
      <c r="M235" s="192"/>
      <c r="N235" s="193"/>
      <c r="O235" s="193"/>
      <c r="P235" s="193"/>
      <c r="Q235" s="193"/>
      <c r="R235" s="193"/>
      <c r="S235" s="193"/>
      <c r="T235" s="194"/>
      <c r="AT235" s="188" t="s">
        <v>196</v>
      </c>
      <c r="AU235" s="188" t="s">
        <v>84</v>
      </c>
      <c r="AV235" s="14" t="s">
        <v>147</v>
      </c>
      <c r="AW235" s="14" t="s">
        <v>30</v>
      </c>
      <c r="AX235" s="14" t="s">
        <v>82</v>
      </c>
      <c r="AY235" s="188" t="s">
        <v>140</v>
      </c>
    </row>
    <row r="236" spans="1:65" s="2" customFormat="1" ht="33" customHeight="1">
      <c r="A236" s="32"/>
      <c r="B236" s="144"/>
      <c r="C236" s="145" t="s">
        <v>398</v>
      </c>
      <c r="D236" s="145" t="s">
        <v>143</v>
      </c>
      <c r="E236" s="146" t="s">
        <v>1129</v>
      </c>
      <c r="F236" s="147" t="s">
        <v>1130</v>
      </c>
      <c r="G236" s="148" t="s">
        <v>385</v>
      </c>
      <c r="H236" s="149">
        <v>30.55</v>
      </c>
      <c r="I236" s="150"/>
      <c r="J236" s="151">
        <f>ROUND(I236*H236,2)</f>
        <v>0</v>
      </c>
      <c r="K236" s="152"/>
      <c r="L236" s="33"/>
      <c r="M236" s="153" t="s">
        <v>1</v>
      </c>
      <c r="N236" s="154" t="s">
        <v>39</v>
      </c>
      <c r="O236" s="58"/>
      <c r="P236" s="155">
        <f>O236*H236</f>
        <v>0</v>
      </c>
      <c r="Q236" s="155">
        <v>0</v>
      </c>
      <c r="R236" s="155">
        <f>Q236*H236</f>
        <v>0</v>
      </c>
      <c r="S236" s="155">
        <v>0</v>
      </c>
      <c r="T236" s="156">
        <f>S236*H236</f>
        <v>0</v>
      </c>
      <c r="U236" s="32"/>
      <c r="V236" s="32"/>
      <c r="W236" s="32"/>
      <c r="X236" s="32"/>
      <c r="Y236" s="32"/>
      <c r="Z236" s="32"/>
      <c r="AA236" s="32"/>
      <c r="AB236" s="32"/>
      <c r="AC236" s="32"/>
      <c r="AD236" s="32"/>
      <c r="AE236" s="32"/>
      <c r="AR236" s="157" t="s">
        <v>147</v>
      </c>
      <c r="AT236" s="157" t="s">
        <v>143</v>
      </c>
      <c r="AU236" s="157" t="s">
        <v>84</v>
      </c>
      <c r="AY236" s="17" t="s">
        <v>140</v>
      </c>
      <c r="BE236" s="158">
        <f>IF(N236="základní",J236,0)</f>
        <v>0</v>
      </c>
      <c r="BF236" s="158">
        <f>IF(N236="snížená",J236,0)</f>
        <v>0</v>
      </c>
      <c r="BG236" s="158">
        <f>IF(N236="zákl. přenesená",J236,0)</f>
        <v>0</v>
      </c>
      <c r="BH236" s="158">
        <f>IF(N236="sníž. přenesená",J236,0)</f>
        <v>0</v>
      </c>
      <c r="BI236" s="158">
        <f>IF(N236="nulová",J236,0)</f>
        <v>0</v>
      </c>
      <c r="BJ236" s="17" t="s">
        <v>82</v>
      </c>
      <c r="BK236" s="158">
        <f>ROUND(I236*H236,2)</f>
        <v>0</v>
      </c>
      <c r="BL236" s="17" t="s">
        <v>147</v>
      </c>
      <c r="BM236" s="157" t="s">
        <v>306</v>
      </c>
    </row>
    <row r="237" spans="1:47" s="2" customFormat="1" ht="19.5">
      <c r="A237" s="32"/>
      <c r="B237" s="33"/>
      <c r="C237" s="32"/>
      <c r="D237" s="159" t="s">
        <v>149</v>
      </c>
      <c r="E237" s="32"/>
      <c r="F237" s="160" t="s">
        <v>1130</v>
      </c>
      <c r="G237" s="32"/>
      <c r="H237" s="32"/>
      <c r="I237" s="161"/>
      <c r="J237" s="32"/>
      <c r="K237" s="32"/>
      <c r="L237" s="33"/>
      <c r="M237" s="162"/>
      <c r="N237" s="163"/>
      <c r="O237" s="58"/>
      <c r="P237" s="58"/>
      <c r="Q237" s="58"/>
      <c r="R237" s="58"/>
      <c r="S237" s="58"/>
      <c r="T237" s="59"/>
      <c r="U237" s="32"/>
      <c r="V237" s="32"/>
      <c r="W237" s="32"/>
      <c r="X237" s="32"/>
      <c r="Y237" s="32"/>
      <c r="Z237" s="32"/>
      <c r="AA237" s="32"/>
      <c r="AB237" s="32"/>
      <c r="AC237" s="32"/>
      <c r="AD237" s="32"/>
      <c r="AE237" s="32"/>
      <c r="AT237" s="17" t="s">
        <v>149</v>
      </c>
      <c r="AU237" s="17" t="s">
        <v>84</v>
      </c>
    </row>
    <row r="238" spans="2:51" s="13" customFormat="1" ht="12">
      <c r="B238" s="175"/>
      <c r="D238" s="159" t="s">
        <v>196</v>
      </c>
      <c r="E238" s="182" t="s">
        <v>1</v>
      </c>
      <c r="F238" s="176" t="s">
        <v>1131</v>
      </c>
      <c r="H238" s="177">
        <v>30.55</v>
      </c>
      <c r="I238" s="178"/>
      <c r="L238" s="175"/>
      <c r="M238" s="179"/>
      <c r="N238" s="180"/>
      <c r="O238" s="180"/>
      <c r="P238" s="180"/>
      <c r="Q238" s="180"/>
      <c r="R238" s="180"/>
      <c r="S238" s="180"/>
      <c r="T238" s="181"/>
      <c r="AT238" s="182" t="s">
        <v>196</v>
      </c>
      <c r="AU238" s="182" t="s">
        <v>84</v>
      </c>
      <c r="AV238" s="13" t="s">
        <v>84</v>
      </c>
      <c r="AW238" s="13" t="s">
        <v>30</v>
      </c>
      <c r="AX238" s="13" t="s">
        <v>74</v>
      </c>
      <c r="AY238" s="182" t="s">
        <v>140</v>
      </c>
    </row>
    <row r="239" spans="2:51" s="14" customFormat="1" ht="12">
      <c r="B239" s="187"/>
      <c r="D239" s="159" t="s">
        <v>196</v>
      </c>
      <c r="E239" s="188" t="s">
        <v>1</v>
      </c>
      <c r="F239" s="189" t="s">
        <v>1059</v>
      </c>
      <c r="H239" s="190">
        <v>30.55</v>
      </c>
      <c r="I239" s="191"/>
      <c r="L239" s="187"/>
      <c r="M239" s="192"/>
      <c r="N239" s="193"/>
      <c r="O239" s="193"/>
      <c r="P239" s="193"/>
      <c r="Q239" s="193"/>
      <c r="R239" s="193"/>
      <c r="S239" s="193"/>
      <c r="T239" s="194"/>
      <c r="AT239" s="188" t="s">
        <v>196</v>
      </c>
      <c r="AU239" s="188" t="s">
        <v>84</v>
      </c>
      <c r="AV239" s="14" t="s">
        <v>147</v>
      </c>
      <c r="AW239" s="14" t="s">
        <v>30</v>
      </c>
      <c r="AX239" s="14" t="s">
        <v>82</v>
      </c>
      <c r="AY239" s="188" t="s">
        <v>140</v>
      </c>
    </row>
    <row r="240" spans="1:65" s="2" customFormat="1" ht="55.5" customHeight="1">
      <c r="A240" s="32"/>
      <c r="B240" s="144"/>
      <c r="C240" s="145" t="s">
        <v>409</v>
      </c>
      <c r="D240" s="145" t="s">
        <v>143</v>
      </c>
      <c r="E240" s="146" t="s">
        <v>1132</v>
      </c>
      <c r="F240" s="147" t="s">
        <v>1133</v>
      </c>
      <c r="G240" s="148" t="s">
        <v>379</v>
      </c>
      <c r="H240" s="149">
        <v>12.2</v>
      </c>
      <c r="I240" s="150"/>
      <c r="J240" s="151">
        <f>ROUND(I240*H240,2)</f>
        <v>0</v>
      </c>
      <c r="K240" s="152"/>
      <c r="L240" s="33"/>
      <c r="M240" s="153" t="s">
        <v>1</v>
      </c>
      <c r="N240" s="154" t="s">
        <v>39</v>
      </c>
      <c r="O240" s="58"/>
      <c r="P240" s="155">
        <f>O240*H240</f>
        <v>0</v>
      </c>
      <c r="Q240" s="155">
        <v>0</v>
      </c>
      <c r="R240" s="155">
        <f>Q240*H240</f>
        <v>0</v>
      </c>
      <c r="S240" s="155">
        <v>0</v>
      </c>
      <c r="T240" s="156">
        <f>S240*H240</f>
        <v>0</v>
      </c>
      <c r="U240" s="32"/>
      <c r="V240" s="32"/>
      <c r="W240" s="32"/>
      <c r="X240" s="32"/>
      <c r="Y240" s="32"/>
      <c r="Z240" s="32"/>
      <c r="AA240" s="32"/>
      <c r="AB240" s="32"/>
      <c r="AC240" s="32"/>
      <c r="AD240" s="32"/>
      <c r="AE240" s="32"/>
      <c r="AR240" s="157" t="s">
        <v>147</v>
      </c>
      <c r="AT240" s="157" t="s">
        <v>143</v>
      </c>
      <c r="AU240" s="157" t="s">
        <v>84</v>
      </c>
      <c r="AY240" s="17" t="s">
        <v>140</v>
      </c>
      <c r="BE240" s="158">
        <f>IF(N240="základní",J240,0)</f>
        <v>0</v>
      </c>
      <c r="BF240" s="158">
        <f>IF(N240="snížená",J240,0)</f>
        <v>0</v>
      </c>
      <c r="BG240" s="158">
        <f>IF(N240="zákl. přenesená",J240,0)</f>
        <v>0</v>
      </c>
      <c r="BH240" s="158">
        <f>IF(N240="sníž. přenesená",J240,0)</f>
        <v>0</v>
      </c>
      <c r="BI240" s="158">
        <f>IF(N240="nulová",J240,0)</f>
        <v>0</v>
      </c>
      <c r="BJ240" s="17" t="s">
        <v>82</v>
      </c>
      <c r="BK240" s="158">
        <f>ROUND(I240*H240,2)</f>
        <v>0</v>
      </c>
      <c r="BL240" s="17" t="s">
        <v>147</v>
      </c>
      <c r="BM240" s="157" t="s">
        <v>273</v>
      </c>
    </row>
    <row r="241" spans="1:47" s="2" customFormat="1" ht="29.25">
      <c r="A241" s="32"/>
      <c r="B241" s="33"/>
      <c r="C241" s="32"/>
      <c r="D241" s="159" t="s">
        <v>149</v>
      </c>
      <c r="E241" s="32"/>
      <c r="F241" s="160" t="s">
        <v>1133</v>
      </c>
      <c r="G241" s="32"/>
      <c r="H241" s="32"/>
      <c r="I241" s="161"/>
      <c r="J241" s="32"/>
      <c r="K241" s="32"/>
      <c r="L241" s="33"/>
      <c r="M241" s="162"/>
      <c r="N241" s="163"/>
      <c r="O241" s="58"/>
      <c r="P241" s="58"/>
      <c r="Q241" s="58"/>
      <c r="R241" s="58"/>
      <c r="S241" s="58"/>
      <c r="T241" s="59"/>
      <c r="U241" s="32"/>
      <c r="V241" s="32"/>
      <c r="W241" s="32"/>
      <c r="X241" s="32"/>
      <c r="Y241" s="32"/>
      <c r="Z241" s="32"/>
      <c r="AA241" s="32"/>
      <c r="AB241" s="32"/>
      <c r="AC241" s="32"/>
      <c r="AD241" s="32"/>
      <c r="AE241" s="32"/>
      <c r="AT241" s="17" t="s">
        <v>149</v>
      </c>
      <c r="AU241" s="17" t="s">
        <v>84</v>
      </c>
    </row>
    <row r="242" spans="2:51" s="13" customFormat="1" ht="12">
      <c r="B242" s="175"/>
      <c r="D242" s="159" t="s">
        <v>196</v>
      </c>
      <c r="E242" s="182" t="s">
        <v>1</v>
      </c>
      <c r="F242" s="176" t="s">
        <v>1134</v>
      </c>
      <c r="H242" s="177">
        <v>12.2</v>
      </c>
      <c r="I242" s="178"/>
      <c r="L242" s="175"/>
      <c r="M242" s="179"/>
      <c r="N242" s="180"/>
      <c r="O242" s="180"/>
      <c r="P242" s="180"/>
      <c r="Q242" s="180"/>
      <c r="R242" s="180"/>
      <c r="S242" s="180"/>
      <c r="T242" s="181"/>
      <c r="AT242" s="182" t="s">
        <v>196</v>
      </c>
      <c r="AU242" s="182" t="s">
        <v>84</v>
      </c>
      <c r="AV242" s="13" t="s">
        <v>84</v>
      </c>
      <c r="AW242" s="13" t="s">
        <v>30</v>
      </c>
      <c r="AX242" s="13" t="s">
        <v>74</v>
      </c>
      <c r="AY242" s="182" t="s">
        <v>140</v>
      </c>
    </row>
    <row r="243" spans="2:51" s="14" customFormat="1" ht="12">
      <c r="B243" s="187"/>
      <c r="D243" s="159" t="s">
        <v>196</v>
      </c>
      <c r="E243" s="188" t="s">
        <v>1</v>
      </c>
      <c r="F243" s="189" t="s">
        <v>1059</v>
      </c>
      <c r="H243" s="190">
        <v>12.2</v>
      </c>
      <c r="I243" s="191"/>
      <c r="L243" s="187"/>
      <c r="M243" s="192"/>
      <c r="N243" s="193"/>
      <c r="O243" s="193"/>
      <c r="P243" s="193"/>
      <c r="Q243" s="193"/>
      <c r="R243" s="193"/>
      <c r="S243" s="193"/>
      <c r="T243" s="194"/>
      <c r="AT243" s="188" t="s">
        <v>196</v>
      </c>
      <c r="AU243" s="188" t="s">
        <v>84</v>
      </c>
      <c r="AV243" s="14" t="s">
        <v>147</v>
      </c>
      <c r="AW243" s="14" t="s">
        <v>30</v>
      </c>
      <c r="AX243" s="14" t="s">
        <v>82</v>
      </c>
      <c r="AY243" s="188" t="s">
        <v>140</v>
      </c>
    </row>
    <row r="244" spans="2:63" s="12" customFormat="1" ht="22.9" customHeight="1">
      <c r="B244" s="131"/>
      <c r="D244" s="132" t="s">
        <v>73</v>
      </c>
      <c r="E244" s="142" t="s">
        <v>277</v>
      </c>
      <c r="F244" s="142" t="s">
        <v>512</v>
      </c>
      <c r="I244" s="134"/>
      <c r="J244" s="143">
        <f>BK244</f>
        <v>0</v>
      </c>
      <c r="L244" s="131"/>
      <c r="M244" s="136"/>
      <c r="N244" s="137"/>
      <c r="O244" s="137"/>
      <c r="P244" s="138">
        <f>SUM(P245:P273)</f>
        <v>0</v>
      </c>
      <c r="Q244" s="137"/>
      <c r="R244" s="138">
        <f>SUM(R245:R273)</f>
        <v>0</v>
      </c>
      <c r="S244" s="137"/>
      <c r="T244" s="139">
        <f>SUM(T245:T273)</f>
        <v>0</v>
      </c>
      <c r="AR244" s="132" t="s">
        <v>82</v>
      </c>
      <c r="AT244" s="140" t="s">
        <v>73</v>
      </c>
      <c r="AU244" s="140" t="s">
        <v>82</v>
      </c>
      <c r="AY244" s="132" t="s">
        <v>140</v>
      </c>
      <c r="BK244" s="141">
        <f>SUM(BK245:BK273)</f>
        <v>0</v>
      </c>
    </row>
    <row r="245" spans="1:65" s="2" customFormat="1" ht="24.2" customHeight="1">
      <c r="A245" s="32"/>
      <c r="B245" s="144"/>
      <c r="C245" s="145" t="s">
        <v>404</v>
      </c>
      <c r="D245" s="145" t="s">
        <v>143</v>
      </c>
      <c r="E245" s="146" t="s">
        <v>1135</v>
      </c>
      <c r="F245" s="147" t="s">
        <v>1136</v>
      </c>
      <c r="G245" s="148" t="s">
        <v>379</v>
      </c>
      <c r="H245" s="149">
        <v>109.62</v>
      </c>
      <c r="I245" s="150"/>
      <c r="J245" s="151">
        <f>ROUND(I245*H245,2)</f>
        <v>0</v>
      </c>
      <c r="K245" s="152"/>
      <c r="L245" s="33"/>
      <c r="M245" s="153" t="s">
        <v>1</v>
      </c>
      <c r="N245" s="154" t="s">
        <v>39</v>
      </c>
      <c r="O245" s="58"/>
      <c r="P245" s="155">
        <f>O245*H245</f>
        <v>0</v>
      </c>
      <c r="Q245" s="155">
        <v>0</v>
      </c>
      <c r="R245" s="155">
        <f>Q245*H245</f>
        <v>0</v>
      </c>
      <c r="S245" s="155">
        <v>0</v>
      </c>
      <c r="T245" s="156">
        <f>S245*H245</f>
        <v>0</v>
      </c>
      <c r="U245" s="32"/>
      <c r="V245" s="32"/>
      <c r="W245" s="32"/>
      <c r="X245" s="32"/>
      <c r="Y245" s="32"/>
      <c r="Z245" s="32"/>
      <c r="AA245" s="32"/>
      <c r="AB245" s="32"/>
      <c r="AC245" s="32"/>
      <c r="AD245" s="32"/>
      <c r="AE245" s="32"/>
      <c r="AR245" s="157" t="s">
        <v>147</v>
      </c>
      <c r="AT245" s="157" t="s">
        <v>143</v>
      </c>
      <c r="AU245" s="157" t="s">
        <v>84</v>
      </c>
      <c r="AY245" s="17" t="s">
        <v>140</v>
      </c>
      <c r="BE245" s="158">
        <f>IF(N245="základní",J245,0)</f>
        <v>0</v>
      </c>
      <c r="BF245" s="158">
        <f>IF(N245="snížená",J245,0)</f>
        <v>0</v>
      </c>
      <c r="BG245" s="158">
        <f>IF(N245="zákl. přenesená",J245,0)</f>
        <v>0</v>
      </c>
      <c r="BH245" s="158">
        <f>IF(N245="sníž. přenesená",J245,0)</f>
        <v>0</v>
      </c>
      <c r="BI245" s="158">
        <f>IF(N245="nulová",J245,0)</f>
        <v>0</v>
      </c>
      <c r="BJ245" s="17" t="s">
        <v>82</v>
      </c>
      <c r="BK245" s="158">
        <f>ROUND(I245*H245,2)</f>
        <v>0</v>
      </c>
      <c r="BL245" s="17" t="s">
        <v>147</v>
      </c>
      <c r="BM245" s="157" t="s">
        <v>297</v>
      </c>
    </row>
    <row r="246" spans="1:47" s="2" customFormat="1" ht="12">
      <c r="A246" s="32"/>
      <c r="B246" s="33"/>
      <c r="C246" s="32"/>
      <c r="D246" s="159" t="s">
        <v>149</v>
      </c>
      <c r="E246" s="32"/>
      <c r="F246" s="160" t="s">
        <v>1136</v>
      </c>
      <c r="G246" s="32"/>
      <c r="H246" s="32"/>
      <c r="I246" s="161"/>
      <c r="J246" s="32"/>
      <c r="K246" s="32"/>
      <c r="L246" s="33"/>
      <c r="M246" s="162"/>
      <c r="N246" s="163"/>
      <c r="O246" s="58"/>
      <c r="P246" s="58"/>
      <c r="Q246" s="58"/>
      <c r="R246" s="58"/>
      <c r="S246" s="58"/>
      <c r="T246" s="59"/>
      <c r="U246" s="32"/>
      <c r="V246" s="32"/>
      <c r="W246" s="32"/>
      <c r="X246" s="32"/>
      <c r="Y246" s="32"/>
      <c r="Z246" s="32"/>
      <c r="AA246" s="32"/>
      <c r="AB246" s="32"/>
      <c r="AC246" s="32"/>
      <c r="AD246" s="32"/>
      <c r="AE246" s="32"/>
      <c r="AT246" s="17" t="s">
        <v>149</v>
      </c>
      <c r="AU246" s="17" t="s">
        <v>84</v>
      </c>
    </row>
    <row r="247" spans="2:51" s="13" customFormat="1" ht="12">
      <c r="B247" s="175"/>
      <c r="D247" s="159" t="s">
        <v>196</v>
      </c>
      <c r="E247" s="182" t="s">
        <v>1</v>
      </c>
      <c r="F247" s="176" t="s">
        <v>1137</v>
      </c>
      <c r="H247" s="177">
        <v>109.62</v>
      </c>
      <c r="I247" s="178"/>
      <c r="L247" s="175"/>
      <c r="M247" s="179"/>
      <c r="N247" s="180"/>
      <c r="O247" s="180"/>
      <c r="P247" s="180"/>
      <c r="Q247" s="180"/>
      <c r="R247" s="180"/>
      <c r="S247" s="180"/>
      <c r="T247" s="181"/>
      <c r="AT247" s="182" t="s">
        <v>196</v>
      </c>
      <c r="AU247" s="182" t="s">
        <v>84</v>
      </c>
      <c r="AV247" s="13" t="s">
        <v>84</v>
      </c>
      <c r="AW247" s="13" t="s">
        <v>30</v>
      </c>
      <c r="AX247" s="13" t="s">
        <v>74</v>
      </c>
      <c r="AY247" s="182" t="s">
        <v>140</v>
      </c>
    </row>
    <row r="248" spans="2:51" s="14" customFormat="1" ht="12">
      <c r="B248" s="187"/>
      <c r="D248" s="159" t="s">
        <v>196</v>
      </c>
      <c r="E248" s="188" t="s">
        <v>1</v>
      </c>
      <c r="F248" s="189" t="s">
        <v>1059</v>
      </c>
      <c r="H248" s="190">
        <v>109.62</v>
      </c>
      <c r="I248" s="191"/>
      <c r="L248" s="187"/>
      <c r="M248" s="192"/>
      <c r="N248" s="193"/>
      <c r="O248" s="193"/>
      <c r="P248" s="193"/>
      <c r="Q248" s="193"/>
      <c r="R248" s="193"/>
      <c r="S248" s="193"/>
      <c r="T248" s="194"/>
      <c r="AT248" s="188" t="s">
        <v>196</v>
      </c>
      <c r="AU248" s="188" t="s">
        <v>84</v>
      </c>
      <c r="AV248" s="14" t="s">
        <v>147</v>
      </c>
      <c r="AW248" s="14" t="s">
        <v>30</v>
      </c>
      <c r="AX248" s="14" t="s">
        <v>82</v>
      </c>
      <c r="AY248" s="188" t="s">
        <v>140</v>
      </c>
    </row>
    <row r="249" spans="1:65" s="2" customFormat="1" ht="24.2" customHeight="1">
      <c r="A249" s="32"/>
      <c r="B249" s="144"/>
      <c r="C249" s="145" t="s">
        <v>227</v>
      </c>
      <c r="D249" s="145" t="s">
        <v>143</v>
      </c>
      <c r="E249" s="146" t="s">
        <v>1138</v>
      </c>
      <c r="F249" s="147" t="s">
        <v>1139</v>
      </c>
      <c r="G249" s="148" t="s">
        <v>385</v>
      </c>
      <c r="H249" s="149">
        <v>2.192</v>
      </c>
      <c r="I249" s="150"/>
      <c r="J249" s="151">
        <f>ROUND(I249*H249,2)</f>
        <v>0</v>
      </c>
      <c r="K249" s="152"/>
      <c r="L249" s="33"/>
      <c r="M249" s="153" t="s">
        <v>1</v>
      </c>
      <c r="N249" s="154" t="s">
        <v>39</v>
      </c>
      <c r="O249" s="58"/>
      <c r="P249" s="155">
        <f>O249*H249</f>
        <v>0</v>
      </c>
      <c r="Q249" s="155">
        <v>0</v>
      </c>
      <c r="R249" s="155">
        <f>Q249*H249</f>
        <v>0</v>
      </c>
      <c r="S249" s="155">
        <v>0</v>
      </c>
      <c r="T249" s="156">
        <f>S249*H249</f>
        <v>0</v>
      </c>
      <c r="U249" s="32"/>
      <c r="V249" s="32"/>
      <c r="W249" s="32"/>
      <c r="X249" s="32"/>
      <c r="Y249" s="32"/>
      <c r="Z249" s="32"/>
      <c r="AA249" s="32"/>
      <c r="AB249" s="32"/>
      <c r="AC249" s="32"/>
      <c r="AD249" s="32"/>
      <c r="AE249" s="32"/>
      <c r="AR249" s="157" t="s">
        <v>147</v>
      </c>
      <c r="AT249" s="157" t="s">
        <v>143</v>
      </c>
      <c r="AU249" s="157" t="s">
        <v>84</v>
      </c>
      <c r="AY249" s="17" t="s">
        <v>140</v>
      </c>
      <c r="BE249" s="158">
        <f>IF(N249="základní",J249,0)</f>
        <v>0</v>
      </c>
      <c r="BF249" s="158">
        <f>IF(N249="snížená",J249,0)</f>
        <v>0</v>
      </c>
      <c r="BG249" s="158">
        <f>IF(N249="zákl. přenesená",J249,0)</f>
        <v>0</v>
      </c>
      <c r="BH249" s="158">
        <f>IF(N249="sníž. přenesená",J249,0)</f>
        <v>0</v>
      </c>
      <c r="BI249" s="158">
        <f>IF(N249="nulová",J249,0)</f>
        <v>0</v>
      </c>
      <c r="BJ249" s="17" t="s">
        <v>82</v>
      </c>
      <c r="BK249" s="158">
        <f>ROUND(I249*H249,2)</f>
        <v>0</v>
      </c>
      <c r="BL249" s="17" t="s">
        <v>147</v>
      </c>
      <c r="BM249" s="157" t="s">
        <v>289</v>
      </c>
    </row>
    <row r="250" spans="1:47" s="2" customFormat="1" ht="19.5">
      <c r="A250" s="32"/>
      <c r="B250" s="33"/>
      <c r="C250" s="32"/>
      <c r="D250" s="159" t="s">
        <v>149</v>
      </c>
      <c r="E250" s="32"/>
      <c r="F250" s="160" t="s">
        <v>1139</v>
      </c>
      <c r="G250" s="32"/>
      <c r="H250" s="32"/>
      <c r="I250" s="161"/>
      <c r="J250" s="32"/>
      <c r="K250" s="32"/>
      <c r="L250" s="33"/>
      <c r="M250" s="162"/>
      <c r="N250" s="163"/>
      <c r="O250" s="58"/>
      <c r="P250" s="58"/>
      <c r="Q250" s="58"/>
      <c r="R250" s="58"/>
      <c r="S250" s="58"/>
      <c r="T250" s="59"/>
      <c r="U250" s="32"/>
      <c r="V250" s="32"/>
      <c r="W250" s="32"/>
      <c r="X250" s="32"/>
      <c r="Y250" s="32"/>
      <c r="Z250" s="32"/>
      <c r="AA250" s="32"/>
      <c r="AB250" s="32"/>
      <c r="AC250" s="32"/>
      <c r="AD250" s="32"/>
      <c r="AE250" s="32"/>
      <c r="AT250" s="17" t="s">
        <v>149</v>
      </c>
      <c r="AU250" s="17" t="s">
        <v>84</v>
      </c>
    </row>
    <row r="251" spans="2:51" s="13" customFormat="1" ht="12">
      <c r="B251" s="175"/>
      <c r="D251" s="159" t="s">
        <v>196</v>
      </c>
      <c r="E251" s="182" t="s">
        <v>1</v>
      </c>
      <c r="F251" s="176" t="s">
        <v>1140</v>
      </c>
      <c r="H251" s="177">
        <v>2.192</v>
      </c>
      <c r="I251" s="178"/>
      <c r="L251" s="175"/>
      <c r="M251" s="179"/>
      <c r="N251" s="180"/>
      <c r="O251" s="180"/>
      <c r="P251" s="180"/>
      <c r="Q251" s="180"/>
      <c r="R251" s="180"/>
      <c r="S251" s="180"/>
      <c r="T251" s="181"/>
      <c r="AT251" s="182" t="s">
        <v>196</v>
      </c>
      <c r="AU251" s="182" t="s">
        <v>84</v>
      </c>
      <c r="AV251" s="13" t="s">
        <v>84</v>
      </c>
      <c r="AW251" s="13" t="s">
        <v>30</v>
      </c>
      <c r="AX251" s="13" t="s">
        <v>74</v>
      </c>
      <c r="AY251" s="182" t="s">
        <v>140</v>
      </c>
    </row>
    <row r="252" spans="2:51" s="14" customFormat="1" ht="12">
      <c r="B252" s="187"/>
      <c r="D252" s="159" t="s">
        <v>196</v>
      </c>
      <c r="E252" s="188" t="s">
        <v>1</v>
      </c>
      <c r="F252" s="189" t="s">
        <v>1059</v>
      </c>
      <c r="H252" s="190">
        <v>2.192</v>
      </c>
      <c r="I252" s="191"/>
      <c r="L252" s="187"/>
      <c r="M252" s="192"/>
      <c r="N252" s="193"/>
      <c r="O252" s="193"/>
      <c r="P252" s="193"/>
      <c r="Q252" s="193"/>
      <c r="R252" s="193"/>
      <c r="S252" s="193"/>
      <c r="T252" s="194"/>
      <c r="AT252" s="188" t="s">
        <v>196</v>
      </c>
      <c r="AU252" s="188" t="s">
        <v>84</v>
      </c>
      <c r="AV252" s="14" t="s">
        <v>147</v>
      </c>
      <c r="AW252" s="14" t="s">
        <v>30</v>
      </c>
      <c r="AX252" s="14" t="s">
        <v>82</v>
      </c>
      <c r="AY252" s="188" t="s">
        <v>140</v>
      </c>
    </row>
    <row r="253" spans="1:65" s="2" customFormat="1" ht="16.5" customHeight="1">
      <c r="A253" s="32"/>
      <c r="B253" s="144"/>
      <c r="C253" s="164" t="s">
        <v>212</v>
      </c>
      <c r="D253" s="164" t="s">
        <v>160</v>
      </c>
      <c r="E253" s="165" t="s">
        <v>1141</v>
      </c>
      <c r="F253" s="166" t="s">
        <v>1142</v>
      </c>
      <c r="G253" s="167" t="s">
        <v>342</v>
      </c>
      <c r="H253" s="168">
        <v>4.603</v>
      </c>
      <c r="I253" s="169"/>
      <c r="J253" s="170">
        <f>ROUND(I253*H253,2)</f>
        <v>0</v>
      </c>
      <c r="K253" s="171"/>
      <c r="L253" s="172"/>
      <c r="M253" s="173" t="s">
        <v>1</v>
      </c>
      <c r="N253" s="174" t="s">
        <v>39</v>
      </c>
      <c r="O253" s="58"/>
      <c r="P253" s="155">
        <f>O253*H253</f>
        <v>0</v>
      </c>
      <c r="Q253" s="155">
        <v>0</v>
      </c>
      <c r="R253" s="155">
        <f>Q253*H253</f>
        <v>0</v>
      </c>
      <c r="S253" s="155">
        <v>0</v>
      </c>
      <c r="T253" s="156">
        <f>S253*H253</f>
        <v>0</v>
      </c>
      <c r="U253" s="32"/>
      <c r="V253" s="32"/>
      <c r="W253" s="32"/>
      <c r="X253" s="32"/>
      <c r="Y253" s="32"/>
      <c r="Z253" s="32"/>
      <c r="AA253" s="32"/>
      <c r="AB253" s="32"/>
      <c r="AC253" s="32"/>
      <c r="AD253" s="32"/>
      <c r="AE253" s="32"/>
      <c r="AR253" s="157" t="s">
        <v>163</v>
      </c>
      <c r="AT253" s="157" t="s">
        <v>160</v>
      </c>
      <c r="AU253" s="157" t="s">
        <v>84</v>
      </c>
      <c r="AY253" s="17" t="s">
        <v>140</v>
      </c>
      <c r="BE253" s="158">
        <f>IF(N253="základní",J253,0)</f>
        <v>0</v>
      </c>
      <c r="BF253" s="158">
        <f>IF(N253="snížená",J253,0)</f>
        <v>0</v>
      </c>
      <c r="BG253" s="158">
        <f>IF(N253="zákl. přenesená",J253,0)</f>
        <v>0</v>
      </c>
      <c r="BH253" s="158">
        <f>IF(N253="sníž. přenesená",J253,0)</f>
        <v>0</v>
      </c>
      <c r="BI253" s="158">
        <f>IF(N253="nulová",J253,0)</f>
        <v>0</v>
      </c>
      <c r="BJ253" s="17" t="s">
        <v>82</v>
      </c>
      <c r="BK253" s="158">
        <f>ROUND(I253*H253,2)</f>
        <v>0</v>
      </c>
      <c r="BL253" s="17" t="s">
        <v>147</v>
      </c>
      <c r="BM253" s="157" t="s">
        <v>186</v>
      </c>
    </row>
    <row r="254" spans="1:47" s="2" customFormat="1" ht="12">
      <c r="A254" s="32"/>
      <c r="B254" s="33"/>
      <c r="C254" s="32"/>
      <c r="D254" s="159" t="s">
        <v>149</v>
      </c>
      <c r="E254" s="32"/>
      <c r="F254" s="160" t="s">
        <v>1142</v>
      </c>
      <c r="G254" s="32"/>
      <c r="H254" s="32"/>
      <c r="I254" s="161"/>
      <c r="J254" s="32"/>
      <c r="K254" s="32"/>
      <c r="L254" s="33"/>
      <c r="M254" s="162"/>
      <c r="N254" s="163"/>
      <c r="O254" s="58"/>
      <c r="P254" s="58"/>
      <c r="Q254" s="58"/>
      <c r="R254" s="58"/>
      <c r="S254" s="58"/>
      <c r="T254" s="59"/>
      <c r="U254" s="32"/>
      <c r="V254" s="32"/>
      <c r="W254" s="32"/>
      <c r="X254" s="32"/>
      <c r="Y254" s="32"/>
      <c r="Z254" s="32"/>
      <c r="AA254" s="32"/>
      <c r="AB254" s="32"/>
      <c r="AC254" s="32"/>
      <c r="AD254" s="32"/>
      <c r="AE254" s="32"/>
      <c r="AT254" s="17" t="s">
        <v>149</v>
      </c>
      <c r="AU254" s="17" t="s">
        <v>84</v>
      </c>
    </row>
    <row r="255" spans="2:51" s="13" customFormat="1" ht="12">
      <c r="B255" s="175"/>
      <c r="D255" s="159" t="s">
        <v>196</v>
      </c>
      <c r="E255" s="182" t="s">
        <v>1</v>
      </c>
      <c r="F255" s="176" t="s">
        <v>1143</v>
      </c>
      <c r="H255" s="177">
        <v>4.603</v>
      </c>
      <c r="I255" s="178"/>
      <c r="L255" s="175"/>
      <c r="M255" s="179"/>
      <c r="N255" s="180"/>
      <c r="O255" s="180"/>
      <c r="P255" s="180"/>
      <c r="Q255" s="180"/>
      <c r="R255" s="180"/>
      <c r="S255" s="180"/>
      <c r="T255" s="181"/>
      <c r="AT255" s="182" t="s">
        <v>196</v>
      </c>
      <c r="AU255" s="182" t="s">
        <v>84</v>
      </c>
      <c r="AV255" s="13" t="s">
        <v>84</v>
      </c>
      <c r="AW255" s="13" t="s">
        <v>30</v>
      </c>
      <c r="AX255" s="13" t="s">
        <v>74</v>
      </c>
      <c r="AY255" s="182" t="s">
        <v>140</v>
      </c>
    </row>
    <row r="256" spans="2:51" s="14" customFormat="1" ht="12">
      <c r="B256" s="187"/>
      <c r="D256" s="159" t="s">
        <v>196</v>
      </c>
      <c r="E256" s="188" t="s">
        <v>1</v>
      </c>
      <c r="F256" s="189" t="s">
        <v>1059</v>
      </c>
      <c r="H256" s="190">
        <v>4.603</v>
      </c>
      <c r="I256" s="191"/>
      <c r="L256" s="187"/>
      <c r="M256" s="192"/>
      <c r="N256" s="193"/>
      <c r="O256" s="193"/>
      <c r="P256" s="193"/>
      <c r="Q256" s="193"/>
      <c r="R256" s="193"/>
      <c r="S256" s="193"/>
      <c r="T256" s="194"/>
      <c r="AT256" s="188" t="s">
        <v>196</v>
      </c>
      <c r="AU256" s="188" t="s">
        <v>84</v>
      </c>
      <c r="AV256" s="14" t="s">
        <v>147</v>
      </c>
      <c r="AW256" s="14" t="s">
        <v>30</v>
      </c>
      <c r="AX256" s="14" t="s">
        <v>82</v>
      </c>
      <c r="AY256" s="188" t="s">
        <v>140</v>
      </c>
    </row>
    <row r="257" spans="1:65" s="2" customFormat="1" ht="16.5" customHeight="1">
      <c r="A257" s="32"/>
      <c r="B257" s="144"/>
      <c r="C257" s="145" t="s">
        <v>237</v>
      </c>
      <c r="D257" s="145" t="s">
        <v>143</v>
      </c>
      <c r="E257" s="146" t="s">
        <v>1144</v>
      </c>
      <c r="F257" s="147" t="s">
        <v>1145</v>
      </c>
      <c r="G257" s="148" t="s">
        <v>156</v>
      </c>
      <c r="H257" s="149">
        <v>2</v>
      </c>
      <c r="I257" s="150"/>
      <c r="J257" s="151">
        <f>ROUND(I257*H257,2)</f>
        <v>0</v>
      </c>
      <c r="K257" s="152"/>
      <c r="L257" s="33"/>
      <c r="M257" s="153" t="s">
        <v>1</v>
      </c>
      <c r="N257" s="154" t="s">
        <v>39</v>
      </c>
      <c r="O257" s="58"/>
      <c r="P257" s="155">
        <f>O257*H257</f>
        <v>0</v>
      </c>
      <c r="Q257" s="155">
        <v>0</v>
      </c>
      <c r="R257" s="155">
        <f>Q257*H257</f>
        <v>0</v>
      </c>
      <c r="S257" s="155">
        <v>0</v>
      </c>
      <c r="T257" s="156">
        <f>S257*H257</f>
        <v>0</v>
      </c>
      <c r="U257" s="32"/>
      <c r="V257" s="32"/>
      <c r="W257" s="32"/>
      <c r="X257" s="32"/>
      <c r="Y257" s="32"/>
      <c r="Z257" s="32"/>
      <c r="AA257" s="32"/>
      <c r="AB257" s="32"/>
      <c r="AC257" s="32"/>
      <c r="AD257" s="32"/>
      <c r="AE257" s="32"/>
      <c r="AR257" s="157" t="s">
        <v>147</v>
      </c>
      <c r="AT257" s="157" t="s">
        <v>143</v>
      </c>
      <c r="AU257" s="157" t="s">
        <v>84</v>
      </c>
      <c r="AY257" s="17" t="s">
        <v>140</v>
      </c>
      <c r="BE257" s="158">
        <f>IF(N257="základní",J257,0)</f>
        <v>0</v>
      </c>
      <c r="BF257" s="158">
        <f>IF(N257="snížená",J257,0)</f>
        <v>0</v>
      </c>
      <c r="BG257" s="158">
        <f>IF(N257="zákl. přenesená",J257,0)</f>
        <v>0</v>
      </c>
      <c r="BH257" s="158">
        <f>IF(N257="sníž. přenesená",J257,0)</f>
        <v>0</v>
      </c>
      <c r="BI257" s="158">
        <f>IF(N257="nulová",J257,0)</f>
        <v>0</v>
      </c>
      <c r="BJ257" s="17" t="s">
        <v>82</v>
      </c>
      <c r="BK257" s="158">
        <f>ROUND(I257*H257,2)</f>
        <v>0</v>
      </c>
      <c r="BL257" s="17" t="s">
        <v>147</v>
      </c>
      <c r="BM257" s="157" t="s">
        <v>178</v>
      </c>
    </row>
    <row r="258" spans="1:47" s="2" customFormat="1" ht="12">
      <c r="A258" s="32"/>
      <c r="B258" s="33"/>
      <c r="C258" s="32"/>
      <c r="D258" s="159" t="s">
        <v>149</v>
      </c>
      <c r="E258" s="32"/>
      <c r="F258" s="160" t="s">
        <v>1145</v>
      </c>
      <c r="G258" s="32"/>
      <c r="H258" s="32"/>
      <c r="I258" s="161"/>
      <c r="J258" s="32"/>
      <c r="K258" s="32"/>
      <c r="L258" s="33"/>
      <c r="M258" s="162"/>
      <c r="N258" s="163"/>
      <c r="O258" s="58"/>
      <c r="P258" s="58"/>
      <c r="Q258" s="58"/>
      <c r="R258" s="58"/>
      <c r="S258" s="58"/>
      <c r="T258" s="59"/>
      <c r="U258" s="32"/>
      <c r="V258" s="32"/>
      <c r="W258" s="32"/>
      <c r="X258" s="32"/>
      <c r="Y258" s="32"/>
      <c r="Z258" s="32"/>
      <c r="AA258" s="32"/>
      <c r="AB258" s="32"/>
      <c r="AC258" s="32"/>
      <c r="AD258" s="32"/>
      <c r="AE258" s="32"/>
      <c r="AT258" s="17" t="s">
        <v>149</v>
      </c>
      <c r="AU258" s="17" t="s">
        <v>84</v>
      </c>
    </row>
    <row r="259" spans="1:65" s="2" customFormat="1" ht="24.2" customHeight="1">
      <c r="A259" s="32"/>
      <c r="B259" s="144"/>
      <c r="C259" s="145" t="s">
        <v>435</v>
      </c>
      <c r="D259" s="145" t="s">
        <v>143</v>
      </c>
      <c r="E259" s="146" t="s">
        <v>1146</v>
      </c>
      <c r="F259" s="147" t="s">
        <v>1147</v>
      </c>
      <c r="G259" s="148" t="s">
        <v>156</v>
      </c>
      <c r="H259" s="149">
        <v>1</v>
      </c>
      <c r="I259" s="150"/>
      <c r="J259" s="151">
        <f>ROUND(I259*H259,2)</f>
        <v>0</v>
      </c>
      <c r="K259" s="152"/>
      <c r="L259" s="33"/>
      <c r="M259" s="153" t="s">
        <v>1</v>
      </c>
      <c r="N259" s="154" t="s">
        <v>39</v>
      </c>
      <c r="O259" s="58"/>
      <c r="P259" s="155">
        <f>O259*H259</f>
        <v>0</v>
      </c>
      <c r="Q259" s="155">
        <v>0</v>
      </c>
      <c r="R259" s="155">
        <f>Q259*H259</f>
        <v>0</v>
      </c>
      <c r="S259" s="155">
        <v>0</v>
      </c>
      <c r="T259" s="156">
        <f>S259*H259</f>
        <v>0</v>
      </c>
      <c r="U259" s="32"/>
      <c r="V259" s="32"/>
      <c r="W259" s="32"/>
      <c r="X259" s="32"/>
      <c r="Y259" s="32"/>
      <c r="Z259" s="32"/>
      <c r="AA259" s="32"/>
      <c r="AB259" s="32"/>
      <c r="AC259" s="32"/>
      <c r="AD259" s="32"/>
      <c r="AE259" s="32"/>
      <c r="AR259" s="157" t="s">
        <v>147</v>
      </c>
      <c r="AT259" s="157" t="s">
        <v>143</v>
      </c>
      <c r="AU259" s="157" t="s">
        <v>84</v>
      </c>
      <c r="AY259" s="17" t="s">
        <v>140</v>
      </c>
      <c r="BE259" s="158">
        <f>IF(N259="základní",J259,0)</f>
        <v>0</v>
      </c>
      <c r="BF259" s="158">
        <f>IF(N259="snížená",J259,0)</f>
        <v>0</v>
      </c>
      <c r="BG259" s="158">
        <f>IF(N259="zákl. přenesená",J259,0)</f>
        <v>0</v>
      </c>
      <c r="BH259" s="158">
        <f>IF(N259="sníž. přenesená",J259,0)</f>
        <v>0</v>
      </c>
      <c r="BI259" s="158">
        <f>IF(N259="nulová",J259,0)</f>
        <v>0</v>
      </c>
      <c r="BJ259" s="17" t="s">
        <v>82</v>
      </c>
      <c r="BK259" s="158">
        <f>ROUND(I259*H259,2)</f>
        <v>0</v>
      </c>
      <c r="BL259" s="17" t="s">
        <v>147</v>
      </c>
      <c r="BM259" s="157" t="s">
        <v>159</v>
      </c>
    </row>
    <row r="260" spans="1:47" s="2" customFormat="1" ht="19.5">
      <c r="A260" s="32"/>
      <c r="B260" s="33"/>
      <c r="C260" s="32"/>
      <c r="D260" s="159" t="s">
        <v>149</v>
      </c>
      <c r="E260" s="32"/>
      <c r="F260" s="160" t="s">
        <v>1147</v>
      </c>
      <c r="G260" s="32"/>
      <c r="H260" s="32"/>
      <c r="I260" s="161"/>
      <c r="J260" s="32"/>
      <c r="K260" s="32"/>
      <c r="L260" s="33"/>
      <c r="M260" s="162"/>
      <c r="N260" s="163"/>
      <c r="O260" s="58"/>
      <c r="P260" s="58"/>
      <c r="Q260" s="58"/>
      <c r="R260" s="58"/>
      <c r="S260" s="58"/>
      <c r="T260" s="59"/>
      <c r="U260" s="32"/>
      <c r="V260" s="32"/>
      <c r="W260" s="32"/>
      <c r="X260" s="32"/>
      <c r="Y260" s="32"/>
      <c r="Z260" s="32"/>
      <c r="AA260" s="32"/>
      <c r="AB260" s="32"/>
      <c r="AC260" s="32"/>
      <c r="AD260" s="32"/>
      <c r="AE260" s="32"/>
      <c r="AT260" s="17" t="s">
        <v>149</v>
      </c>
      <c r="AU260" s="17" t="s">
        <v>84</v>
      </c>
    </row>
    <row r="261" spans="1:65" s="2" customFormat="1" ht="24.2" customHeight="1">
      <c r="A261" s="32"/>
      <c r="B261" s="144"/>
      <c r="C261" s="145" t="s">
        <v>242</v>
      </c>
      <c r="D261" s="145" t="s">
        <v>143</v>
      </c>
      <c r="E261" s="146" t="s">
        <v>1148</v>
      </c>
      <c r="F261" s="147" t="s">
        <v>1149</v>
      </c>
      <c r="G261" s="148" t="s">
        <v>385</v>
      </c>
      <c r="H261" s="149">
        <v>5.3</v>
      </c>
      <c r="I261" s="150"/>
      <c r="J261" s="151">
        <f>ROUND(I261*H261,2)</f>
        <v>0</v>
      </c>
      <c r="K261" s="152"/>
      <c r="L261" s="33"/>
      <c r="M261" s="153" t="s">
        <v>1</v>
      </c>
      <c r="N261" s="154" t="s">
        <v>39</v>
      </c>
      <c r="O261" s="58"/>
      <c r="P261" s="155">
        <f>O261*H261</f>
        <v>0</v>
      </c>
      <c r="Q261" s="155">
        <v>0</v>
      </c>
      <c r="R261" s="155">
        <f>Q261*H261</f>
        <v>0</v>
      </c>
      <c r="S261" s="155">
        <v>0</v>
      </c>
      <c r="T261" s="156">
        <f>S261*H261</f>
        <v>0</v>
      </c>
      <c r="U261" s="32"/>
      <c r="V261" s="32"/>
      <c r="W261" s="32"/>
      <c r="X261" s="32"/>
      <c r="Y261" s="32"/>
      <c r="Z261" s="32"/>
      <c r="AA261" s="32"/>
      <c r="AB261" s="32"/>
      <c r="AC261" s="32"/>
      <c r="AD261" s="32"/>
      <c r="AE261" s="32"/>
      <c r="AR261" s="157" t="s">
        <v>147</v>
      </c>
      <c r="AT261" s="157" t="s">
        <v>143</v>
      </c>
      <c r="AU261" s="157" t="s">
        <v>84</v>
      </c>
      <c r="AY261" s="17" t="s">
        <v>140</v>
      </c>
      <c r="BE261" s="158">
        <f>IF(N261="základní",J261,0)</f>
        <v>0</v>
      </c>
      <c r="BF261" s="158">
        <f>IF(N261="snížená",J261,0)</f>
        <v>0</v>
      </c>
      <c r="BG261" s="158">
        <f>IF(N261="zákl. přenesená",J261,0)</f>
        <v>0</v>
      </c>
      <c r="BH261" s="158">
        <f>IF(N261="sníž. přenesená",J261,0)</f>
        <v>0</v>
      </c>
      <c r="BI261" s="158">
        <f>IF(N261="nulová",J261,0)</f>
        <v>0</v>
      </c>
      <c r="BJ261" s="17" t="s">
        <v>82</v>
      </c>
      <c r="BK261" s="158">
        <f>ROUND(I261*H261,2)</f>
        <v>0</v>
      </c>
      <c r="BL261" s="17" t="s">
        <v>147</v>
      </c>
      <c r="BM261" s="157" t="s">
        <v>232</v>
      </c>
    </row>
    <row r="262" spans="1:47" s="2" customFormat="1" ht="12">
      <c r="A262" s="32"/>
      <c r="B262" s="33"/>
      <c r="C262" s="32"/>
      <c r="D262" s="159" t="s">
        <v>149</v>
      </c>
      <c r="E262" s="32"/>
      <c r="F262" s="160" t="s">
        <v>1149</v>
      </c>
      <c r="G262" s="32"/>
      <c r="H262" s="32"/>
      <c r="I262" s="161"/>
      <c r="J262" s="32"/>
      <c r="K262" s="32"/>
      <c r="L262" s="33"/>
      <c r="M262" s="162"/>
      <c r="N262" s="163"/>
      <c r="O262" s="58"/>
      <c r="P262" s="58"/>
      <c r="Q262" s="58"/>
      <c r="R262" s="58"/>
      <c r="S262" s="58"/>
      <c r="T262" s="59"/>
      <c r="U262" s="32"/>
      <c r="V262" s="32"/>
      <c r="W262" s="32"/>
      <c r="X262" s="32"/>
      <c r="Y262" s="32"/>
      <c r="Z262" s="32"/>
      <c r="AA262" s="32"/>
      <c r="AB262" s="32"/>
      <c r="AC262" s="32"/>
      <c r="AD262" s="32"/>
      <c r="AE262" s="32"/>
      <c r="AT262" s="17" t="s">
        <v>149</v>
      </c>
      <c r="AU262" s="17" t="s">
        <v>84</v>
      </c>
    </row>
    <row r="263" spans="2:51" s="15" customFormat="1" ht="12">
      <c r="B263" s="195"/>
      <c r="D263" s="159" t="s">
        <v>196</v>
      </c>
      <c r="E263" s="196" t="s">
        <v>1</v>
      </c>
      <c r="F263" s="197" t="s">
        <v>1150</v>
      </c>
      <c r="H263" s="196" t="s">
        <v>1</v>
      </c>
      <c r="I263" s="198"/>
      <c r="L263" s="195"/>
      <c r="M263" s="199"/>
      <c r="N263" s="200"/>
      <c r="O263" s="200"/>
      <c r="P263" s="200"/>
      <c r="Q263" s="200"/>
      <c r="R263" s="200"/>
      <c r="S263" s="200"/>
      <c r="T263" s="201"/>
      <c r="AT263" s="196" t="s">
        <v>196</v>
      </c>
      <c r="AU263" s="196" t="s">
        <v>84</v>
      </c>
      <c r="AV263" s="15" t="s">
        <v>82</v>
      </c>
      <c r="AW263" s="15" t="s">
        <v>30</v>
      </c>
      <c r="AX263" s="15" t="s">
        <v>74</v>
      </c>
      <c r="AY263" s="196" t="s">
        <v>140</v>
      </c>
    </row>
    <row r="264" spans="2:51" s="13" customFormat="1" ht="12">
      <c r="B264" s="175"/>
      <c r="D264" s="159" t="s">
        <v>196</v>
      </c>
      <c r="E264" s="182" t="s">
        <v>1</v>
      </c>
      <c r="F264" s="176" t="s">
        <v>1151</v>
      </c>
      <c r="H264" s="177">
        <v>0.885</v>
      </c>
      <c r="I264" s="178"/>
      <c r="L264" s="175"/>
      <c r="M264" s="179"/>
      <c r="N264" s="180"/>
      <c r="O264" s="180"/>
      <c r="P264" s="180"/>
      <c r="Q264" s="180"/>
      <c r="R264" s="180"/>
      <c r="S264" s="180"/>
      <c r="T264" s="181"/>
      <c r="AT264" s="182" t="s">
        <v>196</v>
      </c>
      <c r="AU264" s="182" t="s">
        <v>84</v>
      </c>
      <c r="AV264" s="13" t="s">
        <v>84</v>
      </c>
      <c r="AW264" s="13" t="s">
        <v>30</v>
      </c>
      <c r="AX264" s="13" t="s">
        <v>74</v>
      </c>
      <c r="AY264" s="182" t="s">
        <v>140</v>
      </c>
    </row>
    <row r="265" spans="2:51" s="13" customFormat="1" ht="12">
      <c r="B265" s="175"/>
      <c r="D265" s="159" t="s">
        <v>196</v>
      </c>
      <c r="E265" s="182" t="s">
        <v>1</v>
      </c>
      <c r="F265" s="176" t="s">
        <v>1152</v>
      </c>
      <c r="H265" s="177">
        <v>0.945</v>
      </c>
      <c r="I265" s="178"/>
      <c r="L265" s="175"/>
      <c r="M265" s="179"/>
      <c r="N265" s="180"/>
      <c r="O265" s="180"/>
      <c r="P265" s="180"/>
      <c r="Q265" s="180"/>
      <c r="R265" s="180"/>
      <c r="S265" s="180"/>
      <c r="T265" s="181"/>
      <c r="AT265" s="182" t="s">
        <v>196</v>
      </c>
      <c r="AU265" s="182" t="s">
        <v>84</v>
      </c>
      <c r="AV265" s="13" t="s">
        <v>84</v>
      </c>
      <c r="AW265" s="13" t="s">
        <v>30</v>
      </c>
      <c r="AX265" s="13" t="s">
        <v>74</v>
      </c>
      <c r="AY265" s="182" t="s">
        <v>140</v>
      </c>
    </row>
    <row r="266" spans="2:51" s="13" customFormat="1" ht="12">
      <c r="B266" s="175"/>
      <c r="D266" s="159" t="s">
        <v>196</v>
      </c>
      <c r="E266" s="182" t="s">
        <v>1</v>
      </c>
      <c r="F266" s="176" t="s">
        <v>1153</v>
      </c>
      <c r="H266" s="177">
        <v>0.168</v>
      </c>
      <c r="I266" s="178"/>
      <c r="L266" s="175"/>
      <c r="M266" s="179"/>
      <c r="N266" s="180"/>
      <c r="O266" s="180"/>
      <c r="P266" s="180"/>
      <c r="Q266" s="180"/>
      <c r="R266" s="180"/>
      <c r="S266" s="180"/>
      <c r="T266" s="181"/>
      <c r="AT266" s="182" t="s">
        <v>196</v>
      </c>
      <c r="AU266" s="182" t="s">
        <v>84</v>
      </c>
      <c r="AV266" s="13" t="s">
        <v>84</v>
      </c>
      <c r="AW266" s="13" t="s">
        <v>30</v>
      </c>
      <c r="AX266" s="13" t="s">
        <v>74</v>
      </c>
      <c r="AY266" s="182" t="s">
        <v>140</v>
      </c>
    </row>
    <row r="267" spans="2:51" s="13" customFormat="1" ht="12">
      <c r="B267" s="175"/>
      <c r="D267" s="159" t="s">
        <v>196</v>
      </c>
      <c r="E267" s="182" t="s">
        <v>1</v>
      </c>
      <c r="F267" s="176" t="s">
        <v>1154</v>
      </c>
      <c r="H267" s="177">
        <v>0.252</v>
      </c>
      <c r="I267" s="178"/>
      <c r="L267" s="175"/>
      <c r="M267" s="179"/>
      <c r="N267" s="180"/>
      <c r="O267" s="180"/>
      <c r="P267" s="180"/>
      <c r="Q267" s="180"/>
      <c r="R267" s="180"/>
      <c r="S267" s="180"/>
      <c r="T267" s="181"/>
      <c r="AT267" s="182" t="s">
        <v>196</v>
      </c>
      <c r="AU267" s="182" t="s">
        <v>84</v>
      </c>
      <c r="AV267" s="13" t="s">
        <v>84</v>
      </c>
      <c r="AW267" s="13" t="s">
        <v>30</v>
      </c>
      <c r="AX267" s="13" t="s">
        <v>74</v>
      </c>
      <c r="AY267" s="182" t="s">
        <v>140</v>
      </c>
    </row>
    <row r="268" spans="2:51" s="13" customFormat="1" ht="12">
      <c r="B268" s="175"/>
      <c r="D268" s="159" t="s">
        <v>196</v>
      </c>
      <c r="E268" s="182" t="s">
        <v>1</v>
      </c>
      <c r="F268" s="176" t="s">
        <v>1155</v>
      </c>
      <c r="H268" s="177">
        <v>3.05</v>
      </c>
      <c r="I268" s="178"/>
      <c r="L268" s="175"/>
      <c r="M268" s="179"/>
      <c r="N268" s="180"/>
      <c r="O268" s="180"/>
      <c r="P268" s="180"/>
      <c r="Q268" s="180"/>
      <c r="R268" s="180"/>
      <c r="S268" s="180"/>
      <c r="T268" s="181"/>
      <c r="AT268" s="182" t="s">
        <v>196</v>
      </c>
      <c r="AU268" s="182" t="s">
        <v>84</v>
      </c>
      <c r="AV268" s="13" t="s">
        <v>84</v>
      </c>
      <c r="AW268" s="13" t="s">
        <v>30</v>
      </c>
      <c r="AX268" s="13" t="s">
        <v>74</v>
      </c>
      <c r="AY268" s="182" t="s">
        <v>140</v>
      </c>
    </row>
    <row r="269" spans="2:51" s="14" customFormat="1" ht="12">
      <c r="B269" s="187"/>
      <c r="D269" s="159" t="s">
        <v>196</v>
      </c>
      <c r="E269" s="188" t="s">
        <v>1</v>
      </c>
      <c r="F269" s="189" t="s">
        <v>1059</v>
      </c>
      <c r="H269" s="190">
        <v>5.3</v>
      </c>
      <c r="I269" s="191"/>
      <c r="L269" s="187"/>
      <c r="M269" s="192"/>
      <c r="N269" s="193"/>
      <c r="O269" s="193"/>
      <c r="P269" s="193"/>
      <c r="Q269" s="193"/>
      <c r="R269" s="193"/>
      <c r="S269" s="193"/>
      <c r="T269" s="194"/>
      <c r="AT269" s="188" t="s">
        <v>196</v>
      </c>
      <c r="AU269" s="188" t="s">
        <v>84</v>
      </c>
      <c r="AV269" s="14" t="s">
        <v>147</v>
      </c>
      <c r="AW269" s="14" t="s">
        <v>30</v>
      </c>
      <c r="AX269" s="14" t="s">
        <v>82</v>
      </c>
      <c r="AY269" s="188" t="s">
        <v>140</v>
      </c>
    </row>
    <row r="270" spans="1:65" s="2" customFormat="1" ht="24.2" customHeight="1">
      <c r="A270" s="32"/>
      <c r="B270" s="144"/>
      <c r="C270" s="145" t="s">
        <v>246</v>
      </c>
      <c r="D270" s="145" t="s">
        <v>143</v>
      </c>
      <c r="E270" s="146" t="s">
        <v>1156</v>
      </c>
      <c r="F270" s="147" t="s">
        <v>1157</v>
      </c>
      <c r="G270" s="148" t="s">
        <v>146</v>
      </c>
      <c r="H270" s="149">
        <v>25.2</v>
      </c>
      <c r="I270" s="150"/>
      <c r="J270" s="151">
        <f>ROUND(I270*H270,2)</f>
        <v>0</v>
      </c>
      <c r="K270" s="152"/>
      <c r="L270" s="33"/>
      <c r="M270" s="153" t="s">
        <v>1</v>
      </c>
      <c r="N270" s="154" t="s">
        <v>39</v>
      </c>
      <c r="O270" s="58"/>
      <c r="P270" s="155">
        <f>O270*H270</f>
        <v>0</v>
      </c>
      <c r="Q270" s="155">
        <v>0</v>
      </c>
      <c r="R270" s="155">
        <f>Q270*H270</f>
        <v>0</v>
      </c>
      <c r="S270" s="155">
        <v>0</v>
      </c>
      <c r="T270" s="156">
        <f>S270*H270</f>
        <v>0</v>
      </c>
      <c r="U270" s="32"/>
      <c r="V270" s="32"/>
      <c r="W270" s="32"/>
      <c r="X270" s="32"/>
      <c r="Y270" s="32"/>
      <c r="Z270" s="32"/>
      <c r="AA270" s="32"/>
      <c r="AB270" s="32"/>
      <c r="AC270" s="32"/>
      <c r="AD270" s="32"/>
      <c r="AE270" s="32"/>
      <c r="AR270" s="157" t="s">
        <v>147</v>
      </c>
      <c r="AT270" s="157" t="s">
        <v>143</v>
      </c>
      <c r="AU270" s="157" t="s">
        <v>84</v>
      </c>
      <c r="AY270" s="17" t="s">
        <v>140</v>
      </c>
      <c r="BE270" s="158">
        <f>IF(N270="základní",J270,0)</f>
        <v>0</v>
      </c>
      <c r="BF270" s="158">
        <f>IF(N270="snížená",J270,0)</f>
        <v>0</v>
      </c>
      <c r="BG270" s="158">
        <f>IF(N270="zákl. přenesená",J270,0)</f>
        <v>0</v>
      </c>
      <c r="BH270" s="158">
        <f>IF(N270="sníž. přenesená",J270,0)</f>
        <v>0</v>
      </c>
      <c r="BI270" s="158">
        <f>IF(N270="nulová",J270,0)</f>
        <v>0</v>
      </c>
      <c r="BJ270" s="17" t="s">
        <v>82</v>
      </c>
      <c r="BK270" s="158">
        <f>ROUND(I270*H270,2)</f>
        <v>0</v>
      </c>
      <c r="BL270" s="17" t="s">
        <v>147</v>
      </c>
      <c r="BM270" s="157" t="s">
        <v>256</v>
      </c>
    </row>
    <row r="271" spans="1:47" s="2" customFormat="1" ht="19.5">
      <c r="A271" s="32"/>
      <c r="B271" s="33"/>
      <c r="C271" s="32"/>
      <c r="D271" s="159" t="s">
        <v>149</v>
      </c>
      <c r="E271" s="32"/>
      <c r="F271" s="160" t="s">
        <v>1157</v>
      </c>
      <c r="G271" s="32"/>
      <c r="H271" s="32"/>
      <c r="I271" s="161"/>
      <c r="J271" s="32"/>
      <c r="K271" s="32"/>
      <c r="L271" s="33"/>
      <c r="M271" s="162"/>
      <c r="N271" s="163"/>
      <c r="O271" s="58"/>
      <c r="P271" s="58"/>
      <c r="Q271" s="58"/>
      <c r="R271" s="58"/>
      <c r="S271" s="58"/>
      <c r="T271" s="59"/>
      <c r="U271" s="32"/>
      <c r="V271" s="32"/>
      <c r="W271" s="32"/>
      <c r="X271" s="32"/>
      <c r="Y271" s="32"/>
      <c r="Z271" s="32"/>
      <c r="AA271" s="32"/>
      <c r="AB271" s="32"/>
      <c r="AC271" s="32"/>
      <c r="AD271" s="32"/>
      <c r="AE271" s="32"/>
      <c r="AT271" s="17" t="s">
        <v>149</v>
      </c>
      <c r="AU271" s="17" t="s">
        <v>84</v>
      </c>
    </row>
    <row r="272" spans="2:51" s="13" customFormat="1" ht="12">
      <c r="B272" s="175"/>
      <c r="D272" s="159" t="s">
        <v>196</v>
      </c>
      <c r="E272" s="182" t="s">
        <v>1</v>
      </c>
      <c r="F272" s="176" t="s">
        <v>1158</v>
      </c>
      <c r="H272" s="177">
        <v>25.2</v>
      </c>
      <c r="I272" s="178"/>
      <c r="L272" s="175"/>
      <c r="M272" s="179"/>
      <c r="N272" s="180"/>
      <c r="O272" s="180"/>
      <c r="P272" s="180"/>
      <c r="Q272" s="180"/>
      <c r="R272" s="180"/>
      <c r="S272" s="180"/>
      <c r="T272" s="181"/>
      <c r="AT272" s="182" t="s">
        <v>196</v>
      </c>
      <c r="AU272" s="182" t="s">
        <v>84</v>
      </c>
      <c r="AV272" s="13" t="s">
        <v>84</v>
      </c>
      <c r="AW272" s="13" t="s">
        <v>30</v>
      </c>
      <c r="AX272" s="13" t="s">
        <v>74</v>
      </c>
      <c r="AY272" s="182" t="s">
        <v>140</v>
      </c>
    </row>
    <row r="273" spans="2:51" s="14" customFormat="1" ht="12">
      <c r="B273" s="187"/>
      <c r="D273" s="159" t="s">
        <v>196</v>
      </c>
      <c r="E273" s="188" t="s">
        <v>1</v>
      </c>
      <c r="F273" s="189" t="s">
        <v>1059</v>
      </c>
      <c r="H273" s="190">
        <v>25.2</v>
      </c>
      <c r="I273" s="191"/>
      <c r="L273" s="187"/>
      <c r="M273" s="192"/>
      <c r="N273" s="193"/>
      <c r="O273" s="193"/>
      <c r="P273" s="193"/>
      <c r="Q273" s="193"/>
      <c r="R273" s="193"/>
      <c r="S273" s="193"/>
      <c r="T273" s="194"/>
      <c r="AT273" s="188" t="s">
        <v>196</v>
      </c>
      <c r="AU273" s="188" t="s">
        <v>84</v>
      </c>
      <c r="AV273" s="14" t="s">
        <v>147</v>
      </c>
      <c r="AW273" s="14" t="s">
        <v>30</v>
      </c>
      <c r="AX273" s="14" t="s">
        <v>82</v>
      </c>
      <c r="AY273" s="188" t="s">
        <v>140</v>
      </c>
    </row>
    <row r="274" spans="2:63" s="12" customFormat="1" ht="22.9" customHeight="1">
      <c r="B274" s="131"/>
      <c r="D274" s="132" t="s">
        <v>73</v>
      </c>
      <c r="E274" s="142" t="s">
        <v>520</v>
      </c>
      <c r="F274" s="142" t="s">
        <v>521</v>
      </c>
      <c r="I274" s="134"/>
      <c r="J274" s="143">
        <f>BK274</f>
        <v>0</v>
      </c>
      <c r="L274" s="131"/>
      <c r="M274" s="136"/>
      <c r="N274" s="137"/>
      <c r="O274" s="137"/>
      <c r="P274" s="138">
        <f>SUM(P275:P282)</f>
        <v>0</v>
      </c>
      <c r="Q274" s="137"/>
      <c r="R274" s="138">
        <f>SUM(R275:R282)</f>
        <v>0</v>
      </c>
      <c r="S274" s="137"/>
      <c r="T274" s="139">
        <f>SUM(T275:T282)</f>
        <v>0</v>
      </c>
      <c r="AR274" s="132" t="s">
        <v>82</v>
      </c>
      <c r="AT274" s="140" t="s">
        <v>73</v>
      </c>
      <c r="AU274" s="140" t="s">
        <v>82</v>
      </c>
      <c r="AY274" s="132" t="s">
        <v>140</v>
      </c>
      <c r="BK274" s="141">
        <f>SUM(BK275:BK282)</f>
        <v>0</v>
      </c>
    </row>
    <row r="275" spans="1:65" s="2" customFormat="1" ht="49.15" customHeight="1">
      <c r="A275" s="32"/>
      <c r="B275" s="144"/>
      <c r="C275" s="145" t="s">
        <v>319</v>
      </c>
      <c r="D275" s="145" t="s">
        <v>143</v>
      </c>
      <c r="E275" s="146" t="s">
        <v>1159</v>
      </c>
      <c r="F275" s="147" t="s">
        <v>1160</v>
      </c>
      <c r="G275" s="148" t="s">
        <v>342</v>
      </c>
      <c r="H275" s="149">
        <v>18.686</v>
      </c>
      <c r="I275" s="150"/>
      <c r="J275" s="151">
        <f>ROUND(I275*H275,2)</f>
        <v>0</v>
      </c>
      <c r="K275" s="152"/>
      <c r="L275" s="33"/>
      <c r="M275" s="153" t="s">
        <v>1</v>
      </c>
      <c r="N275" s="154" t="s">
        <v>39</v>
      </c>
      <c r="O275" s="58"/>
      <c r="P275" s="155">
        <f>O275*H275</f>
        <v>0</v>
      </c>
      <c r="Q275" s="155">
        <v>0</v>
      </c>
      <c r="R275" s="155">
        <f>Q275*H275</f>
        <v>0</v>
      </c>
      <c r="S275" s="155">
        <v>0</v>
      </c>
      <c r="T275" s="156">
        <f>S275*H275</f>
        <v>0</v>
      </c>
      <c r="U275" s="32"/>
      <c r="V275" s="32"/>
      <c r="W275" s="32"/>
      <c r="X275" s="32"/>
      <c r="Y275" s="32"/>
      <c r="Z275" s="32"/>
      <c r="AA275" s="32"/>
      <c r="AB275" s="32"/>
      <c r="AC275" s="32"/>
      <c r="AD275" s="32"/>
      <c r="AE275" s="32"/>
      <c r="AR275" s="157" t="s">
        <v>147</v>
      </c>
      <c r="AT275" s="157" t="s">
        <v>143</v>
      </c>
      <c r="AU275" s="157" t="s">
        <v>84</v>
      </c>
      <c r="AY275" s="17" t="s">
        <v>140</v>
      </c>
      <c r="BE275" s="158">
        <f>IF(N275="základní",J275,0)</f>
        <v>0</v>
      </c>
      <c r="BF275" s="158">
        <f>IF(N275="snížená",J275,0)</f>
        <v>0</v>
      </c>
      <c r="BG275" s="158">
        <f>IF(N275="zákl. přenesená",J275,0)</f>
        <v>0</v>
      </c>
      <c r="BH275" s="158">
        <f>IF(N275="sníž. přenesená",J275,0)</f>
        <v>0</v>
      </c>
      <c r="BI275" s="158">
        <f>IF(N275="nulová",J275,0)</f>
        <v>0</v>
      </c>
      <c r="BJ275" s="17" t="s">
        <v>82</v>
      </c>
      <c r="BK275" s="158">
        <f>ROUND(I275*H275,2)</f>
        <v>0</v>
      </c>
      <c r="BL275" s="17" t="s">
        <v>147</v>
      </c>
      <c r="BM275" s="157" t="s">
        <v>325</v>
      </c>
    </row>
    <row r="276" spans="1:47" s="2" customFormat="1" ht="29.25">
      <c r="A276" s="32"/>
      <c r="B276" s="33"/>
      <c r="C276" s="32"/>
      <c r="D276" s="159" t="s">
        <v>149</v>
      </c>
      <c r="E276" s="32"/>
      <c r="F276" s="160" t="s">
        <v>1160</v>
      </c>
      <c r="G276" s="32"/>
      <c r="H276" s="32"/>
      <c r="I276" s="161"/>
      <c r="J276" s="32"/>
      <c r="K276" s="32"/>
      <c r="L276" s="33"/>
      <c r="M276" s="162"/>
      <c r="N276" s="163"/>
      <c r="O276" s="58"/>
      <c r="P276" s="58"/>
      <c r="Q276" s="58"/>
      <c r="R276" s="58"/>
      <c r="S276" s="58"/>
      <c r="T276" s="59"/>
      <c r="U276" s="32"/>
      <c r="V276" s="32"/>
      <c r="W276" s="32"/>
      <c r="X276" s="32"/>
      <c r="Y276" s="32"/>
      <c r="Z276" s="32"/>
      <c r="AA276" s="32"/>
      <c r="AB276" s="32"/>
      <c r="AC276" s="32"/>
      <c r="AD276" s="32"/>
      <c r="AE276" s="32"/>
      <c r="AT276" s="17" t="s">
        <v>149</v>
      </c>
      <c r="AU276" s="17" t="s">
        <v>84</v>
      </c>
    </row>
    <row r="277" spans="1:65" s="2" customFormat="1" ht="33" customHeight="1">
      <c r="A277" s="32"/>
      <c r="B277" s="144"/>
      <c r="C277" s="145" t="s">
        <v>677</v>
      </c>
      <c r="D277" s="145" t="s">
        <v>143</v>
      </c>
      <c r="E277" s="146" t="s">
        <v>1161</v>
      </c>
      <c r="F277" s="147" t="s">
        <v>1162</v>
      </c>
      <c r="G277" s="148" t="s">
        <v>342</v>
      </c>
      <c r="H277" s="149">
        <v>18.686</v>
      </c>
      <c r="I277" s="150"/>
      <c r="J277" s="151">
        <f>ROUND(I277*H277,2)</f>
        <v>0</v>
      </c>
      <c r="K277" s="152"/>
      <c r="L277" s="33"/>
      <c r="M277" s="153" t="s">
        <v>1</v>
      </c>
      <c r="N277" s="154" t="s">
        <v>39</v>
      </c>
      <c r="O277" s="58"/>
      <c r="P277" s="155">
        <f>O277*H277</f>
        <v>0</v>
      </c>
      <c r="Q277" s="155">
        <v>0</v>
      </c>
      <c r="R277" s="155">
        <f>Q277*H277</f>
        <v>0</v>
      </c>
      <c r="S277" s="155">
        <v>0</v>
      </c>
      <c r="T277" s="156">
        <f>S277*H277</f>
        <v>0</v>
      </c>
      <c r="U277" s="32"/>
      <c r="V277" s="32"/>
      <c r="W277" s="32"/>
      <c r="X277" s="32"/>
      <c r="Y277" s="32"/>
      <c r="Z277" s="32"/>
      <c r="AA277" s="32"/>
      <c r="AB277" s="32"/>
      <c r="AC277" s="32"/>
      <c r="AD277" s="32"/>
      <c r="AE277" s="32"/>
      <c r="AR277" s="157" t="s">
        <v>147</v>
      </c>
      <c r="AT277" s="157" t="s">
        <v>143</v>
      </c>
      <c r="AU277" s="157" t="s">
        <v>84</v>
      </c>
      <c r="AY277" s="17" t="s">
        <v>140</v>
      </c>
      <c r="BE277" s="158">
        <f>IF(N277="základní",J277,0)</f>
        <v>0</v>
      </c>
      <c r="BF277" s="158">
        <f>IF(N277="snížená",J277,0)</f>
        <v>0</v>
      </c>
      <c r="BG277" s="158">
        <f>IF(N277="zákl. přenesená",J277,0)</f>
        <v>0</v>
      </c>
      <c r="BH277" s="158">
        <f>IF(N277="sníž. přenesená",J277,0)</f>
        <v>0</v>
      </c>
      <c r="BI277" s="158">
        <f>IF(N277="nulová",J277,0)</f>
        <v>0</v>
      </c>
      <c r="BJ277" s="17" t="s">
        <v>82</v>
      </c>
      <c r="BK277" s="158">
        <f>ROUND(I277*H277,2)</f>
        <v>0</v>
      </c>
      <c r="BL277" s="17" t="s">
        <v>147</v>
      </c>
      <c r="BM277" s="157" t="s">
        <v>311</v>
      </c>
    </row>
    <row r="278" spans="1:47" s="2" customFormat="1" ht="19.5">
      <c r="A278" s="32"/>
      <c r="B278" s="33"/>
      <c r="C278" s="32"/>
      <c r="D278" s="159" t="s">
        <v>149</v>
      </c>
      <c r="E278" s="32"/>
      <c r="F278" s="160" t="s">
        <v>1162</v>
      </c>
      <c r="G278" s="32"/>
      <c r="H278" s="32"/>
      <c r="I278" s="161"/>
      <c r="J278" s="32"/>
      <c r="K278" s="32"/>
      <c r="L278" s="33"/>
      <c r="M278" s="162"/>
      <c r="N278" s="163"/>
      <c r="O278" s="58"/>
      <c r="P278" s="58"/>
      <c r="Q278" s="58"/>
      <c r="R278" s="58"/>
      <c r="S278" s="58"/>
      <c r="T278" s="59"/>
      <c r="U278" s="32"/>
      <c r="V278" s="32"/>
      <c r="W278" s="32"/>
      <c r="X278" s="32"/>
      <c r="Y278" s="32"/>
      <c r="Z278" s="32"/>
      <c r="AA278" s="32"/>
      <c r="AB278" s="32"/>
      <c r="AC278" s="32"/>
      <c r="AD278" s="32"/>
      <c r="AE278" s="32"/>
      <c r="AT278" s="17" t="s">
        <v>149</v>
      </c>
      <c r="AU278" s="17" t="s">
        <v>84</v>
      </c>
    </row>
    <row r="279" spans="1:65" s="2" customFormat="1" ht="44.25" customHeight="1">
      <c r="A279" s="32"/>
      <c r="B279" s="144"/>
      <c r="C279" s="145" t="s">
        <v>559</v>
      </c>
      <c r="D279" s="145" t="s">
        <v>143</v>
      </c>
      <c r="E279" s="146" t="s">
        <v>1163</v>
      </c>
      <c r="F279" s="147" t="s">
        <v>1164</v>
      </c>
      <c r="G279" s="148" t="s">
        <v>342</v>
      </c>
      <c r="H279" s="149">
        <v>355.034</v>
      </c>
      <c r="I279" s="150"/>
      <c r="J279" s="151">
        <f>ROUND(I279*H279,2)</f>
        <v>0</v>
      </c>
      <c r="K279" s="152"/>
      <c r="L279" s="33"/>
      <c r="M279" s="153" t="s">
        <v>1</v>
      </c>
      <c r="N279" s="154" t="s">
        <v>39</v>
      </c>
      <c r="O279" s="58"/>
      <c r="P279" s="155">
        <f>O279*H279</f>
        <v>0</v>
      </c>
      <c r="Q279" s="155">
        <v>0</v>
      </c>
      <c r="R279" s="155">
        <f>Q279*H279</f>
        <v>0</v>
      </c>
      <c r="S279" s="155">
        <v>0</v>
      </c>
      <c r="T279" s="156">
        <f>S279*H279</f>
        <v>0</v>
      </c>
      <c r="U279" s="32"/>
      <c r="V279" s="32"/>
      <c r="W279" s="32"/>
      <c r="X279" s="32"/>
      <c r="Y279" s="32"/>
      <c r="Z279" s="32"/>
      <c r="AA279" s="32"/>
      <c r="AB279" s="32"/>
      <c r="AC279" s="32"/>
      <c r="AD279" s="32"/>
      <c r="AE279" s="32"/>
      <c r="AR279" s="157" t="s">
        <v>147</v>
      </c>
      <c r="AT279" s="157" t="s">
        <v>143</v>
      </c>
      <c r="AU279" s="157" t="s">
        <v>84</v>
      </c>
      <c r="AY279" s="17" t="s">
        <v>140</v>
      </c>
      <c r="BE279" s="158">
        <f>IF(N279="základní",J279,0)</f>
        <v>0</v>
      </c>
      <c r="BF279" s="158">
        <f>IF(N279="snížená",J279,0)</f>
        <v>0</v>
      </c>
      <c r="BG279" s="158">
        <f>IF(N279="zákl. přenesená",J279,0)</f>
        <v>0</v>
      </c>
      <c r="BH279" s="158">
        <f>IF(N279="sníž. přenesená",J279,0)</f>
        <v>0</v>
      </c>
      <c r="BI279" s="158">
        <f>IF(N279="nulová",J279,0)</f>
        <v>0</v>
      </c>
      <c r="BJ279" s="17" t="s">
        <v>82</v>
      </c>
      <c r="BK279" s="158">
        <f>ROUND(I279*H279,2)</f>
        <v>0</v>
      </c>
      <c r="BL279" s="17" t="s">
        <v>147</v>
      </c>
      <c r="BM279" s="157" t="s">
        <v>329</v>
      </c>
    </row>
    <row r="280" spans="1:47" s="2" customFormat="1" ht="29.25">
      <c r="A280" s="32"/>
      <c r="B280" s="33"/>
      <c r="C280" s="32"/>
      <c r="D280" s="159" t="s">
        <v>149</v>
      </c>
      <c r="E280" s="32"/>
      <c r="F280" s="160" t="s">
        <v>1164</v>
      </c>
      <c r="G280" s="32"/>
      <c r="H280" s="32"/>
      <c r="I280" s="161"/>
      <c r="J280" s="32"/>
      <c r="K280" s="32"/>
      <c r="L280" s="33"/>
      <c r="M280" s="162"/>
      <c r="N280" s="163"/>
      <c r="O280" s="58"/>
      <c r="P280" s="58"/>
      <c r="Q280" s="58"/>
      <c r="R280" s="58"/>
      <c r="S280" s="58"/>
      <c r="T280" s="59"/>
      <c r="U280" s="32"/>
      <c r="V280" s="32"/>
      <c r="W280" s="32"/>
      <c r="X280" s="32"/>
      <c r="Y280" s="32"/>
      <c r="Z280" s="32"/>
      <c r="AA280" s="32"/>
      <c r="AB280" s="32"/>
      <c r="AC280" s="32"/>
      <c r="AD280" s="32"/>
      <c r="AE280" s="32"/>
      <c r="AT280" s="17" t="s">
        <v>149</v>
      </c>
      <c r="AU280" s="17" t="s">
        <v>84</v>
      </c>
    </row>
    <row r="281" spans="2:51" s="13" customFormat="1" ht="12">
      <c r="B281" s="175"/>
      <c r="D281" s="159" t="s">
        <v>196</v>
      </c>
      <c r="E281" s="182" t="s">
        <v>1</v>
      </c>
      <c r="F281" s="176" t="s">
        <v>1165</v>
      </c>
      <c r="H281" s="177">
        <v>355.034</v>
      </c>
      <c r="I281" s="178"/>
      <c r="L281" s="175"/>
      <c r="M281" s="179"/>
      <c r="N281" s="180"/>
      <c r="O281" s="180"/>
      <c r="P281" s="180"/>
      <c r="Q281" s="180"/>
      <c r="R281" s="180"/>
      <c r="S281" s="180"/>
      <c r="T281" s="181"/>
      <c r="AT281" s="182" t="s">
        <v>196</v>
      </c>
      <c r="AU281" s="182" t="s">
        <v>84</v>
      </c>
      <c r="AV281" s="13" t="s">
        <v>84</v>
      </c>
      <c r="AW281" s="13" t="s">
        <v>30</v>
      </c>
      <c r="AX281" s="13" t="s">
        <v>74</v>
      </c>
      <c r="AY281" s="182" t="s">
        <v>140</v>
      </c>
    </row>
    <row r="282" spans="2:51" s="14" customFormat="1" ht="12">
      <c r="B282" s="187"/>
      <c r="D282" s="159" t="s">
        <v>196</v>
      </c>
      <c r="E282" s="188" t="s">
        <v>1</v>
      </c>
      <c r="F282" s="189" t="s">
        <v>1059</v>
      </c>
      <c r="H282" s="190">
        <v>355.034</v>
      </c>
      <c r="I282" s="191"/>
      <c r="L282" s="187"/>
      <c r="M282" s="192"/>
      <c r="N282" s="193"/>
      <c r="O282" s="193"/>
      <c r="P282" s="193"/>
      <c r="Q282" s="193"/>
      <c r="R282" s="193"/>
      <c r="S282" s="193"/>
      <c r="T282" s="194"/>
      <c r="AT282" s="188" t="s">
        <v>196</v>
      </c>
      <c r="AU282" s="188" t="s">
        <v>84</v>
      </c>
      <c r="AV282" s="14" t="s">
        <v>147</v>
      </c>
      <c r="AW282" s="14" t="s">
        <v>30</v>
      </c>
      <c r="AX282" s="14" t="s">
        <v>82</v>
      </c>
      <c r="AY282" s="188" t="s">
        <v>140</v>
      </c>
    </row>
    <row r="283" spans="2:63" s="12" customFormat="1" ht="22.9" customHeight="1">
      <c r="B283" s="131"/>
      <c r="D283" s="132" t="s">
        <v>73</v>
      </c>
      <c r="E283" s="142" t="s">
        <v>749</v>
      </c>
      <c r="F283" s="142" t="s">
        <v>750</v>
      </c>
      <c r="I283" s="134"/>
      <c r="J283" s="143">
        <f>BK283</f>
        <v>0</v>
      </c>
      <c r="L283" s="131"/>
      <c r="M283" s="136"/>
      <c r="N283" s="137"/>
      <c r="O283" s="137"/>
      <c r="P283" s="138">
        <f>SUM(P284:P285)</f>
        <v>0</v>
      </c>
      <c r="Q283" s="137"/>
      <c r="R283" s="138">
        <f>SUM(R284:R285)</f>
        <v>0</v>
      </c>
      <c r="S283" s="137"/>
      <c r="T283" s="139">
        <f>SUM(T284:T285)</f>
        <v>0</v>
      </c>
      <c r="AR283" s="132" t="s">
        <v>82</v>
      </c>
      <c r="AT283" s="140" t="s">
        <v>73</v>
      </c>
      <c r="AU283" s="140" t="s">
        <v>82</v>
      </c>
      <c r="AY283" s="132" t="s">
        <v>140</v>
      </c>
      <c r="BK283" s="141">
        <f>SUM(BK284:BK285)</f>
        <v>0</v>
      </c>
    </row>
    <row r="284" spans="1:65" s="2" customFormat="1" ht="44.25" customHeight="1">
      <c r="A284" s="32"/>
      <c r="B284" s="144"/>
      <c r="C284" s="145" t="s">
        <v>200</v>
      </c>
      <c r="D284" s="145" t="s">
        <v>143</v>
      </c>
      <c r="E284" s="146" t="s">
        <v>1166</v>
      </c>
      <c r="F284" s="147" t="s">
        <v>1167</v>
      </c>
      <c r="G284" s="148" t="s">
        <v>342</v>
      </c>
      <c r="H284" s="149">
        <v>297.078</v>
      </c>
      <c r="I284" s="150"/>
      <c r="J284" s="151">
        <f>ROUND(I284*H284,2)</f>
        <v>0</v>
      </c>
      <c r="K284" s="152"/>
      <c r="L284" s="33"/>
      <c r="M284" s="153" t="s">
        <v>1</v>
      </c>
      <c r="N284" s="154" t="s">
        <v>39</v>
      </c>
      <c r="O284" s="58"/>
      <c r="P284" s="155">
        <f>O284*H284</f>
        <v>0</v>
      </c>
      <c r="Q284" s="155">
        <v>0</v>
      </c>
      <c r="R284" s="155">
        <f>Q284*H284</f>
        <v>0</v>
      </c>
      <c r="S284" s="155">
        <v>0</v>
      </c>
      <c r="T284" s="156">
        <f>S284*H284</f>
        <v>0</v>
      </c>
      <c r="U284" s="32"/>
      <c r="V284" s="32"/>
      <c r="W284" s="32"/>
      <c r="X284" s="32"/>
      <c r="Y284" s="32"/>
      <c r="Z284" s="32"/>
      <c r="AA284" s="32"/>
      <c r="AB284" s="32"/>
      <c r="AC284" s="32"/>
      <c r="AD284" s="32"/>
      <c r="AE284" s="32"/>
      <c r="AR284" s="157" t="s">
        <v>147</v>
      </c>
      <c r="AT284" s="157" t="s">
        <v>143</v>
      </c>
      <c r="AU284" s="157" t="s">
        <v>84</v>
      </c>
      <c r="AY284" s="17" t="s">
        <v>140</v>
      </c>
      <c r="BE284" s="158">
        <f>IF(N284="základní",J284,0)</f>
        <v>0</v>
      </c>
      <c r="BF284" s="158">
        <f>IF(N284="snížená",J284,0)</f>
        <v>0</v>
      </c>
      <c r="BG284" s="158">
        <f>IF(N284="zákl. přenesená",J284,0)</f>
        <v>0</v>
      </c>
      <c r="BH284" s="158">
        <f>IF(N284="sníž. přenesená",J284,0)</f>
        <v>0</v>
      </c>
      <c r="BI284" s="158">
        <f>IF(N284="nulová",J284,0)</f>
        <v>0</v>
      </c>
      <c r="BJ284" s="17" t="s">
        <v>82</v>
      </c>
      <c r="BK284" s="158">
        <f>ROUND(I284*H284,2)</f>
        <v>0</v>
      </c>
      <c r="BL284" s="17" t="s">
        <v>147</v>
      </c>
      <c r="BM284" s="157" t="s">
        <v>965</v>
      </c>
    </row>
    <row r="285" spans="1:47" s="2" customFormat="1" ht="29.25">
      <c r="A285" s="32"/>
      <c r="B285" s="33"/>
      <c r="C285" s="32"/>
      <c r="D285" s="159" t="s">
        <v>149</v>
      </c>
      <c r="E285" s="32"/>
      <c r="F285" s="160" t="s">
        <v>1167</v>
      </c>
      <c r="G285" s="32"/>
      <c r="H285" s="32"/>
      <c r="I285" s="161"/>
      <c r="J285" s="32"/>
      <c r="K285" s="32"/>
      <c r="L285" s="33"/>
      <c r="M285" s="162"/>
      <c r="N285" s="163"/>
      <c r="O285" s="58"/>
      <c r="P285" s="58"/>
      <c r="Q285" s="58"/>
      <c r="R285" s="58"/>
      <c r="S285" s="58"/>
      <c r="T285" s="59"/>
      <c r="U285" s="32"/>
      <c r="V285" s="32"/>
      <c r="W285" s="32"/>
      <c r="X285" s="32"/>
      <c r="Y285" s="32"/>
      <c r="Z285" s="32"/>
      <c r="AA285" s="32"/>
      <c r="AB285" s="32"/>
      <c r="AC285" s="32"/>
      <c r="AD285" s="32"/>
      <c r="AE285" s="32"/>
      <c r="AT285" s="17" t="s">
        <v>149</v>
      </c>
      <c r="AU285" s="17" t="s">
        <v>84</v>
      </c>
    </row>
    <row r="286" spans="2:63" s="12" customFormat="1" ht="25.9" customHeight="1">
      <c r="B286" s="131"/>
      <c r="D286" s="132" t="s">
        <v>73</v>
      </c>
      <c r="E286" s="133" t="s">
        <v>1168</v>
      </c>
      <c r="F286" s="133" t="s">
        <v>1169</v>
      </c>
      <c r="I286" s="134"/>
      <c r="J286" s="135">
        <f>BK286</f>
        <v>0</v>
      </c>
      <c r="L286" s="131"/>
      <c r="M286" s="136"/>
      <c r="N286" s="137"/>
      <c r="O286" s="137"/>
      <c r="P286" s="138">
        <f>P287</f>
        <v>0</v>
      </c>
      <c r="Q286" s="137"/>
      <c r="R286" s="138">
        <f>R287</f>
        <v>0</v>
      </c>
      <c r="S286" s="137"/>
      <c r="T286" s="139">
        <f>T287</f>
        <v>0</v>
      </c>
      <c r="AR286" s="132" t="s">
        <v>84</v>
      </c>
      <c r="AT286" s="140" t="s">
        <v>73</v>
      </c>
      <c r="AU286" s="140" t="s">
        <v>74</v>
      </c>
      <c r="AY286" s="132" t="s">
        <v>140</v>
      </c>
      <c r="BK286" s="141">
        <f>BK287</f>
        <v>0</v>
      </c>
    </row>
    <row r="287" spans="2:63" s="12" customFormat="1" ht="22.9" customHeight="1">
      <c r="B287" s="131"/>
      <c r="D287" s="132" t="s">
        <v>73</v>
      </c>
      <c r="E287" s="142" t="s">
        <v>1170</v>
      </c>
      <c r="F287" s="142" t="s">
        <v>1171</v>
      </c>
      <c r="I287" s="134"/>
      <c r="J287" s="143">
        <f>BK287</f>
        <v>0</v>
      </c>
      <c r="L287" s="131"/>
      <c r="M287" s="136"/>
      <c r="N287" s="137"/>
      <c r="O287" s="137"/>
      <c r="P287" s="138">
        <f>SUM(P288:P323)</f>
        <v>0</v>
      </c>
      <c r="Q287" s="137"/>
      <c r="R287" s="138">
        <f>SUM(R288:R323)</f>
        <v>0</v>
      </c>
      <c r="S287" s="137"/>
      <c r="T287" s="139">
        <f>SUM(T288:T323)</f>
        <v>0</v>
      </c>
      <c r="AR287" s="132" t="s">
        <v>84</v>
      </c>
      <c r="AT287" s="140" t="s">
        <v>73</v>
      </c>
      <c r="AU287" s="140" t="s">
        <v>82</v>
      </c>
      <c r="AY287" s="132" t="s">
        <v>140</v>
      </c>
      <c r="BK287" s="141">
        <f>SUM(BK288:BK323)</f>
        <v>0</v>
      </c>
    </row>
    <row r="288" spans="1:65" s="2" customFormat="1" ht="24.2" customHeight="1">
      <c r="A288" s="32"/>
      <c r="B288" s="144"/>
      <c r="C288" s="145" t="s">
        <v>751</v>
      </c>
      <c r="D288" s="145" t="s">
        <v>143</v>
      </c>
      <c r="E288" s="146" t="s">
        <v>1172</v>
      </c>
      <c r="F288" s="147" t="s">
        <v>1173</v>
      </c>
      <c r="G288" s="148" t="s">
        <v>379</v>
      </c>
      <c r="H288" s="149">
        <v>89.6</v>
      </c>
      <c r="I288" s="150"/>
      <c r="J288" s="151">
        <f>ROUND(I288*H288,2)</f>
        <v>0</v>
      </c>
      <c r="K288" s="152"/>
      <c r="L288" s="33"/>
      <c r="M288" s="153" t="s">
        <v>1</v>
      </c>
      <c r="N288" s="154" t="s">
        <v>39</v>
      </c>
      <c r="O288" s="58"/>
      <c r="P288" s="155">
        <f>O288*H288</f>
        <v>0</v>
      </c>
      <c r="Q288" s="155">
        <v>0</v>
      </c>
      <c r="R288" s="155">
        <f>Q288*H288</f>
        <v>0</v>
      </c>
      <c r="S288" s="155">
        <v>0</v>
      </c>
      <c r="T288" s="156">
        <f>S288*H288</f>
        <v>0</v>
      </c>
      <c r="U288" s="32"/>
      <c r="V288" s="32"/>
      <c r="W288" s="32"/>
      <c r="X288" s="32"/>
      <c r="Y288" s="32"/>
      <c r="Z288" s="32"/>
      <c r="AA288" s="32"/>
      <c r="AB288" s="32"/>
      <c r="AC288" s="32"/>
      <c r="AD288" s="32"/>
      <c r="AE288" s="32"/>
      <c r="AR288" s="157" t="s">
        <v>301</v>
      </c>
      <c r="AT288" s="157" t="s">
        <v>143</v>
      </c>
      <c r="AU288" s="157" t="s">
        <v>84</v>
      </c>
      <c r="AY288" s="17" t="s">
        <v>140</v>
      </c>
      <c r="BE288" s="158">
        <f>IF(N288="základní",J288,0)</f>
        <v>0</v>
      </c>
      <c r="BF288" s="158">
        <f>IF(N288="snížená",J288,0)</f>
        <v>0</v>
      </c>
      <c r="BG288" s="158">
        <f>IF(N288="zákl. přenesená",J288,0)</f>
        <v>0</v>
      </c>
      <c r="BH288" s="158">
        <f>IF(N288="sníž. přenesená",J288,0)</f>
        <v>0</v>
      </c>
      <c r="BI288" s="158">
        <f>IF(N288="nulová",J288,0)</f>
        <v>0</v>
      </c>
      <c r="BJ288" s="17" t="s">
        <v>82</v>
      </c>
      <c r="BK288" s="158">
        <f>ROUND(I288*H288,2)</f>
        <v>0</v>
      </c>
      <c r="BL288" s="17" t="s">
        <v>301</v>
      </c>
      <c r="BM288" s="157" t="s">
        <v>973</v>
      </c>
    </row>
    <row r="289" spans="1:47" s="2" customFormat="1" ht="19.5">
      <c r="A289" s="32"/>
      <c r="B289" s="33"/>
      <c r="C289" s="32"/>
      <c r="D289" s="159" t="s">
        <v>149</v>
      </c>
      <c r="E289" s="32"/>
      <c r="F289" s="160" t="s">
        <v>1173</v>
      </c>
      <c r="G289" s="32"/>
      <c r="H289" s="32"/>
      <c r="I289" s="161"/>
      <c r="J289" s="32"/>
      <c r="K289" s="32"/>
      <c r="L289" s="33"/>
      <c r="M289" s="162"/>
      <c r="N289" s="163"/>
      <c r="O289" s="58"/>
      <c r="P289" s="58"/>
      <c r="Q289" s="58"/>
      <c r="R289" s="58"/>
      <c r="S289" s="58"/>
      <c r="T289" s="59"/>
      <c r="U289" s="32"/>
      <c r="V289" s="32"/>
      <c r="W289" s="32"/>
      <c r="X289" s="32"/>
      <c r="Y289" s="32"/>
      <c r="Z289" s="32"/>
      <c r="AA289" s="32"/>
      <c r="AB289" s="32"/>
      <c r="AC289" s="32"/>
      <c r="AD289" s="32"/>
      <c r="AE289" s="32"/>
      <c r="AT289" s="17" t="s">
        <v>149</v>
      </c>
      <c r="AU289" s="17" t="s">
        <v>84</v>
      </c>
    </row>
    <row r="290" spans="2:51" s="13" customFormat="1" ht="12">
      <c r="B290" s="175"/>
      <c r="D290" s="159" t="s">
        <v>196</v>
      </c>
      <c r="E290" s="182" t="s">
        <v>1</v>
      </c>
      <c r="F290" s="176" t="s">
        <v>1174</v>
      </c>
      <c r="H290" s="177">
        <v>89.6</v>
      </c>
      <c r="I290" s="178"/>
      <c r="L290" s="175"/>
      <c r="M290" s="179"/>
      <c r="N290" s="180"/>
      <c r="O290" s="180"/>
      <c r="P290" s="180"/>
      <c r="Q290" s="180"/>
      <c r="R290" s="180"/>
      <c r="S290" s="180"/>
      <c r="T290" s="181"/>
      <c r="AT290" s="182" t="s">
        <v>196</v>
      </c>
      <c r="AU290" s="182" t="s">
        <v>84</v>
      </c>
      <c r="AV290" s="13" t="s">
        <v>84</v>
      </c>
      <c r="AW290" s="13" t="s">
        <v>30</v>
      </c>
      <c r="AX290" s="13" t="s">
        <v>74</v>
      </c>
      <c r="AY290" s="182" t="s">
        <v>140</v>
      </c>
    </row>
    <row r="291" spans="2:51" s="14" customFormat="1" ht="12">
      <c r="B291" s="187"/>
      <c r="D291" s="159" t="s">
        <v>196</v>
      </c>
      <c r="E291" s="188" t="s">
        <v>1</v>
      </c>
      <c r="F291" s="189" t="s">
        <v>1059</v>
      </c>
      <c r="H291" s="190">
        <v>89.6</v>
      </c>
      <c r="I291" s="191"/>
      <c r="L291" s="187"/>
      <c r="M291" s="192"/>
      <c r="N291" s="193"/>
      <c r="O291" s="193"/>
      <c r="P291" s="193"/>
      <c r="Q291" s="193"/>
      <c r="R291" s="193"/>
      <c r="S291" s="193"/>
      <c r="T291" s="194"/>
      <c r="AT291" s="188" t="s">
        <v>196</v>
      </c>
      <c r="AU291" s="188" t="s">
        <v>84</v>
      </c>
      <c r="AV291" s="14" t="s">
        <v>147</v>
      </c>
      <c r="AW291" s="14" t="s">
        <v>30</v>
      </c>
      <c r="AX291" s="14" t="s">
        <v>82</v>
      </c>
      <c r="AY291" s="188" t="s">
        <v>140</v>
      </c>
    </row>
    <row r="292" spans="1:65" s="2" customFormat="1" ht="44.25" customHeight="1">
      <c r="A292" s="32"/>
      <c r="B292" s="144"/>
      <c r="C292" s="164" t="s">
        <v>206</v>
      </c>
      <c r="D292" s="164" t="s">
        <v>160</v>
      </c>
      <c r="E292" s="165" t="s">
        <v>1175</v>
      </c>
      <c r="F292" s="166" t="s">
        <v>1176</v>
      </c>
      <c r="G292" s="167" t="s">
        <v>379</v>
      </c>
      <c r="H292" s="168">
        <v>112.587</v>
      </c>
      <c r="I292" s="169"/>
      <c r="J292" s="170">
        <f>ROUND(I292*H292,2)</f>
        <v>0</v>
      </c>
      <c r="K292" s="171"/>
      <c r="L292" s="172"/>
      <c r="M292" s="173" t="s">
        <v>1</v>
      </c>
      <c r="N292" s="174" t="s">
        <v>39</v>
      </c>
      <c r="O292" s="58"/>
      <c r="P292" s="155">
        <f>O292*H292</f>
        <v>0</v>
      </c>
      <c r="Q292" s="155">
        <v>0</v>
      </c>
      <c r="R292" s="155">
        <f>Q292*H292</f>
        <v>0</v>
      </c>
      <c r="S292" s="155">
        <v>0</v>
      </c>
      <c r="T292" s="156">
        <f>S292*H292</f>
        <v>0</v>
      </c>
      <c r="U292" s="32"/>
      <c r="V292" s="32"/>
      <c r="W292" s="32"/>
      <c r="X292" s="32"/>
      <c r="Y292" s="32"/>
      <c r="Z292" s="32"/>
      <c r="AA292" s="32"/>
      <c r="AB292" s="32"/>
      <c r="AC292" s="32"/>
      <c r="AD292" s="32"/>
      <c r="AE292" s="32"/>
      <c r="AR292" s="157" t="s">
        <v>237</v>
      </c>
      <c r="AT292" s="157" t="s">
        <v>160</v>
      </c>
      <c r="AU292" s="157" t="s">
        <v>84</v>
      </c>
      <c r="AY292" s="17" t="s">
        <v>140</v>
      </c>
      <c r="BE292" s="158">
        <f>IF(N292="základní",J292,0)</f>
        <v>0</v>
      </c>
      <c r="BF292" s="158">
        <f>IF(N292="snížená",J292,0)</f>
        <v>0</v>
      </c>
      <c r="BG292" s="158">
        <f>IF(N292="zákl. přenesená",J292,0)</f>
        <v>0</v>
      </c>
      <c r="BH292" s="158">
        <f>IF(N292="sníž. přenesená",J292,0)</f>
        <v>0</v>
      </c>
      <c r="BI292" s="158">
        <f>IF(N292="nulová",J292,0)</f>
        <v>0</v>
      </c>
      <c r="BJ292" s="17" t="s">
        <v>82</v>
      </c>
      <c r="BK292" s="158">
        <f>ROUND(I292*H292,2)</f>
        <v>0</v>
      </c>
      <c r="BL292" s="17" t="s">
        <v>301</v>
      </c>
      <c r="BM292" s="157" t="s">
        <v>1049</v>
      </c>
    </row>
    <row r="293" spans="1:47" s="2" customFormat="1" ht="29.25">
      <c r="A293" s="32"/>
      <c r="B293" s="33"/>
      <c r="C293" s="32"/>
      <c r="D293" s="159" t="s">
        <v>149</v>
      </c>
      <c r="E293" s="32"/>
      <c r="F293" s="160" t="s">
        <v>1176</v>
      </c>
      <c r="G293" s="32"/>
      <c r="H293" s="32"/>
      <c r="I293" s="161"/>
      <c r="J293" s="32"/>
      <c r="K293" s="32"/>
      <c r="L293" s="33"/>
      <c r="M293" s="162"/>
      <c r="N293" s="163"/>
      <c r="O293" s="58"/>
      <c r="P293" s="58"/>
      <c r="Q293" s="58"/>
      <c r="R293" s="58"/>
      <c r="S293" s="58"/>
      <c r="T293" s="59"/>
      <c r="U293" s="32"/>
      <c r="V293" s="32"/>
      <c r="W293" s="32"/>
      <c r="X293" s="32"/>
      <c r="Y293" s="32"/>
      <c r="Z293" s="32"/>
      <c r="AA293" s="32"/>
      <c r="AB293" s="32"/>
      <c r="AC293" s="32"/>
      <c r="AD293" s="32"/>
      <c r="AE293" s="32"/>
      <c r="AT293" s="17" t="s">
        <v>149</v>
      </c>
      <c r="AU293" s="17" t="s">
        <v>84</v>
      </c>
    </row>
    <row r="294" spans="1:65" s="2" customFormat="1" ht="33" customHeight="1">
      <c r="A294" s="32"/>
      <c r="B294" s="144"/>
      <c r="C294" s="145" t="s">
        <v>535</v>
      </c>
      <c r="D294" s="145" t="s">
        <v>143</v>
      </c>
      <c r="E294" s="146" t="s">
        <v>1177</v>
      </c>
      <c r="F294" s="147" t="s">
        <v>1178</v>
      </c>
      <c r="G294" s="148" t="s">
        <v>379</v>
      </c>
      <c r="H294" s="149">
        <v>7</v>
      </c>
      <c r="I294" s="150"/>
      <c r="J294" s="151">
        <f>ROUND(I294*H294,2)</f>
        <v>0</v>
      </c>
      <c r="K294" s="152"/>
      <c r="L294" s="33"/>
      <c r="M294" s="153" t="s">
        <v>1</v>
      </c>
      <c r="N294" s="154" t="s">
        <v>39</v>
      </c>
      <c r="O294" s="58"/>
      <c r="P294" s="155">
        <f>O294*H294</f>
        <v>0</v>
      </c>
      <c r="Q294" s="155">
        <v>0</v>
      </c>
      <c r="R294" s="155">
        <f>Q294*H294</f>
        <v>0</v>
      </c>
      <c r="S294" s="155">
        <v>0</v>
      </c>
      <c r="T294" s="156">
        <f>S294*H294</f>
        <v>0</v>
      </c>
      <c r="U294" s="32"/>
      <c r="V294" s="32"/>
      <c r="W294" s="32"/>
      <c r="X294" s="32"/>
      <c r="Y294" s="32"/>
      <c r="Z294" s="32"/>
      <c r="AA294" s="32"/>
      <c r="AB294" s="32"/>
      <c r="AC294" s="32"/>
      <c r="AD294" s="32"/>
      <c r="AE294" s="32"/>
      <c r="AR294" s="157" t="s">
        <v>301</v>
      </c>
      <c r="AT294" s="157" t="s">
        <v>143</v>
      </c>
      <c r="AU294" s="157" t="s">
        <v>84</v>
      </c>
      <c r="AY294" s="17" t="s">
        <v>140</v>
      </c>
      <c r="BE294" s="158">
        <f>IF(N294="základní",J294,0)</f>
        <v>0</v>
      </c>
      <c r="BF294" s="158">
        <f>IF(N294="snížená",J294,0)</f>
        <v>0</v>
      </c>
      <c r="BG294" s="158">
        <f>IF(N294="zákl. přenesená",J294,0)</f>
        <v>0</v>
      </c>
      <c r="BH294" s="158">
        <f>IF(N294="sníž. přenesená",J294,0)</f>
        <v>0</v>
      </c>
      <c r="BI294" s="158">
        <f>IF(N294="nulová",J294,0)</f>
        <v>0</v>
      </c>
      <c r="BJ294" s="17" t="s">
        <v>82</v>
      </c>
      <c r="BK294" s="158">
        <f>ROUND(I294*H294,2)</f>
        <v>0</v>
      </c>
      <c r="BL294" s="17" t="s">
        <v>301</v>
      </c>
      <c r="BM294" s="157" t="s">
        <v>937</v>
      </c>
    </row>
    <row r="295" spans="1:47" s="2" customFormat="1" ht="19.5">
      <c r="A295" s="32"/>
      <c r="B295" s="33"/>
      <c r="C295" s="32"/>
      <c r="D295" s="159" t="s">
        <v>149</v>
      </c>
      <c r="E295" s="32"/>
      <c r="F295" s="160" t="s">
        <v>1178</v>
      </c>
      <c r="G295" s="32"/>
      <c r="H295" s="32"/>
      <c r="I295" s="161"/>
      <c r="J295" s="32"/>
      <c r="K295" s="32"/>
      <c r="L295" s="33"/>
      <c r="M295" s="162"/>
      <c r="N295" s="163"/>
      <c r="O295" s="58"/>
      <c r="P295" s="58"/>
      <c r="Q295" s="58"/>
      <c r="R295" s="58"/>
      <c r="S295" s="58"/>
      <c r="T295" s="59"/>
      <c r="U295" s="32"/>
      <c r="V295" s="32"/>
      <c r="W295" s="32"/>
      <c r="X295" s="32"/>
      <c r="Y295" s="32"/>
      <c r="Z295" s="32"/>
      <c r="AA295" s="32"/>
      <c r="AB295" s="32"/>
      <c r="AC295" s="32"/>
      <c r="AD295" s="32"/>
      <c r="AE295" s="32"/>
      <c r="AT295" s="17" t="s">
        <v>149</v>
      </c>
      <c r="AU295" s="17" t="s">
        <v>84</v>
      </c>
    </row>
    <row r="296" spans="2:51" s="13" customFormat="1" ht="12">
      <c r="B296" s="175"/>
      <c r="D296" s="159" t="s">
        <v>196</v>
      </c>
      <c r="E296" s="182" t="s">
        <v>1</v>
      </c>
      <c r="F296" s="176" t="s">
        <v>1179</v>
      </c>
      <c r="H296" s="177">
        <v>7</v>
      </c>
      <c r="I296" s="178"/>
      <c r="L296" s="175"/>
      <c r="M296" s="179"/>
      <c r="N296" s="180"/>
      <c r="O296" s="180"/>
      <c r="P296" s="180"/>
      <c r="Q296" s="180"/>
      <c r="R296" s="180"/>
      <c r="S296" s="180"/>
      <c r="T296" s="181"/>
      <c r="AT296" s="182" t="s">
        <v>196</v>
      </c>
      <c r="AU296" s="182" t="s">
        <v>84</v>
      </c>
      <c r="AV296" s="13" t="s">
        <v>84</v>
      </c>
      <c r="AW296" s="13" t="s">
        <v>30</v>
      </c>
      <c r="AX296" s="13" t="s">
        <v>74</v>
      </c>
      <c r="AY296" s="182" t="s">
        <v>140</v>
      </c>
    </row>
    <row r="297" spans="2:51" s="14" customFormat="1" ht="12">
      <c r="B297" s="187"/>
      <c r="D297" s="159" t="s">
        <v>196</v>
      </c>
      <c r="E297" s="188" t="s">
        <v>1</v>
      </c>
      <c r="F297" s="189" t="s">
        <v>1059</v>
      </c>
      <c r="H297" s="190">
        <v>7</v>
      </c>
      <c r="I297" s="191"/>
      <c r="L297" s="187"/>
      <c r="M297" s="192"/>
      <c r="N297" s="193"/>
      <c r="O297" s="193"/>
      <c r="P297" s="193"/>
      <c r="Q297" s="193"/>
      <c r="R297" s="193"/>
      <c r="S297" s="193"/>
      <c r="T297" s="194"/>
      <c r="AT297" s="188" t="s">
        <v>196</v>
      </c>
      <c r="AU297" s="188" t="s">
        <v>84</v>
      </c>
      <c r="AV297" s="14" t="s">
        <v>147</v>
      </c>
      <c r="AW297" s="14" t="s">
        <v>30</v>
      </c>
      <c r="AX297" s="14" t="s">
        <v>82</v>
      </c>
      <c r="AY297" s="188" t="s">
        <v>140</v>
      </c>
    </row>
    <row r="298" spans="1:65" s="2" customFormat="1" ht="24.2" customHeight="1">
      <c r="A298" s="32"/>
      <c r="B298" s="144"/>
      <c r="C298" s="145" t="s">
        <v>339</v>
      </c>
      <c r="D298" s="145" t="s">
        <v>143</v>
      </c>
      <c r="E298" s="146" t="s">
        <v>1180</v>
      </c>
      <c r="F298" s="147" t="s">
        <v>1181</v>
      </c>
      <c r="G298" s="148" t="s">
        <v>146</v>
      </c>
      <c r="H298" s="149">
        <v>32</v>
      </c>
      <c r="I298" s="150"/>
      <c r="J298" s="151">
        <f>ROUND(I298*H298,2)</f>
        <v>0</v>
      </c>
      <c r="K298" s="152"/>
      <c r="L298" s="33"/>
      <c r="M298" s="153" t="s">
        <v>1</v>
      </c>
      <c r="N298" s="154" t="s">
        <v>39</v>
      </c>
      <c r="O298" s="58"/>
      <c r="P298" s="155">
        <f>O298*H298</f>
        <v>0</v>
      </c>
      <c r="Q298" s="155">
        <v>0</v>
      </c>
      <c r="R298" s="155">
        <f>Q298*H298</f>
        <v>0</v>
      </c>
      <c r="S298" s="155">
        <v>0</v>
      </c>
      <c r="T298" s="156">
        <f>S298*H298</f>
        <v>0</v>
      </c>
      <c r="U298" s="32"/>
      <c r="V298" s="32"/>
      <c r="W298" s="32"/>
      <c r="X298" s="32"/>
      <c r="Y298" s="32"/>
      <c r="Z298" s="32"/>
      <c r="AA298" s="32"/>
      <c r="AB298" s="32"/>
      <c r="AC298" s="32"/>
      <c r="AD298" s="32"/>
      <c r="AE298" s="32"/>
      <c r="AR298" s="157" t="s">
        <v>301</v>
      </c>
      <c r="AT298" s="157" t="s">
        <v>143</v>
      </c>
      <c r="AU298" s="157" t="s">
        <v>84</v>
      </c>
      <c r="AY298" s="17" t="s">
        <v>140</v>
      </c>
      <c r="BE298" s="158">
        <f>IF(N298="základní",J298,0)</f>
        <v>0</v>
      </c>
      <c r="BF298" s="158">
        <f>IF(N298="snížená",J298,0)</f>
        <v>0</v>
      </c>
      <c r="BG298" s="158">
        <f>IF(N298="zákl. přenesená",J298,0)</f>
        <v>0</v>
      </c>
      <c r="BH298" s="158">
        <f>IF(N298="sníž. přenesená",J298,0)</f>
        <v>0</v>
      </c>
      <c r="BI298" s="158">
        <f>IF(N298="nulová",J298,0)</f>
        <v>0</v>
      </c>
      <c r="BJ298" s="17" t="s">
        <v>82</v>
      </c>
      <c r="BK298" s="158">
        <f>ROUND(I298*H298,2)</f>
        <v>0</v>
      </c>
      <c r="BL298" s="17" t="s">
        <v>301</v>
      </c>
      <c r="BM298" s="157" t="s">
        <v>1047</v>
      </c>
    </row>
    <row r="299" spans="1:47" s="2" customFormat="1" ht="19.5">
      <c r="A299" s="32"/>
      <c r="B299" s="33"/>
      <c r="C299" s="32"/>
      <c r="D299" s="159" t="s">
        <v>149</v>
      </c>
      <c r="E299" s="32"/>
      <c r="F299" s="160" t="s">
        <v>1181</v>
      </c>
      <c r="G299" s="32"/>
      <c r="H299" s="32"/>
      <c r="I299" s="161"/>
      <c r="J299" s="32"/>
      <c r="K299" s="32"/>
      <c r="L299" s="33"/>
      <c r="M299" s="162"/>
      <c r="N299" s="163"/>
      <c r="O299" s="58"/>
      <c r="P299" s="58"/>
      <c r="Q299" s="58"/>
      <c r="R299" s="58"/>
      <c r="S299" s="58"/>
      <c r="T299" s="59"/>
      <c r="U299" s="32"/>
      <c r="V299" s="32"/>
      <c r="W299" s="32"/>
      <c r="X299" s="32"/>
      <c r="Y299" s="32"/>
      <c r="Z299" s="32"/>
      <c r="AA299" s="32"/>
      <c r="AB299" s="32"/>
      <c r="AC299" s="32"/>
      <c r="AD299" s="32"/>
      <c r="AE299" s="32"/>
      <c r="AT299" s="17" t="s">
        <v>149</v>
      </c>
      <c r="AU299" s="17" t="s">
        <v>84</v>
      </c>
    </row>
    <row r="300" spans="2:51" s="13" customFormat="1" ht="12">
      <c r="B300" s="175"/>
      <c r="D300" s="159" t="s">
        <v>196</v>
      </c>
      <c r="E300" s="182" t="s">
        <v>1</v>
      </c>
      <c r="F300" s="176" t="s">
        <v>1182</v>
      </c>
      <c r="H300" s="177">
        <v>32</v>
      </c>
      <c r="I300" s="178"/>
      <c r="L300" s="175"/>
      <c r="M300" s="179"/>
      <c r="N300" s="180"/>
      <c r="O300" s="180"/>
      <c r="P300" s="180"/>
      <c r="Q300" s="180"/>
      <c r="R300" s="180"/>
      <c r="S300" s="180"/>
      <c r="T300" s="181"/>
      <c r="AT300" s="182" t="s">
        <v>196</v>
      </c>
      <c r="AU300" s="182" t="s">
        <v>84</v>
      </c>
      <c r="AV300" s="13" t="s">
        <v>84</v>
      </c>
      <c r="AW300" s="13" t="s">
        <v>30</v>
      </c>
      <c r="AX300" s="13" t="s">
        <v>74</v>
      </c>
      <c r="AY300" s="182" t="s">
        <v>140</v>
      </c>
    </row>
    <row r="301" spans="2:51" s="14" customFormat="1" ht="12">
      <c r="B301" s="187"/>
      <c r="D301" s="159" t="s">
        <v>196</v>
      </c>
      <c r="E301" s="188" t="s">
        <v>1</v>
      </c>
      <c r="F301" s="189" t="s">
        <v>1059</v>
      </c>
      <c r="H301" s="190">
        <v>32</v>
      </c>
      <c r="I301" s="191"/>
      <c r="L301" s="187"/>
      <c r="M301" s="192"/>
      <c r="N301" s="193"/>
      <c r="O301" s="193"/>
      <c r="P301" s="193"/>
      <c r="Q301" s="193"/>
      <c r="R301" s="193"/>
      <c r="S301" s="193"/>
      <c r="T301" s="194"/>
      <c r="AT301" s="188" t="s">
        <v>196</v>
      </c>
      <c r="AU301" s="188" t="s">
        <v>84</v>
      </c>
      <c r="AV301" s="14" t="s">
        <v>147</v>
      </c>
      <c r="AW301" s="14" t="s">
        <v>30</v>
      </c>
      <c r="AX301" s="14" t="s">
        <v>82</v>
      </c>
      <c r="AY301" s="188" t="s">
        <v>140</v>
      </c>
    </row>
    <row r="302" spans="1:65" s="2" customFormat="1" ht="21.75" customHeight="1">
      <c r="A302" s="32"/>
      <c r="B302" s="144"/>
      <c r="C302" s="164" t="s">
        <v>345</v>
      </c>
      <c r="D302" s="164" t="s">
        <v>160</v>
      </c>
      <c r="E302" s="165" t="s">
        <v>1183</v>
      </c>
      <c r="F302" s="166" t="s">
        <v>1184</v>
      </c>
      <c r="G302" s="167" t="s">
        <v>146</v>
      </c>
      <c r="H302" s="168">
        <v>32</v>
      </c>
      <c r="I302" s="169"/>
      <c r="J302" s="170">
        <f>ROUND(I302*H302,2)</f>
        <v>0</v>
      </c>
      <c r="K302" s="171"/>
      <c r="L302" s="172"/>
      <c r="M302" s="173" t="s">
        <v>1</v>
      </c>
      <c r="N302" s="174" t="s">
        <v>39</v>
      </c>
      <c r="O302" s="58"/>
      <c r="P302" s="155">
        <f>O302*H302</f>
        <v>0</v>
      </c>
      <c r="Q302" s="155">
        <v>0</v>
      </c>
      <c r="R302" s="155">
        <f>Q302*H302</f>
        <v>0</v>
      </c>
      <c r="S302" s="155">
        <v>0</v>
      </c>
      <c r="T302" s="156">
        <f>S302*H302</f>
        <v>0</v>
      </c>
      <c r="U302" s="32"/>
      <c r="V302" s="32"/>
      <c r="W302" s="32"/>
      <c r="X302" s="32"/>
      <c r="Y302" s="32"/>
      <c r="Z302" s="32"/>
      <c r="AA302" s="32"/>
      <c r="AB302" s="32"/>
      <c r="AC302" s="32"/>
      <c r="AD302" s="32"/>
      <c r="AE302" s="32"/>
      <c r="AR302" s="157" t="s">
        <v>237</v>
      </c>
      <c r="AT302" s="157" t="s">
        <v>160</v>
      </c>
      <c r="AU302" s="157" t="s">
        <v>84</v>
      </c>
      <c r="AY302" s="17" t="s">
        <v>140</v>
      </c>
      <c r="BE302" s="158">
        <f>IF(N302="základní",J302,0)</f>
        <v>0</v>
      </c>
      <c r="BF302" s="158">
        <f>IF(N302="snížená",J302,0)</f>
        <v>0</v>
      </c>
      <c r="BG302" s="158">
        <f>IF(N302="zákl. přenesená",J302,0)</f>
        <v>0</v>
      </c>
      <c r="BH302" s="158">
        <f>IF(N302="sníž. přenesená",J302,0)</f>
        <v>0</v>
      </c>
      <c r="BI302" s="158">
        <f>IF(N302="nulová",J302,0)</f>
        <v>0</v>
      </c>
      <c r="BJ302" s="17" t="s">
        <v>82</v>
      </c>
      <c r="BK302" s="158">
        <f>ROUND(I302*H302,2)</f>
        <v>0</v>
      </c>
      <c r="BL302" s="17" t="s">
        <v>301</v>
      </c>
      <c r="BM302" s="157" t="s">
        <v>1185</v>
      </c>
    </row>
    <row r="303" spans="1:47" s="2" customFormat="1" ht="12">
      <c r="A303" s="32"/>
      <c r="B303" s="33"/>
      <c r="C303" s="32"/>
      <c r="D303" s="159" t="s">
        <v>149</v>
      </c>
      <c r="E303" s="32"/>
      <c r="F303" s="160" t="s">
        <v>1184</v>
      </c>
      <c r="G303" s="32"/>
      <c r="H303" s="32"/>
      <c r="I303" s="161"/>
      <c r="J303" s="32"/>
      <c r="K303" s="32"/>
      <c r="L303" s="33"/>
      <c r="M303" s="162"/>
      <c r="N303" s="163"/>
      <c r="O303" s="58"/>
      <c r="P303" s="58"/>
      <c r="Q303" s="58"/>
      <c r="R303" s="58"/>
      <c r="S303" s="58"/>
      <c r="T303" s="59"/>
      <c r="U303" s="32"/>
      <c r="V303" s="32"/>
      <c r="W303" s="32"/>
      <c r="X303" s="32"/>
      <c r="Y303" s="32"/>
      <c r="Z303" s="32"/>
      <c r="AA303" s="32"/>
      <c r="AB303" s="32"/>
      <c r="AC303" s="32"/>
      <c r="AD303" s="32"/>
      <c r="AE303" s="32"/>
      <c r="AT303" s="17" t="s">
        <v>149</v>
      </c>
      <c r="AU303" s="17" t="s">
        <v>84</v>
      </c>
    </row>
    <row r="304" spans="1:65" s="2" customFormat="1" ht="24.2" customHeight="1">
      <c r="A304" s="32"/>
      <c r="B304" s="144"/>
      <c r="C304" s="164" t="s">
        <v>361</v>
      </c>
      <c r="D304" s="164" t="s">
        <v>160</v>
      </c>
      <c r="E304" s="165" t="s">
        <v>1186</v>
      </c>
      <c r="F304" s="166" t="s">
        <v>1187</v>
      </c>
      <c r="G304" s="167" t="s">
        <v>156</v>
      </c>
      <c r="H304" s="168">
        <v>112</v>
      </c>
      <c r="I304" s="169"/>
      <c r="J304" s="170">
        <f>ROUND(I304*H304,2)</f>
        <v>0</v>
      </c>
      <c r="K304" s="171"/>
      <c r="L304" s="172"/>
      <c r="M304" s="173" t="s">
        <v>1</v>
      </c>
      <c r="N304" s="174" t="s">
        <v>39</v>
      </c>
      <c r="O304" s="58"/>
      <c r="P304" s="155">
        <f>O304*H304</f>
        <v>0</v>
      </c>
      <c r="Q304" s="155">
        <v>0</v>
      </c>
      <c r="R304" s="155">
        <f>Q304*H304</f>
        <v>0</v>
      </c>
      <c r="S304" s="155">
        <v>0</v>
      </c>
      <c r="T304" s="156">
        <f>S304*H304</f>
        <v>0</v>
      </c>
      <c r="U304" s="32"/>
      <c r="V304" s="32"/>
      <c r="W304" s="32"/>
      <c r="X304" s="32"/>
      <c r="Y304" s="32"/>
      <c r="Z304" s="32"/>
      <c r="AA304" s="32"/>
      <c r="AB304" s="32"/>
      <c r="AC304" s="32"/>
      <c r="AD304" s="32"/>
      <c r="AE304" s="32"/>
      <c r="AR304" s="157" t="s">
        <v>237</v>
      </c>
      <c r="AT304" s="157" t="s">
        <v>160</v>
      </c>
      <c r="AU304" s="157" t="s">
        <v>84</v>
      </c>
      <c r="AY304" s="17" t="s">
        <v>140</v>
      </c>
      <c r="BE304" s="158">
        <f>IF(N304="základní",J304,0)</f>
        <v>0</v>
      </c>
      <c r="BF304" s="158">
        <f>IF(N304="snížená",J304,0)</f>
        <v>0</v>
      </c>
      <c r="BG304" s="158">
        <f>IF(N304="zákl. přenesená",J304,0)</f>
        <v>0</v>
      </c>
      <c r="BH304" s="158">
        <f>IF(N304="sníž. přenesená",J304,0)</f>
        <v>0</v>
      </c>
      <c r="BI304" s="158">
        <f>IF(N304="nulová",J304,0)</f>
        <v>0</v>
      </c>
      <c r="BJ304" s="17" t="s">
        <v>82</v>
      </c>
      <c r="BK304" s="158">
        <f>ROUND(I304*H304,2)</f>
        <v>0</v>
      </c>
      <c r="BL304" s="17" t="s">
        <v>301</v>
      </c>
      <c r="BM304" s="157" t="s">
        <v>1188</v>
      </c>
    </row>
    <row r="305" spans="1:47" s="2" customFormat="1" ht="19.5">
      <c r="A305" s="32"/>
      <c r="B305" s="33"/>
      <c r="C305" s="32"/>
      <c r="D305" s="159" t="s">
        <v>149</v>
      </c>
      <c r="E305" s="32"/>
      <c r="F305" s="160" t="s">
        <v>1187</v>
      </c>
      <c r="G305" s="32"/>
      <c r="H305" s="32"/>
      <c r="I305" s="161"/>
      <c r="J305" s="32"/>
      <c r="K305" s="32"/>
      <c r="L305" s="33"/>
      <c r="M305" s="162"/>
      <c r="N305" s="163"/>
      <c r="O305" s="58"/>
      <c r="P305" s="58"/>
      <c r="Q305" s="58"/>
      <c r="R305" s="58"/>
      <c r="S305" s="58"/>
      <c r="T305" s="59"/>
      <c r="U305" s="32"/>
      <c r="V305" s="32"/>
      <c r="W305" s="32"/>
      <c r="X305" s="32"/>
      <c r="Y305" s="32"/>
      <c r="Z305" s="32"/>
      <c r="AA305" s="32"/>
      <c r="AB305" s="32"/>
      <c r="AC305" s="32"/>
      <c r="AD305" s="32"/>
      <c r="AE305" s="32"/>
      <c r="AT305" s="17" t="s">
        <v>149</v>
      </c>
      <c r="AU305" s="17" t="s">
        <v>84</v>
      </c>
    </row>
    <row r="306" spans="1:65" s="2" customFormat="1" ht="16.5" customHeight="1">
      <c r="A306" s="32"/>
      <c r="B306" s="144"/>
      <c r="C306" s="164" t="s">
        <v>366</v>
      </c>
      <c r="D306" s="164" t="s">
        <v>160</v>
      </c>
      <c r="E306" s="165" t="s">
        <v>1189</v>
      </c>
      <c r="F306" s="166" t="s">
        <v>1190</v>
      </c>
      <c r="G306" s="167" t="s">
        <v>156</v>
      </c>
      <c r="H306" s="168">
        <v>112</v>
      </c>
      <c r="I306" s="169"/>
      <c r="J306" s="170">
        <f>ROUND(I306*H306,2)</f>
        <v>0</v>
      </c>
      <c r="K306" s="171"/>
      <c r="L306" s="172"/>
      <c r="M306" s="173" t="s">
        <v>1</v>
      </c>
      <c r="N306" s="174" t="s">
        <v>39</v>
      </c>
      <c r="O306" s="58"/>
      <c r="P306" s="155">
        <f>O306*H306</f>
        <v>0</v>
      </c>
      <c r="Q306" s="155">
        <v>0</v>
      </c>
      <c r="R306" s="155">
        <f>Q306*H306</f>
        <v>0</v>
      </c>
      <c r="S306" s="155">
        <v>0</v>
      </c>
      <c r="T306" s="156">
        <f>S306*H306</f>
        <v>0</v>
      </c>
      <c r="U306" s="32"/>
      <c r="V306" s="32"/>
      <c r="W306" s="32"/>
      <c r="X306" s="32"/>
      <c r="Y306" s="32"/>
      <c r="Z306" s="32"/>
      <c r="AA306" s="32"/>
      <c r="AB306" s="32"/>
      <c r="AC306" s="32"/>
      <c r="AD306" s="32"/>
      <c r="AE306" s="32"/>
      <c r="AR306" s="157" t="s">
        <v>237</v>
      </c>
      <c r="AT306" s="157" t="s">
        <v>160</v>
      </c>
      <c r="AU306" s="157" t="s">
        <v>84</v>
      </c>
      <c r="AY306" s="17" t="s">
        <v>140</v>
      </c>
      <c r="BE306" s="158">
        <f>IF(N306="základní",J306,0)</f>
        <v>0</v>
      </c>
      <c r="BF306" s="158">
        <f>IF(N306="snížená",J306,0)</f>
        <v>0</v>
      </c>
      <c r="BG306" s="158">
        <f>IF(N306="zákl. přenesená",J306,0)</f>
        <v>0</v>
      </c>
      <c r="BH306" s="158">
        <f>IF(N306="sníž. přenesená",J306,0)</f>
        <v>0</v>
      </c>
      <c r="BI306" s="158">
        <f>IF(N306="nulová",J306,0)</f>
        <v>0</v>
      </c>
      <c r="BJ306" s="17" t="s">
        <v>82</v>
      </c>
      <c r="BK306" s="158">
        <f>ROUND(I306*H306,2)</f>
        <v>0</v>
      </c>
      <c r="BL306" s="17" t="s">
        <v>301</v>
      </c>
      <c r="BM306" s="157" t="s">
        <v>1191</v>
      </c>
    </row>
    <row r="307" spans="1:47" s="2" customFormat="1" ht="12">
      <c r="A307" s="32"/>
      <c r="B307" s="33"/>
      <c r="C307" s="32"/>
      <c r="D307" s="159" t="s">
        <v>149</v>
      </c>
      <c r="E307" s="32"/>
      <c r="F307" s="160" t="s">
        <v>1190</v>
      </c>
      <c r="G307" s="32"/>
      <c r="H307" s="32"/>
      <c r="I307" s="161"/>
      <c r="J307" s="32"/>
      <c r="K307" s="32"/>
      <c r="L307" s="33"/>
      <c r="M307" s="162"/>
      <c r="N307" s="163"/>
      <c r="O307" s="58"/>
      <c r="P307" s="58"/>
      <c r="Q307" s="58"/>
      <c r="R307" s="58"/>
      <c r="S307" s="58"/>
      <c r="T307" s="59"/>
      <c r="U307" s="32"/>
      <c r="V307" s="32"/>
      <c r="W307" s="32"/>
      <c r="X307" s="32"/>
      <c r="Y307" s="32"/>
      <c r="Z307" s="32"/>
      <c r="AA307" s="32"/>
      <c r="AB307" s="32"/>
      <c r="AC307" s="32"/>
      <c r="AD307" s="32"/>
      <c r="AE307" s="32"/>
      <c r="AT307" s="17" t="s">
        <v>149</v>
      </c>
      <c r="AU307" s="17" t="s">
        <v>84</v>
      </c>
    </row>
    <row r="308" spans="1:65" s="2" customFormat="1" ht="16.5" customHeight="1">
      <c r="A308" s="32"/>
      <c r="B308" s="144"/>
      <c r="C308" s="164" t="s">
        <v>370</v>
      </c>
      <c r="D308" s="164" t="s">
        <v>160</v>
      </c>
      <c r="E308" s="165" t="s">
        <v>1192</v>
      </c>
      <c r="F308" s="166" t="s">
        <v>1193</v>
      </c>
      <c r="G308" s="167" t="s">
        <v>146</v>
      </c>
      <c r="H308" s="168">
        <v>32</v>
      </c>
      <c r="I308" s="169"/>
      <c r="J308" s="170">
        <f>ROUND(I308*H308,2)</f>
        <v>0</v>
      </c>
      <c r="K308" s="171"/>
      <c r="L308" s="172"/>
      <c r="M308" s="173" t="s">
        <v>1</v>
      </c>
      <c r="N308" s="174" t="s">
        <v>39</v>
      </c>
      <c r="O308" s="58"/>
      <c r="P308" s="155">
        <f>O308*H308</f>
        <v>0</v>
      </c>
      <c r="Q308" s="155">
        <v>0</v>
      </c>
      <c r="R308" s="155">
        <f>Q308*H308</f>
        <v>0</v>
      </c>
      <c r="S308" s="155">
        <v>0</v>
      </c>
      <c r="T308" s="156">
        <f>S308*H308</f>
        <v>0</v>
      </c>
      <c r="U308" s="32"/>
      <c r="V308" s="32"/>
      <c r="W308" s="32"/>
      <c r="X308" s="32"/>
      <c r="Y308" s="32"/>
      <c r="Z308" s="32"/>
      <c r="AA308" s="32"/>
      <c r="AB308" s="32"/>
      <c r="AC308" s="32"/>
      <c r="AD308" s="32"/>
      <c r="AE308" s="32"/>
      <c r="AR308" s="157" t="s">
        <v>237</v>
      </c>
      <c r="AT308" s="157" t="s">
        <v>160</v>
      </c>
      <c r="AU308" s="157" t="s">
        <v>84</v>
      </c>
      <c r="AY308" s="17" t="s">
        <v>140</v>
      </c>
      <c r="BE308" s="158">
        <f>IF(N308="základní",J308,0)</f>
        <v>0</v>
      </c>
      <c r="BF308" s="158">
        <f>IF(N308="snížená",J308,0)</f>
        <v>0</v>
      </c>
      <c r="BG308" s="158">
        <f>IF(N308="zákl. přenesená",J308,0)</f>
        <v>0</v>
      </c>
      <c r="BH308" s="158">
        <f>IF(N308="sníž. přenesená",J308,0)</f>
        <v>0</v>
      </c>
      <c r="BI308" s="158">
        <f>IF(N308="nulová",J308,0)</f>
        <v>0</v>
      </c>
      <c r="BJ308" s="17" t="s">
        <v>82</v>
      </c>
      <c r="BK308" s="158">
        <f>ROUND(I308*H308,2)</f>
        <v>0</v>
      </c>
      <c r="BL308" s="17" t="s">
        <v>301</v>
      </c>
      <c r="BM308" s="157" t="s">
        <v>1194</v>
      </c>
    </row>
    <row r="309" spans="1:47" s="2" customFormat="1" ht="12">
      <c r="A309" s="32"/>
      <c r="B309" s="33"/>
      <c r="C309" s="32"/>
      <c r="D309" s="159" t="s">
        <v>149</v>
      </c>
      <c r="E309" s="32"/>
      <c r="F309" s="160" t="s">
        <v>1193</v>
      </c>
      <c r="G309" s="32"/>
      <c r="H309" s="32"/>
      <c r="I309" s="161"/>
      <c r="J309" s="32"/>
      <c r="K309" s="32"/>
      <c r="L309" s="33"/>
      <c r="M309" s="162"/>
      <c r="N309" s="163"/>
      <c r="O309" s="58"/>
      <c r="P309" s="58"/>
      <c r="Q309" s="58"/>
      <c r="R309" s="58"/>
      <c r="S309" s="58"/>
      <c r="T309" s="59"/>
      <c r="U309" s="32"/>
      <c r="V309" s="32"/>
      <c r="W309" s="32"/>
      <c r="X309" s="32"/>
      <c r="Y309" s="32"/>
      <c r="Z309" s="32"/>
      <c r="AA309" s="32"/>
      <c r="AB309" s="32"/>
      <c r="AC309" s="32"/>
      <c r="AD309" s="32"/>
      <c r="AE309" s="32"/>
      <c r="AT309" s="17" t="s">
        <v>149</v>
      </c>
      <c r="AU309" s="17" t="s">
        <v>84</v>
      </c>
    </row>
    <row r="310" spans="1:65" s="2" customFormat="1" ht="37.9" customHeight="1">
      <c r="A310" s="32"/>
      <c r="B310" s="144"/>
      <c r="C310" s="145" t="s">
        <v>766</v>
      </c>
      <c r="D310" s="145" t="s">
        <v>143</v>
      </c>
      <c r="E310" s="146" t="s">
        <v>1195</v>
      </c>
      <c r="F310" s="147" t="s">
        <v>1196</v>
      </c>
      <c r="G310" s="148" t="s">
        <v>379</v>
      </c>
      <c r="H310" s="149">
        <v>78</v>
      </c>
      <c r="I310" s="150"/>
      <c r="J310" s="151">
        <f>ROUND(I310*H310,2)</f>
        <v>0</v>
      </c>
      <c r="K310" s="152"/>
      <c r="L310" s="33"/>
      <c r="M310" s="153" t="s">
        <v>1</v>
      </c>
      <c r="N310" s="154" t="s">
        <v>39</v>
      </c>
      <c r="O310" s="58"/>
      <c r="P310" s="155">
        <f>O310*H310</f>
        <v>0</v>
      </c>
      <c r="Q310" s="155">
        <v>0</v>
      </c>
      <c r="R310" s="155">
        <f>Q310*H310</f>
        <v>0</v>
      </c>
      <c r="S310" s="155">
        <v>0</v>
      </c>
      <c r="T310" s="156">
        <f>S310*H310</f>
        <v>0</v>
      </c>
      <c r="U310" s="32"/>
      <c r="V310" s="32"/>
      <c r="W310" s="32"/>
      <c r="X310" s="32"/>
      <c r="Y310" s="32"/>
      <c r="Z310" s="32"/>
      <c r="AA310" s="32"/>
      <c r="AB310" s="32"/>
      <c r="AC310" s="32"/>
      <c r="AD310" s="32"/>
      <c r="AE310" s="32"/>
      <c r="AR310" s="157" t="s">
        <v>301</v>
      </c>
      <c r="AT310" s="157" t="s">
        <v>143</v>
      </c>
      <c r="AU310" s="157" t="s">
        <v>84</v>
      </c>
      <c r="AY310" s="17" t="s">
        <v>140</v>
      </c>
      <c r="BE310" s="158">
        <f>IF(N310="základní",J310,0)</f>
        <v>0</v>
      </c>
      <c r="BF310" s="158">
        <f>IF(N310="snížená",J310,0)</f>
        <v>0</v>
      </c>
      <c r="BG310" s="158">
        <f>IF(N310="zákl. přenesená",J310,0)</f>
        <v>0</v>
      </c>
      <c r="BH310" s="158">
        <f>IF(N310="sníž. přenesená",J310,0)</f>
        <v>0</v>
      </c>
      <c r="BI310" s="158">
        <f>IF(N310="nulová",J310,0)</f>
        <v>0</v>
      </c>
      <c r="BJ310" s="17" t="s">
        <v>82</v>
      </c>
      <c r="BK310" s="158">
        <f>ROUND(I310*H310,2)</f>
        <v>0</v>
      </c>
      <c r="BL310" s="17" t="s">
        <v>301</v>
      </c>
      <c r="BM310" s="157" t="s">
        <v>1197</v>
      </c>
    </row>
    <row r="311" spans="1:47" s="2" customFormat="1" ht="19.5">
      <c r="A311" s="32"/>
      <c r="B311" s="33"/>
      <c r="C311" s="32"/>
      <c r="D311" s="159" t="s">
        <v>149</v>
      </c>
      <c r="E311" s="32"/>
      <c r="F311" s="160" t="s">
        <v>1196</v>
      </c>
      <c r="G311" s="32"/>
      <c r="H311" s="32"/>
      <c r="I311" s="161"/>
      <c r="J311" s="32"/>
      <c r="K311" s="32"/>
      <c r="L311" s="33"/>
      <c r="M311" s="162"/>
      <c r="N311" s="163"/>
      <c r="O311" s="58"/>
      <c r="P311" s="58"/>
      <c r="Q311" s="58"/>
      <c r="R311" s="58"/>
      <c r="S311" s="58"/>
      <c r="T311" s="59"/>
      <c r="U311" s="32"/>
      <c r="V311" s="32"/>
      <c r="W311" s="32"/>
      <c r="X311" s="32"/>
      <c r="Y311" s="32"/>
      <c r="Z311" s="32"/>
      <c r="AA311" s="32"/>
      <c r="AB311" s="32"/>
      <c r="AC311" s="32"/>
      <c r="AD311" s="32"/>
      <c r="AE311" s="32"/>
      <c r="AT311" s="17" t="s">
        <v>149</v>
      </c>
      <c r="AU311" s="17" t="s">
        <v>84</v>
      </c>
    </row>
    <row r="312" spans="2:51" s="13" customFormat="1" ht="12">
      <c r="B312" s="175"/>
      <c r="D312" s="159" t="s">
        <v>196</v>
      </c>
      <c r="E312" s="182" t="s">
        <v>1</v>
      </c>
      <c r="F312" s="176" t="s">
        <v>1198</v>
      </c>
      <c r="H312" s="177">
        <v>78</v>
      </c>
      <c r="I312" s="178"/>
      <c r="L312" s="175"/>
      <c r="M312" s="179"/>
      <c r="N312" s="180"/>
      <c r="O312" s="180"/>
      <c r="P312" s="180"/>
      <c r="Q312" s="180"/>
      <c r="R312" s="180"/>
      <c r="S312" s="180"/>
      <c r="T312" s="181"/>
      <c r="AT312" s="182" t="s">
        <v>196</v>
      </c>
      <c r="AU312" s="182" t="s">
        <v>84</v>
      </c>
      <c r="AV312" s="13" t="s">
        <v>84</v>
      </c>
      <c r="AW312" s="13" t="s">
        <v>30</v>
      </c>
      <c r="AX312" s="13" t="s">
        <v>74</v>
      </c>
      <c r="AY312" s="182" t="s">
        <v>140</v>
      </c>
    </row>
    <row r="313" spans="2:51" s="14" customFormat="1" ht="12">
      <c r="B313" s="187"/>
      <c r="D313" s="159" t="s">
        <v>196</v>
      </c>
      <c r="E313" s="188" t="s">
        <v>1</v>
      </c>
      <c r="F313" s="189" t="s">
        <v>1059</v>
      </c>
      <c r="H313" s="190">
        <v>78</v>
      </c>
      <c r="I313" s="191"/>
      <c r="L313" s="187"/>
      <c r="M313" s="192"/>
      <c r="N313" s="193"/>
      <c r="O313" s="193"/>
      <c r="P313" s="193"/>
      <c r="Q313" s="193"/>
      <c r="R313" s="193"/>
      <c r="S313" s="193"/>
      <c r="T313" s="194"/>
      <c r="AT313" s="188" t="s">
        <v>196</v>
      </c>
      <c r="AU313" s="188" t="s">
        <v>84</v>
      </c>
      <c r="AV313" s="14" t="s">
        <v>147</v>
      </c>
      <c r="AW313" s="14" t="s">
        <v>30</v>
      </c>
      <c r="AX313" s="14" t="s">
        <v>82</v>
      </c>
      <c r="AY313" s="188" t="s">
        <v>140</v>
      </c>
    </row>
    <row r="314" spans="1:65" s="2" customFormat="1" ht="16.5" customHeight="1">
      <c r="A314" s="32"/>
      <c r="B314" s="144"/>
      <c r="C314" s="164" t="s">
        <v>425</v>
      </c>
      <c r="D314" s="164" t="s">
        <v>160</v>
      </c>
      <c r="E314" s="165" t="s">
        <v>1199</v>
      </c>
      <c r="F314" s="166" t="s">
        <v>1200</v>
      </c>
      <c r="G314" s="167" t="s">
        <v>379</v>
      </c>
      <c r="H314" s="168">
        <v>251.702</v>
      </c>
      <c r="I314" s="169"/>
      <c r="J314" s="170">
        <f>ROUND(I314*H314,2)</f>
        <v>0</v>
      </c>
      <c r="K314" s="171"/>
      <c r="L314" s="172"/>
      <c r="M314" s="173" t="s">
        <v>1</v>
      </c>
      <c r="N314" s="174" t="s">
        <v>39</v>
      </c>
      <c r="O314" s="58"/>
      <c r="P314" s="155">
        <f>O314*H314</f>
        <v>0</v>
      </c>
      <c r="Q314" s="155">
        <v>0</v>
      </c>
      <c r="R314" s="155">
        <f>Q314*H314</f>
        <v>0</v>
      </c>
      <c r="S314" s="155">
        <v>0</v>
      </c>
      <c r="T314" s="156">
        <f>S314*H314</f>
        <v>0</v>
      </c>
      <c r="U314" s="32"/>
      <c r="V314" s="32"/>
      <c r="W314" s="32"/>
      <c r="X314" s="32"/>
      <c r="Y314" s="32"/>
      <c r="Z314" s="32"/>
      <c r="AA314" s="32"/>
      <c r="AB314" s="32"/>
      <c r="AC314" s="32"/>
      <c r="AD314" s="32"/>
      <c r="AE314" s="32"/>
      <c r="AR314" s="157" t="s">
        <v>237</v>
      </c>
      <c r="AT314" s="157" t="s">
        <v>160</v>
      </c>
      <c r="AU314" s="157" t="s">
        <v>84</v>
      </c>
      <c r="AY314" s="17" t="s">
        <v>140</v>
      </c>
      <c r="BE314" s="158">
        <f>IF(N314="základní",J314,0)</f>
        <v>0</v>
      </c>
      <c r="BF314" s="158">
        <f>IF(N314="snížená",J314,0)</f>
        <v>0</v>
      </c>
      <c r="BG314" s="158">
        <f>IF(N314="zákl. přenesená",J314,0)</f>
        <v>0</v>
      </c>
      <c r="BH314" s="158">
        <f>IF(N314="sníž. přenesená",J314,0)</f>
        <v>0</v>
      </c>
      <c r="BI314" s="158">
        <f>IF(N314="nulová",J314,0)</f>
        <v>0</v>
      </c>
      <c r="BJ314" s="17" t="s">
        <v>82</v>
      </c>
      <c r="BK314" s="158">
        <f>ROUND(I314*H314,2)</f>
        <v>0</v>
      </c>
      <c r="BL314" s="17" t="s">
        <v>301</v>
      </c>
      <c r="BM314" s="157" t="s">
        <v>1201</v>
      </c>
    </row>
    <row r="315" spans="1:47" s="2" customFormat="1" ht="12">
      <c r="A315" s="32"/>
      <c r="B315" s="33"/>
      <c r="C315" s="32"/>
      <c r="D315" s="159" t="s">
        <v>149</v>
      </c>
      <c r="E315" s="32"/>
      <c r="F315" s="160" t="s">
        <v>1200</v>
      </c>
      <c r="G315" s="32"/>
      <c r="H315" s="32"/>
      <c r="I315" s="161"/>
      <c r="J315" s="32"/>
      <c r="K315" s="32"/>
      <c r="L315" s="33"/>
      <c r="M315" s="162"/>
      <c r="N315" s="163"/>
      <c r="O315" s="58"/>
      <c r="P315" s="58"/>
      <c r="Q315" s="58"/>
      <c r="R315" s="58"/>
      <c r="S315" s="58"/>
      <c r="T315" s="59"/>
      <c r="U315" s="32"/>
      <c r="V315" s="32"/>
      <c r="W315" s="32"/>
      <c r="X315" s="32"/>
      <c r="Y315" s="32"/>
      <c r="Z315" s="32"/>
      <c r="AA315" s="32"/>
      <c r="AB315" s="32"/>
      <c r="AC315" s="32"/>
      <c r="AD315" s="32"/>
      <c r="AE315" s="32"/>
      <c r="AT315" s="17" t="s">
        <v>149</v>
      </c>
      <c r="AU315" s="17" t="s">
        <v>84</v>
      </c>
    </row>
    <row r="316" spans="2:51" s="13" customFormat="1" ht="12">
      <c r="B316" s="175"/>
      <c r="D316" s="159" t="s">
        <v>196</v>
      </c>
      <c r="E316" s="182" t="s">
        <v>1</v>
      </c>
      <c r="F316" s="176" t="s">
        <v>1202</v>
      </c>
      <c r="H316" s="177">
        <v>251.702</v>
      </c>
      <c r="I316" s="178"/>
      <c r="L316" s="175"/>
      <c r="M316" s="179"/>
      <c r="N316" s="180"/>
      <c r="O316" s="180"/>
      <c r="P316" s="180"/>
      <c r="Q316" s="180"/>
      <c r="R316" s="180"/>
      <c r="S316" s="180"/>
      <c r="T316" s="181"/>
      <c r="AT316" s="182" t="s">
        <v>196</v>
      </c>
      <c r="AU316" s="182" t="s">
        <v>84</v>
      </c>
      <c r="AV316" s="13" t="s">
        <v>84</v>
      </c>
      <c r="AW316" s="13" t="s">
        <v>30</v>
      </c>
      <c r="AX316" s="13" t="s">
        <v>74</v>
      </c>
      <c r="AY316" s="182" t="s">
        <v>140</v>
      </c>
    </row>
    <row r="317" spans="2:51" s="14" customFormat="1" ht="12">
      <c r="B317" s="187"/>
      <c r="D317" s="159" t="s">
        <v>196</v>
      </c>
      <c r="E317" s="188" t="s">
        <v>1</v>
      </c>
      <c r="F317" s="189" t="s">
        <v>1059</v>
      </c>
      <c r="H317" s="190">
        <v>251.702</v>
      </c>
      <c r="I317" s="191"/>
      <c r="L317" s="187"/>
      <c r="M317" s="192"/>
      <c r="N317" s="193"/>
      <c r="O317" s="193"/>
      <c r="P317" s="193"/>
      <c r="Q317" s="193"/>
      <c r="R317" s="193"/>
      <c r="S317" s="193"/>
      <c r="T317" s="194"/>
      <c r="AT317" s="188" t="s">
        <v>196</v>
      </c>
      <c r="AU317" s="188" t="s">
        <v>84</v>
      </c>
      <c r="AV317" s="14" t="s">
        <v>147</v>
      </c>
      <c r="AW317" s="14" t="s">
        <v>30</v>
      </c>
      <c r="AX317" s="14" t="s">
        <v>82</v>
      </c>
      <c r="AY317" s="188" t="s">
        <v>140</v>
      </c>
    </row>
    <row r="318" spans="1:65" s="2" customFormat="1" ht="49.15" customHeight="1">
      <c r="A318" s="32"/>
      <c r="B318" s="144"/>
      <c r="C318" s="145" t="s">
        <v>430</v>
      </c>
      <c r="D318" s="145" t="s">
        <v>143</v>
      </c>
      <c r="E318" s="146" t="s">
        <v>1203</v>
      </c>
      <c r="F318" s="147" t="s">
        <v>1204</v>
      </c>
      <c r="G318" s="148" t="s">
        <v>342</v>
      </c>
      <c r="H318" s="149">
        <v>0.958</v>
      </c>
      <c r="I318" s="150"/>
      <c r="J318" s="151">
        <f>ROUND(I318*H318,2)</f>
        <v>0</v>
      </c>
      <c r="K318" s="152"/>
      <c r="L318" s="33"/>
      <c r="M318" s="153" t="s">
        <v>1</v>
      </c>
      <c r="N318" s="154" t="s">
        <v>39</v>
      </c>
      <c r="O318" s="58"/>
      <c r="P318" s="155">
        <f>O318*H318</f>
        <v>0</v>
      </c>
      <c r="Q318" s="155">
        <v>0</v>
      </c>
      <c r="R318" s="155">
        <f>Q318*H318</f>
        <v>0</v>
      </c>
      <c r="S318" s="155">
        <v>0</v>
      </c>
      <c r="T318" s="156">
        <f>S318*H318</f>
        <v>0</v>
      </c>
      <c r="U318" s="32"/>
      <c r="V318" s="32"/>
      <c r="W318" s="32"/>
      <c r="X318" s="32"/>
      <c r="Y318" s="32"/>
      <c r="Z318" s="32"/>
      <c r="AA318" s="32"/>
      <c r="AB318" s="32"/>
      <c r="AC318" s="32"/>
      <c r="AD318" s="32"/>
      <c r="AE318" s="32"/>
      <c r="AR318" s="157" t="s">
        <v>301</v>
      </c>
      <c r="AT318" s="157" t="s">
        <v>143</v>
      </c>
      <c r="AU318" s="157" t="s">
        <v>84</v>
      </c>
      <c r="AY318" s="17" t="s">
        <v>140</v>
      </c>
      <c r="BE318" s="158">
        <f>IF(N318="základní",J318,0)</f>
        <v>0</v>
      </c>
      <c r="BF318" s="158">
        <f>IF(N318="snížená",J318,0)</f>
        <v>0</v>
      </c>
      <c r="BG318" s="158">
        <f>IF(N318="zákl. přenesená",J318,0)</f>
        <v>0</v>
      </c>
      <c r="BH318" s="158">
        <f>IF(N318="sníž. přenesená",J318,0)</f>
        <v>0</v>
      </c>
      <c r="BI318" s="158">
        <f>IF(N318="nulová",J318,0)</f>
        <v>0</v>
      </c>
      <c r="BJ318" s="17" t="s">
        <v>82</v>
      </c>
      <c r="BK318" s="158">
        <f>ROUND(I318*H318,2)</f>
        <v>0</v>
      </c>
      <c r="BL318" s="17" t="s">
        <v>301</v>
      </c>
      <c r="BM318" s="157" t="s">
        <v>1205</v>
      </c>
    </row>
    <row r="319" spans="1:47" s="2" customFormat="1" ht="29.25">
      <c r="A319" s="32"/>
      <c r="B319" s="33"/>
      <c r="C319" s="32"/>
      <c r="D319" s="159" t="s">
        <v>149</v>
      </c>
      <c r="E319" s="32"/>
      <c r="F319" s="160" t="s">
        <v>1204</v>
      </c>
      <c r="G319" s="32"/>
      <c r="H319" s="32"/>
      <c r="I319" s="161"/>
      <c r="J319" s="32"/>
      <c r="K319" s="32"/>
      <c r="L319" s="33"/>
      <c r="M319" s="162"/>
      <c r="N319" s="163"/>
      <c r="O319" s="58"/>
      <c r="P319" s="58"/>
      <c r="Q319" s="58"/>
      <c r="R319" s="58"/>
      <c r="S319" s="58"/>
      <c r="T319" s="59"/>
      <c r="U319" s="32"/>
      <c r="V319" s="32"/>
      <c r="W319" s="32"/>
      <c r="X319" s="32"/>
      <c r="Y319" s="32"/>
      <c r="Z319" s="32"/>
      <c r="AA319" s="32"/>
      <c r="AB319" s="32"/>
      <c r="AC319" s="32"/>
      <c r="AD319" s="32"/>
      <c r="AE319" s="32"/>
      <c r="AT319" s="17" t="s">
        <v>149</v>
      </c>
      <c r="AU319" s="17" t="s">
        <v>84</v>
      </c>
    </row>
    <row r="320" spans="1:65" s="2" customFormat="1" ht="62.65" customHeight="1">
      <c r="A320" s="32"/>
      <c r="B320" s="144"/>
      <c r="C320" s="145" t="s">
        <v>598</v>
      </c>
      <c r="D320" s="145" t="s">
        <v>143</v>
      </c>
      <c r="E320" s="146" t="s">
        <v>1206</v>
      </c>
      <c r="F320" s="147" t="s">
        <v>1207</v>
      </c>
      <c r="G320" s="148" t="s">
        <v>342</v>
      </c>
      <c r="H320" s="149">
        <v>18.202</v>
      </c>
      <c r="I320" s="150"/>
      <c r="J320" s="151">
        <f>ROUND(I320*H320,2)</f>
        <v>0</v>
      </c>
      <c r="K320" s="152"/>
      <c r="L320" s="33"/>
      <c r="M320" s="153" t="s">
        <v>1</v>
      </c>
      <c r="N320" s="154" t="s">
        <v>39</v>
      </c>
      <c r="O320" s="58"/>
      <c r="P320" s="155">
        <f>O320*H320</f>
        <v>0</v>
      </c>
      <c r="Q320" s="155">
        <v>0</v>
      </c>
      <c r="R320" s="155">
        <f>Q320*H320</f>
        <v>0</v>
      </c>
      <c r="S320" s="155">
        <v>0</v>
      </c>
      <c r="T320" s="156">
        <f>S320*H320</f>
        <v>0</v>
      </c>
      <c r="U320" s="32"/>
      <c r="V320" s="32"/>
      <c r="W320" s="32"/>
      <c r="X320" s="32"/>
      <c r="Y320" s="32"/>
      <c r="Z320" s="32"/>
      <c r="AA320" s="32"/>
      <c r="AB320" s="32"/>
      <c r="AC320" s="32"/>
      <c r="AD320" s="32"/>
      <c r="AE320" s="32"/>
      <c r="AR320" s="157" t="s">
        <v>301</v>
      </c>
      <c r="AT320" s="157" t="s">
        <v>143</v>
      </c>
      <c r="AU320" s="157" t="s">
        <v>84</v>
      </c>
      <c r="AY320" s="17" t="s">
        <v>140</v>
      </c>
      <c r="BE320" s="158">
        <f>IF(N320="základní",J320,0)</f>
        <v>0</v>
      </c>
      <c r="BF320" s="158">
        <f>IF(N320="snížená",J320,0)</f>
        <v>0</v>
      </c>
      <c r="BG320" s="158">
        <f>IF(N320="zákl. přenesená",J320,0)</f>
        <v>0</v>
      </c>
      <c r="BH320" s="158">
        <f>IF(N320="sníž. přenesená",J320,0)</f>
        <v>0</v>
      </c>
      <c r="BI320" s="158">
        <f>IF(N320="nulová",J320,0)</f>
        <v>0</v>
      </c>
      <c r="BJ320" s="17" t="s">
        <v>82</v>
      </c>
      <c r="BK320" s="158">
        <f>ROUND(I320*H320,2)</f>
        <v>0</v>
      </c>
      <c r="BL320" s="17" t="s">
        <v>301</v>
      </c>
      <c r="BM320" s="157" t="s">
        <v>1208</v>
      </c>
    </row>
    <row r="321" spans="1:47" s="2" customFormat="1" ht="39">
      <c r="A321" s="32"/>
      <c r="B321" s="33"/>
      <c r="C321" s="32"/>
      <c r="D321" s="159" t="s">
        <v>149</v>
      </c>
      <c r="E321" s="32"/>
      <c r="F321" s="160" t="s">
        <v>1207</v>
      </c>
      <c r="G321" s="32"/>
      <c r="H321" s="32"/>
      <c r="I321" s="161"/>
      <c r="J321" s="32"/>
      <c r="K321" s="32"/>
      <c r="L321" s="33"/>
      <c r="M321" s="162"/>
      <c r="N321" s="163"/>
      <c r="O321" s="58"/>
      <c r="P321" s="58"/>
      <c r="Q321" s="58"/>
      <c r="R321" s="58"/>
      <c r="S321" s="58"/>
      <c r="T321" s="59"/>
      <c r="U321" s="32"/>
      <c r="V321" s="32"/>
      <c r="W321" s="32"/>
      <c r="X321" s="32"/>
      <c r="Y321" s="32"/>
      <c r="Z321" s="32"/>
      <c r="AA321" s="32"/>
      <c r="AB321" s="32"/>
      <c r="AC321" s="32"/>
      <c r="AD321" s="32"/>
      <c r="AE321" s="32"/>
      <c r="AT321" s="17" t="s">
        <v>149</v>
      </c>
      <c r="AU321" s="17" t="s">
        <v>84</v>
      </c>
    </row>
    <row r="322" spans="2:51" s="13" customFormat="1" ht="12">
      <c r="B322" s="175"/>
      <c r="D322" s="159" t="s">
        <v>196</v>
      </c>
      <c r="E322" s="182" t="s">
        <v>1</v>
      </c>
      <c r="F322" s="176" t="s">
        <v>1209</v>
      </c>
      <c r="H322" s="177">
        <v>18.202</v>
      </c>
      <c r="I322" s="178"/>
      <c r="L322" s="175"/>
      <c r="M322" s="179"/>
      <c r="N322" s="180"/>
      <c r="O322" s="180"/>
      <c r="P322" s="180"/>
      <c r="Q322" s="180"/>
      <c r="R322" s="180"/>
      <c r="S322" s="180"/>
      <c r="T322" s="181"/>
      <c r="AT322" s="182" t="s">
        <v>196</v>
      </c>
      <c r="AU322" s="182" t="s">
        <v>84</v>
      </c>
      <c r="AV322" s="13" t="s">
        <v>84</v>
      </c>
      <c r="AW322" s="13" t="s">
        <v>30</v>
      </c>
      <c r="AX322" s="13" t="s">
        <v>74</v>
      </c>
      <c r="AY322" s="182" t="s">
        <v>140</v>
      </c>
    </row>
    <row r="323" spans="2:51" s="14" customFormat="1" ht="12">
      <c r="B323" s="187"/>
      <c r="D323" s="159" t="s">
        <v>196</v>
      </c>
      <c r="E323" s="188" t="s">
        <v>1</v>
      </c>
      <c r="F323" s="189" t="s">
        <v>1059</v>
      </c>
      <c r="H323" s="190">
        <v>18.202</v>
      </c>
      <c r="I323" s="191"/>
      <c r="L323" s="187"/>
      <c r="M323" s="192"/>
      <c r="N323" s="193"/>
      <c r="O323" s="193"/>
      <c r="P323" s="193"/>
      <c r="Q323" s="193"/>
      <c r="R323" s="193"/>
      <c r="S323" s="193"/>
      <c r="T323" s="194"/>
      <c r="AT323" s="188" t="s">
        <v>196</v>
      </c>
      <c r="AU323" s="188" t="s">
        <v>84</v>
      </c>
      <c r="AV323" s="14" t="s">
        <v>147</v>
      </c>
      <c r="AW323" s="14" t="s">
        <v>30</v>
      </c>
      <c r="AX323" s="14" t="s">
        <v>82</v>
      </c>
      <c r="AY323" s="188" t="s">
        <v>140</v>
      </c>
    </row>
    <row r="324" spans="2:63" s="12" customFormat="1" ht="25.9" customHeight="1">
      <c r="B324" s="131"/>
      <c r="D324" s="132" t="s">
        <v>73</v>
      </c>
      <c r="E324" s="133" t="s">
        <v>355</v>
      </c>
      <c r="F324" s="133" t="s">
        <v>356</v>
      </c>
      <c r="I324" s="134"/>
      <c r="J324" s="135">
        <f>BK324</f>
        <v>0</v>
      </c>
      <c r="L324" s="131"/>
      <c r="M324" s="136"/>
      <c r="N324" s="137"/>
      <c r="O324" s="137"/>
      <c r="P324" s="138">
        <f>SUM(P325:P328)</f>
        <v>0</v>
      </c>
      <c r="Q324" s="137"/>
      <c r="R324" s="138">
        <f>SUM(R325:R328)</f>
        <v>0</v>
      </c>
      <c r="S324" s="137"/>
      <c r="T324" s="139">
        <f>SUM(T325:T328)</f>
        <v>0</v>
      </c>
      <c r="AR324" s="132" t="s">
        <v>151</v>
      </c>
      <c r="AT324" s="140" t="s">
        <v>73</v>
      </c>
      <c r="AU324" s="140" t="s">
        <v>74</v>
      </c>
      <c r="AY324" s="132" t="s">
        <v>140</v>
      </c>
      <c r="BK324" s="141">
        <f>SUM(BK325:BK328)</f>
        <v>0</v>
      </c>
    </row>
    <row r="325" spans="1:65" s="2" customFormat="1" ht="21.75" customHeight="1">
      <c r="A325" s="32"/>
      <c r="B325" s="144"/>
      <c r="C325" s="145" t="s">
        <v>293</v>
      </c>
      <c r="D325" s="145" t="s">
        <v>143</v>
      </c>
      <c r="E325" s="146" t="s">
        <v>1210</v>
      </c>
      <c r="F325" s="147" t="s">
        <v>1211</v>
      </c>
      <c r="G325" s="148" t="s">
        <v>364</v>
      </c>
      <c r="H325" s="149">
        <v>1</v>
      </c>
      <c r="I325" s="150"/>
      <c r="J325" s="151">
        <f>ROUND(I325*H325,2)</f>
        <v>0</v>
      </c>
      <c r="K325" s="152"/>
      <c r="L325" s="33"/>
      <c r="M325" s="153" t="s">
        <v>1</v>
      </c>
      <c r="N325" s="154" t="s">
        <v>39</v>
      </c>
      <c r="O325" s="58"/>
      <c r="P325" s="155">
        <f>O325*H325</f>
        <v>0</v>
      </c>
      <c r="Q325" s="155">
        <v>0</v>
      </c>
      <c r="R325" s="155">
        <f>Q325*H325</f>
        <v>0</v>
      </c>
      <c r="S325" s="155">
        <v>0</v>
      </c>
      <c r="T325" s="156">
        <f>S325*H325</f>
        <v>0</v>
      </c>
      <c r="U325" s="32"/>
      <c r="V325" s="32"/>
      <c r="W325" s="32"/>
      <c r="X325" s="32"/>
      <c r="Y325" s="32"/>
      <c r="Z325" s="32"/>
      <c r="AA325" s="32"/>
      <c r="AB325" s="32"/>
      <c r="AC325" s="32"/>
      <c r="AD325" s="32"/>
      <c r="AE325" s="32"/>
      <c r="AR325" s="157" t="s">
        <v>147</v>
      </c>
      <c r="AT325" s="157" t="s">
        <v>143</v>
      </c>
      <c r="AU325" s="157" t="s">
        <v>82</v>
      </c>
      <c r="AY325" s="17" t="s">
        <v>140</v>
      </c>
      <c r="BE325" s="158">
        <f>IF(N325="základní",J325,0)</f>
        <v>0</v>
      </c>
      <c r="BF325" s="158">
        <f>IF(N325="snížená",J325,0)</f>
        <v>0</v>
      </c>
      <c r="BG325" s="158">
        <f>IF(N325="zákl. přenesená",J325,0)</f>
        <v>0</v>
      </c>
      <c r="BH325" s="158">
        <f>IF(N325="sníž. přenesená",J325,0)</f>
        <v>0</v>
      </c>
      <c r="BI325" s="158">
        <f>IF(N325="nulová",J325,0)</f>
        <v>0</v>
      </c>
      <c r="BJ325" s="17" t="s">
        <v>82</v>
      </c>
      <c r="BK325" s="158">
        <f>ROUND(I325*H325,2)</f>
        <v>0</v>
      </c>
      <c r="BL325" s="17" t="s">
        <v>147</v>
      </c>
      <c r="BM325" s="157" t="s">
        <v>1212</v>
      </c>
    </row>
    <row r="326" spans="1:47" s="2" customFormat="1" ht="12">
      <c r="A326" s="32"/>
      <c r="B326" s="33"/>
      <c r="C326" s="32"/>
      <c r="D326" s="159" t="s">
        <v>149</v>
      </c>
      <c r="E326" s="32"/>
      <c r="F326" s="160" t="s">
        <v>1211</v>
      </c>
      <c r="G326" s="32"/>
      <c r="H326" s="32"/>
      <c r="I326" s="161"/>
      <c r="J326" s="32"/>
      <c r="K326" s="32"/>
      <c r="L326" s="33"/>
      <c r="M326" s="162"/>
      <c r="N326" s="163"/>
      <c r="O326" s="58"/>
      <c r="P326" s="58"/>
      <c r="Q326" s="58"/>
      <c r="R326" s="58"/>
      <c r="S326" s="58"/>
      <c r="T326" s="59"/>
      <c r="U326" s="32"/>
      <c r="V326" s="32"/>
      <c r="W326" s="32"/>
      <c r="X326" s="32"/>
      <c r="Y326" s="32"/>
      <c r="Z326" s="32"/>
      <c r="AA326" s="32"/>
      <c r="AB326" s="32"/>
      <c r="AC326" s="32"/>
      <c r="AD326" s="32"/>
      <c r="AE326" s="32"/>
      <c r="AT326" s="17" t="s">
        <v>149</v>
      </c>
      <c r="AU326" s="17" t="s">
        <v>82</v>
      </c>
    </row>
    <row r="327" spans="1:65" s="2" customFormat="1" ht="33" customHeight="1">
      <c r="A327" s="32"/>
      <c r="B327" s="144"/>
      <c r="C327" s="145" t="s">
        <v>578</v>
      </c>
      <c r="D327" s="145" t="s">
        <v>143</v>
      </c>
      <c r="E327" s="146" t="s">
        <v>763</v>
      </c>
      <c r="F327" s="147" t="s">
        <v>764</v>
      </c>
      <c r="G327" s="148" t="s">
        <v>364</v>
      </c>
      <c r="H327" s="149">
        <v>1</v>
      </c>
      <c r="I327" s="150"/>
      <c r="J327" s="151">
        <f>ROUND(I327*H327,2)</f>
        <v>0</v>
      </c>
      <c r="K327" s="152"/>
      <c r="L327" s="33"/>
      <c r="M327" s="153" t="s">
        <v>1</v>
      </c>
      <c r="N327" s="154" t="s">
        <v>39</v>
      </c>
      <c r="O327" s="58"/>
      <c r="P327" s="155">
        <f>O327*H327</f>
        <v>0</v>
      </c>
      <c r="Q327" s="155">
        <v>0</v>
      </c>
      <c r="R327" s="155">
        <f>Q327*H327</f>
        <v>0</v>
      </c>
      <c r="S327" s="155">
        <v>0</v>
      </c>
      <c r="T327" s="156">
        <f>S327*H327</f>
        <v>0</v>
      </c>
      <c r="U327" s="32"/>
      <c r="V327" s="32"/>
      <c r="W327" s="32"/>
      <c r="X327" s="32"/>
      <c r="Y327" s="32"/>
      <c r="Z327" s="32"/>
      <c r="AA327" s="32"/>
      <c r="AB327" s="32"/>
      <c r="AC327" s="32"/>
      <c r="AD327" s="32"/>
      <c r="AE327" s="32"/>
      <c r="AR327" s="157" t="s">
        <v>147</v>
      </c>
      <c r="AT327" s="157" t="s">
        <v>143</v>
      </c>
      <c r="AU327" s="157" t="s">
        <v>82</v>
      </c>
      <c r="AY327" s="17" t="s">
        <v>140</v>
      </c>
      <c r="BE327" s="158">
        <f>IF(N327="základní",J327,0)</f>
        <v>0</v>
      </c>
      <c r="BF327" s="158">
        <f>IF(N327="snížená",J327,0)</f>
        <v>0</v>
      </c>
      <c r="BG327" s="158">
        <f>IF(N327="zákl. přenesená",J327,0)</f>
        <v>0</v>
      </c>
      <c r="BH327" s="158">
        <f>IF(N327="sníž. přenesená",J327,0)</f>
        <v>0</v>
      </c>
      <c r="BI327" s="158">
        <f>IF(N327="nulová",J327,0)</f>
        <v>0</v>
      </c>
      <c r="BJ327" s="17" t="s">
        <v>82</v>
      </c>
      <c r="BK327" s="158">
        <f>ROUND(I327*H327,2)</f>
        <v>0</v>
      </c>
      <c r="BL327" s="17" t="s">
        <v>147</v>
      </c>
      <c r="BM327" s="157" t="s">
        <v>1213</v>
      </c>
    </row>
    <row r="328" spans="1:47" s="2" customFormat="1" ht="19.5">
      <c r="A328" s="32"/>
      <c r="B328" s="33"/>
      <c r="C328" s="32"/>
      <c r="D328" s="159" t="s">
        <v>149</v>
      </c>
      <c r="E328" s="32"/>
      <c r="F328" s="160" t="s">
        <v>764</v>
      </c>
      <c r="G328" s="32"/>
      <c r="H328" s="32"/>
      <c r="I328" s="161"/>
      <c r="J328" s="32"/>
      <c r="K328" s="32"/>
      <c r="L328" s="33"/>
      <c r="M328" s="183"/>
      <c r="N328" s="184"/>
      <c r="O328" s="185"/>
      <c r="P328" s="185"/>
      <c r="Q328" s="185"/>
      <c r="R328" s="185"/>
      <c r="S328" s="185"/>
      <c r="T328" s="186"/>
      <c r="U328" s="32"/>
      <c r="V328" s="32"/>
      <c r="W328" s="32"/>
      <c r="X328" s="32"/>
      <c r="Y328" s="32"/>
      <c r="Z328" s="32"/>
      <c r="AA328" s="32"/>
      <c r="AB328" s="32"/>
      <c r="AC328" s="32"/>
      <c r="AD328" s="32"/>
      <c r="AE328" s="32"/>
      <c r="AT328" s="17" t="s">
        <v>149</v>
      </c>
      <c r="AU328" s="17" t="s">
        <v>82</v>
      </c>
    </row>
    <row r="329" spans="1:31" s="2" customFormat="1" ht="6.95" customHeight="1">
      <c r="A329" s="32"/>
      <c r="B329" s="47"/>
      <c r="C329" s="48"/>
      <c r="D329" s="48"/>
      <c r="E329" s="48"/>
      <c r="F329" s="48"/>
      <c r="G329" s="48"/>
      <c r="H329" s="48"/>
      <c r="I329" s="48"/>
      <c r="J329" s="48"/>
      <c r="K329" s="48"/>
      <c r="L329" s="33"/>
      <c r="M329" s="32"/>
      <c r="O329" s="32"/>
      <c r="P329" s="32"/>
      <c r="Q329" s="32"/>
      <c r="R329" s="32"/>
      <c r="S329" s="32"/>
      <c r="T329" s="32"/>
      <c r="U329" s="32"/>
      <c r="V329" s="32"/>
      <c r="W329" s="32"/>
      <c r="X329" s="32"/>
      <c r="Y329" s="32"/>
      <c r="Z329" s="32"/>
      <c r="AA329" s="32"/>
      <c r="AB329" s="32"/>
      <c r="AC329" s="32"/>
      <c r="AD329" s="32"/>
      <c r="AE329" s="32"/>
    </row>
  </sheetData>
  <autoFilter ref="C126:K328"/>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2" t="s">
        <v>5</v>
      </c>
      <c r="M2" s="203"/>
      <c r="N2" s="203"/>
      <c r="O2" s="203"/>
      <c r="P2" s="203"/>
      <c r="Q2" s="203"/>
      <c r="R2" s="203"/>
      <c r="S2" s="203"/>
      <c r="T2" s="203"/>
      <c r="U2" s="203"/>
      <c r="V2" s="203"/>
      <c r="AT2" s="17" t="s">
        <v>102</v>
      </c>
    </row>
    <row r="3" spans="2:46" s="1" customFormat="1" ht="6.95" customHeight="1">
      <c r="B3" s="18"/>
      <c r="C3" s="19"/>
      <c r="D3" s="19"/>
      <c r="E3" s="19"/>
      <c r="F3" s="19"/>
      <c r="G3" s="19"/>
      <c r="H3" s="19"/>
      <c r="I3" s="19"/>
      <c r="J3" s="19"/>
      <c r="K3" s="19"/>
      <c r="L3" s="20"/>
      <c r="AT3" s="17" t="s">
        <v>84</v>
      </c>
    </row>
    <row r="4" spans="2:46" s="1" customFormat="1" ht="24.95" customHeight="1">
      <c r="B4" s="20"/>
      <c r="D4" s="21" t="s">
        <v>109</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2" t="str">
        <f>'Rekapitulace stavby'!K6</f>
        <v>Oprava trati v úseku Luka nad Jihlavou-Jihlava</v>
      </c>
      <c r="F7" s="243"/>
      <c r="G7" s="243"/>
      <c r="H7" s="243"/>
      <c r="L7" s="20"/>
    </row>
    <row r="8" spans="1:31" s="2" customFormat="1" ht="12" customHeight="1">
      <c r="A8" s="32"/>
      <c r="B8" s="33"/>
      <c r="C8" s="32"/>
      <c r="D8" s="27" t="s">
        <v>110</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32" t="s">
        <v>1214</v>
      </c>
      <c r="F9" s="241"/>
      <c r="G9" s="241"/>
      <c r="H9" s="241"/>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Správa železnic s.o.</v>
      </c>
      <c r="F15" s="32"/>
      <c r="G15" s="32"/>
      <c r="H15" s="32"/>
      <c r="I15" s="27"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14"/>
      <c r="G18" s="214"/>
      <c r="H18" s="21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24</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Sagasta s.r.o.</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18" t="s">
        <v>1</v>
      </c>
      <c r="F27" s="218"/>
      <c r="G27" s="218"/>
      <c r="H27" s="218"/>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34</v>
      </c>
      <c r="E30" s="32"/>
      <c r="F30" s="32"/>
      <c r="G30" s="32"/>
      <c r="H30" s="32"/>
      <c r="I30" s="32"/>
      <c r="J30" s="71">
        <f>ROUND(J127,2)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36</v>
      </c>
      <c r="G32" s="32"/>
      <c r="H32" s="32"/>
      <c r="I32" s="36" t="s">
        <v>35</v>
      </c>
      <c r="J32" s="36" t="s">
        <v>37</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38</v>
      </c>
      <c r="E33" s="27" t="s">
        <v>39</v>
      </c>
      <c r="F33" s="99">
        <f>ROUND((SUM(BE127:BE265)),2)</f>
        <v>0</v>
      </c>
      <c r="G33" s="32"/>
      <c r="H33" s="32"/>
      <c r="I33" s="100">
        <v>0.21</v>
      </c>
      <c r="J33" s="99">
        <f>ROUND(((SUM(BE127:BE265))*I33),2)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40</v>
      </c>
      <c r="F34" s="99">
        <f>ROUND((SUM(BF127:BF265)),2)</f>
        <v>0</v>
      </c>
      <c r="G34" s="32"/>
      <c r="H34" s="32"/>
      <c r="I34" s="100">
        <v>0.15</v>
      </c>
      <c r="J34" s="99">
        <f>ROUND(((SUM(BF127:BF265))*I34),2)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41</v>
      </c>
      <c r="F35" s="99">
        <f>ROUND((SUM(BG127:BG265)),2)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42</v>
      </c>
      <c r="F36" s="99">
        <f>ROUND((SUM(BH127:BH265)),2)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43</v>
      </c>
      <c r="F37" s="99">
        <f>ROUND((SUM(BI127:BI265)),2)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44</v>
      </c>
      <c r="E39" s="60"/>
      <c r="F39" s="60"/>
      <c r="G39" s="103" t="s">
        <v>45</v>
      </c>
      <c r="H39" s="104" t="s">
        <v>46</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49</v>
      </c>
      <c r="E61" s="35"/>
      <c r="F61" s="107" t="s">
        <v>50</v>
      </c>
      <c r="G61" s="45" t="s">
        <v>49</v>
      </c>
      <c r="H61" s="35"/>
      <c r="I61" s="35"/>
      <c r="J61" s="108" t="s">
        <v>50</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49</v>
      </c>
      <c r="E76" s="35"/>
      <c r="F76" s="107" t="s">
        <v>50</v>
      </c>
      <c r="G76" s="45" t="s">
        <v>49</v>
      </c>
      <c r="H76" s="35"/>
      <c r="I76" s="35"/>
      <c r="J76" s="108"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112</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Oprava trati v úseku Luka nad Jihlavou-Jihlava</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110</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32" t="str">
        <f>E9</f>
        <v>SO 01-21-02 - Železniční propustek v km188,999</v>
      </c>
      <c r="F87" s="241"/>
      <c r="G87" s="241"/>
      <c r="H87" s="241"/>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Správa železnic s.o.</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Sagasta s.r.o.</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113</v>
      </c>
      <c r="D94" s="101"/>
      <c r="E94" s="101"/>
      <c r="F94" s="101"/>
      <c r="G94" s="101"/>
      <c r="H94" s="101"/>
      <c r="I94" s="101"/>
      <c r="J94" s="110" t="s">
        <v>114</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115</v>
      </c>
      <c r="D96" s="32"/>
      <c r="E96" s="32"/>
      <c r="F96" s="32"/>
      <c r="G96" s="32"/>
      <c r="H96" s="32"/>
      <c r="I96" s="32"/>
      <c r="J96" s="71">
        <f>J127</f>
        <v>0</v>
      </c>
      <c r="K96" s="32"/>
      <c r="L96" s="42"/>
      <c r="S96" s="32"/>
      <c r="T96" s="32"/>
      <c r="U96" s="32"/>
      <c r="V96" s="32"/>
      <c r="W96" s="32"/>
      <c r="X96" s="32"/>
      <c r="Y96" s="32"/>
      <c r="Z96" s="32"/>
      <c r="AA96" s="32"/>
      <c r="AB96" s="32"/>
      <c r="AC96" s="32"/>
      <c r="AD96" s="32"/>
      <c r="AE96" s="32"/>
      <c r="AU96" s="17" t="s">
        <v>116</v>
      </c>
    </row>
    <row r="97" spans="2:12" s="9" customFormat="1" ht="24.95" customHeight="1">
      <c r="B97" s="112"/>
      <c r="D97" s="113" t="s">
        <v>117</v>
      </c>
      <c r="E97" s="114"/>
      <c r="F97" s="114"/>
      <c r="G97" s="114"/>
      <c r="H97" s="114"/>
      <c r="I97" s="114"/>
      <c r="J97" s="115">
        <f>J128</f>
        <v>0</v>
      </c>
      <c r="L97" s="112"/>
    </row>
    <row r="98" spans="2:12" s="10" customFormat="1" ht="19.9" customHeight="1">
      <c r="B98" s="116"/>
      <c r="D98" s="117" t="s">
        <v>118</v>
      </c>
      <c r="E98" s="118"/>
      <c r="F98" s="118"/>
      <c r="G98" s="118"/>
      <c r="H98" s="118"/>
      <c r="I98" s="118"/>
      <c r="J98" s="119">
        <f>J129</f>
        <v>0</v>
      </c>
      <c r="L98" s="116"/>
    </row>
    <row r="99" spans="2:12" s="10" customFormat="1" ht="19.9" customHeight="1">
      <c r="B99" s="116"/>
      <c r="D99" s="117" t="s">
        <v>613</v>
      </c>
      <c r="E99" s="118"/>
      <c r="F99" s="118"/>
      <c r="G99" s="118"/>
      <c r="H99" s="118"/>
      <c r="I99" s="118"/>
      <c r="J99" s="119">
        <f>J160</f>
        <v>0</v>
      </c>
      <c r="L99" s="116"/>
    </row>
    <row r="100" spans="2:12" s="10" customFormat="1" ht="14.85" customHeight="1">
      <c r="B100" s="116"/>
      <c r="D100" s="117" t="s">
        <v>1215</v>
      </c>
      <c r="E100" s="118"/>
      <c r="F100" s="118"/>
      <c r="G100" s="118"/>
      <c r="H100" s="118"/>
      <c r="I100" s="118"/>
      <c r="J100" s="119">
        <f>J193</f>
        <v>0</v>
      </c>
      <c r="L100" s="116"/>
    </row>
    <row r="101" spans="2:12" s="10" customFormat="1" ht="19.9" customHeight="1">
      <c r="B101" s="116"/>
      <c r="D101" s="117" t="s">
        <v>120</v>
      </c>
      <c r="E101" s="118"/>
      <c r="F101" s="118"/>
      <c r="G101" s="118"/>
      <c r="H101" s="118"/>
      <c r="I101" s="118"/>
      <c r="J101" s="119">
        <f>J211</f>
        <v>0</v>
      </c>
      <c r="L101" s="116"/>
    </row>
    <row r="102" spans="2:12" s="10" customFormat="1" ht="19.9" customHeight="1">
      <c r="B102" s="116"/>
      <c r="D102" s="117" t="s">
        <v>375</v>
      </c>
      <c r="E102" s="118"/>
      <c r="F102" s="118"/>
      <c r="G102" s="118"/>
      <c r="H102" s="118"/>
      <c r="I102" s="118"/>
      <c r="J102" s="119">
        <f>J214</f>
        <v>0</v>
      </c>
      <c r="L102" s="116"/>
    </row>
    <row r="103" spans="2:12" s="10" customFormat="1" ht="19.9" customHeight="1">
      <c r="B103" s="116"/>
      <c r="D103" s="117" t="s">
        <v>376</v>
      </c>
      <c r="E103" s="118"/>
      <c r="F103" s="118"/>
      <c r="G103" s="118"/>
      <c r="H103" s="118"/>
      <c r="I103" s="118"/>
      <c r="J103" s="119">
        <f>J229</f>
        <v>0</v>
      </c>
      <c r="L103" s="116"/>
    </row>
    <row r="104" spans="2:12" s="10" customFormat="1" ht="19.9" customHeight="1">
      <c r="B104" s="116"/>
      <c r="D104" s="117" t="s">
        <v>614</v>
      </c>
      <c r="E104" s="118"/>
      <c r="F104" s="118"/>
      <c r="G104" s="118"/>
      <c r="H104" s="118"/>
      <c r="I104" s="118"/>
      <c r="J104" s="119">
        <f>J238</f>
        <v>0</v>
      </c>
      <c r="L104" s="116"/>
    </row>
    <row r="105" spans="2:12" s="9" customFormat="1" ht="24.95" customHeight="1">
      <c r="B105" s="112"/>
      <c r="D105" s="113" t="s">
        <v>1054</v>
      </c>
      <c r="E105" s="114"/>
      <c r="F105" s="114"/>
      <c r="G105" s="114"/>
      <c r="H105" s="114"/>
      <c r="I105" s="114"/>
      <c r="J105" s="115">
        <f>J241</f>
        <v>0</v>
      </c>
      <c r="L105" s="112"/>
    </row>
    <row r="106" spans="2:12" s="10" customFormat="1" ht="19.9" customHeight="1">
      <c r="B106" s="116"/>
      <c r="D106" s="117" t="s">
        <v>1055</v>
      </c>
      <c r="E106" s="118"/>
      <c r="F106" s="118"/>
      <c r="G106" s="118"/>
      <c r="H106" s="118"/>
      <c r="I106" s="118"/>
      <c r="J106" s="119">
        <f>J242</f>
        <v>0</v>
      </c>
      <c r="L106" s="116"/>
    </row>
    <row r="107" spans="2:12" s="9" customFormat="1" ht="24.95" customHeight="1">
      <c r="B107" s="112"/>
      <c r="D107" s="113" t="s">
        <v>124</v>
      </c>
      <c r="E107" s="114"/>
      <c r="F107" s="114"/>
      <c r="G107" s="114"/>
      <c r="H107" s="114"/>
      <c r="I107" s="114"/>
      <c r="J107" s="115">
        <f>J261</f>
        <v>0</v>
      </c>
      <c r="L107" s="112"/>
    </row>
    <row r="108" spans="1:31" s="2" customFormat="1" ht="21.7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6.95" customHeight="1">
      <c r="A109" s="32"/>
      <c r="B109" s="47"/>
      <c r="C109" s="48"/>
      <c r="D109" s="48"/>
      <c r="E109" s="48"/>
      <c r="F109" s="48"/>
      <c r="G109" s="48"/>
      <c r="H109" s="48"/>
      <c r="I109" s="48"/>
      <c r="J109" s="48"/>
      <c r="K109" s="48"/>
      <c r="L109" s="42"/>
      <c r="S109" s="32"/>
      <c r="T109" s="32"/>
      <c r="U109" s="32"/>
      <c r="V109" s="32"/>
      <c r="W109" s="32"/>
      <c r="X109" s="32"/>
      <c r="Y109" s="32"/>
      <c r="Z109" s="32"/>
      <c r="AA109" s="32"/>
      <c r="AB109" s="32"/>
      <c r="AC109" s="32"/>
      <c r="AD109" s="32"/>
      <c r="AE109" s="32"/>
    </row>
    <row r="113" spans="1:31" s="2" customFormat="1" ht="6.95" customHeight="1">
      <c r="A113" s="32"/>
      <c r="B113" s="49"/>
      <c r="C113" s="50"/>
      <c r="D113" s="50"/>
      <c r="E113" s="50"/>
      <c r="F113" s="50"/>
      <c r="G113" s="50"/>
      <c r="H113" s="50"/>
      <c r="I113" s="50"/>
      <c r="J113" s="50"/>
      <c r="K113" s="50"/>
      <c r="L113" s="42"/>
      <c r="S113" s="32"/>
      <c r="T113" s="32"/>
      <c r="U113" s="32"/>
      <c r="V113" s="32"/>
      <c r="W113" s="32"/>
      <c r="X113" s="32"/>
      <c r="Y113" s="32"/>
      <c r="Z113" s="32"/>
      <c r="AA113" s="32"/>
      <c r="AB113" s="32"/>
      <c r="AC113" s="32"/>
      <c r="AD113" s="32"/>
      <c r="AE113" s="32"/>
    </row>
    <row r="114" spans="1:31" s="2" customFormat="1" ht="24.95" customHeight="1">
      <c r="A114" s="32"/>
      <c r="B114" s="33"/>
      <c r="C114" s="21" t="s">
        <v>125</v>
      </c>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2" customHeight="1">
      <c r="A116" s="32"/>
      <c r="B116" s="33"/>
      <c r="C116" s="27" t="s">
        <v>16</v>
      </c>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6.5" customHeight="1">
      <c r="A117" s="32"/>
      <c r="B117" s="33"/>
      <c r="C117" s="32"/>
      <c r="D117" s="32"/>
      <c r="E117" s="242" t="str">
        <f>E7</f>
        <v>Oprava trati v úseku Luka nad Jihlavou-Jihlava</v>
      </c>
      <c r="F117" s="243"/>
      <c r="G117" s="243"/>
      <c r="H117" s="243"/>
      <c r="I117" s="32"/>
      <c r="J117" s="32"/>
      <c r="K117" s="32"/>
      <c r="L117" s="42"/>
      <c r="S117" s="32"/>
      <c r="T117" s="32"/>
      <c r="U117" s="32"/>
      <c r="V117" s="32"/>
      <c r="W117" s="32"/>
      <c r="X117" s="32"/>
      <c r="Y117" s="32"/>
      <c r="Z117" s="32"/>
      <c r="AA117" s="32"/>
      <c r="AB117" s="32"/>
      <c r="AC117" s="32"/>
      <c r="AD117" s="32"/>
      <c r="AE117" s="32"/>
    </row>
    <row r="118" spans="1:31" s="2" customFormat="1" ht="12" customHeight="1">
      <c r="A118" s="32"/>
      <c r="B118" s="33"/>
      <c r="C118" s="27" t="s">
        <v>110</v>
      </c>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6.5" customHeight="1">
      <c r="A119" s="32"/>
      <c r="B119" s="33"/>
      <c r="C119" s="32"/>
      <c r="D119" s="32"/>
      <c r="E119" s="232" t="str">
        <f>E9</f>
        <v>SO 01-21-02 - Železniční propustek v km188,999</v>
      </c>
      <c r="F119" s="241"/>
      <c r="G119" s="241"/>
      <c r="H119" s="241"/>
      <c r="I119" s="32"/>
      <c r="J119" s="32"/>
      <c r="K119" s="32"/>
      <c r="L119" s="42"/>
      <c r="S119" s="32"/>
      <c r="T119" s="32"/>
      <c r="U119" s="32"/>
      <c r="V119" s="32"/>
      <c r="W119" s="32"/>
      <c r="X119" s="32"/>
      <c r="Y119" s="32"/>
      <c r="Z119" s="32"/>
      <c r="AA119" s="32"/>
      <c r="AB119" s="32"/>
      <c r="AC119" s="32"/>
      <c r="AD119" s="32"/>
      <c r="AE119" s="32"/>
    </row>
    <row r="120" spans="1:31" s="2" customFormat="1" ht="6.95" customHeight="1">
      <c r="A120" s="32"/>
      <c r="B120" s="33"/>
      <c r="C120" s="32"/>
      <c r="D120" s="32"/>
      <c r="E120" s="32"/>
      <c r="F120" s="32"/>
      <c r="G120" s="32"/>
      <c r="H120" s="32"/>
      <c r="I120" s="32"/>
      <c r="J120" s="32"/>
      <c r="K120" s="32"/>
      <c r="L120" s="42"/>
      <c r="S120" s="32"/>
      <c r="T120" s="32"/>
      <c r="U120" s="32"/>
      <c r="V120" s="32"/>
      <c r="W120" s="32"/>
      <c r="X120" s="32"/>
      <c r="Y120" s="32"/>
      <c r="Z120" s="32"/>
      <c r="AA120" s="32"/>
      <c r="AB120" s="32"/>
      <c r="AC120" s="32"/>
      <c r="AD120" s="32"/>
      <c r="AE120" s="32"/>
    </row>
    <row r="121" spans="1:31" s="2" customFormat="1" ht="12" customHeight="1">
      <c r="A121" s="32"/>
      <c r="B121" s="33"/>
      <c r="C121" s="27" t="s">
        <v>20</v>
      </c>
      <c r="D121" s="32"/>
      <c r="E121" s="32"/>
      <c r="F121" s="25" t="str">
        <f>F12</f>
        <v xml:space="preserve"> </v>
      </c>
      <c r="G121" s="32"/>
      <c r="H121" s="32"/>
      <c r="I121" s="27" t="s">
        <v>22</v>
      </c>
      <c r="J121" s="55" t="str">
        <f>IF(J12="","",J12)</f>
        <v>Vyplň údaj</v>
      </c>
      <c r="K121" s="32"/>
      <c r="L121" s="42"/>
      <c r="S121" s="32"/>
      <c r="T121" s="32"/>
      <c r="U121" s="32"/>
      <c r="V121" s="32"/>
      <c r="W121" s="32"/>
      <c r="X121" s="32"/>
      <c r="Y121" s="32"/>
      <c r="Z121" s="32"/>
      <c r="AA121" s="32"/>
      <c r="AB121" s="32"/>
      <c r="AC121" s="32"/>
      <c r="AD121" s="32"/>
      <c r="AE121" s="32"/>
    </row>
    <row r="122" spans="1:31" s="2" customFormat="1" ht="6.95" customHeight="1">
      <c r="A122" s="32"/>
      <c r="B122" s="33"/>
      <c r="C122" s="32"/>
      <c r="D122" s="32"/>
      <c r="E122" s="32"/>
      <c r="F122" s="32"/>
      <c r="G122" s="32"/>
      <c r="H122" s="32"/>
      <c r="I122" s="32"/>
      <c r="J122" s="32"/>
      <c r="K122" s="32"/>
      <c r="L122" s="42"/>
      <c r="S122" s="32"/>
      <c r="T122" s="32"/>
      <c r="U122" s="32"/>
      <c r="V122" s="32"/>
      <c r="W122" s="32"/>
      <c r="X122" s="32"/>
      <c r="Y122" s="32"/>
      <c r="Z122" s="32"/>
      <c r="AA122" s="32"/>
      <c r="AB122" s="32"/>
      <c r="AC122" s="32"/>
      <c r="AD122" s="32"/>
      <c r="AE122" s="32"/>
    </row>
    <row r="123" spans="1:31" s="2" customFormat="1" ht="15.2" customHeight="1">
      <c r="A123" s="32"/>
      <c r="B123" s="33"/>
      <c r="C123" s="27" t="s">
        <v>23</v>
      </c>
      <c r="D123" s="32"/>
      <c r="E123" s="32"/>
      <c r="F123" s="25" t="str">
        <f>E15</f>
        <v>Správa železnic s.o.</v>
      </c>
      <c r="G123" s="32"/>
      <c r="H123" s="32"/>
      <c r="I123" s="27" t="s">
        <v>29</v>
      </c>
      <c r="J123" s="30" t="str">
        <f>E21</f>
        <v xml:space="preserve"> </v>
      </c>
      <c r="K123" s="32"/>
      <c r="L123" s="42"/>
      <c r="S123" s="32"/>
      <c r="T123" s="32"/>
      <c r="U123" s="32"/>
      <c r="V123" s="32"/>
      <c r="W123" s="32"/>
      <c r="X123" s="32"/>
      <c r="Y123" s="32"/>
      <c r="Z123" s="32"/>
      <c r="AA123" s="32"/>
      <c r="AB123" s="32"/>
      <c r="AC123" s="32"/>
      <c r="AD123" s="32"/>
      <c r="AE123" s="32"/>
    </row>
    <row r="124" spans="1:31" s="2" customFormat="1" ht="15.2" customHeight="1">
      <c r="A124" s="32"/>
      <c r="B124" s="33"/>
      <c r="C124" s="27" t="s">
        <v>27</v>
      </c>
      <c r="D124" s="32"/>
      <c r="E124" s="32"/>
      <c r="F124" s="25" t="str">
        <f>IF(E18="","",E18)</f>
        <v>Vyplň údaj</v>
      </c>
      <c r="G124" s="32"/>
      <c r="H124" s="32"/>
      <c r="I124" s="27" t="s">
        <v>31</v>
      </c>
      <c r="J124" s="30" t="str">
        <f>E24</f>
        <v>Sagasta s.r.o.</v>
      </c>
      <c r="K124" s="32"/>
      <c r="L124" s="42"/>
      <c r="S124" s="32"/>
      <c r="T124" s="32"/>
      <c r="U124" s="32"/>
      <c r="V124" s="32"/>
      <c r="W124" s="32"/>
      <c r="X124" s="32"/>
      <c r="Y124" s="32"/>
      <c r="Z124" s="32"/>
      <c r="AA124" s="32"/>
      <c r="AB124" s="32"/>
      <c r="AC124" s="32"/>
      <c r="AD124" s="32"/>
      <c r="AE124" s="32"/>
    </row>
    <row r="125" spans="1:31" s="2" customFormat="1" ht="10.35" customHeight="1">
      <c r="A125" s="32"/>
      <c r="B125" s="33"/>
      <c r="C125" s="32"/>
      <c r="D125" s="32"/>
      <c r="E125" s="32"/>
      <c r="F125" s="32"/>
      <c r="G125" s="32"/>
      <c r="H125" s="32"/>
      <c r="I125" s="32"/>
      <c r="J125" s="32"/>
      <c r="K125" s="32"/>
      <c r="L125" s="42"/>
      <c r="S125" s="32"/>
      <c r="T125" s="32"/>
      <c r="U125" s="32"/>
      <c r="V125" s="32"/>
      <c r="W125" s="32"/>
      <c r="X125" s="32"/>
      <c r="Y125" s="32"/>
      <c r="Z125" s="32"/>
      <c r="AA125" s="32"/>
      <c r="AB125" s="32"/>
      <c r="AC125" s="32"/>
      <c r="AD125" s="32"/>
      <c r="AE125" s="32"/>
    </row>
    <row r="126" spans="1:31" s="11" customFormat="1" ht="29.25" customHeight="1">
      <c r="A126" s="120"/>
      <c r="B126" s="121"/>
      <c r="C126" s="122" t="s">
        <v>126</v>
      </c>
      <c r="D126" s="123" t="s">
        <v>59</v>
      </c>
      <c r="E126" s="123" t="s">
        <v>55</v>
      </c>
      <c r="F126" s="123" t="s">
        <v>56</v>
      </c>
      <c r="G126" s="123" t="s">
        <v>127</v>
      </c>
      <c r="H126" s="123" t="s">
        <v>128</v>
      </c>
      <c r="I126" s="123" t="s">
        <v>129</v>
      </c>
      <c r="J126" s="124" t="s">
        <v>114</v>
      </c>
      <c r="K126" s="125" t="s">
        <v>130</v>
      </c>
      <c r="L126" s="126"/>
      <c r="M126" s="62" t="s">
        <v>1</v>
      </c>
      <c r="N126" s="63" t="s">
        <v>38</v>
      </c>
      <c r="O126" s="63" t="s">
        <v>131</v>
      </c>
      <c r="P126" s="63" t="s">
        <v>132</v>
      </c>
      <c r="Q126" s="63" t="s">
        <v>133</v>
      </c>
      <c r="R126" s="63" t="s">
        <v>134</v>
      </c>
      <c r="S126" s="63" t="s">
        <v>135</v>
      </c>
      <c r="T126" s="64" t="s">
        <v>136</v>
      </c>
      <c r="U126" s="120"/>
      <c r="V126" s="120"/>
      <c r="W126" s="120"/>
      <c r="X126" s="120"/>
      <c r="Y126" s="120"/>
      <c r="Z126" s="120"/>
      <c r="AA126" s="120"/>
      <c r="AB126" s="120"/>
      <c r="AC126" s="120"/>
      <c r="AD126" s="120"/>
      <c r="AE126" s="120"/>
    </row>
    <row r="127" spans="1:63" s="2" customFormat="1" ht="22.9" customHeight="1">
      <c r="A127" s="32"/>
      <c r="B127" s="33"/>
      <c r="C127" s="69" t="s">
        <v>137</v>
      </c>
      <c r="D127" s="32"/>
      <c r="E127" s="32"/>
      <c r="F127" s="32"/>
      <c r="G127" s="32"/>
      <c r="H127" s="32"/>
      <c r="I127" s="32"/>
      <c r="J127" s="127">
        <f>BK127</f>
        <v>0</v>
      </c>
      <c r="K127" s="32"/>
      <c r="L127" s="33"/>
      <c r="M127" s="65"/>
      <c r="N127" s="56"/>
      <c r="O127" s="66"/>
      <c r="P127" s="128">
        <f>P128+P241+P261</f>
        <v>0</v>
      </c>
      <c r="Q127" s="66"/>
      <c r="R127" s="128">
        <f>R128+R241+R261</f>
        <v>0</v>
      </c>
      <c r="S127" s="66"/>
      <c r="T127" s="129">
        <f>T128+T241+T261</f>
        <v>0</v>
      </c>
      <c r="U127" s="32"/>
      <c r="V127" s="32"/>
      <c r="W127" s="32"/>
      <c r="X127" s="32"/>
      <c r="Y127" s="32"/>
      <c r="Z127" s="32"/>
      <c r="AA127" s="32"/>
      <c r="AB127" s="32"/>
      <c r="AC127" s="32"/>
      <c r="AD127" s="32"/>
      <c r="AE127" s="32"/>
      <c r="AT127" s="17" t="s">
        <v>73</v>
      </c>
      <c r="AU127" s="17" t="s">
        <v>116</v>
      </c>
      <c r="BK127" s="130">
        <f>BK128+BK241+BK261</f>
        <v>0</v>
      </c>
    </row>
    <row r="128" spans="2:63" s="12" customFormat="1" ht="25.9" customHeight="1">
      <c r="B128" s="131"/>
      <c r="D128" s="132" t="s">
        <v>73</v>
      </c>
      <c r="E128" s="133" t="s">
        <v>138</v>
      </c>
      <c r="F128" s="133" t="s">
        <v>139</v>
      </c>
      <c r="I128" s="134"/>
      <c r="J128" s="135">
        <f>BK128</f>
        <v>0</v>
      </c>
      <c r="L128" s="131"/>
      <c r="M128" s="136"/>
      <c r="N128" s="137"/>
      <c r="O128" s="137"/>
      <c r="P128" s="138">
        <f>P129+P160+P211+P214+P229+P238</f>
        <v>0</v>
      </c>
      <c r="Q128" s="137"/>
      <c r="R128" s="138">
        <f>R129+R160+R211+R214+R229+R238</f>
        <v>0</v>
      </c>
      <c r="S128" s="137"/>
      <c r="T128" s="139">
        <f>T129+T160+T211+T214+T229+T238</f>
        <v>0</v>
      </c>
      <c r="AR128" s="132" t="s">
        <v>82</v>
      </c>
      <c r="AT128" s="140" t="s">
        <v>73</v>
      </c>
      <c r="AU128" s="140" t="s">
        <v>74</v>
      </c>
      <c r="AY128" s="132" t="s">
        <v>140</v>
      </c>
      <c r="BK128" s="141">
        <f>BK129+BK160+BK211+BK214+BK229+BK238</f>
        <v>0</v>
      </c>
    </row>
    <row r="129" spans="2:63" s="12" customFormat="1" ht="22.9" customHeight="1">
      <c r="B129" s="131"/>
      <c r="D129" s="132" t="s">
        <v>73</v>
      </c>
      <c r="E129" s="142" t="s">
        <v>82</v>
      </c>
      <c r="F129" s="142" t="s">
        <v>141</v>
      </c>
      <c r="I129" s="134"/>
      <c r="J129" s="143">
        <f>BK129</f>
        <v>0</v>
      </c>
      <c r="L129" s="131"/>
      <c r="M129" s="136"/>
      <c r="N129" s="137"/>
      <c r="O129" s="137"/>
      <c r="P129" s="138">
        <f>SUM(P130:P159)</f>
        <v>0</v>
      </c>
      <c r="Q129" s="137"/>
      <c r="R129" s="138">
        <f>SUM(R130:R159)</f>
        <v>0</v>
      </c>
      <c r="S129" s="137"/>
      <c r="T129" s="139">
        <f>SUM(T130:T159)</f>
        <v>0</v>
      </c>
      <c r="AR129" s="132" t="s">
        <v>82</v>
      </c>
      <c r="AT129" s="140" t="s">
        <v>73</v>
      </c>
      <c r="AU129" s="140" t="s">
        <v>82</v>
      </c>
      <c r="AY129" s="132" t="s">
        <v>140</v>
      </c>
      <c r="BK129" s="141">
        <f>SUM(BK130:BK159)</f>
        <v>0</v>
      </c>
    </row>
    <row r="130" spans="1:65" s="2" customFormat="1" ht="37.9" customHeight="1">
      <c r="A130" s="32"/>
      <c r="B130" s="144"/>
      <c r="C130" s="145" t="s">
        <v>82</v>
      </c>
      <c r="D130" s="145" t="s">
        <v>143</v>
      </c>
      <c r="E130" s="146" t="s">
        <v>1056</v>
      </c>
      <c r="F130" s="147" t="s">
        <v>1057</v>
      </c>
      <c r="G130" s="148" t="s">
        <v>385</v>
      </c>
      <c r="H130" s="149">
        <v>78.78</v>
      </c>
      <c r="I130" s="150"/>
      <c r="J130" s="151">
        <f>ROUND(I130*H130,2)</f>
        <v>0</v>
      </c>
      <c r="K130" s="152"/>
      <c r="L130" s="33"/>
      <c r="M130" s="153" t="s">
        <v>1</v>
      </c>
      <c r="N130" s="154" t="s">
        <v>39</v>
      </c>
      <c r="O130" s="58"/>
      <c r="P130" s="155">
        <f>O130*H130</f>
        <v>0</v>
      </c>
      <c r="Q130" s="155">
        <v>0</v>
      </c>
      <c r="R130" s="155">
        <f>Q130*H130</f>
        <v>0</v>
      </c>
      <c r="S130" s="155">
        <v>0</v>
      </c>
      <c r="T130" s="156">
        <f>S130*H130</f>
        <v>0</v>
      </c>
      <c r="U130" s="32"/>
      <c r="V130" s="32"/>
      <c r="W130" s="32"/>
      <c r="X130" s="32"/>
      <c r="Y130" s="32"/>
      <c r="Z130" s="32"/>
      <c r="AA130" s="32"/>
      <c r="AB130" s="32"/>
      <c r="AC130" s="32"/>
      <c r="AD130" s="32"/>
      <c r="AE130" s="32"/>
      <c r="AR130" s="157" t="s">
        <v>147</v>
      </c>
      <c r="AT130" s="157" t="s">
        <v>143</v>
      </c>
      <c r="AU130" s="157" t="s">
        <v>84</v>
      </c>
      <c r="AY130" s="17" t="s">
        <v>140</v>
      </c>
      <c r="BE130" s="158">
        <f>IF(N130="základní",J130,0)</f>
        <v>0</v>
      </c>
      <c r="BF130" s="158">
        <f>IF(N130="snížená",J130,0)</f>
        <v>0</v>
      </c>
      <c r="BG130" s="158">
        <f>IF(N130="zákl. přenesená",J130,0)</f>
        <v>0</v>
      </c>
      <c r="BH130" s="158">
        <f>IF(N130="sníž. přenesená",J130,0)</f>
        <v>0</v>
      </c>
      <c r="BI130" s="158">
        <f>IF(N130="nulová",J130,0)</f>
        <v>0</v>
      </c>
      <c r="BJ130" s="17" t="s">
        <v>82</v>
      </c>
      <c r="BK130" s="158">
        <f>ROUND(I130*H130,2)</f>
        <v>0</v>
      </c>
      <c r="BL130" s="17" t="s">
        <v>147</v>
      </c>
      <c r="BM130" s="157" t="s">
        <v>84</v>
      </c>
    </row>
    <row r="131" spans="1:47" s="2" customFormat="1" ht="29.25">
      <c r="A131" s="32"/>
      <c r="B131" s="33"/>
      <c r="C131" s="32"/>
      <c r="D131" s="159" t="s">
        <v>149</v>
      </c>
      <c r="E131" s="32"/>
      <c r="F131" s="160" t="s">
        <v>1057</v>
      </c>
      <c r="G131" s="32"/>
      <c r="H131" s="32"/>
      <c r="I131" s="161"/>
      <c r="J131" s="32"/>
      <c r="K131" s="32"/>
      <c r="L131" s="33"/>
      <c r="M131" s="162"/>
      <c r="N131" s="163"/>
      <c r="O131" s="58"/>
      <c r="P131" s="58"/>
      <c r="Q131" s="58"/>
      <c r="R131" s="58"/>
      <c r="S131" s="58"/>
      <c r="T131" s="59"/>
      <c r="U131" s="32"/>
      <c r="V131" s="32"/>
      <c r="W131" s="32"/>
      <c r="X131" s="32"/>
      <c r="Y131" s="32"/>
      <c r="Z131" s="32"/>
      <c r="AA131" s="32"/>
      <c r="AB131" s="32"/>
      <c r="AC131" s="32"/>
      <c r="AD131" s="32"/>
      <c r="AE131" s="32"/>
      <c r="AT131" s="17" t="s">
        <v>149</v>
      </c>
      <c r="AU131" s="17" t="s">
        <v>84</v>
      </c>
    </row>
    <row r="132" spans="2:51" s="13" customFormat="1" ht="12">
      <c r="B132" s="175"/>
      <c r="D132" s="159" t="s">
        <v>196</v>
      </c>
      <c r="E132" s="182" t="s">
        <v>1</v>
      </c>
      <c r="F132" s="176" t="s">
        <v>1216</v>
      </c>
      <c r="H132" s="177">
        <v>78.78</v>
      </c>
      <c r="I132" s="178"/>
      <c r="L132" s="175"/>
      <c r="M132" s="179"/>
      <c r="N132" s="180"/>
      <c r="O132" s="180"/>
      <c r="P132" s="180"/>
      <c r="Q132" s="180"/>
      <c r="R132" s="180"/>
      <c r="S132" s="180"/>
      <c r="T132" s="181"/>
      <c r="AT132" s="182" t="s">
        <v>196</v>
      </c>
      <c r="AU132" s="182" t="s">
        <v>84</v>
      </c>
      <c r="AV132" s="13" t="s">
        <v>84</v>
      </c>
      <c r="AW132" s="13" t="s">
        <v>30</v>
      </c>
      <c r="AX132" s="13" t="s">
        <v>74</v>
      </c>
      <c r="AY132" s="182" t="s">
        <v>140</v>
      </c>
    </row>
    <row r="133" spans="2:51" s="14" customFormat="1" ht="12">
      <c r="B133" s="187"/>
      <c r="D133" s="159" t="s">
        <v>196</v>
      </c>
      <c r="E133" s="188" t="s">
        <v>1</v>
      </c>
      <c r="F133" s="189" t="s">
        <v>1059</v>
      </c>
      <c r="H133" s="190">
        <v>78.78</v>
      </c>
      <c r="I133" s="191"/>
      <c r="L133" s="187"/>
      <c r="M133" s="192"/>
      <c r="N133" s="193"/>
      <c r="O133" s="193"/>
      <c r="P133" s="193"/>
      <c r="Q133" s="193"/>
      <c r="R133" s="193"/>
      <c r="S133" s="193"/>
      <c r="T133" s="194"/>
      <c r="AT133" s="188" t="s">
        <v>196</v>
      </c>
      <c r="AU133" s="188" t="s">
        <v>84</v>
      </c>
      <c r="AV133" s="14" t="s">
        <v>147</v>
      </c>
      <c r="AW133" s="14" t="s">
        <v>30</v>
      </c>
      <c r="AX133" s="14" t="s">
        <v>82</v>
      </c>
      <c r="AY133" s="188" t="s">
        <v>140</v>
      </c>
    </row>
    <row r="134" spans="1:65" s="2" customFormat="1" ht="49.15" customHeight="1">
      <c r="A134" s="32"/>
      <c r="B134" s="144"/>
      <c r="C134" s="145" t="s">
        <v>84</v>
      </c>
      <c r="D134" s="145" t="s">
        <v>143</v>
      </c>
      <c r="E134" s="146" t="s">
        <v>1060</v>
      </c>
      <c r="F134" s="147" t="s">
        <v>1061</v>
      </c>
      <c r="G134" s="148" t="s">
        <v>385</v>
      </c>
      <c r="H134" s="149">
        <v>78.78</v>
      </c>
      <c r="I134" s="150"/>
      <c r="J134" s="151">
        <f>ROUND(I134*H134,2)</f>
        <v>0</v>
      </c>
      <c r="K134" s="152"/>
      <c r="L134" s="33"/>
      <c r="M134" s="153" t="s">
        <v>1</v>
      </c>
      <c r="N134" s="154" t="s">
        <v>39</v>
      </c>
      <c r="O134" s="58"/>
      <c r="P134" s="155">
        <f>O134*H134</f>
        <v>0</v>
      </c>
      <c r="Q134" s="155">
        <v>0</v>
      </c>
      <c r="R134" s="155">
        <f>Q134*H134</f>
        <v>0</v>
      </c>
      <c r="S134" s="155">
        <v>0</v>
      </c>
      <c r="T134" s="156">
        <f>S134*H134</f>
        <v>0</v>
      </c>
      <c r="U134" s="32"/>
      <c r="V134" s="32"/>
      <c r="W134" s="32"/>
      <c r="X134" s="32"/>
      <c r="Y134" s="32"/>
      <c r="Z134" s="32"/>
      <c r="AA134" s="32"/>
      <c r="AB134" s="32"/>
      <c r="AC134" s="32"/>
      <c r="AD134" s="32"/>
      <c r="AE134" s="32"/>
      <c r="AR134" s="157" t="s">
        <v>147</v>
      </c>
      <c r="AT134" s="157" t="s">
        <v>143</v>
      </c>
      <c r="AU134" s="157" t="s">
        <v>84</v>
      </c>
      <c r="AY134" s="17" t="s">
        <v>140</v>
      </c>
      <c r="BE134" s="158">
        <f>IF(N134="základní",J134,0)</f>
        <v>0</v>
      </c>
      <c r="BF134" s="158">
        <f>IF(N134="snížená",J134,0)</f>
        <v>0</v>
      </c>
      <c r="BG134" s="158">
        <f>IF(N134="zákl. přenesená",J134,0)</f>
        <v>0</v>
      </c>
      <c r="BH134" s="158">
        <f>IF(N134="sníž. přenesená",J134,0)</f>
        <v>0</v>
      </c>
      <c r="BI134" s="158">
        <f>IF(N134="nulová",J134,0)</f>
        <v>0</v>
      </c>
      <c r="BJ134" s="17" t="s">
        <v>82</v>
      </c>
      <c r="BK134" s="158">
        <f>ROUND(I134*H134,2)</f>
        <v>0</v>
      </c>
      <c r="BL134" s="17" t="s">
        <v>147</v>
      </c>
      <c r="BM134" s="157" t="s">
        <v>147</v>
      </c>
    </row>
    <row r="135" spans="1:47" s="2" customFormat="1" ht="29.25">
      <c r="A135" s="32"/>
      <c r="B135" s="33"/>
      <c r="C135" s="32"/>
      <c r="D135" s="159" t="s">
        <v>149</v>
      </c>
      <c r="E135" s="32"/>
      <c r="F135" s="160" t="s">
        <v>1061</v>
      </c>
      <c r="G135" s="32"/>
      <c r="H135" s="32"/>
      <c r="I135" s="161"/>
      <c r="J135" s="32"/>
      <c r="K135" s="32"/>
      <c r="L135" s="33"/>
      <c r="M135" s="162"/>
      <c r="N135" s="163"/>
      <c r="O135" s="58"/>
      <c r="P135" s="58"/>
      <c r="Q135" s="58"/>
      <c r="R135" s="58"/>
      <c r="S135" s="58"/>
      <c r="T135" s="59"/>
      <c r="U135" s="32"/>
      <c r="V135" s="32"/>
      <c r="W135" s="32"/>
      <c r="X135" s="32"/>
      <c r="Y135" s="32"/>
      <c r="Z135" s="32"/>
      <c r="AA135" s="32"/>
      <c r="AB135" s="32"/>
      <c r="AC135" s="32"/>
      <c r="AD135" s="32"/>
      <c r="AE135" s="32"/>
      <c r="AT135" s="17" t="s">
        <v>149</v>
      </c>
      <c r="AU135" s="17" t="s">
        <v>84</v>
      </c>
    </row>
    <row r="136" spans="2:51" s="13" customFormat="1" ht="12">
      <c r="B136" s="175"/>
      <c r="D136" s="159" t="s">
        <v>196</v>
      </c>
      <c r="E136" s="182" t="s">
        <v>1</v>
      </c>
      <c r="F136" s="176" t="s">
        <v>1216</v>
      </c>
      <c r="H136" s="177">
        <v>78.78</v>
      </c>
      <c r="I136" s="178"/>
      <c r="L136" s="175"/>
      <c r="M136" s="179"/>
      <c r="N136" s="180"/>
      <c r="O136" s="180"/>
      <c r="P136" s="180"/>
      <c r="Q136" s="180"/>
      <c r="R136" s="180"/>
      <c r="S136" s="180"/>
      <c r="T136" s="181"/>
      <c r="AT136" s="182" t="s">
        <v>196</v>
      </c>
      <c r="AU136" s="182" t="s">
        <v>84</v>
      </c>
      <c r="AV136" s="13" t="s">
        <v>84</v>
      </c>
      <c r="AW136" s="13" t="s">
        <v>30</v>
      </c>
      <c r="AX136" s="13" t="s">
        <v>74</v>
      </c>
      <c r="AY136" s="182" t="s">
        <v>140</v>
      </c>
    </row>
    <row r="137" spans="2:51" s="14" customFormat="1" ht="12">
      <c r="B137" s="187"/>
      <c r="D137" s="159" t="s">
        <v>196</v>
      </c>
      <c r="E137" s="188" t="s">
        <v>1</v>
      </c>
      <c r="F137" s="189" t="s">
        <v>1059</v>
      </c>
      <c r="H137" s="190">
        <v>78.78</v>
      </c>
      <c r="I137" s="191"/>
      <c r="L137" s="187"/>
      <c r="M137" s="192"/>
      <c r="N137" s="193"/>
      <c r="O137" s="193"/>
      <c r="P137" s="193"/>
      <c r="Q137" s="193"/>
      <c r="R137" s="193"/>
      <c r="S137" s="193"/>
      <c r="T137" s="194"/>
      <c r="AT137" s="188" t="s">
        <v>196</v>
      </c>
      <c r="AU137" s="188" t="s">
        <v>84</v>
      </c>
      <c r="AV137" s="14" t="s">
        <v>147</v>
      </c>
      <c r="AW137" s="14" t="s">
        <v>30</v>
      </c>
      <c r="AX137" s="14" t="s">
        <v>82</v>
      </c>
      <c r="AY137" s="188" t="s">
        <v>140</v>
      </c>
    </row>
    <row r="138" spans="1:65" s="2" customFormat="1" ht="62.65" customHeight="1">
      <c r="A138" s="32"/>
      <c r="B138" s="144"/>
      <c r="C138" s="145" t="s">
        <v>172</v>
      </c>
      <c r="D138" s="145" t="s">
        <v>143</v>
      </c>
      <c r="E138" s="146" t="s">
        <v>1062</v>
      </c>
      <c r="F138" s="147" t="s">
        <v>1063</v>
      </c>
      <c r="G138" s="148" t="s">
        <v>385</v>
      </c>
      <c r="H138" s="149">
        <v>78.78</v>
      </c>
      <c r="I138" s="150"/>
      <c r="J138" s="151">
        <f>ROUND(I138*H138,2)</f>
        <v>0</v>
      </c>
      <c r="K138" s="152"/>
      <c r="L138" s="33"/>
      <c r="M138" s="153" t="s">
        <v>1</v>
      </c>
      <c r="N138" s="154" t="s">
        <v>39</v>
      </c>
      <c r="O138" s="58"/>
      <c r="P138" s="155">
        <f>O138*H138</f>
        <v>0</v>
      </c>
      <c r="Q138" s="155">
        <v>0</v>
      </c>
      <c r="R138" s="155">
        <f>Q138*H138</f>
        <v>0</v>
      </c>
      <c r="S138" s="155">
        <v>0</v>
      </c>
      <c r="T138" s="156">
        <f>S138*H138</f>
        <v>0</v>
      </c>
      <c r="U138" s="32"/>
      <c r="V138" s="32"/>
      <c r="W138" s="32"/>
      <c r="X138" s="32"/>
      <c r="Y138" s="32"/>
      <c r="Z138" s="32"/>
      <c r="AA138" s="32"/>
      <c r="AB138" s="32"/>
      <c r="AC138" s="32"/>
      <c r="AD138" s="32"/>
      <c r="AE138" s="32"/>
      <c r="AR138" s="157" t="s">
        <v>147</v>
      </c>
      <c r="AT138" s="157" t="s">
        <v>143</v>
      </c>
      <c r="AU138" s="157" t="s">
        <v>84</v>
      </c>
      <c r="AY138" s="17" t="s">
        <v>140</v>
      </c>
      <c r="BE138" s="158">
        <f>IF(N138="základní",J138,0)</f>
        <v>0</v>
      </c>
      <c r="BF138" s="158">
        <f>IF(N138="snížená",J138,0)</f>
        <v>0</v>
      </c>
      <c r="BG138" s="158">
        <f>IF(N138="zákl. přenesená",J138,0)</f>
        <v>0</v>
      </c>
      <c r="BH138" s="158">
        <f>IF(N138="sníž. přenesená",J138,0)</f>
        <v>0</v>
      </c>
      <c r="BI138" s="158">
        <f>IF(N138="nulová",J138,0)</f>
        <v>0</v>
      </c>
      <c r="BJ138" s="17" t="s">
        <v>82</v>
      </c>
      <c r="BK138" s="158">
        <f>ROUND(I138*H138,2)</f>
        <v>0</v>
      </c>
      <c r="BL138" s="17" t="s">
        <v>147</v>
      </c>
      <c r="BM138" s="157" t="s">
        <v>554</v>
      </c>
    </row>
    <row r="139" spans="1:47" s="2" customFormat="1" ht="39">
      <c r="A139" s="32"/>
      <c r="B139" s="33"/>
      <c r="C139" s="32"/>
      <c r="D139" s="159" t="s">
        <v>149</v>
      </c>
      <c r="E139" s="32"/>
      <c r="F139" s="160" t="s">
        <v>1063</v>
      </c>
      <c r="G139" s="32"/>
      <c r="H139" s="32"/>
      <c r="I139" s="161"/>
      <c r="J139" s="32"/>
      <c r="K139" s="32"/>
      <c r="L139" s="33"/>
      <c r="M139" s="162"/>
      <c r="N139" s="163"/>
      <c r="O139" s="58"/>
      <c r="P139" s="58"/>
      <c r="Q139" s="58"/>
      <c r="R139" s="58"/>
      <c r="S139" s="58"/>
      <c r="T139" s="59"/>
      <c r="U139" s="32"/>
      <c r="V139" s="32"/>
      <c r="W139" s="32"/>
      <c r="X139" s="32"/>
      <c r="Y139" s="32"/>
      <c r="Z139" s="32"/>
      <c r="AA139" s="32"/>
      <c r="AB139" s="32"/>
      <c r="AC139" s="32"/>
      <c r="AD139" s="32"/>
      <c r="AE139" s="32"/>
      <c r="AT139" s="17" t="s">
        <v>149</v>
      </c>
      <c r="AU139" s="17" t="s">
        <v>84</v>
      </c>
    </row>
    <row r="140" spans="2:51" s="13" customFormat="1" ht="12">
      <c r="B140" s="175"/>
      <c r="D140" s="159" t="s">
        <v>196</v>
      </c>
      <c r="E140" s="182" t="s">
        <v>1</v>
      </c>
      <c r="F140" s="176" t="s">
        <v>1216</v>
      </c>
      <c r="H140" s="177">
        <v>78.78</v>
      </c>
      <c r="I140" s="178"/>
      <c r="L140" s="175"/>
      <c r="M140" s="179"/>
      <c r="N140" s="180"/>
      <c r="O140" s="180"/>
      <c r="P140" s="180"/>
      <c r="Q140" s="180"/>
      <c r="R140" s="180"/>
      <c r="S140" s="180"/>
      <c r="T140" s="181"/>
      <c r="AT140" s="182" t="s">
        <v>196</v>
      </c>
      <c r="AU140" s="182" t="s">
        <v>84</v>
      </c>
      <c r="AV140" s="13" t="s">
        <v>84</v>
      </c>
      <c r="AW140" s="13" t="s">
        <v>30</v>
      </c>
      <c r="AX140" s="13" t="s">
        <v>74</v>
      </c>
      <c r="AY140" s="182" t="s">
        <v>140</v>
      </c>
    </row>
    <row r="141" spans="2:51" s="14" customFormat="1" ht="12">
      <c r="B141" s="187"/>
      <c r="D141" s="159" t="s">
        <v>196</v>
      </c>
      <c r="E141" s="188" t="s">
        <v>1</v>
      </c>
      <c r="F141" s="189" t="s">
        <v>1059</v>
      </c>
      <c r="H141" s="190">
        <v>78.78</v>
      </c>
      <c r="I141" s="191"/>
      <c r="L141" s="187"/>
      <c r="M141" s="192"/>
      <c r="N141" s="193"/>
      <c r="O141" s="193"/>
      <c r="P141" s="193"/>
      <c r="Q141" s="193"/>
      <c r="R141" s="193"/>
      <c r="S141" s="193"/>
      <c r="T141" s="194"/>
      <c r="AT141" s="188" t="s">
        <v>196</v>
      </c>
      <c r="AU141" s="188" t="s">
        <v>84</v>
      </c>
      <c r="AV141" s="14" t="s">
        <v>147</v>
      </c>
      <c r="AW141" s="14" t="s">
        <v>30</v>
      </c>
      <c r="AX141" s="14" t="s">
        <v>82</v>
      </c>
      <c r="AY141" s="188" t="s">
        <v>140</v>
      </c>
    </row>
    <row r="142" spans="1:65" s="2" customFormat="1" ht="66.75" customHeight="1">
      <c r="A142" s="32"/>
      <c r="B142" s="144"/>
      <c r="C142" s="145" t="s">
        <v>147</v>
      </c>
      <c r="D142" s="145" t="s">
        <v>143</v>
      </c>
      <c r="E142" s="146" t="s">
        <v>399</v>
      </c>
      <c r="F142" s="147" t="s">
        <v>1064</v>
      </c>
      <c r="G142" s="148" t="s">
        <v>385</v>
      </c>
      <c r="H142" s="149">
        <v>393.9</v>
      </c>
      <c r="I142" s="150"/>
      <c r="J142" s="151">
        <f>ROUND(I142*H142,2)</f>
        <v>0</v>
      </c>
      <c r="K142" s="152"/>
      <c r="L142" s="33"/>
      <c r="M142" s="153" t="s">
        <v>1</v>
      </c>
      <c r="N142" s="154" t="s">
        <v>39</v>
      </c>
      <c r="O142" s="58"/>
      <c r="P142" s="155">
        <f>O142*H142</f>
        <v>0</v>
      </c>
      <c r="Q142" s="155">
        <v>0</v>
      </c>
      <c r="R142" s="155">
        <f>Q142*H142</f>
        <v>0</v>
      </c>
      <c r="S142" s="155">
        <v>0</v>
      </c>
      <c r="T142" s="156">
        <f>S142*H142</f>
        <v>0</v>
      </c>
      <c r="U142" s="32"/>
      <c r="V142" s="32"/>
      <c r="W142" s="32"/>
      <c r="X142" s="32"/>
      <c r="Y142" s="32"/>
      <c r="Z142" s="32"/>
      <c r="AA142" s="32"/>
      <c r="AB142" s="32"/>
      <c r="AC142" s="32"/>
      <c r="AD142" s="32"/>
      <c r="AE142" s="32"/>
      <c r="AR142" s="157" t="s">
        <v>147</v>
      </c>
      <c r="AT142" s="157" t="s">
        <v>143</v>
      </c>
      <c r="AU142" s="157" t="s">
        <v>84</v>
      </c>
      <c r="AY142" s="17" t="s">
        <v>140</v>
      </c>
      <c r="BE142" s="158">
        <f>IF(N142="základní",J142,0)</f>
        <v>0</v>
      </c>
      <c r="BF142" s="158">
        <f>IF(N142="snížená",J142,0)</f>
        <v>0</v>
      </c>
      <c r="BG142" s="158">
        <f>IF(N142="zákl. přenesená",J142,0)</f>
        <v>0</v>
      </c>
      <c r="BH142" s="158">
        <f>IF(N142="sníž. přenesená",J142,0)</f>
        <v>0</v>
      </c>
      <c r="BI142" s="158">
        <f>IF(N142="nulová",J142,0)</f>
        <v>0</v>
      </c>
      <c r="BJ142" s="17" t="s">
        <v>82</v>
      </c>
      <c r="BK142" s="158">
        <f>ROUND(I142*H142,2)</f>
        <v>0</v>
      </c>
      <c r="BL142" s="17" t="s">
        <v>147</v>
      </c>
      <c r="BM142" s="157" t="s">
        <v>163</v>
      </c>
    </row>
    <row r="143" spans="1:47" s="2" customFormat="1" ht="48.75">
      <c r="A143" s="32"/>
      <c r="B143" s="33"/>
      <c r="C143" s="32"/>
      <c r="D143" s="159" t="s">
        <v>149</v>
      </c>
      <c r="E143" s="32"/>
      <c r="F143" s="160" t="s">
        <v>402</v>
      </c>
      <c r="G143" s="32"/>
      <c r="H143" s="32"/>
      <c r="I143" s="161"/>
      <c r="J143" s="32"/>
      <c r="K143" s="32"/>
      <c r="L143" s="33"/>
      <c r="M143" s="162"/>
      <c r="N143" s="163"/>
      <c r="O143" s="58"/>
      <c r="P143" s="58"/>
      <c r="Q143" s="58"/>
      <c r="R143" s="58"/>
      <c r="S143" s="58"/>
      <c r="T143" s="59"/>
      <c r="U143" s="32"/>
      <c r="V143" s="32"/>
      <c r="W143" s="32"/>
      <c r="X143" s="32"/>
      <c r="Y143" s="32"/>
      <c r="Z143" s="32"/>
      <c r="AA143" s="32"/>
      <c r="AB143" s="32"/>
      <c r="AC143" s="32"/>
      <c r="AD143" s="32"/>
      <c r="AE143" s="32"/>
      <c r="AT143" s="17" t="s">
        <v>149</v>
      </c>
      <c r="AU143" s="17" t="s">
        <v>84</v>
      </c>
    </row>
    <row r="144" spans="2:51" s="13" customFormat="1" ht="12">
      <c r="B144" s="175"/>
      <c r="D144" s="159" t="s">
        <v>196</v>
      </c>
      <c r="E144" s="182" t="s">
        <v>1</v>
      </c>
      <c r="F144" s="176" t="s">
        <v>1217</v>
      </c>
      <c r="H144" s="177">
        <v>393.9</v>
      </c>
      <c r="I144" s="178"/>
      <c r="L144" s="175"/>
      <c r="M144" s="179"/>
      <c r="N144" s="180"/>
      <c r="O144" s="180"/>
      <c r="P144" s="180"/>
      <c r="Q144" s="180"/>
      <c r="R144" s="180"/>
      <c r="S144" s="180"/>
      <c r="T144" s="181"/>
      <c r="AT144" s="182" t="s">
        <v>196</v>
      </c>
      <c r="AU144" s="182" t="s">
        <v>84</v>
      </c>
      <c r="AV144" s="13" t="s">
        <v>84</v>
      </c>
      <c r="AW144" s="13" t="s">
        <v>30</v>
      </c>
      <c r="AX144" s="13" t="s">
        <v>74</v>
      </c>
      <c r="AY144" s="182" t="s">
        <v>140</v>
      </c>
    </row>
    <row r="145" spans="2:51" s="14" customFormat="1" ht="12">
      <c r="B145" s="187"/>
      <c r="D145" s="159" t="s">
        <v>196</v>
      </c>
      <c r="E145" s="188" t="s">
        <v>1</v>
      </c>
      <c r="F145" s="189" t="s">
        <v>1059</v>
      </c>
      <c r="H145" s="190">
        <v>393.9</v>
      </c>
      <c r="I145" s="191"/>
      <c r="L145" s="187"/>
      <c r="M145" s="192"/>
      <c r="N145" s="193"/>
      <c r="O145" s="193"/>
      <c r="P145" s="193"/>
      <c r="Q145" s="193"/>
      <c r="R145" s="193"/>
      <c r="S145" s="193"/>
      <c r="T145" s="194"/>
      <c r="AT145" s="188" t="s">
        <v>196</v>
      </c>
      <c r="AU145" s="188" t="s">
        <v>84</v>
      </c>
      <c r="AV145" s="14" t="s">
        <v>147</v>
      </c>
      <c r="AW145" s="14" t="s">
        <v>30</v>
      </c>
      <c r="AX145" s="14" t="s">
        <v>82</v>
      </c>
      <c r="AY145" s="188" t="s">
        <v>140</v>
      </c>
    </row>
    <row r="146" spans="1:65" s="2" customFormat="1" ht="44.25" customHeight="1">
      <c r="A146" s="32"/>
      <c r="B146" s="144"/>
      <c r="C146" s="145" t="s">
        <v>151</v>
      </c>
      <c r="D146" s="145" t="s">
        <v>143</v>
      </c>
      <c r="E146" s="146" t="s">
        <v>1066</v>
      </c>
      <c r="F146" s="147" t="s">
        <v>553</v>
      </c>
      <c r="G146" s="148" t="s">
        <v>342</v>
      </c>
      <c r="H146" s="149">
        <v>149.682</v>
      </c>
      <c r="I146" s="150"/>
      <c r="J146" s="151">
        <f>ROUND(I146*H146,2)</f>
        <v>0</v>
      </c>
      <c r="K146" s="152"/>
      <c r="L146" s="33"/>
      <c r="M146" s="153" t="s">
        <v>1</v>
      </c>
      <c r="N146" s="154" t="s">
        <v>39</v>
      </c>
      <c r="O146" s="58"/>
      <c r="P146" s="155">
        <f>O146*H146</f>
        <v>0</v>
      </c>
      <c r="Q146" s="155">
        <v>0</v>
      </c>
      <c r="R146" s="155">
        <f>Q146*H146</f>
        <v>0</v>
      </c>
      <c r="S146" s="155">
        <v>0</v>
      </c>
      <c r="T146" s="156">
        <f>S146*H146</f>
        <v>0</v>
      </c>
      <c r="U146" s="32"/>
      <c r="V146" s="32"/>
      <c r="W146" s="32"/>
      <c r="X146" s="32"/>
      <c r="Y146" s="32"/>
      <c r="Z146" s="32"/>
      <c r="AA146" s="32"/>
      <c r="AB146" s="32"/>
      <c r="AC146" s="32"/>
      <c r="AD146" s="32"/>
      <c r="AE146" s="32"/>
      <c r="AR146" s="157" t="s">
        <v>147</v>
      </c>
      <c r="AT146" s="157" t="s">
        <v>143</v>
      </c>
      <c r="AU146" s="157" t="s">
        <v>84</v>
      </c>
      <c r="AY146" s="17" t="s">
        <v>140</v>
      </c>
      <c r="BE146" s="158">
        <f>IF(N146="základní",J146,0)</f>
        <v>0</v>
      </c>
      <c r="BF146" s="158">
        <f>IF(N146="snížená",J146,0)</f>
        <v>0</v>
      </c>
      <c r="BG146" s="158">
        <f>IF(N146="zákl. přenesená",J146,0)</f>
        <v>0</v>
      </c>
      <c r="BH146" s="158">
        <f>IF(N146="sníž. přenesená",J146,0)</f>
        <v>0</v>
      </c>
      <c r="BI146" s="158">
        <f>IF(N146="nulová",J146,0)</f>
        <v>0</v>
      </c>
      <c r="BJ146" s="17" t="s">
        <v>82</v>
      </c>
      <c r="BK146" s="158">
        <f>ROUND(I146*H146,2)</f>
        <v>0</v>
      </c>
      <c r="BL146" s="17" t="s">
        <v>147</v>
      </c>
      <c r="BM146" s="157" t="s">
        <v>801</v>
      </c>
    </row>
    <row r="147" spans="1:47" s="2" customFormat="1" ht="29.25">
      <c r="A147" s="32"/>
      <c r="B147" s="33"/>
      <c r="C147" s="32"/>
      <c r="D147" s="159" t="s">
        <v>149</v>
      </c>
      <c r="E147" s="32"/>
      <c r="F147" s="160" t="s">
        <v>553</v>
      </c>
      <c r="G147" s="32"/>
      <c r="H147" s="32"/>
      <c r="I147" s="161"/>
      <c r="J147" s="32"/>
      <c r="K147" s="32"/>
      <c r="L147" s="33"/>
      <c r="M147" s="162"/>
      <c r="N147" s="163"/>
      <c r="O147" s="58"/>
      <c r="P147" s="58"/>
      <c r="Q147" s="58"/>
      <c r="R147" s="58"/>
      <c r="S147" s="58"/>
      <c r="T147" s="59"/>
      <c r="U147" s="32"/>
      <c r="V147" s="32"/>
      <c r="W147" s="32"/>
      <c r="X147" s="32"/>
      <c r="Y147" s="32"/>
      <c r="Z147" s="32"/>
      <c r="AA147" s="32"/>
      <c r="AB147" s="32"/>
      <c r="AC147" s="32"/>
      <c r="AD147" s="32"/>
      <c r="AE147" s="32"/>
      <c r="AT147" s="17" t="s">
        <v>149</v>
      </c>
      <c r="AU147" s="17" t="s">
        <v>84</v>
      </c>
    </row>
    <row r="148" spans="2:51" s="13" customFormat="1" ht="12">
      <c r="B148" s="175"/>
      <c r="D148" s="159" t="s">
        <v>196</v>
      </c>
      <c r="E148" s="182" t="s">
        <v>1</v>
      </c>
      <c r="F148" s="176" t="s">
        <v>1218</v>
      </c>
      <c r="H148" s="177">
        <v>149.682</v>
      </c>
      <c r="I148" s="178"/>
      <c r="L148" s="175"/>
      <c r="M148" s="179"/>
      <c r="N148" s="180"/>
      <c r="O148" s="180"/>
      <c r="P148" s="180"/>
      <c r="Q148" s="180"/>
      <c r="R148" s="180"/>
      <c r="S148" s="180"/>
      <c r="T148" s="181"/>
      <c r="AT148" s="182" t="s">
        <v>196</v>
      </c>
      <c r="AU148" s="182" t="s">
        <v>84</v>
      </c>
      <c r="AV148" s="13" t="s">
        <v>84</v>
      </c>
      <c r="AW148" s="13" t="s">
        <v>30</v>
      </c>
      <c r="AX148" s="13" t="s">
        <v>74</v>
      </c>
      <c r="AY148" s="182" t="s">
        <v>140</v>
      </c>
    </row>
    <row r="149" spans="2:51" s="14" customFormat="1" ht="12">
      <c r="B149" s="187"/>
      <c r="D149" s="159" t="s">
        <v>196</v>
      </c>
      <c r="E149" s="188" t="s">
        <v>1</v>
      </c>
      <c r="F149" s="189" t="s">
        <v>1059</v>
      </c>
      <c r="H149" s="190">
        <v>149.682</v>
      </c>
      <c r="I149" s="191"/>
      <c r="L149" s="187"/>
      <c r="M149" s="192"/>
      <c r="N149" s="193"/>
      <c r="O149" s="193"/>
      <c r="P149" s="193"/>
      <c r="Q149" s="193"/>
      <c r="R149" s="193"/>
      <c r="S149" s="193"/>
      <c r="T149" s="194"/>
      <c r="AT149" s="188" t="s">
        <v>196</v>
      </c>
      <c r="AU149" s="188" t="s">
        <v>84</v>
      </c>
      <c r="AV149" s="14" t="s">
        <v>147</v>
      </c>
      <c r="AW149" s="14" t="s">
        <v>30</v>
      </c>
      <c r="AX149" s="14" t="s">
        <v>82</v>
      </c>
      <c r="AY149" s="188" t="s">
        <v>140</v>
      </c>
    </row>
    <row r="150" spans="1:65" s="2" customFormat="1" ht="37.9" customHeight="1">
      <c r="A150" s="32"/>
      <c r="B150" s="144"/>
      <c r="C150" s="145" t="s">
        <v>554</v>
      </c>
      <c r="D150" s="145" t="s">
        <v>143</v>
      </c>
      <c r="E150" s="146" t="s">
        <v>1068</v>
      </c>
      <c r="F150" s="147" t="s">
        <v>1069</v>
      </c>
      <c r="G150" s="148" t="s">
        <v>385</v>
      </c>
      <c r="H150" s="149">
        <v>78.78</v>
      </c>
      <c r="I150" s="150"/>
      <c r="J150" s="151">
        <f>ROUND(I150*H150,2)</f>
        <v>0</v>
      </c>
      <c r="K150" s="152"/>
      <c r="L150" s="33"/>
      <c r="M150" s="153" t="s">
        <v>1</v>
      </c>
      <c r="N150" s="154" t="s">
        <v>39</v>
      </c>
      <c r="O150" s="58"/>
      <c r="P150" s="155">
        <f>O150*H150</f>
        <v>0</v>
      </c>
      <c r="Q150" s="155">
        <v>0</v>
      </c>
      <c r="R150" s="155">
        <f>Q150*H150</f>
        <v>0</v>
      </c>
      <c r="S150" s="155">
        <v>0</v>
      </c>
      <c r="T150" s="156">
        <f>S150*H150</f>
        <v>0</v>
      </c>
      <c r="U150" s="32"/>
      <c r="V150" s="32"/>
      <c r="W150" s="32"/>
      <c r="X150" s="32"/>
      <c r="Y150" s="32"/>
      <c r="Z150" s="32"/>
      <c r="AA150" s="32"/>
      <c r="AB150" s="32"/>
      <c r="AC150" s="32"/>
      <c r="AD150" s="32"/>
      <c r="AE150" s="32"/>
      <c r="AR150" s="157" t="s">
        <v>147</v>
      </c>
      <c r="AT150" s="157" t="s">
        <v>143</v>
      </c>
      <c r="AU150" s="157" t="s">
        <v>84</v>
      </c>
      <c r="AY150" s="17" t="s">
        <v>140</v>
      </c>
      <c r="BE150" s="158">
        <f>IF(N150="základní",J150,0)</f>
        <v>0</v>
      </c>
      <c r="BF150" s="158">
        <f>IF(N150="snížená",J150,0)</f>
        <v>0</v>
      </c>
      <c r="BG150" s="158">
        <f>IF(N150="zákl. přenesená",J150,0)</f>
        <v>0</v>
      </c>
      <c r="BH150" s="158">
        <f>IF(N150="sníž. přenesená",J150,0)</f>
        <v>0</v>
      </c>
      <c r="BI150" s="158">
        <f>IF(N150="nulová",J150,0)</f>
        <v>0</v>
      </c>
      <c r="BJ150" s="17" t="s">
        <v>82</v>
      </c>
      <c r="BK150" s="158">
        <f>ROUND(I150*H150,2)</f>
        <v>0</v>
      </c>
      <c r="BL150" s="17" t="s">
        <v>147</v>
      </c>
      <c r="BM150" s="157" t="s">
        <v>624</v>
      </c>
    </row>
    <row r="151" spans="1:47" s="2" customFormat="1" ht="19.5">
      <c r="A151" s="32"/>
      <c r="B151" s="33"/>
      <c r="C151" s="32"/>
      <c r="D151" s="159" t="s">
        <v>149</v>
      </c>
      <c r="E151" s="32"/>
      <c r="F151" s="160" t="s">
        <v>1069</v>
      </c>
      <c r="G151" s="32"/>
      <c r="H151" s="32"/>
      <c r="I151" s="161"/>
      <c r="J151" s="32"/>
      <c r="K151" s="32"/>
      <c r="L151" s="33"/>
      <c r="M151" s="162"/>
      <c r="N151" s="163"/>
      <c r="O151" s="58"/>
      <c r="P151" s="58"/>
      <c r="Q151" s="58"/>
      <c r="R151" s="58"/>
      <c r="S151" s="58"/>
      <c r="T151" s="59"/>
      <c r="U151" s="32"/>
      <c r="V151" s="32"/>
      <c r="W151" s="32"/>
      <c r="X151" s="32"/>
      <c r="Y151" s="32"/>
      <c r="Z151" s="32"/>
      <c r="AA151" s="32"/>
      <c r="AB151" s="32"/>
      <c r="AC151" s="32"/>
      <c r="AD151" s="32"/>
      <c r="AE151" s="32"/>
      <c r="AT151" s="17" t="s">
        <v>149</v>
      </c>
      <c r="AU151" s="17" t="s">
        <v>84</v>
      </c>
    </row>
    <row r="152" spans="2:51" s="13" customFormat="1" ht="12">
      <c r="B152" s="175"/>
      <c r="D152" s="159" t="s">
        <v>196</v>
      </c>
      <c r="E152" s="182" t="s">
        <v>1</v>
      </c>
      <c r="F152" s="176" t="s">
        <v>1219</v>
      </c>
      <c r="H152" s="177">
        <v>78.78</v>
      </c>
      <c r="I152" s="178"/>
      <c r="L152" s="175"/>
      <c r="M152" s="179"/>
      <c r="N152" s="180"/>
      <c r="O152" s="180"/>
      <c r="P152" s="180"/>
      <c r="Q152" s="180"/>
      <c r="R152" s="180"/>
      <c r="S152" s="180"/>
      <c r="T152" s="181"/>
      <c r="AT152" s="182" t="s">
        <v>196</v>
      </c>
      <c r="AU152" s="182" t="s">
        <v>84</v>
      </c>
      <c r="AV152" s="13" t="s">
        <v>84</v>
      </c>
      <c r="AW152" s="13" t="s">
        <v>30</v>
      </c>
      <c r="AX152" s="13" t="s">
        <v>74</v>
      </c>
      <c r="AY152" s="182" t="s">
        <v>140</v>
      </c>
    </row>
    <row r="153" spans="2:51" s="14" customFormat="1" ht="12">
      <c r="B153" s="187"/>
      <c r="D153" s="159" t="s">
        <v>196</v>
      </c>
      <c r="E153" s="188" t="s">
        <v>1</v>
      </c>
      <c r="F153" s="189" t="s">
        <v>1059</v>
      </c>
      <c r="H153" s="190">
        <v>78.78</v>
      </c>
      <c r="I153" s="191"/>
      <c r="L153" s="187"/>
      <c r="M153" s="192"/>
      <c r="N153" s="193"/>
      <c r="O153" s="193"/>
      <c r="P153" s="193"/>
      <c r="Q153" s="193"/>
      <c r="R153" s="193"/>
      <c r="S153" s="193"/>
      <c r="T153" s="194"/>
      <c r="AT153" s="188" t="s">
        <v>196</v>
      </c>
      <c r="AU153" s="188" t="s">
        <v>84</v>
      </c>
      <c r="AV153" s="14" t="s">
        <v>147</v>
      </c>
      <c r="AW153" s="14" t="s">
        <v>30</v>
      </c>
      <c r="AX153" s="14" t="s">
        <v>82</v>
      </c>
      <c r="AY153" s="188" t="s">
        <v>140</v>
      </c>
    </row>
    <row r="154" spans="1:65" s="2" customFormat="1" ht="66.75" customHeight="1">
      <c r="A154" s="32"/>
      <c r="B154" s="144"/>
      <c r="C154" s="145" t="s">
        <v>181</v>
      </c>
      <c r="D154" s="145" t="s">
        <v>143</v>
      </c>
      <c r="E154" s="146" t="s">
        <v>1071</v>
      </c>
      <c r="F154" s="147" t="s">
        <v>1072</v>
      </c>
      <c r="G154" s="148" t="s">
        <v>385</v>
      </c>
      <c r="H154" s="149">
        <v>60.99</v>
      </c>
      <c r="I154" s="150"/>
      <c r="J154" s="151">
        <f>ROUND(I154*H154,2)</f>
        <v>0</v>
      </c>
      <c r="K154" s="152"/>
      <c r="L154" s="33"/>
      <c r="M154" s="153" t="s">
        <v>1</v>
      </c>
      <c r="N154" s="154" t="s">
        <v>39</v>
      </c>
      <c r="O154" s="58"/>
      <c r="P154" s="155">
        <f>O154*H154</f>
        <v>0</v>
      </c>
      <c r="Q154" s="155">
        <v>0</v>
      </c>
      <c r="R154" s="155">
        <f>Q154*H154</f>
        <v>0</v>
      </c>
      <c r="S154" s="155">
        <v>0</v>
      </c>
      <c r="T154" s="156">
        <f>S154*H154</f>
        <v>0</v>
      </c>
      <c r="U154" s="32"/>
      <c r="V154" s="32"/>
      <c r="W154" s="32"/>
      <c r="X154" s="32"/>
      <c r="Y154" s="32"/>
      <c r="Z154" s="32"/>
      <c r="AA154" s="32"/>
      <c r="AB154" s="32"/>
      <c r="AC154" s="32"/>
      <c r="AD154" s="32"/>
      <c r="AE154" s="32"/>
      <c r="AR154" s="157" t="s">
        <v>147</v>
      </c>
      <c r="AT154" s="157" t="s">
        <v>143</v>
      </c>
      <c r="AU154" s="157" t="s">
        <v>84</v>
      </c>
      <c r="AY154" s="17" t="s">
        <v>140</v>
      </c>
      <c r="BE154" s="158">
        <f>IF(N154="základní",J154,0)</f>
        <v>0</v>
      </c>
      <c r="BF154" s="158">
        <f>IF(N154="snížená",J154,0)</f>
        <v>0</v>
      </c>
      <c r="BG154" s="158">
        <f>IF(N154="zákl. přenesená",J154,0)</f>
        <v>0</v>
      </c>
      <c r="BH154" s="158">
        <f>IF(N154="sníž. přenesená",J154,0)</f>
        <v>0</v>
      </c>
      <c r="BI154" s="158">
        <f>IF(N154="nulová",J154,0)</f>
        <v>0</v>
      </c>
      <c r="BJ154" s="17" t="s">
        <v>82</v>
      </c>
      <c r="BK154" s="158">
        <f>ROUND(I154*H154,2)</f>
        <v>0</v>
      </c>
      <c r="BL154" s="17" t="s">
        <v>147</v>
      </c>
      <c r="BM154" s="157" t="s">
        <v>629</v>
      </c>
    </row>
    <row r="155" spans="1:47" s="2" customFormat="1" ht="39">
      <c r="A155" s="32"/>
      <c r="B155" s="33"/>
      <c r="C155" s="32"/>
      <c r="D155" s="159" t="s">
        <v>149</v>
      </c>
      <c r="E155" s="32"/>
      <c r="F155" s="160" t="s">
        <v>1072</v>
      </c>
      <c r="G155" s="32"/>
      <c r="H155" s="32"/>
      <c r="I155" s="161"/>
      <c r="J155" s="32"/>
      <c r="K155" s="32"/>
      <c r="L155" s="33"/>
      <c r="M155" s="162"/>
      <c r="N155" s="163"/>
      <c r="O155" s="58"/>
      <c r="P155" s="58"/>
      <c r="Q155" s="58"/>
      <c r="R155" s="58"/>
      <c r="S155" s="58"/>
      <c r="T155" s="59"/>
      <c r="U155" s="32"/>
      <c r="V155" s="32"/>
      <c r="W155" s="32"/>
      <c r="X155" s="32"/>
      <c r="Y155" s="32"/>
      <c r="Z155" s="32"/>
      <c r="AA155" s="32"/>
      <c r="AB155" s="32"/>
      <c r="AC155" s="32"/>
      <c r="AD155" s="32"/>
      <c r="AE155" s="32"/>
      <c r="AT155" s="17" t="s">
        <v>149</v>
      </c>
      <c r="AU155" s="17" t="s">
        <v>84</v>
      </c>
    </row>
    <row r="156" spans="2:51" s="13" customFormat="1" ht="12">
      <c r="B156" s="175"/>
      <c r="D156" s="159" t="s">
        <v>196</v>
      </c>
      <c r="E156" s="182" t="s">
        <v>1</v>
      </c>
      <c r="F156" s="176" t="s">
        <v>1220</v>
      </c>
      <c r="H156" s="177">
        <v>60.99</v>
      </c>
      <c r="I156" s="178"/>
      <c r="L156" s="175"/>
      <c r="M156" s="179"/>
      <c r="N156" s="180"/>
      <c r="O156" s="180"/>
      <c r="P156" s="180"/>
      <c r="Q156" s="180"/>
      <c r="R156" s="180"/>
      <c r="S156" s="180"/>
      <c r="T156" s="181"/>
      <c r="AT156" s="182" t="s">
        <v>196</v>
      </c>
      <c r="AU156" s="182" t="s">
        <v>84</v>
      </c>
      <c r="AV156" s="13" t="s">
        <v>84</v>
      </c>
      <c r="AW156" s="13" t="s">
        <v>30</v>
      </c>
      <c r="AX156" s="13" t="s">
        <v>74</v>
      </c>
      <c r="AY156" s="182" t="s">
        <v>140</v>
      </c>
    </row>
    <row r="157" spans="2:51" s="14" customFormat="1" ht="12">
      <c r="B157" s="187"/>
      <c r="D157" s="159" t="s">
        <v>196</v>
      </c>
      <c r="E157" s="188" t="s">
        <v>1</v>
      </c>
      <c r="F157" s="189" t="s">
        <v>1059</v>
      </c>
      <c r="H157" s="190">
        <v>60.99</v>
      </c>
      <c r="I157" s="191"/>
      <c r="L157" s="187"/>
      <c r="M157" s="192"/>
      <c r="N157" s="193"/>
      <c r="O157" s="193"/>
      <c r="P157" s="193"/>
      <c r="Q157" s="193"/>
      <c r="R157" s="193"/>
      <c r="S157" s="193"/>
      <c r="T157" s="194"/>
      <c r="AT157" s="188" t="s">
        <v>196</v>
      </c>
      <c r="AU157" s="188" t="s">
        <v>84</v>
      </c>
      <c r="AV157" s="14" t="s">
        <v>147</v>
      </c>
      <c r="AW157" s="14" t="s">
        <v>30</v>
      </c>
      <c r="AX157" s="14" t="s">
        <v>82</v>
      </c>
      <c r="AY157" s="188" t="s">
        <v>140</v>
      </c>
    </row>
    <row r="158" spans="1:65" s="2" customFormat="1" ht="16.5" customHeight="1">
      <c r="A158" s="32"/>
      <c r="B158" s="144"/>
      <c r="C158" s="164" t="s">
        <v>163</v>
      </c>
      <c r="D158" s="164" t="s">
        <v>160</v>
      </c>
      <c r="E158" s="165" t="s">
        <v>1075</v>
      </c>
      <c r="F158" s="166" t="s">
        <v>1076</v>
      </c>
      <c r="G158" s="167" t="s">
        <v>342</v>
      </c>
      <c r="H158" s="168">
        <v>128.079</v>
      </c>
      <c r="I158" s="169"/>
      <c r="J158" s="170">
        <f>ROUND(I158*H158,2)</f>
        <v>0</v>
      </c>
      <c r="K158" s="171"/>
      <c r="L158" s="172"/>
      <c r="M158" s="173" t="s">
        <v>1</v>
      </c>
      <c r="N158" s="174" t="s">
        <v>39</v>
      </c>
      <c r="O158" s="58"/>
      <c r="P158" s="155">
        <f>O158*H158</f>
        <v>0</v>
      </c>
      <c r="Q158" s="155">
        <v>0</v>
      </c>
      <c r="R158" s="155">
        <f>Q158*H158</f>
        <v>0</v>
      </c>
      <c r="S158" s="155">
        <v>0</v>
      </c>
      <c r="T158" s="156">
        <f>S158*H158</f>
        <v>0</v>
      </c>
      <c r="U158" s="32"/>
      <c r="V158" s="32"/>
      <c r="W158" s="32"/>
      <c r="X158" s="32"/>
      <c r="Y158" s="32"/>
      <c r="Z158" s="32"/>
      <c r="AA158" s="32"/>
      <c r="AB158" s="32"/>
      <c r="AC158" s="32"/>
      <c r="AD158" s="32"/>
      <c r="AE158" s="32"/>
      <c r="AR158" s="157" t="s">
        <v>163</v>
      </c>
      <c r="AT158" s="157" t="s">
        <v>160</v>
      </c>
      <c r="AU158" s="157" t="s">
        <v>84</v>
      </c>
      <c r="AY158" s="17" t="s">
        <v>140</v>
      </c>
      <c r="BE158" s="158">
        <f>IF(N158="základní",J158,0)</f>
        <v>0</v>
      </c>
      <c r="BF158" s="158">
        <f>IF(N158="snížená",J158,0)</f>
        <v>0</v>
      </c>
      <c r="BG158" s="158">
        <f>IF(N158="zákl. přenesená",J158,0)</f>
        <v>0</v>
      </c>
      <c r="BH158" s="158">
        <f>IF(N158="sníž. přenesená",J158,0)</f>
        <v>0</v>
      </c>
      <c r="BI158" s="158">
        <f>IF(N158="nulová",J158,0)</f>
        <v>0</v>
      </c>
      <c r="BJ158" s="17" t="s">
        <v>82</v>
      </c>
      <c r="BK158" s="158">
        <f>ROUND(I158*H158,2)</f>
        <v>0</v>
      </c>
      <c r="BL158" s="17" t="s">
        <v>147</v>
      </c>
      <c r="BM158" s="157" t="s">
        <v>301</v>
      </c>
    </row>
    <row r="159" spans="1:47" s="2" customFormat="1" ht="12">
      <c r="A159" s="32"/>
      <c r="B159" s="33"/>
      <c r="C159" s="32"/>
      <c r="D159" s="159" t="s">
        <v>149</v>
      </c>
      <c r="E159" s="32"/>
      <c r="F159" s="160" t="s">
        <v>1076</v>
      </c>
      <c r="G159" s="32"/>
      <c r="H159" s="32"/>
      <c r="I159" s="161"/>
      <c r="J159" s="32"/>
      <c r="K159" s="32"/>
      <c r="L159" s="33"/>
      <c r="M159" s="162"/>
      <c r="N159" s="163"/>
      <c r="O159" s="58"/>
      <c r="P159" s="58"/>
      <c r="Q159" s="58"/>
      <c r="R159" s="58"/>
      <c r="S159" s="58"/>
      <c r="T159" s="59"/>
      <c r="U159" s="32"/>
      <c r="V159" s="32"/>
      <c r="W159" s="32"/>
      <c r="X159" s="32"/>
      <c r="Y159" s="32"/>
      <c r="Z159" s="32"/>
      <c r="AA159" s="32"/>
      <c r="AB159" s="32"/>
      <c r="AC159" s="32"/>
      <c r="AD159" s="32"/>
      <c r="AE159" s="32"/>
      <c r="AT159" s="17" t="s">
        <v>149</v>
      </c>
      <c r="AU159" s="17" t="s">
        <v>84</v>
      </c>
    </row>
    <row r="160" spans="2:63" s="12" customFormat="1" ht="22.9" customHeight="1">
      <c r="B160" s="131"/>
      <c r="D160" s="132" t="s">
        <v>73</v>
      </c>
      <c r="E160" s="142" t="s">
        <v>84</v>
      </c>
      <c r="F160" s="142" t="s">
        <v>646</v>
      </c>
      <c r="I160" s="134"/>
      <c r="J160" s="143">
        <f>BK160</f>
        <v>0</v>
      </c>
      <c r="L160" s="131"/>
      <c r="M160" s="136"/>
      <c r="N160" s="137"/>
      <c r="O160" s="137"/>
      <c r="P160" s="138">
        <f>P161+SUM(P162:P193)</f>
        <v>0</v>
      </c>
      <c r="Q160" s="137"/>
      <c r="R160" s="138">
        <f>R161+SUM(R162:R193)</f>
        <v>0</v>
      </c>
      <c r="S160" s="137"/>
      <c r="T160" s="139">
        <f>T161+SUM(T162:T193)</f>
        <v>0</v>
      </c>
      <c r="AR160" s="132" t="s">
        <v>82</v>
      </c>
      <c r="AT160" s="140" t="s">
        <v>73</v>
      </c>
      <c r="AU160" s="140" t="s">
        <v>82</v>
      </c>
      <c r="AY160" s="132" t="s">
        <v>140</v>
      </c>
      <c r="BK160" s="141">
        <f>BK161+SUM(BK162:BK193)</f>
        <v>0</v>
      </c>
    </row>
    <row r="161" spans="1:65" s="2" customFormat="1" ht="24.2" customHeight="1">
      <c r="A161" s="32"/>
      <c r="B161" s="144"/>
      <c r="C161" s="145" t="s">
        <v>277</v>
      </c>
      <c r="D161" s="145" t="s">
        <v>143</v>
      </c>
      <c r="E161" s="146" t="s">
        <v>1221</v>
      </c>
      <c r="F161" s="147" t="s">
        <v>1222</v>
      </c>
      <c r="G161" s="148" t="s">
        <v>385</v>
      </c>
      <c r="H161" s="149">
        <v>5.142</v>
      </c>
      <c r="I161" s="150"/>
      <c r="J161" s="151">
        <f>ROUND(I161*H161,2)</f>
        <v>0</v>
      </c>
      <c r="K161" s="152"/>
      <c r="L161" s="33"/>
      <c r="M161" s="153" t="s">
        <v>1</v>
      </c>
      <c r="N161" s="154" t="s">
        <v>39</v>
      </c>
      <c r="O161" s="58"/>
      <c r="P161" s="155">
        <f>O161*H161</f>
        <v>0</v>
      </c>
      <c r="Q161" s="155">
        <v>0</v>
      </c>
      <c r="R161" s="155">
        <f>Q161*H161</f>
        <v>0</v>
      </c>
      <c r="S161" s="155">
        <v>0</v>
      </c>
      <c r="T161" s="156">
        <f>S161*H161</f>
        <v>0</v>
      </c>
      <c r="U161" s="32"/>
      <c r="V161" s="32"/>
      <c r="W161" s="32"/>
      <c r="X161" s="32"/>
      <c r="Y161" s="32"/>
      <c r="Z161" s="32"/>
      <c r="AA161" s="32"/>
      <c r="AB161" s="32"/>
      <c r="AC161" s="32"/>
      <c r="AD161" s="32"/>
      <c r="AE161" s="32"/>
      <c r="AR161" s="157" t="s">
        <v>147</v>
      </c>
      <c r="AT161" s="157" t="s">
        <v>143</v>
      </c>
      <c r="AU161" s="157" t="s">
        <v>84</v>
      </c>
      <c r="AY161" s="17" t="s">
        <v>140</v>
      </c>
      <c r="BE161" s="158">
        <f>IF(N161="základní",J161,0)</f>
        <v>0</v>
      </c>
      <c r="BF161" s="158">
        <f>IF(N161="snížená",J161,0)</f>
        <v>0</v>
      </c>
      <c r="BG161" s="158">
        <f>IF(N161="zákl. přenesená",J161,0)</f>
        <v>0</v>
      </c>
      <c r="BH161" s="158">
        <f>IF(N161="sníž. přenesená",J161,0)</f>
        <v>0</v>
      </c>
      <c r="BI161" s="158">
        <f>IF(N161="nulová",J161,0)</f>
        <v>0</v>
      </c>
      <c r="BJ161" s="17" t="s">
        <v>82</v>
      </c>
      <c r="BK161" s="158">
        <f>ROUND(I161*H161,2)</f>
        <v>0</v>
      </c>
      <c r="BL161" s="17" t="s">
        <v>147</v>
      </c>
      <c r="BM161" s="157" t="s">
        <v>260</v>
      </c>
    </row>
    <row r="162" spans="1:47" s="2" customFormat="1" ht="19.5">
      <c r="A162" s="32"/>
      <c r="B162" s="33"/>
      <c r="C162" s="32"/>
      <c r="D162" s="159" t="s">
        <v>149</v>
      </c>
      <c r="E162" s="32"/>
      <c r="F162" s="160" t="s">
        <v>1222</v>
      </c>
      <c r="G162" s="32"/>
      <c r="H162" s="32"/>
      <c r="I162" s="161"/>
      <c r="J162" s="32"/>
      <c r="K162" s="32"/>
      <c r="L162" s="33"/>
      <c r="M162" s="162"/>
      <c r="N162" s="163"/>
      <c r="O162" s="58"/>
      <c r="P162" s="58"/>
      <c r="Q162" s="58"/>
      <c r="R162" s="58"/>
      <c r="S162" s="58"/>
      <c r="T162" s="59"/>
      <c r="U162" s="32"/>
      <c r="V162" s="32"/>
      <c r="W162" s="32"/>
      <c r="X162" s="32"/>
      <c r="Y162" s="32"/>
      <c r="Z162" s="32"/>
      <c r="AA162" s="32"/>
      <c r="AB162" s="32"/>
      <c r="AC162" s="32"/>
      <c r="AD162" s="32"/>
      <c r="AE162" s="32"/>
      <c r="AT162" s="17" t="s">
        <v>149</v>
      </c>
      <c r="AU162" s="17" t="s">
        <v>84</v>
      </c>
    </row>
    <row r="163" spans="2:51" s="13" customFormat="1" ht="12">
      <c r="B163" s="175"/>
      <c r="D163" s="159" t="s">
        <v>196</v>
      </c>
      <c r="E163" s="182" t="s">
        <v>1</v>
      </c>
      <c r="F163" s="176" t="s">
        <v>1223</v>
      </c>
      <c r="H163" s="177">
        <v>5.142</v>
      </c>
      <c r="I163" s="178"/>
      <c r="L163" s="175"/>
      <c r="M163" s="179"/>
      <c r="N163" s="180"/>
      <c r="O163" s="180"/>
      <c r="P163" s="180"/>
      <c r="Q163" s="180"/>
      <c r="R163" s="180"/>
      <c r="S163" s="180"/>
      <c r="T163" s="181"/>
      <c r="AT163" s="182" t="s">
        <v>196</v>
      </c>
      <c r="AU163" s="182" t="s">
        <v>84</v>
      </c>
      <c r="AV163" s="13" t="s">
        <v>84</v>
      </c>
      <c r="AW163" s="13" t="s">
        <v>30</v>
      </c>
      <c r="AX163" s="13" t="s">
        <v>74</v>
      </c>
      <c r="AY163" s="182" t="s">
        <v>140</v>
      </c>
    </row>
    <row r="164" spans="2:51" s="14" customFormat="1" ht="12">
      <c r="B164" s="187"/>
      <c r="D164" s="159" t="s">
        <v>196</v>
      </c>
      <c r="E164" s="188" t="s">
        <v>1</v>
      </c>
      <c r="F164" s="189" t="s">
        <v>1059</v>
      </c>
      <c r="H164" s="190">
        <v>5.142</v>
      </c>
      <c r="I164" s="191"/>
      <c r="L164" s="187"/>
      <c r="M164" s="192"/>
      <c r="N164" s="193"/>
      <c r="O164" s="193"/>
      <c r="P164" s="193"/>
      <c r="Q164" s="193"/>
      <c r="R164" s="193"/>
      <c r="S164" s="193"/>
      <c r="T164" s="194"/>
      <c r="AT164" s="188" t="s">
        <v>196</v>
      </c>
      <c r="AU164" s="188" t="s">
        <v>84</v>
      </c>
      <c r="AV164" s="14" t="s">
        <v>147</v>
      </c>
      <c r="AW164" s="14" t="s">
        <v>30</v>
      </c>
      <c r="AX164" s="14" t="s">
        <v>82</v>
      </c>
      <c r="AY164" s="188" t="s">
        <v>140</v>
      </c>
    </row>
    <row r="165" spans="1:65" s="2" customFormat="1" ht="33" customHeight="1">
      <c r="A165" s="32"/>
      <c r="B165" s="144"/>
      <c r="C165" s="145" t="s">
        <v>801</v>
      </c>
      <c r="D165" s="145" t="s">
        <v>143</v>
      </c>
      <c r="E165" s="146" t="s">
        <v>1224</v>
      </c>
      <c r="F165" s="147" t="s">
        <v>1225</v>
      </c>
      <c r="G165" s="148" t="s">
        <v>385</v>
      </c>
      <c r="H165" s="149">
        <v>5.142</v>
      </c>
      <c r="I165" s="150"/>
      <c r="J165" s="151">
        <f>ROUND(I165*H165,2)</f>
        <v>0</v>
      </c>
      <c r="K165" s="152"/>
      <c r="L165" s="33"/>
      <c r="M165" s="153" t="s">
        <v>1</v>
      </c>
      <c r="N165" s="154" t="s">
        <v>39</v>
      </c>
      <c r="O165" s="58"/>
      <c r="P165" s="155">
        <f>O165*H165</f>
        <v>0</v>
      </c>
      <c r="Q165" s="155">
        <v>0</v>
      </c>
      <c r="R165" s="155">
        <f>Q165*H165</f>
        <v>0</v>
      </c>
      <c r="S165" s="155">
        <v>0</v>
      </c>
      <c r="T165" s="156">
        <f>S165*H165</f>
        <v>0</v>
      </c>
      <c r="U165" s="32"/>
      <c r="V165" s="32"/>
      <c r="W165" s="32"/>
      <c r="X165" s="32"/>
      <c r="Y165" s="32"/>
      <c r="Z165" s="32"/>
      <c r="AA165" s="32"/>
      <c r="AB165" s="32"/>
      <c r="AC165" s="32"/>
      <c r="AD165" s="32"/>
      <c r="AE165" s="32"/>
      <c r="AR165" s="157" t="s">
        <v>147</v>
      </c>
      <c r="AT165" s="157" t="s">
        <v>143</v>
      </c>
      <c r="AU165" s="157" t="s">
        <v>84</v>
      </c>
      <c r="AY165" s="17" t="s">
        <v>140</v>
      </c>
      <c r="BE165" s="158">
        <f>IF(N165="základní",J165,0)</f>
        <v>0</v>
      </c>
      <c r="BF165" s="158">
        <f>IF(N165="snížená",J165,0)</f>
        <v>0</v>
      </c>
      <c r="BG165" s="158">
        <f>IF(N165="zákl. přenesená",J165,0)</f>
        <v>0</v>
      </c>
      <c r="BH165" s="158">
        <f>IF(N165="sníž. přenesená",J165,0)</f>
        <v>0</v>
      </c>
      <c r="BI165" s="158">
        <f>IF(N165="nulová",J165,0)</f>
        <v>0</v>
      </c>
      <c r="BJ165" s="17" t="s">
        <v>82</v>
      </c>
      <c r="BK165" s="158">
        <f>ROUND(I165*H165,2)</f>
        <v>0</v>
      </c>
      <c r="BL165" s="17" t="s">
        <v>147</v>
      </c>
      <c r="BM165" s="157" t="s">
        <v>393</v>
      </c>
    </row>
    <row r="166" spans="1:47" s="2" customFormat="1" ht="19.5">
      <c r="A166" s="32"/>
      <c r="B166" s="33"/>
      <c r="C166" s="32"/>
      <c r="D166" s="159" t="s">
        <v>149</v>
      </c>
      <c r="E166" s="32"/>
      <c r="F166" s="160" t="s">
        <v>1225</v>
      </c>
      <c r="G166" s="32"/>
      <c r="H166" s="32"/>
      <c r="I166" s="161"/>
      <c r="J166" s="32"/>
      <c r="K166" s="32"/>
      <c r="L166" s="33"/>
      <c r="M166" s="162"/>
      <c r="N166" s="163"/>
      <c r="O166" s="58"/>
      <c r="P166" s="58"/>
      <c r="Q166" s="58"/>
      <c r="R166" s="58"/>
      <c r="S166" s="58"/>
      <c r="T166" s="59"/>
      <c r="U166" s="32"/>
      <c r="V166" s="32"/>
      <c r="W166" s="32"/>
      <c r="X166" s="32"/>
      <c r="Y166" s="32"/>
      <c r="Z166" s="32"/>
      <c r="AA166" s="32"/>
      <c r="AB166" s="32"/>
      <c r="AC166" s="32"/>
      <c r="AD166" s="32"/>
      <c r="AE166" s="32"/>
      <c r="AT166" s="17" t="s">
        <v>149</v>
      </c>
      <c r="AU166" s="17" t="s">
        <v>84</v>
      </c>
    </row>
    <row r="167" spans="2:51" s="13" customFormat="1" ht="12">
      <c r="B167" s="175"/>
      <c r="D167" s="159" t="s">
        <v>196</v>
      </c>
      <c r="E167" s="182" t="s">
        <v>1</v>
      </c>
      <c r="F167" s="176" t="s">
        <v>1223</v>
      </c>
      <c r="H167" s="177">
        <v>5.142</v>
      </c>
      <c r="I167" s="178"/>
      <c r="L167" s="175"/>
      <c r="M167" s="179"/>
      <c r="N167" s="180"/>
      <c r="O167" s="180"/>
      <c r="P167" s="180"/>
      <c r="Q167" s="180"/>
      <c r="R167" s="180"/>
      <c r="S167" s="180"/>
      <c r="T167" s="181"/>
      <c r="AT167" s="182" t="s">
        <v>196</v>
      </c>
      <c r="AU167" s="182" t="s">
        <v>84</v>
      </c>
      <c r="AV167" s="13" t="s">
        <v>84</v>
      </c>
      <c r="AW167" s="13" t="s">
        <v>30</v>
      </c>
      <c r="AX167" s="13" t="s">
        <v>74</v>
      </c>
      <c r="AY167" s="182" t="s">
        <v>140</v>
      </c>
    </row>
    <row r="168" spans="2:51" s="14" customFormat="1" ht="12">
      <c r="B168" s="187"/>
      <c r="D168" s="159" t="s">
        <v>196</v>
      </c>
      <c r="E168" s="188" t="s">
        <v>1</v>
      </c>
      <c r="F168" s="189" t="s">
        <v>1059</v>
      </c>
      <c r="H168" s="190">
        <v>5.142</v>
      </c>
      <c r="I168" s="191"/>
      <c r="L168" s="187"/>
      <c r="M168" s="192"/>
      <c r="N168" s="193"/>
      <c r="O168" s="193"/>
      <c r="P168" s="193"/>
      <c r="Q168" s="193"/>
      <c r="R168" s="193"/>
      <c r="S168" s="193"/>
      <c r="T168" s="194"/>
      <c r="AT168" s="188" t="s">
        <v>196</v>
      </c>
      <c r="AU168" s="188" t="s">
        <v>84</v>
      </c>
      <c r="AV168" s="14" t="s">
        <v>147</v>
      </c>
      <c r="AW168" s="14" t="s">
        <v>30</v>
      </c>
      <c r="AX168" s="14" t="s">
        <v>82</v>
      </c>
      <c r="AY168" s="188" t="s">
        <v>140</v>
      </c>
    </row>
    <row r="169" spans="1:65" s="2" customFormat="1" ht="16.5" customHeight="1">
      <c r="A169" s="32"/>
      <c r="B169" s="144"/>
      <c r="C169" s="145" t="s">
        <v>619</v>
      </c>
      <c r="D169" s="145" t="s">
        <v>143</v>
      </c>
      <c r="E169" s="146" t="s">
        <v>1226</v>
      </c>
      <c r="F169" s="147" t="s">
        <v>1227</v>
      </c>
      <c r="G169" s="148" t="s">
        <v>379</v>
      </c>
      <c r="H169" s="149">
        <v>7.18</v>
      </c>
      <c r="I169" s="150"/>
      <c r="J169" s="151">
        <f>ROUND(I169*H169,2)</f>
        <v>0</v>
      </c>
      <c r="K169" s="152"/>
      <c r="L169" s="33"/>
      <c r="M169" s="153" t="s">
        <v>1</v>
      </c>
      <c r="N169" s="154" t="s">
        <v>39</v>
      </c>
      <c r="O169" s="58"/>
      <c r="P169" s="155">
        <f>O169*H169</f>
        <v>0</v>
      </c>
      <c r="Q169" s="155">
        <v>0</v>
      </c>
      <c r="R169" s="155">
        <f>Q169*H169</f>
        <v>0</v>
      </c>
      <c r="S169" s="155">
        <v>0</v>
      </c>
      <c r="T169" s="156">
        <f>S169*H169</f>
        <v>0</v>
      </c>
      <c r="U169" s="32"/>
      <c r="V169" s="32"/>
      <c r="W169" s="32"/>
      <c r="X169" s="32"/>
      <c r="Y169" s="32"/>
      <c r="Z169" s="32"/>
      <c r="AA169" s="32"/>
      <c r="AB169" s="32"/>
      <c r="AC169" s="32"/>
      <c r="AD169" s="32"/>
      <c r="AE169" s="32"/>
      <c r="AR169" s="157" t="s">
        <v>147</v>
      </c>
      <c r="AT169" s="157" t="s">
        <v>143</v>
      </c>
      <c r="AU169" s="157" t="s">
        <v>84</v>
      </c>
      <c r="AY169" s="17" t="s">
        <v>140</v>
      </c>
      <c r="BE169" s="158">
        <f>IF(N169="základní",J169,0)</f>
        <v>0</v>
      </c>
      <c r="BF169" s="158">
        <f>IF(N169="snížená",J169,0)</f>
        <v>0</v>
      </c>
      <c r="BG169" s="158">
        <f>IF(N169="zákl. přenesená",J169,0)</f>
        <v>0</v>
      </c>
      <c r="BH169" s="158">
        <f>IF(N169="sníž. přenesená",J169,0)</f>
        <v>0</v>
      </c>
      <c r="BI169" s="158">
        <f>IF(N169="nulová",J169,0)</f>
        <v>0</v>
      </c>
      <c r="BJ169" s="17" t="s">
        <v>82</v>
      </c>
      <c r="BK169" s="158">
        <f>ROUND(I169*H169,2)</f>
        <v>0</v>
      </c>
      <c r="BL169" s="17" t="s">
        <v>147</v>
      </c>
      <c r="BM169" s="157" t="s">
        <v>718</v>
      </c>
    </row>
    <row r="170" spans="1:47" s="2" customFormat="1" ht="12">
      <c r="A170" s="32"/>
      <c r="B170" s="33"/>
      <c r="C170" s="32"/>
      <c r="D170" s="159" t="s">
        <v>149</v>
      </c>
      <c r="E170" s="32"/>
      <c r="F170" s="160" t="s">
        <v>1227</v>
      </c>
      <c r="G170" s="32"/>
      <c r="H170" s="32"/>
      <c r="I170" s="161"/>
      <c r="J170" s="32"/>
      <c r="K170" s="32"/>
      <c r="L170" s="33"/>
      <c r="M170" s="162"/>
      <c r="N170" s="163"/>
      <c r="O170" s="58"/>
      <c r="P170" s="58"/>
      <c r="Q170" s="58"/>
      <c r="R170" s="58"/>
      <c r="S170" s="58"/>
      <c r="T170" s="59"/>
      <c r="U170" s="32"/>
      <c r="V170" s="32"/>
      <c r="W170" s="32"/>
      <c r="X170" s="32"/>
      <c r="Y170" s="32"/>
      <c r="Z170" s="32"/>
      <c r="AA170" s="32"/>
      <c r="AB170" s="32"/>
      <c r="AC170" s="32"/>
      <c r="AD170" s="32"/>
      <c r="AE170" s="32"/>
      <c r="AT170" s="17" t="s">
        <v>149</v>
      </c>
      <c r="AU170" s="17" t="s">
        <v>84</v>
      </c>
    </row>
    <row r="171" spans="2:51" s="13" customFormat="1" ht="12">
      <c r="B171" s="175"/>
      <c r="D171" s="159" t="s">
        <v>196</v>
      </c>
      <c r="E171" s="182" t="s">
        <v>1</v>
      </c>
      <c r="F171" s="176" t="s">
        <v>1228</v>
      </c>
      <c r="H171" s="177">
        <v>7.18</v>
      </c>
      <c r="I171" s="178"/>
      <c r="L171" s="175"/>
      <c r="M171" s="179"/>
      <c r="N171" s="180"/>
      <c r="O171" s="180"/>
      <c r="P171" s="180"/>
      <c r="Q171" s="180"/>
      <c r="R171" s="180"/>
      <c r="S171" s="180"/>
      <c r="T171" s="181"/>
      <c r="AT171" s="182" t="s">
        <v>196</v>
      </c>
      <c r="AU171" s="182" t="s">
        <v>84</v>
      </c>
      <c r="AV171" s="13" t="s">
        <v>84</v>
      </c>
      <c r="AW171" s="13" t="s">
        <v>30</v>
      </c>
      <c r="AX171" s="13" t="s">
        <v>74</v>
      </c>
      <c r="AY171" s="182" t="s">
        <v>140</v>
      </c>
    </row>
    <row r="172" spans="2:51" s="14" customFormat="1" ht="12">
      <c r="B172" s="187"/>
      <c r="D172" s="159" t="s">
        <v>196</v>
      </c>
      <c r="E172" s="188" t="s">
        <v>1</v>
      </c>
      <c r="F172" s="189" t="s">
        <v>1059</v>
      </c>
      <c r="H172" s="190">
        <v>7.18</v>
      </c>
      <c r="I172" s="191"/>
      <c r="L172" s="187"/>
      <c r="M172" s="192"/>
      <c r="N172" s="193"/>
      <c r="O172" s="193"/>
      <c r="P172" s="193"/>
      <c r="Q172" s="193"/>
      <c r="R172" s="193"/>
      <c r="S172" s="193"/>
      <c r="T172" s="194"/>
      <c r="AT172" s="188" t="s">
        <v>196</v>
      </c>
      <c r="AU172" s="188" t="s">
        <v>84</v>
      </c>
      <c r="AV172" s="14" t="s">
        <v>147</v>
      </c>
      <c r="AW172" s="14" t="s">
        <v>30</v>
      </c>
      <c r="AX172" s="14" t="s">
        <v>82</v>
      </c>
      <c r="AY172" s="188" t="s">
        <v>140</v>
      </c>
    </row>
    <row r="173" spans="1:65" s="2" customFormat="1" ht="24.2" customHeight="1">
      <c r="A173" s="32"/>
      <c r="B173" s="144"/>
      <c r="C173" s="145" t="s">
        <v>624</v>
      </c>
      <c r="D173" s="145" t="s">
        <v>143</v>
      </c>
      <c r="E173" s="146" t="s">
        <v>1229</v>
      </c>
      <c r="F173" s="147" t="s">
        <v>1230</v>
      </c>
      <c r="G173" s="148" t="s">
        <v>379</v>
      </c>
      <c r="H173" s="149">
        <v>7.18</v>
      </c>
      <c r="I173" s="150"/>
      <c r="J173" s="151">
        <f>ROUND(I173*H173,2)</f>
        <v>0</v>
      </c>
      <c r="K173" s="152"/>
      <c r="L173" s="33"/>
      <c r="M173" s="153" t="s">
        <v>1</v>
      </c>
      <c r="N173" s="154" t="s">
        <v>39</v>
      </c>
      <c r="O173" s="58"/>
      <c r="P173" s="155">
        <f>O173*H173</f>
        <v>0</v>
      </c>
      <c r="Q173" s="155">
        <v>0</v>
      </c>
      <c r="R173" s="155">
        <f>Q173*H173</f>
        <v>0</v>
      </c>
      <c r="S173" s="155">
        <v>0</v>
      </c>
      <c r="T173" s="156">
        <f>S173*H173</f>
        <v>0</v>
      </c>
      <c r="U173" s="32"/>
      <c r="V173" s="32"/>
      <c r="W173" s="32"/>
      <c r="X173" s="32"/>
      <c r="Y173" s="32"/>
      <c r="Z173" s="32"/>
      <c r="AA173" s="32"/>
      <c r="AB173" s="32"/>
      <c r="AC173" s="32"/>
      <c r="AD173" s="32"/>
      <c r="AE173" s="32"/>
      <c r="AR173" s="157" t="s">
        <v>147</v>
      </c>
      <c r="AT173" s="157" t="s">
        <v>143</v>
      </c>
      <c r="AU173" s="157" t="s">
        <v>84</v>
      </c>
      <c r="AY173" s="17" t="s">
        <v>140</v>
      </c>
      <c r="BE173" s="158">
        <f>IF(N173="základní",J173,0)</f>
        <v>0</v>
      </c>
      <c r="BF173" s="158">
        <f>IF(N173="snížená",J173,0)</f>
        <v>0</v>
      </c>
      <c r="BG173" s="158">
        <f>IF(N173="zákl. přenesená",J173,0)</f>
        <v>0</v>
      </c>
      <c r="BH173" s="158">
        <f>IF(N173="sníž. přenesená",J173,0)</f>
        <v>0</v>
      </c>
      <c r="BI173" s="158">
        <f>IF(N173="nulová",J173,0)</f>
        <v>0</v>
      </c>
      <c r="BJ173" s="17" t="s">
        <v>82</v>
      </c>
      <c r="BK173" s="158">
        <f>ROUND(I173*H173,2)</f>
        <v>0</v>
      </c>
      <c r="BL173" s="17" t="s">
        <v>147</v>
      </c>
      <c r="BM173" s="157" t="s">
        <v>660</v>
      </c>
    </row>
    <row r="174" spans="1:47" s="2" customFormat="1" ht="12">
      <c r="A174" s="32"/>
      <c r="B174" s="33"/>
      <c r="C174" s="32"/>
      <c r="D174" s="159" t="s">
        <v>149</v>
      </c>
      <c r="E174" s="32"/>
      <c r="F174" s="160" t="s">
        <v>1230</v>
      </c>
      <c r="G174" s="32"/>
      <c r="H174" s="32"/>
      <c r="I174" s="161"/>
      <c r="J174" s="32"/>
      <c r="K174" s="32"/>
      <c r="L174" s="33"/>
      <c r="M174" s="162"/>
      <c r="N174" s="163"/>
      <c r="O174" s="58"/>
      <c r="P174" s="58"/>
      <c r="Q174" s="58"/>
      <c r="R174" s="58"/>
      <c r="S174" s="58"/>
      <c r="T174" s="59"/>
      <c r="U174" s="32"/>
      <c r="V174" s="32"/>
      <c r="W174" s="32"/>
      <c r="X174" s="32"/>
      <c r="Y174" s="32"/>
      <c r="Z174" s="32"/>
      <c r="AA174" s="32"/>
      <c r="AB174" s="32"/>
      <c r="AC174" s="32"/>
      <c r="AD174" s="32"/>
      <c r="AE174" s="32"/>
      <c r="AT174" s="17" t="s">
        <v>149</v>
      </c>
      <c r="AU174" s="17" t="s">
        <v>84</v>
      </c>
    </row>
    <row r="175" spans="1:65" s="2" customFormat="1" ht="24.2" customHeight="1">
      <c r="A175" s="32"/>
      <c r="B175" s="144"/>
      <c r="C175" s="145" t="s">
        <v>281</v>
      </c>
      <c r="D175" s="145" t="s">
        <v>143</v>
      </c>
      <c r="E175" s="146" t="s">
        <v>1231</v>
      </c>
      <c r="F175" s="147" t="s">
        <v>1232</v>
      </c>
      <c r="G175" s="148" t="s">
        <v>342</v>
      </c>
      <c r="H175" s="149">
        <v>0.32</v>
      </c>
      <c r="I175" s="150"/>
      <c r="J175" s="151">
        <f>ROUND(I175*H175,2)</f>
        <v>0</v>
      </c>
      <c r="K175" s="152"/>
      <c r="L175" s="33"/>
      <c r="M175" s="153" t="s">
        <v>1</v>
      </c>
      <c r="N175" s="154" t="s">
        <v>39</v>
      </c>
      <c r="O175" s="58"/>
      <c r="P175" s="155">
        <f>O175*H175</f>
        <v>0</v>
      </c>
      <c r="Q175" s="155">
        <v>0</v>
      </c>
      <c r="R175" s="155">
        <f>Q175*H175</f>
        <v>0</v>
      </c>
      <c r="S175" s="155">
        <v>0</v>
      </c>
      <c r="T175" s="156">
        <f>S175*H175</f>
        <v>0</v>
      </c>
      <c r="U175" s="32"/>
      <c r="V175" s="32"/>
      <c r="W175" s="32"/>
      <c r="X175" s="32"/>
      <c r="Y175" s="32"/>
      <c r="Z175" s="32"/>
      <c r="AA175" s="32"/>
      <c r="AB175" s="32"/>
      <c r="AC175" s="32"/>
      <c r="AD175" s="32"/>
      <c r="AE175" s="32"/>
      <c r="AR175" s="157" t="s">
        <v>147</v>
      </c>
      <c r="AT175" s="157" t="s">
        <v>143</v>
      </c>
      <c r="AU175" s="157" t="s">
        <v>84</v>
      </c>
      <c r="AY175" s="17" t="s">
        <v>140</v>
      </c>
      <c r="BE175" s="158">
        <f>IF(N175="základní",J175,0)</f>
        <v>0</v>
      </c>
      <c r="BF175" s="158">
        <f>IF(N175="snížená",J175,0)</f>
        <v>0</v>
      </c>
      <c r="BG175" s="158">
        <f>IF(N175="zákl. přenesená",J175,0)</f>
        <v>0</v>
      </c>
      <c r="BH175" s="158">
        <f>IF(N175="sníž. přenesená",J175,0)</f>
        <v>0</v>
      </c>
      <c r="BI175" s="158">
        <f>IF(N175="nulová",J175,0)</f>
        <v>0</v>
      </c>
      <c r="BJ175" s="17" t="s">
        <v>82</v>
      </c>
      <c r="BK175" s="158">
        <f>ROUND(I175*H175,2)</f>
        <v>0</v>
      </c>
      <c r="BL175" s="17" t="s">
        <v>147</v>
      </c>
      <c r="BM175" s="157" t="s">
        <v>382</v>
      </c>
    </row>
    <row r="176" spans="1:47" s="2" customFormat="1" ht="19.5">
      <c r="A176" s="32"/>
      <c r="B176" s="33"/>
      <c r="C176" s="32"/>
      <c r="D176" s="159" t="s">
        <v>149</v>
      </c>
      <c r="E176" s="32"/>
      <c r="F176" s="160" t="s">
        <v>1232</v>
      </c>
      <c r="G176" s="32"/>
      <c r="H176" s="32"/>
      <c r="I176" s="161"/>
      <c r="J176" s="32"/>
      <c r="K176" s="32"/>
      <c r="L176" s="33"/>
      <c r="M176" s="162"/>
      <c r="N176" s="163"/>
      <c r="O176" s="58"/>
      <c r="P176" s="58"/>
      <c r="Q176" s="58"/>
      <c r="R176" s="58"/>
      <c r="S176" s="58"/>
      <c r="T176" s="59"/>
      <c r="U176" s="32"/>
      <c r="V176" s="32"/>
      <c r="W176" s="32"/>
      <c r="X176" s="32"/>
      <c r="Y176" s="32"/>
      <c r="Z176" s="32"/>
      <c r="AA176" s="32"/>
      <c r="AB176" s="32"/>
      <c r="AC176" s="32"/>
      <c r="AD176" s="32"/>
      <c r="AE176" s="32"/>
      <c r="AT176" s="17" t="s">
        <v>149</v>
      </c>
      <c r="AU176" s="17" t="s">
        <v>84</v>
      </c>
    </row>
    <row r="177" spans="2:51" s="13" customFormat="1" ht="12">
      <c r="B177" s="175"/>
      <c r="D177" s="159" t="s">
        <v>196</v>
      </c>
      <c r="E177" s="182" t="s">
        <v>1</v>
      </c>
      <c r="F177" s="176" t="s">
        <v>1233</v>
      </c>
      <c r="H177" s="177">
        <v>0.32</v>
      </c>
      <c r="I177" s="178"/>
      <c r="L177" s="175"/>
      <c r="M177" s="179"/>
      <c r="N177" s="180"/>
      <c r="O177" s="180"/>
      <c r="P177" s="180"/>
      <c r="Q177" s="180"/>
      <c r="R177" s="180"/>
      <c r="S177" s="180"/>
      <c r="T177" s="181"/>
      <c r="AT177" s="182" t="s">
        <v>196</v>
      </c>
      <c r="AU177" s="182" t="s">
        <v>84</v>
      </c>
      <c r="AV177" s="13" t="s">
        <v>84</v>
      </c>
      <c r="AW177" s="13" t="s">
        <v>30</v>
      </c>
      <c r="AX177" s="13" t="s">
        <v>74</v>
      </c>
      <c r="AY177" s="182" t="s">
        <v>140</v>
      </c>
    </row>
    <row r="178" spans="2:51" s="14" customFormat="1" ht="12">
      <c r="B178" s="187"/>
      <c r="D178" s="159" t="s">
        <v>196</v>
      </c>
      <c r="E178" s="188" t="s">
        <v>1</v>
      </c>
      <c r="F178" s="189" t="s">
        <v>1059</v>
      </c>
      <c r="H178" s="190">
        <v>0.32</v>
      </c>
      <c r="I178" s="191"/>
      <c r="L178" s="187"/>
      <c r="M178" s="192"/>
      <c r="N178" s="193"/>
      <c r="O178" s="193"/>
      <c r="P178" s="193"/>
      <c r="Q178" s="193"/>
      <c r="R178" s="193"/>
      <c r="S178" s="193"/>
      <c r="T178" s="194"/>
      <c r="AT178" s="188" t="s">
        <v>196</v>
      </c>
      <c r="AU178" s="188" t="s">
        <v>84</v>
      </c>
      <c r="AV178" s="14" t="s">
        <v>147</v>
      </c>
      <c r="AW178" s="14" t="s">
        <v>30</v>
      </c>
      <c r="AX178" s="14" t="s">
        <v>82</v>
      </c>
      <c r="AY178" s="188" t="s">
        <v>140</v>
      </c>
    </row>
    <row r="179" spans="1:65" s="2" customFormat="1" ht="37.9" customHeight="1">
      <c r="A179" s="32"/>
      <c r="B179" s="144"/>
      <c r="C179" s="145" t="s">
        <v>629</v>
      </c>
      <c r="D179" s="145" t="s">
        <v>143</v>
      </c>
      <c r="E179" s="146" t="s">
        <v>1234</v>
      </c>
      <c r="F179" s="147" t="s">
        <v>1235</v>
      </c>
      <c r="G179" s="148" t="s">
        <v>385</v>
      </c>
      <c r="H179" s="149">
        <v>0.36</v>
      </c>
      <c r="I179" s="150"/>
      <c r="J179" s="151">
        <f>ROUND(I179*H179,2)</f>
        <v>0</v>
      </c>
      <c r="K179" s="152"/>
      <c r="L179" s="33"/>
      <c r="M179" s="153" t="s">
        <v>1</v>
      </c>
      <c r="N179" s="154" t="s">
        <v>39</v>
      </c>
      <c r="O179" s="58"/>
      <c r="P179" s="155">
        <f>O179*H179</f>
        <v>0</v>
      </c>
      <c r="Q179" s="155">
        <v>0</v>
      </c>
      <c r="R179" s="155">
        <f>Q179*H179</f>
        <v>0</v>
      </c>
      <c r="S179" s="155">
        <v>0</v>
      </c>
      <c r="T179" s="156">
        <f>S179*H179</f>
        <v>0</v>
      </c>
      <c r="U179" s="32"/>
      <c r="V179" s="32"/>
      <c r="W179" s="32"/>
      <c r="X179" s="32"/>
      <c r="Y179" s="32"/>
      <c r="Z179" s="32"/>
      <c r="AA179" s="32"/>
      <c r="AB179" s="32"/>
      <c r="AC179" s="32"/>
      <c r="AD179" s="32"/>
      <c r="AE179" s="32"/>
      <c r="AR179" s="157" t="s">
        <v>147</v>
      </c>
      <c r="AT179" s="157" t="s">
        <v>143</v>
      </c>
      <c r="AU179" s="157" t="s">
        <v>84</v>
      </c>
      <c r="AY179" s="17" t="s">
        <v>140</v>
      </c>
      <c r="BE179" s="158">
        <f>IF(N179="základní",J179,0)</f>
        <v>0</v>
      </c>
      <c r="BF179" s="158">
        <f>IF(N179="snížená",J179,0)</f>
        <v>0</v>
      </c>
      <c r="BG179" s="158">
        <f>IF(N179="zákl. přenesená",J179,0)</f>
        <v>0</v>
      </c>
      <c r="BH179" s="158">
        <f>IF(N179="sníž. přenesená",J179,0)</f>
        <v>0</v>
      </c>
      <c r="BI179" s="158">
        <f>IF(N179="nulová",J179,0)</f>
        <v>0</v>
      </c>
      <c r="BJ179" s="17" t="s">
        <v>82</v>
      </c>
      <c r="BK179" s="158">
        <f>ROUND(I179*H179,2)</f>
        <v>0</v>
      </c>
      <c r="BL179" s="17" t="s">
        <v>147</v>
      </c>
      <c r="BM179" s="157" t="s">
        <v>409</v>
      </c>
    </row>
    <row r="180" spans="1:47" s="2" customFormat="1" ht="19.5">
      <c r="A180" s="32"/>
      <c r="B180" s="33"/>
      <c r="C180" s="32"/>
      <c r="D180" s="159" t="s">
        <v>149</v>
      </c>
      <c r="E180" s="32"/>
      <c r="F180" s="160" t="s">
        <v>1235</v>
      </c>
      <c r="G180" s="32"/>
      <c r="H180" s="32"/>
      <c r="I180" s="161"/>
      <c r="J180" s="32"/>
      <c r="K180" s="32"/>
      <c r="L180" s="33"/>
      <c r="M180" s="162"/>
      <c r="N180" s="163"/>
      <c r="O180" s="58"/>
      <c r="P180" s="58"/>
      <c r="Q180" s="58"/>
      <c r="R180" s="58"/>
      <c r="S180" s="58"/>
      <c r="T180" s="59"/>
      <c r="U180" s="32"/>
      <c r="V180" s="32"/>
      <c r="W180" s="32"/>
      <c r="X180" s="32"/>
      <c r="Y180" s="32"/>
      <c r="Z180" s="32"/>
      <c r="AA180" s="32"/>
      <c r="AB180" s="32"/>
      <c r="AC180" s="32"/>
      <c r="AD180" s="32"/>
      <c r="AE180" s="32"/>
      <c r="AT180" s="17" t="s">
        <v>149</v>
      </c>
      <c r="AU180" s="17" t="s">
        <v>84</v>
      </c>
    </row>
    <row r="181" spans="2:51" s="13" customFormat="1" ht="12">
      <c r="B181" s="175"/>
      <c r="D181" s="159" t="s">
        <v>196</v>
      </c>
      <c r="E181" s="182" t="s">
        <v>1</v>
      </c>
      <c r="F181" s="176" t="s">
        <v>1236</v>
      </c>
      <c r="H181" s="177">
        <v>0.36</v>
      </c>
      <c r="I181" s="178"/>
      <c r="L181" s="175"/>
      <c r="M181" s="179"/>
      <c r="N181" s="180"/>
      <c r="O181" s="180"/>
      <c r="P181" s="180"/>
      <c r="Q181" s="180"/>
      <c r="R181" s="180"/>
      <c r="S181" s="180"/>
      <c r="T181" s="181"/>
      <c r="AT181" s="182" t="s">
        <v>196</v>
      </c>
      <c r="AU181" s="182" t="s">
        <v>84</v>
      </c>
      <c r="AV181" s="13" t="s">
        <v>84</v>
      </c>
      <c r="AW181" s="13" t="s">
        <v>30</v>
      </c>
      <c r="AX181" s="13" t="s">
        <v>74</v>
      </c>
      <c r="AY181" s="182" t="s">
        <v>140</v>
      </c>
    </row>
    <row r="182" spans="2:51" s="14" customFormat="1" ht="12">
      <c r="B182" s="187"/>
      <c r="D182" s="159" t="s">
        <v>196</v>
      </c>
      <c r="E182" s="188" t="s">
        <v>1</v>
      </c>
      <c r="F182" s="189" t="s">
        <v>1059</v>
      </c>
      <c r="H182" s="190">
        <v>0.36</v>
      </c>
      <c r="I182" s="191"/>
      <c r="L182" s="187"/>
      <c r="M182" s="192"/>
      <c r="N182" s="193"/>
      <c r="O182" s="193"/>
      <c r="P182" s="193"/>
      <c r="Q182" s="193"/>
      <c r="R182" s="193"/>
      <c r="S182" s="193"/>
      <c r="T182" s="194"/>
      <c r="AT182" s="188" t="s">
        <v>196</v>
      </c>
      <c r="AU182" s="188" t="s">
        <v>84</v>
      </c>
      <c r="AV182" s="14" t="s">
        <v>147</v>
      </c>
      <c r="AW182" s="14" t="s">
        <v>30</v>
      </c>
      <c r="AX182" s="14" t="s">
        <v>82</v>
      </c>
      <c r="AY182" s="188" t="s">
        <v>140</v>
      </c>
    </row>
    <row r="183" spans="1:65" s="2" customFormat="1" ht="33" customHeight="1">
      <c r="A183" s="32"/>
      <c r="B183" s="144"/>
      <c r="C183" s="145" t="s">
        <v>8</v>
      </c>
      <c r="D183" s="145" t="s">
        <v>143</v>
      </c>
      <c r="E183" s="146" t="s">
        <v>1237</v>
      </c>
      <c r="F183" s="147" t="s">
        <v>1238</v>
      </c>
      <c r="G183" s="148" t="s">
        <v>385</v>
      </c>
      <c r="H183" s="149">
        <v>0.36</v>
      </c>
      <c r="I183" s="150"/>
      <c r="J183" s="151">
        <f>ROUND(I183*H183,2)</f>
        <v>0</v>
      </c>
      <c r="K183" s="152"/>
      <c r="L183" s="33"/>
      <c r="M183" s="153" t="s">
        <v>1</v>
      </c>
      <c r="N183" s="154" t="s">
        <v>39</v>
      </c>
      <c r="O183" s="58"/>
      <c r="P183" s="155">
        <f>O183*H183</f>
        <v>0</v>
      </c>
      <c r="Q183" s="155">
        <v>0</v>
      </c>
      <c r="R183" s="155">
        <f>Q183*H183</f>
        <v>0</v>
      </c>
      <c r="S183" s="155">
        <v>0</v>
      </c>
      <c r="T183" s="156">
        <f>S183*H183</f>
        <v>0</v>
      </c>
      <c r="U183" s="32"/>
      <c r="V183" s="32"/>
      <c r="W183" s="32"/>
      <c r="X183" s="32"/>
      <c r="Y183" s="32"/>
      <c r="Z183" s="32"/>
      <c r="AA183" s="32"/>
      <c r="AB183" s="32"/>
      <c r="AC183" s="32"/>
      <c r="AD183" s="32"/>
      <c r="AE183" s="32"/>
      <c r="AR183" s="157" t="s">
        <v>147</v>
      </c>
      <c r="AT183" s="157" t="s">
        <v>143</v>
      </c>
      <c r="AU183" s="157" t="s">
        <v>84</v>
      </c>
      <c r="AY183" s="17" t="s">
        <v>140</v>
      </c>
      <c r="BE183" s="158">
        <f>IF(N183="základní",J183,0)</f>
        <v>0</v>
      </c>
      <c r="BF183" s="158">
        <f>IF(N183="snížená",J183,0)</f>
        <v>0</v>
      </c>
      <c r="BG183" s="158">
        <f>IF(N183="zákl. přenesená",J183,0)</f>
        <v>0</v>
      </c>
      <c r="BH183" s="158">
        <f>IF(N183="sníž. přenesená",J183,0)</f>
        <v>0</v>
      </c>
      <c r="BI183" s="158">
        <f>IF(N183="nulová",J183,0)</f>
        <v>0</v>
      </c>
      <c r="BJ183" s="17" t="s">
        <v>82</v>
      </c>
      <c r="BK183" s="158">
        <f>ROUND(I183*H183,2)</f>
        <v>0</v>
      </c>
      <c r="BL183" s="17" t="s">
        <v>147</v>
      </c>
      <c r="BM183" s="157" t="s">
        <v>227</v>
      </c>
    </row>
    <row r="184" spans="1:47" s="2" customFormat="1" ht="19.5">
      <c r="A184" s="32"/>
      <c r="B184" s="33"/>
      <c r="C184" s="32"/>
      <c r="D184" s="159" t="s">
        <v>149</v>
      </c>
      <c r="E184" s="32"/>
      <c r="F184" s="160" t="s">
        <v>1238</v>
      </c>
      <c r="G184" s="32"/>
      <c r="H184" s="32"/>
      <c r="I184" s="161"/>
      <c r="J184" s="32"/>
      <c r="K184" s="32"/>
      <c r="L184" s="33"/>
      <c r="M184" s="162"/>
      <c r="N184" s="163"/>
      <c r="O184" s="58"/>
      <c r="P184" s="58"/>
      <c r="Q184" s="58"/>
      <c r="R184" s="58"/>
      <c r="S184" s="58"/>
      <c r="T184" s="59"/>
      <c r="U184" s="32"/>
      <c r="V184" s="32"/>
      <c r="W184" s="32"/>
      <c r="X184" s="32"/>
      <c r="Y184" s="32"/>
      <c r="Z184" s="32"/>
      <c r="AA184" s="32"/>
      <c r="AB184" s="32"/>
      <c r="AC184" s="32"/>
      <c r="AD184" s="32"/>
      <c r="AE184" s="32"/>
      <c r="AT184" s="17" t="s">
        <v>149</v>
      </c>
      <c r="AU184" s="17" t="s">
        <v>84</v>
      </c>
    </row>
    <row r="185" spans="2:51" s="13" customFormat="1" ht="12">
      <c r="B185" s="175"/>
      <c r="D185" s="159" t="s">
        <v>196</v>
      </c>
      <c r="E185" s="182" t="s">
        <v>1</v>
      </c>
      <c r="F185" s="176" t="s">
        <v>1236</v>
      </c>
      <c r="H185" s="177">
        <v>0.36</v>
      </c>
      <c r="I185" s="178"/>
      <c r="L185" s="175"/>
      <c r="M185" s="179"/>
      <c r="N185" s="180"/>
      <c r="O185" s="180"/>
      <c r="P185" s="180"/>
      <c r="Q185" s="180"/>
      <c r="R185" s="180"/>
      <c r="S185" s="180"/>
      <c r="T185" s="181"/>
      <c r="AT185" s="182" t="s">
        <v>196</v>
      </c>
      <c r="AU185" s="182" t="s">
        <v>84</v>
      </c>
      <c r="AV185" s="13" t="s">
        <v>84</v>
      </c>
      <c r="AW185" s="13" t="s">
        <v>30</v>
      </c>
      <c r="AX185" s="13" t="s">
        <v>74</v>
      </c>
      <c r="AY185" s="182" t="s">
        <v>140</v>
      </c>
    </row>
    <row r="186" spans="2:51" s="14" customFormat="1" ht="12">
      <c r="B186" s="187"/>
      <c r="D186" s="159" t="s">
        <v>196</v>
      </c>
      <c r="E186" s="188" t="s">
        <v>1</v>
      </c>
      <c r="F186" s="189" t="s">
        <v>1059</v>
      </c>
      <c r="H186" s="190">
        <v>0.36</v>
      </c>
      <c r="I186" s="191"/>
      <c r="L186" s="187"/>
      <c r="M186" s="192"/>
      <c r="N186" s="193"/>
      <c r="O186" s="193"/>
      <c r="P186" s="193"/>
      <c r="Q186" s="193"/>
      <c r="R186" s="193"/>
      <c r="S186" s="193"/>
      <c r="T186" s="194"/>
      <c r="AT186" s="188" t="s">
        <v>196</v>
      </c>
      <c r="AU186" s="188" t="s">
        <v>84</v>
      </c>
      <c r="AV186" s="14" t="s">
        <v>147</v>
      </c>
      <c r="AW186" s="14" t="s">
        <v>30</v>
      </c>
      <c r="AX186" s="14" t="s">
        <v>82</v>
      </c>
      <c r="AY186" s="188" t="s">
        <v>140</v>
      </c>
    </row>
    <row r="187" spans="1:65" s="2" customFormat="1" ht="24.2" customHeight="1">
      <c r="A187" s="32"/>
      <c r="B187" s="144"/>
      <c r="C187" s="145" t="s">
        <v>301</v>
      </c>
      <c r="D187" s="145" t="s">
        <v>143</v>
      </c>
      <c r="E187" s="146" t="s">
        <v>1239</v>
      </c>
      <c r="F187" s="147" t="s">
        <v>1240</v>
      </c>
      <c r="G187" s="148" t="s">
        <v>379</v>
      </c>
      <c r="H187" s="149">
        <v>2.76</v>
      </c>
      <c r="I187" s="150"/>
      <c r="J187" s="151">
        <f>ROUND(I187*H187,2)</f>
        <v>0</v>
      </c>
      <c r="K187" s="152"/>
      <c r="L187" s="33"/>
      <c r="M187" s="153" t="s">
        <v>1</v>
      </c>
      <c r="N187" s="154" t="s">
        <v>39</v>
      </c>
      <c r="O187" s="58"/>
      <c r="P187" s="155">
        <f>O187*H187</f>
        <v>0</v>
      </c>
      <c r="Q187" s="155">
        <v>0</v>
      </c>
      <c r="R187" s="155">
        <f>Q187*H187</f>
        <v>0</v>
      </c>
      <c r="S187" s="155">
        <v>0</v>
      </c>
      <c r="T187" s="156">
        <f>S187*H187</f>
        <v>0</v>
      </c>
      <c r="U187" s="32"/>
      <c r="V187" s="32"/>
      <c r="W187" s="32"/>
      <c r="X187" s="32"/>
      <c r="Y187" s="32"/>
      <c r="Z187" s="32"/>
      <c r="AA187" s="32"/>
      <c r="AB187" s="32"/>
      <c r="AC187" s="32"/>
      <c r="AD187" s="32"/>
      <c r="AE187" s="32"/>
      <c r="AR187" s="157" t="s">
        <v>147</v>
      </c>
      <c r="AT187" s="157" t="s">
        <v>143</v>
      </c>
      <c r="AU187" s="157" t="s">
        <v>84</v>
      </c>
      <c r="AY187" s="17" t="s">
        <v>140</v>
      </c>
      <c r="BE187" s="158">
        <f>IF(N187="základní",J187,0)</f>
        <v>0</v>
      </c>
      <c r="BF187" s="158">
        <f>IF(N187="snížená",J187,0)</f>
        <v>0</v>
      </c>
      <c r="BG187" s="158">
        <f>IF(N187="zákl. přenesená",J187,0)</f>
        <v>0</v>
      </c>
      <c r="BH187" s="158">
        <f>IF(N187="sníž. přenesená",J187,0)</f>
        <v>0</v>
      </c>
      <c r="BI187" s="158">
        <f>IF(N187="nulová",J187,0)</f>
        <v>0</v>
      </c>
      <c r="BJ187" s="17" t="s">
        <v>82</v>
      </c>
      <c r="BK187" s="158">
        <f>ROUND(I187*H187,2)</f>
        <v>0</v>
      </c>
      <c r="BL187" s="17" t="s">
        <v>147</v>
      </c>
      <c r="BM187" s="157" t="s">
        <v>237</v>
      </c>
    </row>
    <row r="188" spans="1:47" s="2" customFormat="1" ht="12">
      <c r="A188" s="32"/>
      <c r="B188" s="33"/>
      <c r="C188" s="32"/>
      <c r="D188" s="159" t="s">
        <v>149</v>
      </c>
      <c r="E188" s="32"/>
      <c r="F188" s="160" t="s">
        <v>1240</v>
      </c>
      <c r="G188" s="32"/>
      <c r="H188" s="32"/>
      <c r="I188" s="161"/>
      <c r="J188" s="32"/>
      <c r="K188" s="32"/>
      <c r="L188" s="33"/>
      <c r="M188" s="162"/>
      <c r="N188" s="163"/>
      <c r="O188" s="58"/>
      <c r="P188" s="58"/>
      <c r="Q188" s="58"/>
      <c r="R188" s="58"/>
      <c r="S188" s="58"/>
      <c r="T188" s="59"/>
      <c r="U188" s="32"/>
      <c r="V188" s="32"/>
      <c r="W188" s="32"/>
      <c r="X188" s="32"/>
      <c r="Y188" s="32"/>
      <c r="Z188" s="32"/>
      <c r="AA188" s="32"/>
      <c r="AB188" s="32"/>
      <c r="AC188" s="32"/>
      <c r="AD188" s="32"/>
      <c r="AE188" s="32"/>
      <c r="AT188" s="17" t="s">
        <v>149</v>
      </c>
      <c r="AU188" s="17" t="s">
        <v>84</v>
      </c>
    </row>
    <row r="189" spans="2:51" s="13" customFormat="1" ht="12">
      <c r="B189" s="175"/>
      <c r="D189" s="159" t="s">
        <v>196</v>
      </c>
      <c r="E189" s="182" t="s">
        <v>1</v>
      </c>
      <c r="F189" s="176" t="s">
        <v>1241</v>
      </c>
      <c r="H189" s="177">
        <v>2.76</v>
      </c>
      <c r="I189" s="178"/>
      <c r="L189" s="175"/>
      <c r="M189" s="179"/>
      <c r="N189" s="180"/>
      <c r="O189" s="180"/>
      <c r="P189" s="180"/>
      <c r="Q189" s="180"/>
      <c r="R189" s="180"/>
      <c r="S189" s="180"/>
      <c r="T189" s="181"/>
      <c r="AT189" s="182" t="s">
        <v>196</v>
      </c>
      <c r="AU189" s="182" t="s">
        <v>84</v>
      </c>
      <c r="AV189" s="13" t="s">
        <v>84</v>
      </c>
      <c r="AW189" s="13" t="s">
        <v>30</v>
      </c>
      <c r="AX189" s="13" t="s">
        <v>74</v>
      </c>
      <c r="AY189" s="182" t="s">
        <v>140</v>
      </c>
    </row>
    <row r="190" spans="2:51" s="14" customFormat="1" ht="12">
      <c r="B190" s="187"/>
      <c r="D190" s="159" t="s">
        <v>196</v>
      </c>
      <c r="E190" s="188" t="s">
        <v>1</v>
      </c>
      <c r="F190" s="189" t="s">
        <v>1059</v>
      </c>
      <c r="H190" s="190">
        <v>2.76</v>
      </c>
      <c r="I190" s="191"/>
      <c r="L190" s="187"/>
      <c r="M190" s="192"/>
      <c r="N190" s="193"/>
      <c r="O190" s="193"/>
      <c r="P190" s="193"/>
      <c r="Q190" s="193"/>
      <c r="R190" s="193"/>
      <c r="S190" s="193"/>
      <c r="T190" s="194"/>
      <c r="AT190" s="188" t="s">
        <v>196</v>
      </c>
      <c r="AU190" s="188" t="s">
        <v>84</v>
      </c>
      <c r="AV190" s="14" t="s">
        <v>147</v>
      </c>
      <c r="AW190" s="14" t="s">
        <v>30</v>
      </c>
      <c r="AX190" s="14" t="s">
        <v>82</v>
      </c>
      <c r="AY190" s="188" t="s">
        <v>140</v>
      </c>
    </row>
    <row r="191" spans="1:65" s="2" customFormat="1" ht="24.2" customHeight="1">
      <c r="A191" s="32"/>
      <c r="B191" s="144"/>
      <c r="C191" s="145" t="s">
        <v>642</v>
      </c>
      <c r="D191" s="145" t="s">
        <v>143</v>
      </c>
      <c r="E191" s="146" t="s">
        <v>1242</v>
      </c>
      <c r="F191" s="147" t="s">
        <v>1243</v>
      </c>
      <c r="G191" s="148" t="s">
        <v>379</v>
      </c>
      <c r="H191" s="149">
        <v>2.76</v>
      </c>
      <c r="I191" s="150"/>
      <c r="J191" s="151">
        <f>ROUND(I191*H191,2)</f>
        <v>0</v>
      </c>
      <c r="K191" s="152"/>
      <c r="L191" s="33"/>
      <c r="M191" s="153" t="s">
        <v>1</v>
      </c>
      <c r="N191" s="154" t="s">
        <v>39</v>
      </c>
      <c r="O191" s="58"/>
      <c r="P191" s="155">
        <f>O191*H191</f>
        <v>0</v>
      </c>
      <c r="Q191" s="155">
        <v>0</v>
      </c>
      <c r="R191" s="155">
        <f>Q191*H191</f>
        <v>0</v>
      </c>
      <c r="S191" s="155">
        <v>0</v>
      </c>
      <c r="T191" s="156">
        <f>S191*H191</f>
        <v>0</v>
      </c>
      <c r="U191" s="32"/>
      <c r="V191" s="32"/>
      <c r="W191" s="32"/>
      <c r="X191" s="32"/>
      <c r="Y191" s="32"/>
      <c r="Z191" s="32"/>
      <c r="AA191" s="32"/>
      <c r="AB191" s="32"/>
      <c r="AC191" s="32"/>
      <c r="AD191" s="32"/>
      <c r="AE191" s="32"/>
      <c r="AR191" s="157" t="s">
        <v>147</v>
      </c>
      <c r="AT191" s="157" t="s">
        <v>143</v>
      </c>
      <c r="AU191" s="157" t="s">
        <v>84</v>
      </c>
      <c r="AY191" s="17" t="s">
        <v>140</v>
      </c>
      <c r="BE191" s="158">
        <f>IF(N191="základní",J191,0)</f>
        <v>0</v>
      </c>
      <c r="BF191" s="158">
        <f>IF(N191="snížená",J191,0)</f>
        <v>0</v>
      </c>
      <c r="BG191" s="158">
        <f>IF(N191="zákl. přenesená",J191,0)</f>
        <v>0</v>
      </c>
      <c r="BH191" s="158">
        <f>IF(N191="sníž. přenesená",J191,0)</f>
        <v>0</v>
      </c>
      <c r="BI191" s="158">
        <f>IF(N191="nulová",J191,0)</f>
        <v>0</v>
      </c>
      <c r="BJ191" s="17" t="s">
        <v>82</v>
      </c>
      <c r="BK191" s="158">
        <f>ROUND(I191*H191,2)</f>
        <v>0</v>
      </c>
      <c r="BL191" s="17" t="s">
        <v>147</v>
      </c>
      <c r="BM191" s="157" t="s">
        <v>242</v>
      </c>
    </row>
    <row r="192" spans="1:47" s="2" customFormat="1" ht="19.5">
      <c r="A192" s="32"/>
      <c r="B192" s="33"/>
      <c r="C192" s="32"/>
      <c r="D192" s="159" t="s">
        <v>149</v>
      </c>
      <c r="E192" s="32"/>
      <c r="F192" s="160" t="s">
        <v>1243</v>
      </c>
      <c r="G192" s="32"/>
      <c r="H192" s="32"/>
      <c r="I192" s="161"/>
      <c r="J192" s="32"/>
      <c r="K192" s="32"/>
      <c r="L192" s="33"/>
      <c r="M192" s="162"/>
      <c r="N192" s="163"/>
      <c r="O192" s="58"/>
      <c r="P192" s="58"/>
      <c r="Q192" s="58"/>
      <c r="R192" s="58"/>
      <c r="S192" s="58"/>
      <c r="T192" s="59"/>
      <c r="U192" s="32"/>
      <c r="V192" s="32"/>
      <c r="W192" s="32"/>
      <c r="X192" s="32"/>
      <c r="Y192" s="32"/>
      <c r="Z192" s="32"/>
      <c r="AA192" s="32"/>
      <c r="AB192" s="32"/>
      <c r="AC192" s="32"/>
      <c r="AD192" s="32"/>
      <c r="AE192" s="32"/>
      <c r="AT192" s="17" t="s">
        <v>149</v>
      </c>
      <c r="AU192" s="17" t="s">
        <v>84</v>
      </c>
    </row>
    <row r="193" spans="2:63" s="12" customFormat="1" ht="20.85" customHeight="1">
      <c r="B193" s="131"/>
      <c r="D193" s="132" t="s">
        <v>73</v>
      </c>
      <c r="E193" s="142" t="s">
        <v>147</v>
      </c>
      <c r="F193" s="142" t="s">
        <v>1114</v>
      </c>
      <c r="I193" s="134"/>
      <c r="J193" s="143">
        <f>BK193</f>
        <v>0</v>
      </c>
      <c r="L193" s="131"/>
      <c r="M193" s="136"/>
      <c r="N193" s="137"/>
      <c r="O193" s="137"/>
      <c r="P193" s="138">
        <f>SUM(P194:P210)</f>
        <v>0</v>
      </c>
      <c r="Q193" s="137"/>
      <c r="R193" s="138">
        <f>SUM(R194:R210)</f>
        <v>0</v>
      </c>
      <c r="S193" s="137"/>
      <c r="T193" s="139">
        <f>SUM(T194:T210)</f>
        <v>0</v>
      </c>
      <c r="AR193" s="132" t="s">
        <v>82</v>
      </c>
      <c r="AT193" s="140" t="s">
        <v>73</v>
      </c>
      <c r="AU193" s="140" t="s">
        <v>84</v>
      </c>
      <c r="AY193" s="132" t="s">
        <v>140</v>
      </c>
      <c r="BK193" s="141">
        <f>SUM(BK194:BK210)</f>
        <v>0</v>
      </c>
    </row>
    <row r="194" spans="1:65" s="2" customFormat="1" ht="24.2" customHeight="1">
      <c r="A194" s="32"/>
      <c r="B194" s="144"/>
      <c r="C194" s="145" t="s">
        <v>260</v>
      </c>
      <c r="D194" s="145" t="s">
        <v>143</v>
      </c>
      <c r="E194" s="146" t="s">
        <v>1244</v>
      </c>
      <c r="F194" s="147" t="s">
        <v>1245</v>
      </c>
      <c r="G194" s="148" t="s">
        <v>379</v>
      </c>
      <c r="H194" s="149">
        <v>16.7</v>
      </c>
      <c r="I194" s="150"/>
      <c r="J194" s="151">
        <f>ROUND(I194*H194,2)</f>
        <v>0</v>
      </c>
      <c r="K194" s="152"/>
      <c r="L194" s="33"/>
      <c r="M194" s="153" t="s">
        <v>1</v>
      </c>
      <c r="N194" s="154" t="s">
        <v>39</v>
      </c>
      <c r="O194" s="58"/>
      <c r="P194" s="155">
        <f>O194*H194</f>
        <v>0</v>
      </c>
      <c r="Q194" s="155">
        <v>0</v>
      </c>
      <c r="R194" s="155">
        <f>Q194*H194</f>
        <v>0</v>
      </c>
      <c r="S194" s="155">
        <v>0</v>
      </c>
      <c r="T194" s="156">
        <f>S194*H194</f>
        <v>0</v>
      </c>
      <c r="U194" s="32"/>
      <c r="V194" s="32"/>
      <c r="W194" s="32"/>
      <c r="X194" s="32"/>
      <c r="Y194" s="32"/>
      <c r="Z194" s="32"/>
      <c r="AA194" s="32"/>
      <c r="AB194" s="32"/>
      <c r="AC194" s="32"/>
      <c r="AD194" s="32"/>
      <c r="AE194" s="32"/>
      <c r="AR194" s="157" t="s">
        <v>147</v>
      </c>
      <c r="AT194" s="157" t="s">
        <v>143</v>
      </c>
      <c r="AU194" s="157" t="s">
        <v>172</v>
      </c>
      <c r="AY194" s="17" t="s">
        <v>140</v>
      </c>
      <c r="BE194" s="158">
        <f>IF(N194="základní",J194,0)</f>
        <v>0</v>
      </c>
      <c r="BF194" s="158">
        <f>IF(N194="snížená",J194,0)</f>
        <v>0</v>
      </c>
      <c r="BG194" s="158">
        <f>IF(N194="zákl. přenesená",J194,0)</f>
        <v>0</v>
      </c>
      <c r="BH194" s="158">
        <f>IF(N194="sníž. přenesená",J194,0)</f>
        <v>0</v>
      </c>
      <c r="BI194" s="158">
        <f>IF(N194="nulová",J194,0)</f>
        <v>0</v>
      </c>
      <c r="BJ194" s="17" t="s">
        <v>82</v>
      </c>
      <c r="BK194" s="158">
        <f>ROUND(I194*H194,2)</f>
        <v>0</v>
      </c>
      <c r="BL194" s="17" t="s">
        <v>147</v>
      </c>
      <c r="BM194" s="157" t="s">
        <v>319</v>
      </c>
    </row>
    <row r="195" spans="1:47" s="2" customFormat="1" ht="19.5">
      <c r="A195" s="32"/>
      <c r="B195" s="33"/>
      <c r="C195" s="32"/>
      <c r="D195" s="159" t="s">
        <v>149</v>
      </c>
      <c r="E195" s="32"/>
      <c r="F195" s="160" t="s">
        <v>1245</v>
      </c>
      <c r="G195" s="32"/>
      <c r="H195" s="32"/>
      <c r="I195" s="161"/>
      <c r="J195" s="32"/>
      <c r="K195" s="32"/>
      <c r="L195" s="33"/>
      <c r="M195" s="162"/>
      <c r="N195" s="163"/>
      <c r="O195" s="58"/>
      <c r="P195" s="58"/>
      <c r="Q195" s="58"/>
      <c r="R195" s="58"/>
      <c r="S195" s="58"/>
      <c r="T195" s="59"/>
      <c r="U195" s="32"/>
      <c r="V195" s="32"/>
      <c r="W195" s="32"/>
      <c r="X195" s="32"/>
      <c r="Y195" s="32"/>
      <c r="Z195" s="32"/>
      <c r="AA195" s="32"/>
      <c r="AB195" s="32"/>
      <c r="AC195" s="32"/>
      <c r="AD195" s="32"/>
      <c r="AE195" s="32"/>
      <c r="AT195" s="17" t="s">
        <v>149</v>
      </c>
      <c r="AU195" s="17" t="s">
        <v>172</v>
      </c>
    </row>
    <row r="196" spans="2:51" s="13" customFormat="1" ht="22.5">
      <c r="B196" s="175"/>
      <c r="D196" s="159" t="s">
        <v>196</v>
      </c>
      <c r="E196" s="182" t="s">
        <v>1</v>
      </c>
      <c r="F196" s="176" t="s">
        <v>1246</v>
      </c>
      <c r="H196" s="177">
        <v>12.33</v>
      </c>
      <c r="I196" s="178"/>
      <c r="L196" s="175"/>
      <c r="M196" s="179"/>
      <c r="N196" s="180"/>
      <c r="O196" s="180"/>
      <c r="P196" s="180"/>
      <c r="Q196" s="180"/>
      <c r="R196" s="180"/>
      <c r="S196" s="180"/>
      <c r="T196" s="181"/>
      <c r="AT196" s="182" t="s">
        <v>196</v>
      </c>
      <c r="AU196" s="182" t="s">
        <v>172</v>
      </c>
      <c r="AV196" s="13" t="s">
        <v>84</v>
      </c>
      <c r="AW196" s="13" t="s">
        <v>30</v>
      </c>
      <c r="AX196" s="13" t="s">
        <v>74</v>
      </c>
      <c r="AY196" s="182" t="s">
        <v>140</v>
      </c>
    </row>
    <row r="197" spans="2:51" s="13" customFormat="1" ht="12">
      <c r="B197" s="175"/>
      <c r="D197" s="159" t="s">
        <v>196</v>
      </c>
      <c r="E197" s="182" t="s">
        <v>1</v>
      </c>
      <c r="F197" s="176" t="s">
        <v>1247</v>
      </c>
      <c r="H197" s="177">
        <v>4.37</v>
      </c>
      <c r="I197" s="178"/>
      <c r="L197" s="175"/>
      <c r="M197" s="179"/>
      <c r="N197" s="180"/>
      <c r="O197" s="180"/>
      <c r="P197" s="180"/>
      <c r="Q197" s="180"/>
      <c r="R197" s="180"/>
      <c r="S197" s="180"/>
      <c r="T197" s="181"/>
      <c r="AT197" s="182" t="s">
        <v>196</v>
      </c>
      <c r="AU197" s="182" t="s">
        <v>172</v>
      </c>
      <c r="AV197" s="13" t="s">
        <v>84</v>
      </c>
      <c r="AW197" s="13" t="s">
        <v>30</v>
      </c>
      <c r="AX197" s="13" t="s">
        <v>74</v>
      </c>
      <c r="AY197" s="182" t="s">
        <v>140</v>
      </c>
    </row>
    <row r="198" spans="2:51" s="14" customFormat="1" ht="12">
      <c r="B198" s="187"/>
      <c r="D198" s="159" t="s">
        <v>196</v>
      </c>
      <c r="E198" s="188" t="s">
        <v>1</v>
      </c>
      <c r="F198" s="189" t="s">
        <v>1059</v>
      </c>
      <c r="H198" s="190">
        <v>16.7</v>
      </c>
      <c r="I198" s="191"/>
      <c r="L198" s="187"/>
      <c r="M198" s="192"/>
      <c r="N198" s="193"/>
      <c r="O198" s="193"/>
      <c r="P198" s="193"/>
      <c r="Q198" s="193"/>
      <c r="R198" s="193"/>
      <c r="S198" s="193"/>
      <c r="T198" s="194"/>
      <c r="AT198" s="188" t="s">
        <v>196</v>
      </c>
      <c r="AU198" s="188" t="s">
        <v>172</v>
      </c>
      <c r="AV198" s="14" t="s">
        <v>147</v>
      </c>
      <c r="AW198" s="14" t="s">
        <v>30</v>
      </c>
      <c r="AX198" s="14" t="s">
        <v>82</v>
      </c>
      <c r="AY198" s="188" t="s">
        <v>140</v>
      </c>
    </row>
    <row r="199" spans="1:65" s="2" customFormat="1" ht="24.2" customHeight="1">
      <c r="A199" s="32"/>
      <c r="B199" s="144"/>
      <c r="C199" s="145" t="s">
        <v>264</v>
      </c>
      <c r="D199" s="145" t="s">
        <v>143</v>
      </c>
      <c r="E199" s="146" t="s">
        <v>1248</v>
      </c>
      <c r="F199" s="147" t="s">
        <v>1249</v>
      </c>
      <c r="G199" s="148" t="s">
        <v>379</v>
      </c>
      <c r="H199" s="149">
        <v>18.5</v>
      </c>
      <c r="I199" s="150"/>
      <c r="J199" s="151">
        <f>ROUND(I199*H199,2)</f>
        <v>0</v>
      </c>
      <c r="K199" s="152"/>
      <c r="L199" s="33"/>
      <c r="M199" s="153" t="s">
        <v>1</v>
      </c>
      <c r="N199" s="154" t="s">
        <v>39</v>
      </c>
      <c r="O199" s="58"/>
      <c r="P199" s="155">
        <f>O199*H199</f>
        <v>0</v>
      </c>
      <c r="Q199" s="155">
        <v>0</v>
      </c>
      <c r="R199" s="155">
        <f>Q199*H199</f>
        <v>0</v>
      </c>
      <c r="S199" s="155">
        <v>0</v>
      </c>
      <c r="T199" s="156">
        <f>S199*H199</f>
        <v>0</v>
      </c>
      <c r="U199" s="32"/>
      <c r="V199" s="32"/>
      <c r="W199" s="32"/>
      <c r="X199" s="32"/>
      <c r="Y199" s="32"/>
      <c r="Z199" s="32"/>
      <c r="AA199" s="32"/>
      <c r="AB199" s="32"/>
      <c r="AC199" s="32"/>
      <c r="AD199" s="32"/>
      <c r="AE199" s="32"/>
      <c r="AR199" s="157" t="s">
        <v>147</v>
      </c>
      <c r="AT199" s="157" t="s">
        <v>143</v>
      </c>
      <c r="AU199" s="157" t="s">
        <v>172</v>
      </c>
      <c r="AY199" s="17" t="s">
        <v>140</v>
      </c>
      <c r="BE199" s="158">
        <f>IF(N199="základní",J199,0)</f>
        <v>0</v>
      </c>
      <c r="BF199" s="158">
        <f>IF(N199="snížená",J199,0)</f>
        <v>0</v>
      </c>
      <c r="BG199" s="158">
        <f>IF(N199="zákl. přenesená",J199,0)</f>
        <v>0</v>
      </c>
      <c r="BH199" s="158">
        <f>IF(N199="sníž. přenesená",J199,0)</f>
        <v>0</v>
      </c>
      <c r="BI199" s="158">
        <f>IF(N199="nulová",J199,0)</f>
        <v>0</v>
      </c>
      <c r="BJ199" s="17" t="s">
        <v>82</v>
      </c>
      <c r="BK199" s="158">
        <f>ROUND(I199*H199,2)</f>
        <v>0</v>
      </c>
      <c r="BL199" s="17" t="s">
        <v>147</v>
      </c>
      <c r="BM199" s="157" t="s">
        <v>559</v>
      </c>
    </row>
    <row r="200" spans="1:47" s="2" customFormat="1" ht="19.5">
      <c r="A200" s="32"/>
      <c r="B200" s="33"/>
      <c r="C200" s="32"/>
      <c r="D200" s="159" t="s">
        <v>149</v>
      </c>
      <c r="E200" s="32"/>
      <c r="F200" s="160" t="s">
        <v>1249</v>
      </c>
      <c r="G200" s="32"/>
      <c r="H200" s="32"/>
      <c r="I200" s="161"/>
      <c r="J200" s="32"/>
      <c r="K200" s="32"/>
      <c r="L200" s="33"/>
      <c r="M200" s="162"/>
      <c r="N200" s="163"/>
      <c r="O200" s="58"/>
      <c r="P200" s="58"/>
      <c r="Q200" s="58"/>
      <c r="R200" s="58"/>
      <c r="S200" s="58"/>
      <c r="T200" s="59"/>
      <c r="U200" s="32"/>
      <c r="V200" s="32"/>
      <c r="W200" s="32"/>
      <c r="X200" s="32"/>
      <c r="Y200" s="32"/>
      <c r="Z200" s="32"/>
      <c r="AA200" s="32"/>
      <c r="AB200" s="32"/>
      <c r="AC200" s="32"/>
      <c r="AD200" s="32"/>
      <c r="AE200" s="32"/>
      <c r="AT200" s="17" t="s">
        <v>149</v>
      </c>
      <c r="AU200" s="17" t="s">
        <v>172</v>
      </c>
    </row>
    <row r="201" spans="2:51" s="13" customFormat="1" ht="12">
      <c r="B201" s="175"/>
      <c r="D201" s="159" t="s">
        <v>196</v>
      </c>
      <c r="E201" s="182" t="s">
        <v>1</v>
      </c>
      <c r="F201" s="176" t="s">
        <v>1250</v>
      </c>
      <c r="H201" s="177">
        <v>18.5</v>
      </c>
      <c r="I201" s="178"/>
      <c r="L201" s="175"/>
      <c r="M201" s="179"/>
      <c r="N201" s="180"/>
      <c r="O201" s="180"/>
      <c r="P201" s="180"/>
      <c r="Q201" s="180"/>
      <c r="R201" s="180"/>
      <c r="S201" s="180"/>
      <c r="T201" s="181"/>
      <c r="AT201" s="182" t="s">
        <v>196</v>
      </c>
      <c r="AU201" s="182" t="s">
        <v>172</v>
      </c>
      <c r="AV201" s="13" t="s">
        <v>84</v>
      </c>
      <c r="AW201" s="13" t="s">
        <v>30</v>
      </c>
      <c r="AX201" s="13" t="s">
        <v>74</v>
      </c>
      <c r="AY201" s="182" t="s">
        <v>140</v>
      </c>
    </row>
    <row r="202" spans="2:51" s="14" customFormat="1" ht="12">
      <c r="B202" s="187"/>
      <c r="D202" s="159" t="s">
        <v>196</v>
      </c>
      <c r="E202" s="188" t="s">
        <v>1</v>
      </c>
      <c r="F202" s="189" t="s">
        <v>1059</v>
      </c>
      <c r="H202" s="190">
        <v>18.5</v>
      </c>
      <c r="I202" s="191"/>
      <c r="L202" s="187"/>
      <c r="M202" s="192"/>
      <c r="N202" s="193"/>
      <c r="O202" s="193"/>
      <c r="P202" s="193"/>
      <c r="Q202" s="193"/>
      <c r="R202" s="193"/>
      <c r="S202" s="193"/>
      <c r="T202" s="194"/>
      <c r="AT202" s="188" t="s">
        <v>196</v>
      </c>
      <c r="AU202" s="188" t="s">
        <v>172</v>
      </c>
      <c r="AV202" s="14" t="s">
        <v>147</v>
      </c>
      <c r="AW202" s="14" t="s">
        <v>30</v>
      </c>
      <c r="AX202" s="14" t="s">
        <v>82</v>
      </c>
      <c r="AY202" s="188" t="s">
        <v>140</v>
      </c>
    </row>
    <row r="203" spans="1:65" s="2" customFormat="1" ht="24.2" customHeight="1">
      <c r="A203" s="32"/>
      <c r="B203" s="144"/>
      <c r="C203" s="145" t="s">
        <v>393</v>
      </c>
      <c r="D203" s="145" t="s">
        <v>143</v>
      </c>
      <c r="E203" s="146" t="s">
        <v>1251</v>
      </c>
      <c r="F203" s="147" t="s">
        <v>1252</v>
      </c>
      <c r="G203" s="148" t="s">
        <v>385</v>
      </c>
      <c r="H203" s="149">
        <v>0.8</v>
      </c>
      <c r="I203" s="150"/>
      <c r="J203" s="151">
        <f>ROUND(I203*H203,2)</f>
        <v>0</v>
      </c>
      <c r="K203" s="152"/>
      <c r="L203" s="33"/>
      <c r="M203" s="153" t="s">
        <v>1</v>
      </c>
      <c r="N203" s="154" t="s">
        <v>39</v>
      </c>
      <c r="O203" s="58"/>
      <c r="P203" s="155">
        <f>O203*H203</f>
        <v>0</v>
      </c>
      <c r="Q203" s="155">
        <v>0</v>
      </c>
      <c r="R203" s="155">
        <f>Q203*H203</f>
        <v>0</v>
      </c>
      <c r="S203" s="155">
        <v>0</v>
      </c>
      <c r="T203" s="156">
        <f>S203*H203</f>
        <v>0</v>
      </c>
      <c r="U203" s="32"/>
      <c r="V203" s="32"/>
      <c r="W203" s="32"/>
      <c r="X203" s="32"/>
      <c r="Y203" s="32"/>
      <c r="Z203" s="32"/>
      <c r="AA203" s="32"/>
      <c r="AB203" s="32"/>
      <c r="AC203" s="32"/>
      <c r="AD203" s="32"/>
      <c r="AE203" s="32"/>
      <c r="AR203" s="157" t="s">
        <v>147</v>
      </c>
      <c r="AT203" s="157" t="s">
        <v>143</v>
      </c>
      <c r="AU203" s="157" t="s">
        <v>172</v>
      </c>
      <c r="AY203" s="17" t="s">
        <v>140</v>
      </c>
      <c r="BE203" s="158">
        <f>IF(N203="základní",J203,0)</f>
        <v>0</v>
      </c>
      <c r="BF203" s="158">
        <f>IF(N203="snížená",J203,0)</f>
        <v>0</v>
      </c>
      <c r="BG203" s="158">
        <f>IF(N203="zákl. přenesená",J203,0)</f>
        <v>0</v>
      </c>
      <c r="BH203" s="158">
        <f>IF(N203="sníž. přenesená",J203,0)</f>
        <v>0</v>
      </c>
      <c r="BI203" s="158">
        <f>IF(N203="nulová",J203,0)</f>
        <v>0</v>
      </c>
      <c r="BJ203" s="17" t="s">
        <v>82</v>
      </c>
      <c r="BK203" s="158">
        <f>ROUND(I203*H203,2)</f>
        <v>0</v>
      </c>
      <c r="BL203" s="17" t="s">
        <v>147</v>
      </c>
      <c r="BM203" s="157" t="s">
        <v>751</v>
      </c>
    </row>
    <row r="204" spans="1:47" s="2" customFormat="1" ht="19.5">
      <c r="A204" s="32"/>
      <c r="B204" s="33"/>
      <c r="C204" s="32"/>
      <c r="D204" s="159" t="s">
        <v>149</v>
      </c>
      <c r="E204" s="32"/>
      <c r="F204" s="160" t="s">
        <v>1252</v>
      </c>
      <c r="G204" s="32"/>
      <c r="H204" s="32"/>
      <c r="I204" s="161"/>
      <c r="J204" s="32"/>
      <c r="K204" s="32"/>
      <c r="L204" s="33"/>
      <c r="M204" s="162"/>
      <c r="N204" s="163"/>
      <c r="O204" s="58"/>
      <c r="P204" s="58"/>
      <c r="Q204" s="58"/>
      <c r="R204" s="58"/>
      <c r="S204" s="58"/>
      <c r="T204" s="59"/>
      <c r="U204" s="32"/>
      <c r="V204" s="32"/>
      <c r="W204" s="32"/>
      <c r="X204" s="32"/>
      <c r="Y204" s="32"/>
      <c r="Z204" s="32"/>
      <c r="AA204" s="32"/>
      <c r="AB204" s="32"/>
      <c r="AC204" s="32"/>
      <c r="AD204" s="32"/>
      <c r="AE204" s="32"/>
      <c r="AT204" s="17" t="s">
        <v>149</v>
      </c>
      <c r="AU204" s="17" t="s">
        <v>172</v>
      </c>
    </row>
    <row r="205" spans="2:51" s="13" customFormat="1" ht="12">
      <c r="B205" s="175"/>
      <c r="D205" s="159" t="s">
        <v>196</v>
      </c>
      <c r="E205" s="182" t="s">
        <v>1</v>
      </c>
      <c r="F205" s="176" t="s">
        <v>1253</v>
      </c>
      <c r="H205" s="177">
        <v>0.8</v>
      </c>
      <c r="I205" s="178"/>
      <c r="L205" s="175"/>
      <c r="M205" s="179"/>
      <c r="N205" s="180"/>
      <c r="O205" s="180"/>
      <c r="P205" s="180"/>
      <c r="Q205" s="180"/>
      <c r="R205" s="180"/>
      <c r="S205" s="180"/>
      <c r="T205" s="181"/>
      <c r="AT205" s="182" t="s">
        <v>196</v>
      </c>
      <c r="AU205" s="182" t="s">
        <v>172</v>
      </c>
      <c r="AV205" s="13" t="s">
        <v>84</v>
      </c>
      <c r="AW205" s="13" t="s">
        <v>30</v>
      </c>
      <c r="AX205" s="13" t="s">
        <v>74</v>
      </c>
      <c r="AY205" s="182" t="s">
        <v>140</v>
      </c>
    </row>
    <row r="206" spans="2:51" s="14" customFormat="1" ht="12">
      <c r="B206" s="187"/>
      <c r="D206" s="159" t="s">
        <v>196</v>
      </c>
      <c r="E206" s="188" t="s">
        <v>1</v>
      </c>
      <c r="F206" s="189" t="s">
        <v>1059</v>
      </c>
      <c r="H206" s="190">
        <v>0.8</v>
      </c>
      <c r="I206" s="191"/>
      <c r="L206" s="187"/>
      <c r="M206" s="192"/>
      <c r="N206" s="193"/>
      <c r="O206" s="193"/>
      <c r="P206" s="193"/>
      <c r="Q206" s="193"/>
      <c r="R206" s="193"/>
      <c r="S206" s="193"/>
      <c r="T206" s="194"/>
      <c r="AT206" s="188" t="s">
        <v>196</v>
      </c>
      <c r="AU206" s="188" t="s">
        <v>172</v>
      </c>
      <c r="AV206" s="14" t="s">
        <v>147</v>
      </c>
      <c r="AW206" s="14" t="s">
        <v>30</v>
      </c>
      <c r="AX206" s="14" t="s">
        <v>82</v>
      </c>
      <c r="AY206" s="188" t="s">
        <v>140</v>
      </c>
    </row>
    <row r="207" spans="1:65" s="2" customFormat="1" ht="55.5" customHeight="1">
      <c r="A207" s="32"/>
      <c r="B207" s="144"/>
      <c r="C207" s="145" t="s">
        <v>7</v>
      </c>
      <c r="D207" s="145" t="s">
        <v>143</v>
      </c>
      <c r="E207" s="146" t="s">
        <v>1254</v>
      </c>
      <c r="F207" s="147" t="s">
        <v>1255</v>
      </c>
      <c r="G207" s="148" t="s">
        <v>379</v>
      </c>
      <c r="H207" s="149">
        <v>6.5</v>
      </c>
      <c r="I207" s="150"/>
      <c r="J207" s="151">
        <f>ROUND(I207*H207,2)</f>
        <v>0</v>
      </c>
      <c r="K207" s="152"/>
      <c r="L207" s="33"/>
      <c r="M207" s="153" t="s">
        <v>1</v>
      </c>
      <c r="N207" s="154" t="s">
        <v>39</v>
      </c>
      <c r="O207" s="58"/>
      <c r="P207" s="155">
        <f>O207*H207</f>
        <v>0</v>
      </c>
      <c r="Q207" s="155">
        <v>0</v>
      </c>
      <c r="R207" s="155">
        <f>Q207*H207</f>
        <v>0</v>
      </c>
      <c r="S207" s="155">
        <v>0</v>
      </c>
      <c r="T207" s="156">
        <f>S207*H207</f>
        <v>0</v>
      </c>
      <c r="U207" s="32"/>
      <c r="V207" s="32"/>
      <c r="W207" s="32"/>
      <c r="X207" s="32"/>
      <c r="Y207" s="32"/>
      <c r="Z207" s="32"/>
      <c r="AA207" s="32"/>
      <c r="AB207" s="32"/>
      <c r="AC207" s="32"/>
      <c r="AD207" s="32"/>
      <c r="AE207" s="32"/>
      <c r="AR207" s="157" t="s">
        <v>147</v>
      </c>
      <c r="AT207" s="157" t="s">
        <v>143</v>
      </c>
      <c r="AU207" s="157" t="s">
        <v>172</v>
      </c>
      <c r="AY207" s="17" t="s">
        <v>140</v>
      </c>
      <c r="BE207" s="158">
        <f>IF(N207="základní",J207,0)</f>
        <v>0</v>
      </c>
      <c r="BF207" s="158">
        <f>IF(N207="snížená",J207,0)</f>
        <v>0</v>
      </c>
      <c r="BG207" s="158">
        <f>IF(N207="zákl. přenesená",J207,0)</f>
        <v>0</v>
      </c>
      <c r="BH207" s="158">
        <f>IF(N207="sníž. přenesená",J207,0)</f>
        <v>0</v>
      </c>
      <c r="BI207" s="158">
        <f>IF(N207="nulová",J207,0)</f>
        <v>0</v>
      </c>
      <c r="BJ207" s="17" t="s">
        <v>82</v>
      </c>
      <c r="BK207" s="158">
        <f>ROUND(I207*H207,2)</f>
        <v>0</v>
      </c>
      <c r="BL207" s="17" t="s">
        <v>147</v>
      </c>
      <c r="BM207" s="157" t="s">
        <v>535</v>
      </c>
    </row>
    <row r="208" spans="1:47" s="2" customFormat="1" ht="29.25">
      <c r="A208" s="32"/>
      <c r="B208" s="33"/>
      <c r="C208" s="32"/>
      <c r="D208" s="159" t="s">
        <v>149</v>
      </c>
      <c r="E208" s="32"/>
      <c r="F208" s="160" t="s">
        <v>1255</v>
      </c>
      <c r="G208" s="32"/>
      <c r="H208" s="32"/>
      <c r="I208" s="161"/>
      <c r="J208" s="32"/>
      <c r="K208" s="32"/>
      <c r="L208" s="33"/>
      <c r="M208" s="162"/>
      <c r="N208" s="163"/>
      <c r="O208" s="58"/>
      <c r="P208" s="58"/>
      <c r="Q208" s="58"/>
      <c r="R208" s="58"/>
      <c r="S208" s="58"/>
      <c r="T208" s="59"/>
      <c r="U208" s="32"/>
      <c r="V208" s="32"/>
      <c r="W208" s="32"/>
      <c r="X208" s="32"/>
      <c r="Y208" s="32"/>
      <c r="Z208" s="32"/>
      <c r="AA208" s="32"/>
      <c r="AB208" s="32"/>
      <c r="AC208" s="32"/>
      <c r="AD208" s="32"/>
      <c r="AE208" s="32"/>
      <c r="AT208" s="17" t="s">
        <v>149</v>
      </c>
      <c r="AU208" s="17" t="s">
        <v>172</v>
      </c>
    </row>
    <row r="209" spans="1:65" s="2" customFormat="1" ht="55.5" customHeight="1">
      <c r="A209" s="32"/>
      <c r="B209" s="144"/>
      <c r="C209" s="145" t="s">
        <v>718</v>
      </c>
      <c r="D209" s="145" t="s">
        <v>143</v>
      </c>
      <c r="E209" s="146" t="s">
        <v>1132</v>
      </c>
      <c r="F209" s="147" t="s">
        <v>1133</v>
      </c>
      <c r="G209" s="148" t="s">
        <v>379</v>
      </c>
      <c r="H209" s="149">
        <v>12</v>
      </c>
      <c r="I209" s="150"/>
      <c r="J209" s="151">
        <f>ROUND(I209*H209,2)</f>
        <v>0</v>
      </c>
      <c r="K209" s="152"/>
      <c r="L209" s="33"/>
      <c r="M209" s="153" t="s">
        <v>1</v>
      </c>
      <c r="N209" s="154" t="s">
        <v>39</v>
      </c>
      <c r="O209" s="58"/>
      <c r="P209" s="155">
        <f>O209*H209</f>
        <v>0</v>
      </c>
      <c r="Q209" s="155">
        <v>0</v>
      </c>
      <c r="R209" s="155">
        <f>Q209*H209</f>
        <v>0</v>
      </c>
      <c r="S209" s="155">
        <v>0</v>
      </c>
      <c r="T209" s="156">
        <f>S209*H209</f>
        <v>0</v>
      </c>
      <c r="U209" s="32"/>
      <c r="V209" s="32"/>
      <c r="W209" s="32"/>
      <c r="X209" s="32"/>
      <c r="Y209" s="32"/>
      <c r="Z209" s="32"/>
      <c r="AA209" s="32"/>
      <c r="AB209" s="32"/>
      <c r="AC209" s="32"/>
      <c r="AD209" s="32"/>
      <c r="AE209" s="32"/>
      <c r="AR209" s="157" t="s">
        <v>147</v>
      </c>
      <c r="AT209" s="157" t="s">
        <v>143</v>
      </c>
      <c r="AU209" s="157" t="s">
        <v>172</v>
      </c>
      <c r="AY209" s="17" t="s">
        <v>140</v>
      </c>
      <c r="BE209" s="158">
        <f>IF(N209="základní",J209,0)</f>
        <v>0</v>
      </c>
      <c r="BF209" s="158">
        <f>IF(N209="snížená",J209,0)</f>
        <v>0</v>
      </c>
      <c r="BG209" s="158">
        <f>IF(N209="zákl. přenesená",J209,0)</f>
        <v>0</v>
      </c>
      <c r="BH209" s="158">
        <f>IF(N209="sníž. přenesená",J209,0)</f>
        <v>0</v>
      </c>
      <c r="BI209" s="158">
        <f>IF(N209="nulová",J209,0)</f>
        <v>0</v>
      </c>
      <c r="BJ209" s="17" t="s">
        <v>82</v>
      </c>
      <c r="BK209" s="158">
        <f>ROUND(I209*H209,2)</f>
        <v>0</v>
      </c>
      <c r="BL209" s="17" t="s">
        <v>147</v>
      </c>
      <c r="BM209" s="157" t="s">
        <v>345</v>
      </c>
    </row>
    <row r="210" spans="1:47" s="2" customFormat="1" ht="29.25">
      <c r="A210" s="32"/>
      <c r="B210" s="33"/>
      <c r="C210" s="32"/>
      <c r="D210" s="159" t="s">
        <v>149</v>
      </c>
      <c r="E210" s="32"/>
      <c r="F210" s="160" t="s">
        <v>1133</v>
      </c>
      <c r="G210" s="32"/>
      <c r="H210" s="32"/>
      <c r="I210" s="161"/>
      <c r="J210" s="32"/>
      <c r="K210" s="32"/>
      <c r="L210" s="33"/>
      <c r="M210" s="162"/>
      <c r="N210" s="163"/>
      <c r="O210" s="58"/>
      <c r="P210" s="58"/>
      <c r="Q210" s="58"/>
      <c r="R210" s="58"/>
      <c r="S210" s="58"/>
      <c r="T210" s="59"/>
      <c r="U210" s="32"/>
      <c r="V210" s="32"/>
      <c r="W210" s="32"/>
      <c r="X210" s="32"/>
      <c r="Y210" s="32"/>
      <c r="Z210" s="32"/>
      <c r="AA210" s="32"/>
      <c r="AB210" s="32"/>
      <c r="AC210" s="32"/>
      <c r="AD210" s="32"/>
      <c r="AE210" s="32"/>
      <c r="AT210" s="17" t="s">
        <v>149</v>
      </c>
      <c r="AU210" s="17" t="s">
        <v>172</v>
      </c>
    </row>
    <row r="211" spans="2:63" s="12" customFormat="1" ht="22.9" customHeight="1">
      <c r="B211" s="131"/>
      <c r="D211" s="132" t="s">
        <v>73</v>
      </c>
      <c r="E211" s="142" t="s">
        <v>163</v>
      </c>
      <c r="F211" s="142" t="s">
        <v>165</v>
      </c>
      <c r="I211" s="134"/>
      <c r="J211" s="143">
        <f>BK211</f>
        <v>0</v>
      </c>
      <c r="L211" s="131"/>
      <c r="M211" s="136"/>
      <c r="N211" s="137"/>
      <c r="O211" s="137"/>
      <c r="P211" s="138">
        <f>SUM(P212:P213)</f>
        <v>0</v>
      </c>
      <c r="Q211" s="137"/>
      <c r="R211" s="138">
        <f>SUM(R212:R213)</f>
        <v>0</v>
      </c>
      <c r="S211" s="137"/>
      <c r="T211" s="139">
        <f>SUM(T212:T213)</f>
        <v>0</v>
      </c>
      <c r="AR211" s="132" t="s">
        <v>82</v>
      </c>
      <c r="AT211" s="140" t="s">
        <v>73</v>
      </c>
      <c r="AU211" s="140" t="s">
        <v>82</v>
      </c>
      <c r="AY211" s="132" t="s">
        <v>140</v>
      </c>
      <c r="BK211" s="141">
        <f>SUM(BK212:BK213)</f>
        <v>0</v>
      </c>
    </row>
    <row r="212" spans="1:65" s="2" customFormat="1" ht="16.5" customHeight="1">
      <c r="A212" s="32"/>
      <c r="B212" s="144"/>
      <c r="C212" s="145" t="s">
        <v>655</v>
      </c>
      <c r="D212" s="145" t="s">
        <v>143</v>
      </c>
      <c r="E212" s="146" t="s">
        <v>1256</v>
      </c>
      <c r="F212" s="147" t="s">
        <v>1257</v>
      </c>
      <c r="G212" s="148" t="s">
        <v>156</v>
      </c>
      <c r="H212" s="149">
        <v>1</v>
      </c>
      <c r="I212" s="150"/>
      <c r="J212" s="151">
        <f>ROUND(I212*H212,2)</f>
        <v>0</v>
      </c>
      <c r="K212" s="152"/>
      <c r="L212" s="33"/>
      <c r="M212" s="153" t="s">
        <v>1</v>
      </c>
      <c r="N212" s="154" t="s">
        <v>39</v>
      </c>
      <c r="O212" s="58"/>
      <c r="P212" s="155">
        <f>O212*H212</f>
        <v>0</v>
      </c>
      <c r="Q212" s="155">
        <v>0</v>
      </c>
      <c r="R212" s="155">
        <f>Q212*H212</f>
        <v>0</v>
      </c>
      <c r="S212" s="155">
        <v>0</v>
      </c>
      <c r="T212" s="156">
        <f>S212*H212</f>
        <v>0</v>
      </c>
      <c r="U212" s="32"/>
      <c r="V212" s="32"/>
      <c r="W212" s="32"/>
      <c r="X212" s="32"/>
      <c r="Y212" s="32"/>
      <c r="Z212" s="32"/>
      <c r="AA212" s="32"/>
      <c r="AB212" s="32"/>
      <c r="AC212" s="32"/>
      <c r="AD212" s="32"/>
      <c r="AE212" s="32"/>
      <c r="AR212" s="157" t="s">
        <v>147</v>
      </c>
      <c r="AT212" s="157" t="s">
        <v>143</v>
      </c>
      <c r="AU212" s="157" t="s">
        <v>84</v>
      </c>
      <c r="AY212" s="17" t="s">
        <v>140</v>
      </c>
      <c r="BE212" s="158">
        <f>IF(N212="základní",J212,0)</f>
        <v>0</v>
      </c>
      <c r="BF212" s="158">
        <f>IF(N212="snížená",J212,0)</f>
        <v>0</v>
      </c>
      <c r="BG212" s="158">
        <f>IF(N212="zákl. přenesená",J212,0)</f>
        <v>0</v>
      </c>
      <c r="BH212" s="158">
        <f>IF(N212="sníž. přenesená",J212,0)</f>
        <v>0</v>
      </c>
      <c r="BI212" s="158">
        <f>IF(N212="nulová",J212,0)</f>
        <v>0</v>
      </c>
      <c r="BJ212" s="17" t="s">
        <v>82</v>
      </c>
      <c r="BK212" s="158">
        <f>ROUND(I212*H212,2)</f>
        <v>0</v>
      </c>
      <c r="BL212" s="17" t="s">
        <v>147</v>
      </c>
      <c r="BM212" s="157" t="s">
        <v>366</v>
      </c>
    </row>
    <row r="213" spans="1:47" s="2" customFormat="1" ht="12">
      <c r="A213" s="32"/>
      <c r="B213" s="33"/>
      <c r="C213" s="32"/>
      <c r="D213" s="159" t="s">
        <v>149</v>
      </c>
      <c r="E213" s="32"/>
      <c r="F213" s="160" t="s">
        <v>1257</v>
      </c>
      <c r="G213" s="32"/>
      <c r="H213" s="32"/>
      <c r="I213" s="161"/>
      <c r="J213" s="32"/>
      <c r="K213" s="32"/>
      <c r="L213" s="33"/>
      <c r="M213" s="162"/>
      <c r="N213" s="163"/>
      <c r="O213" s="58"/>
      <c r="P213" s="58"/>
      <c r="Q213" s="58"/>
      <c r="R213" s="58"/>
      <c r="S213" s="58"/>
      <c r="T213" s="59"/>
      <c r="U213" s="32"/>
      <c r="V213" s="32"/>
      <c r="W213" s="32"/>
      <c r="X213" s="32"/>
      <c r="Y213" s="32"/>
      <c r="Z213" s="32"/>
      <c r="AA213" s="32"/>
      <c r="AB213" s="32"/>
      <c r="AC213" s="32"/>
      <c r="AD213" s="32"/>
      <c r="AE213" s="32"/>
      <c r="AT213" s="17" t="s">
        <v>149</v>
      </c>
      <c r="AU213" s="17" t="s">
        <v>84</v>
      </c>
    </row>
    <row r="214" spans="2:63" s="12" customFormat="1" ht="22.9" customHeight="1">
      <c r="B214" s="131"/>
      <c r="D214" s="132" t="s">
        <v>73</v>
      </c>
      <c r="E214" s="142" t="s">
        <v>277</v>
      </c>
      <c r="F214" s="142" t="s">
        <v>512</v>
      </c>
      <c r="I214" s="134"/>
      <c r="J214" s="143">
        <f>BK214</f>
        <v>0</v>
      </c>
      <c r="L214" s="131"/>
      <c r="M214" s="136"/>
      <c r="N214" s="137"/>
      <c r="O214" s="137"/>
      <c r="P214" s="138">
        <f>SUM(P215:P228)</f>
        <v>0</v>
      </c>
      <c r="Q214" s="137"/>
      <c r="R214" s="138">
        <f>SUM(R215:R228)</f>
        <v>0</v>
      </c>
      <c r="S214" s="137"/>
      <c r="T214" s="139">
        <f>SUM(T215:T228)</f>
        <v>0</v>
      </c>
      <c r="AR214" s="132" t="s">
        <v>82</v>
      </c>
      <c r="AT214" s="140" t="s">
        <v>73</v>
      </c>
      <c r="AU214" s="140" t="s">
        <v>82</v>
      </c>
      <c r="AY214" s="132" t="s">
        <v>140</v>
      </c>
      <c r="BK214" s="141">
        <f>SUM(BK215:BK228)</f>
        <v>0</v>
      </c>
    </row>
    <row r="215" spans="1:65" s="2" customFormat="1" ht="37.9" customHeight="1">
      <c r="A215" s="32"/>
      <c r="B215" s="144"/>
      <c r="C215" s="145" t="s">
        <v>660</v>
      </c>
      <c r="D215" s="145" t="s">
        <v>143</v>
      </c>
      <c r="E215" s="146" t="s">
        <v>1258</v>
      </c>
      <c r="F215" s="147" t="s">
        <v>1259</v>
      </c>
      <c r="G215" s="148" t="s">
        <v>156</v>
      </c>
      <c r="H215" s="149">
        <v>1</v>
      </c>
      <c r="I215" s="150"/>
      <c r="J215" s="151">
        <f>ROUND(I215*H215,2)</f>
        <v>0</v>
      </c>
      <c r="K215" s="152"/>
      <c r="L215" s="33"/>
      <c r="M215" s="153" t="s">
        <v>1</v>
      </c>
      <c r="N215" s="154" t="s">
        <v>39</v>
      </c>
      <c r="O215" s="58"/>
      <c r="P215" s="155">
        <f>O215*H215</f>
        <v>0</v>
      </c>
      <c r="Q215" s="155">
        <v>0</v>
      </c>
      <c r="R215" s="155">
        <f>Q215*H215</f>
        <v>0</v>
      </c>
      <c r="S215" s="155">
        <v>0</v>
      </c>
      <c r="T215" s="156">
        <f>S215*H215</f>
        <v>0</v>
      </c>
      <c r="U215" s="32"/>
      <c r="V215" s="32"/>
      <c r="W215" s="32"/>
      <c r="X215" s="32"/>
      <c r="Y215" s="32"/>
      <c r="Z215" s="32"/>
      <c r="AA215" s="32"/>
      <c r="AB215" s="32"/>
      <c r="AC215" s="32"/>
      <c r="AD215" s="32"/>
      <c r="AE215" s="32"/>
      <c r="AR215" s="157" t="s">
        <v>147</v>
      </c>
      <c r="AT215" s="157" t="s">
        <v>143</v>
      </c>
      <c r="AU215" s="157" t="s">
        <v>84</v>
      </c>
      <c r="AY215" s="17" t="s">
        <v>140</v>
      </c>
      <c r="BE215" s="158">
        <f>IF(N215="základní",J215,0)</f>
        <v>0</v>
      </c>
      <c r="BF215" s="158">
        <f>IF(N215="snížená",J215,0)</f>
        <v>0</v>
      </c>
      <c r="BG215" s="158">
        <f>IF(N215="zákl. přenesená",J215,0)</f>
        <v>0</v>
      </c>
      <c r="BH215" s="158">
        <f>IF(N215="sníž. přenesená",J215,0)</f>
        <v>0</v>
      </c>
      <c r="BI215" s="158">
        <f>IF(N215="nulová",J215,0)</f>
        <v>0</v>
      </c>
      <c r="BJ215" s="17" t="s">
        <v>82</v>
      </c>
      <c r="BK215" s="158">
        <f>ROUND(I215*H215,2)</f>
        <v>0</v>
      </c>
      <c r="BL215" s="17" t="s">
        <v>147</v>
      </c>
      <c r="BM215" s="157" t="s">
        <v>766</v>
      </c>
    </row>
    <row r="216" spans="1:47" s="2" customFormat="1" ht="19.5">
      <c r="A216" s="32"/>
      <c r="B216" s="33"/>
      <c r="C216" s="32"/>
      <c r="D216" s="159" t="s">
        <v>149</v>
      </c>
      <c r="E216" s="32"/>
      <c r="F216" s="160" t="s">
        <v>1259</v>
      </c>
      <c r="G216" s="32"/>
      <c r="H216" s="32"/>
      <c r="I216" s="161"/>
      <c r="J216" s="32"/>
      <c r="K216" s="32"/>
      <c r="L216" s="33"/>
      <c r="M216" s="162"/>
      <c r="N216" s="163"/>
      <c r="O216" s="58"/>
      <c r="P216" s="58"/>
      <c r="Q216" s="58"/>
      <c r="R216" s="58"/>
      <c r="S216" s="58"/>
      <c r="T216" s="59"/>
      <c r="U216" s="32"/>
      <c r="V216" s="32"/>
      <c r="W216" s="32"/>
      <c r="X216" s="32"/>
      <c r="Y216" s="32"/>
      <c r="Z216" s="32"/>
      <c r="AA216" s="32"/>
      <c r="AB216" s="32"/>
      <c r="AC216" s="32"/>
      <c r="AD216" s="32"/>
      <c r="AE216" s="32"/>
      <c r="AT216" s="17" t="s">
        <v>149</v>
      </c>
      <c r="AU216" s="17" t="s">
        <v>84</v>
      </c>
    </row>
    <row r="217" spans="1:65" s="2" customFormat="1" ht="24.2" customHeight="1">
      <c r="A217" s="32"/>
      <c r="B217" s="144"/>
      <c r="C217" s="145" t="s">
        <v>388</v>
      </c>
      <c r="D217" s="145" t="s">
        <v>143</v>
      </c>
      <c r="E217" s="146" t="s">
        <v>1260</v>
      </c>
      <c r="F217" s="147" t="s">
        <v>1261</v>
      </c>
      <c r="G217" s="148" t="s">
        <v>146</v>
      </c>
      <c r="H217" s="149">
        <v>7.7</v>
      </c>
      <c r="I217" s="150"/>
      <c r="J217" s="151">
        <f>ROUND(I217*H217,2)</f>
        <v>0</v>
      </c>
      <c r="K217" s="152"/>
      <c r="L217" s="33"/>
      <c r="M217" s="153" t="s">
        <v>1</v>
      </c>
      <c r="N217" s="154" t="s">
        <v>39</v>
      </c>
      <c r="O217" s="58"/>
      <c r="P217" s="155">
        <f>O217*H217</f>
        <v>0</v>
      </c>
      <c r="Q217" s="155">
        <v>0</v>
      </c>
      <c r="R217" s="155">
        <f>Q217*H217</f>
        <v>0</v>
      </c>
      <c r="S217" s="155">
        <v>0</v>
      </c>
      <c r="T217" s="156">
        <f>S217*H217</f>
        <v>0</v>
      </c>
      <c r="U217" s="32"/>
      <c r="V217" s="32"/>
      <c r="W217" s="32"/>
      <c r="X217" s="32"/>
      <c r="Y217" s="32"/>
      <c r="Z217" s="32"/>
      <c r="AA217" s="32"/>
      <c r="AB217" s="32"/>
      <c r="AC217" s="32"/>
      <c r="AD217" s="32"/>
      <c r="AE217" s="32"/>
      <c r="AR217" s="157" t="s">
        <v>147</v>
      </c>
      <c r="AT217" s="157" t="s">
        <v>143</v>
      </c>
      <c r="AU217" s="157" t="s">
        <v>84</v>
      </c>
      <c r="AY217" s="17" t="s">
        <v>140</v>
      </c>
      <c r="BE217" s="158">
        <f>IF(N217="základní",J217,0)</f>
        <v>0</v>
      </c>
      <c r="BF217" s="158">
        <f>IF(N217="snížená",J217,0)</f>
        <v>0</v>
      </c>
      <c r="BG217" s="158">
        <f>IF(N217="zákl. přenesená",J217,0)</f>
        <v>0</v>
      </c>
      <c r="BH217" s="158">
        <f>IF(N217="sníž. přenesená",J217,0)</f>
        <v>0</v>
      </c>
      <c r="BI217" s="158">
        <f>IF(N217="nulová",J217,0)</f>
        <v>0</v>
      </c>
      <c r="BJ217" s="17" t="s">
        <v>82</v>
      </c>
      <c r="BK217" s="158">
        <f>ROUND(I217*H217,2)</f>
        <v>0</v>
      </c>
      <c r="BL217" s="17" t="s">
        <v>147</v>
      </c>
      <c r="BM217" s="157" t="s">
        <v>430</v>
      </c>
    </row>
    <row r="218" spans="1:47" s="2" customFormat="1" ht="12">
      <c r="A218" s="32"/>
      <c r="B218" s="33"/>
      <c r="C218" s="32"/>
      <c r="D218" s="159" t="s">
        <v>149</v>
      </c>
      <c r="E218" s="32"/>
      <c r="F218" s="160" t="s">
        <v>1261</v>
      </c>
      <c r="G218" s="32"/>
      <c r="H218" s="32"/>
      <c r="I218" s="161"/>
      <c r="J218" s="32"/>
      <c r="K218" s="32"/>
      <c r="L218" s="33"/>
      <c r="M218" s="162"/>
      <c r="N218" s="163"/>
      <c r="O218" s="58"/>
      <c r="P218" s="58"/>
      <c r="Q218" s="58"/>
      <c r="R218" s="58"/>
      <c r="S218" s="58"/>
      <c r="T218" s="59"/>
      <c r="U218" s="32"/>
      <c r="V218" s="32"/>
      <c r="W218" s="32"/>
      <c r="X218" s="32"/>
      <c r="Y218" s="32"/>
      <c r="Z218" s="32"/>
      <c r="AA218" s="32"/>
      <c r="AB218" s="32"/>
      <c r="AC218" s="32"/>
      <c r="AD218" s="32"/>
      <c r="AE218" s="32"/>
      <c r="AT218" s="17" t="s">
        <v>149</v>
      </c>
      <c r="AU218" s="17" t="s">
        <v>84</v>
      </c>
    </row>
    <row r="219" spans="1:65" s="2" customFormat="1" ht="16.5" customHeight="1">
      <c r="A219" s="32"/>
      <c r="B219" s="144"/>
      <c r="C219" s="145" t="s">
        <v>382</v>
      </c>
      <c r="D219" s="145" t="s">
        <v>143</v>
      </c>
      <c r="E219" s="146" t="s">
        <v>1144</v>
      </c>
      <c r="F219" s="147" t="s">
        <v>1145</v>
      </c>
      <c r="G219" s="148" t="s">
        <v>156</v>
      </c>
      <c r="H219" s="149">
        <v>2</v>
      </c>
      <c r="I219" s="150"/>
      <c r="J219" s="151">
        <f>ROUND(I219*H219,2)</f>
        <v>0</v>
      </c>
      <c r="K219" s="152"/>
      <c r="L219" s="33"/>
      <c r="M219" s="153" t="s">
        <v>1</v>
      </c>
      <c r="N219" s="154" t="s">
        <v>39</v>
      </c>
      <c r="O219" s="58"/>
      <c r="P219" s="155">
        <f>O219*H219</f>
        <v>0</v>
      </c>
      <c r="Q219" s="155">
        <v>0</v>
      </c>
      <c r="R219" s="155">
        <f>Q219*H219</f>
        <v>0</v>
      </c>
      <c r="S219" s="155">
        <v>0</v>
      </c>
      <c r="T219" s="156">
        <f>S219*H219</f>
        <v>0</v>
      </c>
      <c r="U219" s="32"/>
      <c r="V219" s="32"/>
      <c r="W219" s="32"/>
      <c r="X219" s="32"/>
      <c r="Y219" s="32"/>
      <c r="Z219" s="32"/>
      <c r="AA219" s="32"/>
      <c r="AB219" s="32"/>
      <c r="AC219" s="32"/>
      <c r="AD219" s="32"/>
      <c r="AE219" s="32"/>
      <c r="AR219" s="157" t="s">
        <v>147</v>
      </c>
      <c r="AT219" s="157" t="s">
        <v>143</v>
      </c>
      <c r="AU219" s="157" t="s">
        <v>84</v>
      </c>
      <c r="AY219" s="17" t="s">
        <v>140</v>
      </c>
      <c r="BE219" s="158">
        <f>IF(N219="základní",J219,0)</f>
        <v>0</v>
      </c>
      <c r="BF219" s="158">
        <f>IF(N219="snížená",J219,0)</f>
        <v>0</v>
      </c>
      <c r="BG219" s="158">
        <f>IF(N219="zákl. přenesená",J219,0)</f>
        <v>0</v>
      </c>
      <c r="BH219" s="158">
        <f>IF(N219="sníž. přenesená",J219,0)</f>
        <v>0</v>
      </c>
      <c r="BI219" s="158">
        <f>IF(N219="nulová",J219,0)</f>
        <v>0</v>
      </c>
      <c r="BJ219" s="17" t="s">
        <v>82</v>
      </c>
      <c r="BK219" s="158">
        <f>ROUND(I219*H219,2)</f>
        <v>0</v>
      </c>
      <c r="BL219" s="17" t="s">
        <v>147</v>
      </c>
      <c r="BM219" s="157" t="s">
        <v>293</v>
      </c>
    </row>
    <row r="220" spans="1:47" s="2" customFormat="1" ht="12">
      <c r="A220" s="32"/>
      <c r="B220" s="33"/>
      <c r="C220" s="32"/>
      <c r="D220" s="159" t="s">
        <v>149</v>
      </c>
      <c r="E220" s="32"/>
      <c r="F220" s="160" t="s">
        <v>1145</v>
      </c>
      <c r="G220" s="32"/>
      <c r="H220" s="32"/>
      <c r="I220" s="161"/>
      <c r="J220" s="32"/>
      <c r="K220" s="32"/>
      <c r="L220" s="33"/>
      <c r="M220" s="162"/>
      <c r="N220" s="163"/>
      <c r="O220" s="58"/>
      <c r="P220" s="58"/>
      <c r="Q220" s="58"/>
      <c r="R220" s="58"/>
      <c r="S220" s="58"/>
      <c r="T220" s="59"/>
      <c r="U220" s="32"/>
      <c r="V220" s="32"/>
      <c r="W220" s="32"/>
      <c r="X220" s="32"/>
      <c r="Y220" s="32"/>
      <c r="Z220" s="32"/>
      <c r="AA220" s="32"/>
      <c r="AB220" s="32"/>
      <c r="AC220" s="32"/>
      <c r="AD220" s="32"/>
      <c r="AE220" s="32"/>
      <c r="AT220" s="17" t="s">
        <v>149</v>
      </c>
      <c r="AU220" s="17" t="s">
        <v>84</v>
      </c>
    </row>
    <row r="221" spans="1:65" s="2" customFormat="1" ht="24.2" customHeight="1">
      <c r="A221" s="32"/>
      <c r="B221" s="144"/>
      <c r="C221" s="145" t="s">
        <v>398</v>
      </c>
      <c r="D221" s="145" t="s">
        <v>143</v>
      </c>
      <c r="E221" s="146" t="s">
        <v>1146</v>
      </c>
      <c r="F221" s="147" t="s">
        <v>1147</v>
      </c>
      <c r="G221" s="148" t="s">
        <v>156</v>
      </c>
      <c r="H221" s="149">
        <v>1</v>
      </c>
      <c r="I221" s="150"/>
      <c r="J221" s="151">
        <f>ROUND(I221*H221,2)</f>
        <v>0</v>
      </c>
      <c r="K221" s="152"/>
      <c r="L221" s="33"/>
      <c r="M221" s="153" t="s">
        <v>1</v>
      </c>
      <c r="N221" s="154" t="s">
        <v>39</v>
      </c>
      <c r="O221" s="58"/>
      <c r="P221" s="155">
        <f>O221*H221</f>
        <v>0</v>
      </c>
      <c r="Q221" s="155">
        <v>0</v>
      </c>
      <c r="R221" s="155">
        <f>Q221*H221</f>
        <v>0</v>
      </c>
      <c r="S221" s="155">
        <v>0</v>
      </c>
      <c r="T221" s="156">
        <f>S221*H221</f>
        <v>0</v>
      </c>
      <c r="U221" s="32"/>
      <c r="V221" s="32"/>
      <c r="W221" s="32"/>
      <c r="X221" s="32"/>
      <c r="Y221" s="32"/>
      <c r="Z221" s="32"/>
      <c r="AA221" s="32"/>
      <c r="AB221" s="32"/>
      <c r="AC221" s="32"/>
      <c r="AD221" s="32"/>
      <c r="AE221" s="32"/>
      <c r="AR221" s="157" t="s">
        <v>147</v>
      </c>
      <c r="AT221" s="157" t="s">
        <v>143</v>
      </c>
      <c r="AU221" s="157" t="s">
        <v>84</v>
      </c>
      <c r="AY221" s="17" t="s">
        <v>140</v>
      </c>
      <c r="BE221" s="158">
        <f>IF(N221="základní",J221,0)</f>
        <v>0</v>
      </c>
      <c r="BF221" s="158">
        <f>IF(N221="snížená",J221,0)</f>
        <v>0</v>
      </c>
      <c r="BG221" s="158">
        <f>IF(N221="zákl. přenesená",J221,0)</f>
        <v>0</v>
      </c>
      <c r="BH221" s="158">
        <f>IF(N221="sníž. přenesená",J221,0)</f>
        <v>0</v>
      </c>
      <c r="BI221" s="158">
        <f>IF(N221="nulová",J221,0)</f>
        <v>0</v>
      </c>
      <c r="BJ221" s="17" t="s">
        <v>82</v>
      </c>
      <c r="BK221" s="158">
        <f>ROUND(I221*H221,2)</f>
        <v>0</v>
      </c>
      <c r="BL221" s="17" t="s">
        <v>147</v>
      </c>
      <c r="BM221" s="157" t="s">
        <v>306</v>
      </c>
    </row>
    <row r="222" spans="1:47" s="2" customFormat="1" ht="19.5">
      <c r="A222" s="32"/>
      <c r="B222" s="33"/>
      <c r="C222" s="32"/>
      <c r="D222" s="159" t="s">
        <v>149</v>
      </c>
      <c r="E222" s="32"/>
      <c r="F222" s="160" t="s">
        <v>1147</v>
      </c>
      <c r="G222" s="32"/>
      <c r="H222" s="32"/>
      <c r="I222" s="161"/>
      <c r="J222" s="32"/>
      <c r="K222" s="32"/>
      <c r="L222" s="33"/>
      <c r="M222" s="162"/>
      <c r="N222" s="163"/>
      <c r="O222" s="58"/>
      <c r="P222" s="58"/>
      <c r="Q222" s="58"/>
      <c r="R222" s="58"/>
      <c r="S222" s="58"/>
      <c r="T222" s="59"/>
      <c r="U222" s="32"/>
      <c r="V222" s="32"/>
      <c r="W222" s="32"/>
      <c r="X222" s="32"/>
      <c r="Y222" s="32"/>
      <c r="Z222" s="32"/>
      <c r="AA222" s="32"/>
      <c r="AB222" s="32"/>
      <c r="AC222" s="32"/>
      <c r="AD222" s="32"/>
      <c r="AE222" s="32"/>
      <c r="AT222" s="17" t="s">
        <v>149</v>
      </c>
      <c r="AU222" s="17" t="s">
        <v>84</v>
      </c>
    </row>
    <row r="223" spans="1:65" s="2" customFormat="1" ht="24.2" customHeight="1">
      <c r="A223" s="32"/>
      <c r="B223" s="144"/>
      <c r="C223" s="145" t="s">
        <v>409</v>
      </c>
      <c r="D223" s="145" t="s">
        <v>143</v>
      </c>
      <c r="E223" s="146" t="s">
        <v>1148</v>
      </c>
      <c r="F223" s="147" t="s">
        <v>1149</v>
      </c>
      <c r="G223" s="148" t="s">
        <v>385</v>
      </c>
      <c r="H223" s="149">
        <v>15.018</v>
      </c>
      <c r="I223" s="150"/>
      <c r="J223" s="151">
        <f>ROUND(I223*H223,2)</f>
        <v>0</v>
      </c>
      <c r="K223" s="152"/>
      <c r="L223" s="33"/>
      <c r="M223" s="153" t="s">
        <v>1</v>
      </c>
      <c r="N223" s="154" t="s">
        <v>39</v>
      </c>
      <c r="O223" s="58"/>
      <c r="P223" s="155">
        <f>O223*H223</f>
        <v>0</v>
      </c>
      <c r="Q223" s="155">
        <v>0</v>
      </c>
      <c r="R223" s="155">
        <f>Q223*H223</f>
        <v>0</v>
      </c>
      <c r="S223" s="155">
        <v>0</v>
      </c>
      <c r="T223" s="156">
        <f>S223*H223</f>
        <v>0</v>
      </c>
      <c r="U223" s="32"/>
      <c r="V223" s="32"/>
      <c r="W223" s="32"/>
      <c r="X223" s="32"/>
      <c r="Y223" s="32"/>
      <c r="Z223" s="32"/>
      <c r="AA223" s="32"/>
      <c r="AB223" s="32"/>
      <c r="AC223" s="32"/>
      <c r="AD223" s="32"/>
      <c r="AE223" s="32"/>
      <c r="AR223" s="157" t="s">
        <v>147</v>
      </c>
      <c r="AT223" s="157" t="s">
        <v>143</v>
      </c>
      <c r="AU223" s="157" t="s">
        <v>84</v>
      </c>
      <c r="AY223" s="17" t="s">
        <v>140</v>
      </c>
      <c r="BE223" s="158">
        <f>IF(N223="základní",J223,0)</f>
        <v>0</v>
      </c>
      <c r="BF223" s="158">
        <f>IF(N223="snížená",J223,0)</f>
        <v>0</v>
      </c>
      <c r="BG223" s="158">
        <f>IF(N223="zákl. přenesená",J223,0)</f>
        <v>0</v>
      </c>
      <c r="BH223" s="158">
        <f>IF(N223="sníž. přenesená",J223,0)</f>
        <v>0</v>
      </c>
      <c r="BI223" s="158">
        <f>IF(N223="nulová",J223,0)</f>
        <v>0</v>
      </c>
      <c r="BJ223" s="17" t="s">
        <v>82</v>
      </c>
      <c r="BK223" s="158">
        <f>ROUND(I223*H223,2)</f>
        <v>0</v>
      </c>
      <c r="BL223" s="17" t="s">
        <v>147</v>
      </c>
      <c r="BM223" s="157" t="s">
        <v>273</v>
      </c>
    </row>
    <row r="224" spans="1:47" s="2" customFormat="1" ht="12">
      <c r="A224" s="32"/>
      <c r="B224" s="33"/>
      <c r="C224" s="32"/>
      <c r="D224" s="159" t="s">
        <v>149</v>
      </c>
      <c r="E224" s="32"/>
      <c r="F224" s="160" t="s">
        <v>1149</v>
      </c>
      <c r="G224" s="32"/>
      <c r="H224" s="32"/>
      <c r="I224" s="161"/>
      <c r="J224" s="32"/>
      <c r="K224" s="32"/>
      <c r="L224" s="33"/>
      <c r="M224" s="162"/>
      <c r="N224" s="163"/>
      <c r="O224" s="58"/>
      <c r="P224" s="58"/>
      <c r="Q224" s="58"/>
      <c r="R224" s="58"/>
      <c r="S224" s="58"/>
      <c r="T224" s="59"/>
      <c r="U224" s="32"/>
      <c r="V224" s="32"/>
      <c r="W224" s="32"/>
      <c r="X224" s="32"/>
      <c r="Y224" s="32"/>
      <c r="Z224" s="32"/>
      <c r="AA224" s="32"/>
      <c r="AB224" s="32"/>
      <c r="AC224" s="32"/>
      <c r="AD224" s="32"/>
      <c r="AE224" s="32"/>
      <c r="AT224" s="17" t="s">
        <v>149</v>
      </c>
      <c r="AU224" s="17" t="s">
        <v>84</v>
      </c>
    </row>
    <row r="225" spans="2:51" s="13" customFormat="1" ht="12">
      <c r="B225" s="175"/>
      <c r="D225" s="159" t="s">
        <v>196</v>
      </c>
      <c r="E225" s="182" t="s">
        <v>1</v>
      </c>
      <c r="F225" s="176" t="s">
        <v>1262</v>
      </c>
      <c r="H225" s="177">
        <v>0.888</v>
      </c>
      <c r="I225" s="178"/>
      <c r="L225" s="175"/>
      <c r="M225" s="179"/>
      <c r="N225" s="180"/>
      <c r="O225" s="180"/>
      <c r="P225" s="180"/>
      <c r="Q225" s="180"/>
      <c r="R225" s="180"/>
      <c r="S225" s="180"/>
      <c r="T225" s="181"/>
      <c r="AT225" s="182" t="s">
        <v>196</v>
      </c>
      <c r="AU225" s="182" t="s">
        <v>84</v>
      </c>
      <c r="AV225" s="13" t="s">
        <v>84</v>
      </c>
      <c r="AW225" s="13" t="s">
        <v>30</v>
      </c>
      <c r="AX225" s="13" t="s">
        <v>74</v>
      </c>
      <c r="AY225" s="182" t="s">
        <v>140</v>
      </c>
    </row>
    <row r="226" spans="2:51" s="13" customFormat="1" ht="12">
      <c r="B226" s="175"/>
      <c r="D226" s="159" t="s">
        <v>196</v>
      </c>
      <c r="E226" s="182" t="s">
        <v>1</v>
      </c>
      <c r="F226" s="176" t="s">
        <v>1263</v>
      </c>
      <c r="H226" s="177">
        <v>10.68</v>
      </c>
      <c r="I226" s="178"/>
      <c r="L226" s="175"/>
      <c r="M226" s="179"/>
      <c r="N226" s="180"/>
      <c r="O226" s="180"/>
      <c r="P226" s="180"/>
      <c r="Q226" s="180"/>
      <c r="R226" s="180"/>
      <c r="S226" s="180"/>
      <c r="T226" s="181"/>
      <c r="AT226" s="182" t="s">
        <v>196</v>
      </c>
      <c r="AU226" s="182" t="s">
        <v>84</v>
      </c>
      <c r="AV226" s="13" t="s">
        <v>84</v>
      </c>
      <c r="AW226" s="13" t="s">
        <v>30</v>
      </c>
      <c r="AX226" s="13" t="s">
        <v>74</v>
      </c>
      <c r="AY226" s="182" t="s">
        <v>140</v>
      </c>
    </row>
    <row r="227" spans="2:51" s="13" customFormat="1" ht="12">
      <c r="B227" s="175"/>
      <c r="D227" s="159" t="s">
        <v>196</v>
      </c>
      <c r="E227" s="182" t="s">
        <v>1</v>
      </c>
      <c r="F227" s="176" t="s">
        <v>1264</v>
      </c>
      <c r="H227" s="177">
        <v>3.45</v>
      </c>
      <c r="I227" s="178"/>
      <c r="L227" s="175"/>
      <c r="M227" s="179"/>
      <c r="N227" s="180"/>
      <c r="O227" s="180"/>
      <c r="P227" s="180"/>
      <c r="Q227" s="180"/>
      <c r="R227" s="180"/>
      <c r="S227" s="180"/>
      <c r="T227" s="181"/>
      <c r="AT227" s="182" t="s">
        <v>196</v>
      </c>
      <c r="AU227" s="182" t="s">
        <v>84</v>
      </c>
      <c r="AV227" s="13" t="s">
        <v>84</v>
      </c>
      <c r="AW227" s="13" t="s">
        <v>30</v>
      </c>
      <c r="AX227" s="13" t="s">
        <v>74</v>
      </c>
      <c r="AY227" s="182" t="s">
        <v>140</v>
      </c>
    </row>
    <row r="228" spans="2:51" s="14" customFormat="1" ht="12">
      <c r="B228" s="187"/>
      <c r="D228" s="159" t="s">
        <v>196</v>
      </c>
      <c r="E228" s="188" t="s">
        <v>1</v>
      </c>
      <c r="F228" s="189" t="s">
        <v>1059</v>
      </c>
      <c r="H228" s="190">
        <v>15.018</v>
      </c>
      <c r="I228" s="191"/>
      <c r="L228" s="187"/>
      <c r="M228" s="192"/>
      <c r="N228" s="193"/>
      <c r="O228" s="193"/>
      <c r="P228" s="193"/>
      <c r="Q228" s="193"/>
      <c r="R228" s="193"/>
      <c r="S228" s="193"/>
      <c r="T228" s="194"/>
      <c r="AT228" s="188" t="s">
        <v>196</v>
      </c>
      <c r="AU228" s="188" t="s">
        <v>84</v>
      </c>
      <c r="AV228" s="14" t="s">
        <v>147</v>
      </c>
      <c r="AW228" s="14" t="s">
        <v>30</v>
      </c>
      <c r="AX228" s="14" t="s">
        <v>82</v>
      </c>
      <c r="AY228" s="188" t="s">
        <v>140</v>
      </c>
    </row>
    <row r="229" spans="2:63" s="12" customFormat="1" ht="22.9" customHeight="1">
      <c r="B229" s="131"/>
      <c r="D229" s="132" t="s">
        <v>73</v>
      </c>
      <c r="E229" s="142" t="s">
        <v>520</v>
      </c>
      <c r="F229" s="142" t="s">
        <v>521</v>
      </c>
      <c r="I229" s="134"/>
      <c r="J229" s="143">
        <f>BK229</f>
        <v>0</v>
      </c>
      <c r="L229" s="131"/>
      <c r="M229" s="136"/>
      <c r="N229" s="137"/>
      <c r="O229" s="137"/>
      <c r="P229" s="138">
        <f>SUM(P230:P237)</f>
        <v>0</v>
      </c>
      <c r="Q229" s="137"/>
      <c r="R229" s="138">
        <f>SUM(R230:R237)</f>
        <v>0</v>
      </c>
      <c r="S229" s="137"/>
      <c r="T229" s="139">
        <f>SUM(T230:T237)</f>
        <v>0</v>
      </c>
      <c r="AR229" s="132" t="s">
        <v>82</v>
      </c>
      <c r="AT229" s="140" t="s">
        <v>73</v>
      </c>
      <c r="AU229" s="140" t="s">
        <v>82</v>
      </c>
      <c r="AY229" s="132" t="s">
        <v>140</v>
      </c>
      <c r="BK229" s="141">
        <f>SUM(BK230:BK237)</f>
        <v>0</v>
      </c>
    </row>
    <row r="230" spans="1:65" s="2" customFormat="1" ht="49.15" customHeight="1">
      <c r="A230" s="32"/>
      <c r="B230" s="144"/>
      <c r="C230" s="145" t="s">
        <v>404</v>
      </c>
      <c r="D230" s="145" t="s">
        <v>143</v>
      </c>
      <c r="E230" s="146" t="s">
        <v>1159</v>
      </c>
      <c r="F230" s="147" t="s">
        <v>1160</v>
      </c>
      <c r="G230" s="148" t="s">
        <v>342</v>
      </c>
      <c r="H230" s="149">
        <v>36.043</v>
      </c>
      <c r="I230" s="150"/>
      <c r="J230" s="151">
        <f>ROUND(I230*H230,2)</f>
        <v>0</v>
      </c>
      <c r="K230" s="152"/>
      <c r="L230" s="33"/>
      <c r="M230" s="153" t="s">
        <v>1</v>
      </c>
      <c r="N230" s="154" t="s">
        <v>39</v>
      </c>
      <c r="O230" s="58"/>
      <c r="P230" s="155">
        <f>O230*H230</f>
        <v>0</v>
      </c>
      <c r="Q230" s="155">
        <v>0</v>
      </c>
      <c r="R230" s="155">
        <f>Q230*H230</f>
        <v>0</v>
      </c>
      <c r="S230" s="155">
        <v>0</v>
      </c>
      <c r="T230" s="156">
        <f>S230*H230</f>
        <v>0</v>
      </c>
      <c r="U230" s="32"/>
      <c r="V230" s="32"/>
      <c r="W230" s="32"/>
      <c r="X230" s="32"/>
      <c r="Y230" s="32"/>
      <c r="Z230" s="32"/>
      <c r="AA230" s="32"/>
      <c r="AB230" s="32"/>
      <c r="AC230" s="32"/>
      <c r="AD230" s="32"/>
      <c r="AE230" s="32"/>
      <c r="AR230" s="157" t="s">
        <v>147</v>
      </c>
      <c r="AT230" s="157" t="s">
        <v>143</v>
      </c>
      <c r="AU230" s="157" t="s">
        <v>84</v>
      </c>
      <c r="AY230" s="17" t="s">
        <v>140</v>
      </c>
      <c r="BE230" s="158">
        <f>IF(N230="základní",J230,0)</f>
        <v>0</v>
      </c>
      <c r="BF230" s="158">
        <f>IF(N230="snížená",J230,0)</f>
        <v>0</v>
      </c>
      <c r="BG230" s="158">
        <f>IF(N230="zákl. přenesená",J230,0)</f>
        <v>0</v>
      </c>
      <c r="BH230" s="158">
        <f>IF(N230="sníž. přenesená",J230,0)</f>
        <v>0</v>
      </c>
      <c r="BI230" s="158">
        <f>IF(N230="nulová",J230,0)</f>
        <v>0</v>
      </c>
      <c r="BJ230" s="17" t="s">
        <v>82</v>
      </c>
      <c r="BK230" s="158">
        <f>ROUND(I230*H230,2)</f>
        <v>0</v>
      </c>
      <c r="BL230" s="17" t="s">
        <v>147</v>
      </c>
      <c r="BM230" s="157" t="s">
        <v>297</v>
      </c>
    </row>
    <row r="231" spans="1:47" s="2" customFormat="1" ht="29.25">
      <c r="A231" s="32"/>
      <c r="B231" s="33"/>
      <c r="C231" s="32"/>
      <c r="D231" s="159" t="s">
        <v>149</v>
      </c>
      <c r="E231" s="32"/>
      <c r="F231" s="160" t="s">
        <v>1160</v>
      </c>
      <c r="G231" s="32"/>
      <c r="H231" s="32"/>
      <c r="I231" s="161"/>
      <c r="J231" s="32"/>
      <c r="K231" s="32"/>
      <c r="L231" s="33"/>
      <c r="M231" s="162"/>
      <c r="N231" s="163"/>
      <c r="O231" s="58"/>
      <c r="P231" s="58"/>
      <c r="Q231" s="58"/>
      <c r="R231" s="58"/>
      <c r="S231" s="58"/>
      <c r="T231" s="59"/>
      <c r="U231" s="32"/>
      <c r="V231" s="32"/>
      <c r="W231" s="32"/>
      <c r="X231" s="32"/>
      <c r="Y231" s="32"/>
      <c r="Z231" s="32"/>
      <c r="AA231" s="32"/>
      <c r="AB231" s="32"/>
      <c r="AC231" s="32"/>
      <c r="AD231" s="32"/>
      <c r="AE231" s="32"/>
      <c r="AT231" s="17" t="s">
        <v>149</v>
      </c>
      <c r="AU231" s="17" t="s">
        <v>84</v>
      </c>
    </row>
    <row r="232" spans="1:65" s="2" customFormat="1" ht="33" customHeight="1">
      <c r="A232" s="32"/>
      <c r="B232" s="144"/>
      <c r="C232" s="145" t="s">
        <v>227</v>
      </c>
      <c r="D232" s="145" t="s">
        <v>143</v>
      </c>
      <c r="E232" s="146" t="s">
        <v>1161</v>
      </c>
      <c r="F232" s="147" t="s">
        <v>1162</v>
      </c>
      <c r="G232" s="148" t="s">
        <v>342</v>
      </c>
      <c r="H232" s="149">
        <v>36.043</v>
      </c>
      <c r="I232" s="150"/>
      <c r="J232" s="151">
        <f>ROUND(I232*H232,2)</f>
        <v>0</v>
      </c>
      <c r="K232" s="152"/>
      <c r="L232" s="33"/>
      <c r="M232" s="153" t="s">
        <v>1</v>
      </c>
      <c r="N232" s="154" t="s">
        <v>39</v>
      </c>
      <c r="O232" s="58"/>
      <c r="P232" s="155">
        <f>O232*H232</f>
        <v>0</v>
      </c>
      <c r="Q232" s="155">
        <v>0</v>
      </c>
      <c r="R232" s="155">
        <f>Q232*H232</f>
        <v>0</v>
      </c>
      <c r="S232" s="155">
        <v>0</v>
      </c>
      <c r="T232" s="156">
        <f>S232*H232</f>
        <v>0</v>
      </c>
      <c r="U232" s="32"/>
      <c r="V232" s="32"/>
      <c r="W232" s="32"/>
      <c r="X232" s="32"/>
      <c r="Y232" s="32"/>
      <c r="Z232" s="32"/>
      <c r="AA232" s="32"/>
      <c r="AB232" s="32"/>
      <c r="AC232" s="32"/>
      <c r="AD232" s="32"/>
      <c r="AE232" s="32"/>
      <c r="AR232" s="157" t="s">
        <v>147</v>
      </c>
      <c r="AT232" s="157" t="s">
        <v>143</v>
      </c>
      <c r="AU232" s="157" t="s">
        <v>84</v>
      </c>
      <c r="AY232" s="17" t="s">
        <v>140</v>
      </c>
      <c r="BE232" s="158">
        <f>IF(N232="základní",J232,0)</f>
        <v>0</v>
      </c>
      <c r="BF232" s="158">
        <f>IF(N232="snížená",J232,0)</f>
        <v>0</v>
      </c>
      <c r="BG232" s="158">
        <f>IF(N232="zákl. přenesená",J232,0)</f>
        <v>0</v>
      </c>
      <c r="BH232" s="158">
        <f>IF(N232="sníž. přenesená",J232,0)</f>
        <v>0</v>
      </c>
      <c r="BI232" s="158">
        <f>IF(N232="nulová",J232,0)</f>
        <v>0</v>
      </c>
      <c r="BJ232" s="17" t="s">
        <v>82</v>
      </c>
      <c r="BK232" s="158">
        <f>ROUND(I232*H232,2)</f>
        <v>0</v>
      </c>
      <c r="BL232" s="17" t="s">
        <v>147</v>
      </c>
      <c r="BM232" s="157" t="s">
        <v>289</v>
      </c>
    </row>
    <row r="233" spans="1:47" s="2" customFormat="1" ht="19.5">
      <c r="A233" s="32"/>
      <c r="B233" s="33"/>
      <c r="C233" s="32"/>
      <c r="D233" s="159" t="s">
        <v>149</v>
      </c>
      <c r="E233" s="32"/>
      <c r="F233" s="160" t="s">
        <v>1162</v>
      </c>
      <c r="G233" s="32"/>
      <c r="H233" s="32"/>
      <c r="I233" s="161"/>
      <c r="J233" s="32"/>
      <c r="K233" s="32"/>
      <c r="L233" s="33"/>
      <c r="M233" s="162"/>
      <c r="N233" s="163"/>
      <c r="O233" s="58"/>
      <c r="P233" s="58"/>
      <c r="Q233" s="58"/>
      <c r="R233" s="58"/>
      <c r="S233" s="58"/>
      <c r="T233" s="59"/>
      <c r="U233" s="32"/>
      <c r="V233" s="32"/>
      <c r="W233" s="32"/>
      <c r="X233" s="32"/>
      <c r="Y233" s="32"/>
      <c r="Z233" s="32"/>
      <c r="AA233" s="32"/>
      <c r="AB233" s="32"/>
      <c r="AC233" s="32"/>
      <c r="AD233" s="32"/>
      <c r="AE233" s="32"/>
      <c r="AT233" s="17" t="s">
        <v>149</v>
      </c>
      <c r="AU233" s="17" t="s">
        <v>84</v>
      </c>
    </row>
    <row r="234" spans="1:65" s="2" customFormat="1" ht="44.25" customHeight="1">
      <c r="A234" s="32"/>
      <c r="B234" s="144"/>
      <c r="C234" s="145" t="s">
        <v>212</v>
      </c>
      <c r="D234" s="145" t="s">
        <v>143</v>
      </c>
      <c r="E234" s="146" t="s">
        <v>1163</v>
      </c>
      <c r="F234" s="147" t="s">
        <v>1164</v>
      </c>
      <c r="G234" s="148" t="s">
        <v>342</v>
      </c>
      <c r="H234" s="149">
        <v>684.817</v>
      </c>
      <c r="I234" s="150"/>
      <c r="J234" s="151">
        <f>ROUND(I234*H234,2)</f>
        <v>0</v>
      </c>
      <c r="K234" s="152"/>
      <c r="L234" s="33"/>
      <c r="M234" s="153" t="s">
        <v>1</v>
      </c>
      <c r="N234" s="154" t="s">
        <v>39</v>
      </c>
      <c r="O234" s="58"/>
      <c r="P234" s="155">
        <f>O234*H234</f>
        <v>0</v>
      </c>
      <c r="Q234" s="155">
        <v>0</v>
      </c>
      <c r="R234" s="155">
        <f>Q234*H234</f>
        <v>0</v>
      </c>
      <c r="S234" s="155">
        <v>0</v>
      </c>
      <c r="T234" s="156">
        <f>S234*H234</f>
        <v>0</v>
      </c>
      <c r="U234" s="32"/>
      <c r="V234" s="32"/>
      <c r="W234" s="32"/>
      <c r="X234" s="32"/>
      <c r="Y234" s="32"/>
      <c r="Z234" s="32"/>
      <c r="AA234" s="32"/>
      <c r="AB234" s="32"/>
      <c r="AC234" s="32"/>
      <c r="AD234" s="32"/>
      <c r="AE234" s="32"/>
      <c r="AR234" s="157" t="s">
        <v>147</v>
      </c>
      <c r="AT234" s="157" t="s">
        <v>143</v>
      </c>
      <c r="AU234" s="157" t="s">
        <v>84</v>
      </c>
      <c r="AY234" s="17" t="s">
        <v>140</v>
      </c>
      <c r="BE234" s="158">
        <f>IF(N234="základní",J234,0)</f>
        <v>0</v>
      </c>
      <c r="BF234" s="158">
        <f>IF(N234="snížená",J234,0)</f>
        <v>0</v>
      </c>
      <c r="BG234" s="158">
        <f>IF(N234="zákl. přenesená",J234,0)</f>
        <v>0</v>
      </c>
      <c r="BH234" s="158">
        <f>IF(N234="sníž. přenesená",J234,0)</f>
        <v>0</v>
      </c>
      <c r="BI234" s="158">
        <f>IF(N234="nulová",J234,0)</f>
        <v>0</v>
      </c>
      <c r="BJ234" s="17" t="s">
        <v>82</v>
      </c>
      <c r="BK234" s="158">
        <f>ROUND(I234*H234,2)</f>
        <v>0</v>
      </c>
      <c r="BL234" s="17" t="s">
        <v>147</v>
      </c>
      <c r="BM234" s="157" t="s">
        <v>186</v>
      </c>
    </row>
    <row r="235" spans="1:47" s="2" customFormat="1" ht="29.25">
      <c r="A235" s="32"/>
      <c r="B235" s="33"/>
      <c r="C235" s="32"/>
      <c r="D235" s="159" t="s">
        <v>149</v>
      </c>
      <c r="E235" s="32"/>
      <c r="F235" s="160" t="s">
        <v>1164</v>
      </c>
      <c r="G235" s="32"/>
      <c r="H235" s="32"/>
      <c r="I235" s="161"/>
      <c r="J235" s="32"/>
      <c r="K235" s="32"/>
      <c r="L235" s="33"/>
      <c r="M235" s="162"/>
      <c r="N235" s="163"/>
      <c r="O235" s="58"/>
      <c r="P235" s="58"/>
      <c r="Q235" s="58"/>
      <c r="R235" s="58"/>
      <c r="S235" s="58"/>
      <c r="T235" s="59"/>
      <c r="U235" s="32"/>
      <c r="V235" s="32"/>
      <c r="W235" s="32"/>
      <c r="X235" s="32"/>
      <c r="Y235" s="32"/>
      <c r="Z235" s="32"/>
      <c r="AA235" s="32"/>
      <c r="AB235" s="32"/>
      <c r="AC235" s="32"/>
      <c r="AD235" s="32"/>
      <c r="AE235" s="32"/>
      <c r="AT235" s="17" t="s">
        <v>149</v>
      </c>
      <c r="AU235" s="17" t="s">
        <v>84</v>
      </c>
    </row>
    <row r="236" spans="2:51" s="13" customFormat="1" ht="12">
      <c r="B236" s="175"/>
      <c r="D236" s="159" t="s">
        <v>196</v>
      </c>
      <c r="E236" s="182" t="s">
        <v>1</v>
      </c>
      <c r="F236" s="176" t="s">
        <v>1265</v>
      </c>
      <c r="H236" s="177">
        <v>684.817</v>
      </c>
      <c r="I236" s="178"/>
      <c r="L236" s="175"/>
      <c r="M236" s="179"/>
      <c r="N236" s="180"/>
      <c r="O236" s="180"/>
      <c r="P236" s="180"/>
      <c r="Q236" s="180"/>
      <c r="R236" s="180"/>
      <c r="S236" s="180"/>
      <c r="T236" s="181"/>
      <c r="AT236" s="182" t="s">
        <v>196</v>
      </c>
      <c r="AU236" s="182" t="s">
        <v>84</v>
      </c>
      <c r="AV236" s="13" t="s">
        <v>84</v>
      </c>
      <c r="AW236" s="13" t="s">
        <v>30</v>
      </c>
      <c r="AX236" s="13" t="s">
        <v>74</v>
      </c>
      <c r="AY236" s="182" t="s">
        <v>140</v>
      </c>
    </row>
    <row r="237" spans="2:51" s="14" customFormat="1" ht="12">
      <c r="B237" s="187"/>
      <c r="D237" s="159" t="s">
        <v>196</v>
      </c>
      <c r="E237" s="188" t="s">
        <v>1</v>
      </c>
      <c r="F237" s="189" t="s">
        <v>1059</v>
      </c>
      <c r="H237" s="190">
        <v>684.817</v>
      </c>
      <c r="I237" s="191"/>
      <c r="L237" s="187"/>
      <c r="M237" s="192"/>
      <c r="N237" s="193"/>
      <c r="O237" s="193"/>
      <c r="P237" s="193"/>
      <c r="Q237" s="193"/>
      <c r="R237" s="193"/>
      <c r="S237" s="193"/>
      <c r="T237" s="194"/>
      <c r="AT237" s="188" t="s">
        <v>196</v>
      </c>
      <c r="AU237" s="188" t="s">
        <v>84</v>
      </c>
      <c r="AV237" s="14" t="s">
        <v>147</v>
      </c>
      <c r="AW237" s="14" t="s">
        <v>30</v>
      </c>
      <c r="AX237" s="14" t="s">
        <v>82</v>
      </c>
      <c r="AY237" s="188" t="s">
        <v>140</v>
      </c>
    </row>
    <row r="238" spans="2:63" s="12" customFormat="1" ht="22.9" customHeight="1">
      <c r="B238" s="131"/>
      <c r="D238" s="132" t="s">
        <v>73</v>
      </c>
      <c r="E238" s="142" t="s">
        <v>749</v>
      </c>
      <c r="F238" s="142" t="s">
        <v>750</v>
      </c>
      <c r="I238" s="134"/>
      <c r="J238" s="143">
        <f>BK238</f>
        <v>0</v>
      </c>
      <c r="L238" s="131"/>
      <c r="M238" s="136"/>
      <c r="N238" s="137"/>
      <c r="O238" s="137"/>
      <c r="P238" s="138">
        <f>SUM(P239:P240)</f>
        <v>0</v>
      </c>
      <c r="Q238" s="137"/>
      <c r="R238" s="138">
        <f>SUM(R239:R240)</f>
        <v>0</v>
      </c>
      <c r="S238" s="137"/>
      <c r="T238" s="139">
        <f>SUM(T239:T240)</f>
        <v>0</v>
      </c>
      <c r="AR238" s="132" t="s">
        <v>82</v>
      </c>
      <c r="AT238" s="140" t="s">
        <v>73</v>
      </c>
      <c r="AU238" s="140" t="s">
        <v>82</v>
      </c>
      <c r="AY238" s="132" t="s">
        <v>140</v>
      </c>
      <c r="BK238" s="141">
        <f>SUM(BK239:BK240)</f>
        <v>0</v>
      </c>
    </row>
    <row r="239" spans="1:65" s="2" customFormat="1" ht="44.25" customHeight="1">
      <c r="A239" s="32"/>
      <c r="B239" s="144"/>
      <c r="C239" s="145" t="s">
        <v>237</v>
      </c>
      <c r="D239" s="145" t="s">
        <v>143</v>
      </c>
      <c r="E239" s="146" t="s">
        <v>1266</v>
      </c>
      <c r="F239" s="147" t="s">
        <v>1267</v>
      </c>
      <c r="G239" s="148" t="s">
        <v>342</v>
      </c>
      <c r="H239" s="149">
        <v>198.592</v>
      </c>
      <c r="I239" s="150"/>
      <c r="J239" s="151">
        <f>ROUND(I239*H239,2)</f>
        <v>0</v>
      </c>
      <c r="K239" s="152"/>
      <c r="L239" s="33"/>
      <c r="M239" s="153" t="s">
        <v>1</v>
      </c>
      <c r="N239" s="154" t="s">
        <v>39</v>
      </c>
      <c r="O239" s="58"/>
      <c r="P239" s="155">
        <f>O239*H239</f>
        <v>0</v>
      </c>
      <c r="Q239" s="155">
        <v>0</v>
      </c>
      <c r="R239" s="155">
        <f>Q239*H239</f>
        <v>0</v>
      </c>
      <c r="S239" s="155">
        <v>0</v>
      </c>
      <c r="T239" s="156">
        <f>S239*H239</f>
        <v>0</v>
      </c>
      <c r="U239" s="32"/>
      <c r="V239" s="32"/>
      <c r="W239" s="32"/>
      <c r="X239" s="32"/>
      <c r="Y239" s="32"/>
      <c r="Z239" s="32"/>
      <c r="AA239" s="32"/>
      <c r="AB239" s="32"/>
      <c r="AC239" s="32"/>
      <c r="AD239" s="32"/>
      <c r="AE239" s="32"/>
      <c r="AR239" s="157" t="s">
        <v>147</v>
      </c>
      <c r="AT239" s="157" t="s">
        <v>143</v>
      </c>
      <c r="AU239" s="157" t="s">
        <v>84</v>
      </c>
      <c r="AY239" s="17" t="s">
        <v>140</v>
      </c>
      <c r="BE239" s="158">
        <f>IF(N239="základní",J239,0)</f>
        <v>0</v>
      </c>
      <c r="BF239" s="158">
        <f>IF(N239="snížená",J239,0)</f>
        <v>0</v>
      </c>
      <c r="BG239" s="158">
        <f>IF(N239="zákl. přenesená",J239,0)</f>
        <v>0</v>
      </c>
      <c r="BH239" s="158">
        <f>IF(N239="sníž. přenesená",J239,0)</f>
        <v>0</v>
      </c>
      <c r="BI239" s="158">
        <f>IF(N239="nulová",J239,0)</f>
        <v>0</v>
      </c>
      <c r="BJ239" s="17" t="s">
        <v>82</v>
      </c>
      <c r="BK239" s="158">
        <f>ROUND(I239*H239,2)</f>
        <v>0</v>
      </c>
      <c r="BL239" s="17" t="s">
        <v>147</v>
      </c>
      <c r="BM239" s="157" t="s">
        <v>178</v>
      </c>
    </row>
    <row r="240" spans="1:47" s="2" customFormat="1" ht="29.25">
      <c r="A240" s="32"/>
      <c r="B240" s="33"/>
      <c r="C240" s="32"/>
      <c r="D240" s="159" t="s">
        <v>149</v>
      </c>
      <c r="E240" s="32"/>
      <c r="F240" s="160" t="s">
        <v>1267</v>
      </c>
      <c r="G240" s="32"/>
      <c r="H240" s="32"/>
      <c r="I240" s="161"/>
      <c r="J240" s="32"/>
      <c r="K240" s="32"/>
      <c r="L240" s="33"/>
      <c r="M240" s="162"/>
      <c r="N240" s="163"/>
      <c r="O240" s="58"/>
      <c r="P240" s="58"/>
      <c r="Q240" s="58"/>
      <c r="R240" s="58"/>
      <c r="S240" s="58"/>
      <c r="T240" s="59"/>
      <c r="U240" s="32"/>
      <c r="V240" s="32"/>
      <c r="W240" s="32"/>
      <c r="X240" s="32"/>
      <c r="Y240" s="32"/>
      <c r="Z240" s="32"/>
      <c r="AA240" s="32"/>
      <c r="AB240" s="32"/>
      <c r="AC240" s="32"/>
      <c r="AD240" s="32"/>
      <c r="AE240" s="32"/>
      <c r="AT240" s="17" t="s">
        <v>149</v>
      </c>
      <c r="AU240" s="17" t="s">
        <v>84</v>
      </c>
    </row>
    <row r="241" spans="2:63" s="12" customFormat="1" ht="25.9" customHeight="1">
      <c r="B241" s="131"/>
      <c r="D241" s="132" t="s">
        <v>73</v>
      </c>
      <c r="E241" s="133" t="s">
        <v>1168</v>
      </c>
      <c r="F241" s="133" t="s">
        <v>1169</v>
      </c>
      <c r="I241" s="134"/>
      <c r="J241" s="135">
        <f>BK241</f>
        <v>0</v>
      </c>
      <c r="L241" s="131"/>
      <c r="M241" s="136"/>
      <c r="N241" s="137"/>
      <c r="O241" s="137"/>
      <c r="P241" s="138">
        <f>P242</f>
        <v>0</v>
      </c>
      <c r="Q241" s="137"/>
      <c r="R241" s="138">
        <f>R242</f>
        <v>0</v>
      </c>
      <c r="S241" s="137"/>
      <c r="T241" s="139">
        <f>T242</f>
        <v>0</v>
      </c>
      <c r="AR241" s="132" t="s">
        <v>84</v>
      </c>
      <c r="AT241" s="140" t="s">
        <v>73</v>
      </c>
      <c r="AU241" s="140" t="s">
        <v>74</v>
      </c>
      <c r="AY241" s="132" t="s">
        <v>140</v>
      </c>
      <c r="BK241" s="141">
        <f>BK242</f>
        <v>0</v>
      </c>
    </row>
    <row r="242" spans="2:63" s="12" customFormat="1" ht="22.9" customHeight="1">
      <c r="B242" s="131"/>
      <c r="D242" s="132" t="s">
        <v>73</v>
      </c>
      <c r="E242" s="142" t="s">
        <v>1170</v>
      </c>
      <c r="F242" s="142" t="s">
        <v>1171</v>
      </c>
      <c r="I242" s="134"/>
      <c r="J242" s="143">
        <f>BK242</f>
        <v>0</v>
      </c>
      <c r="L242" s="131"/>
      <c r="M242" s="136"/>
      <c r="N242" s="137"/>
      <c r="O242" s="137"/>
      <c r="P242" s="138">
        <f>SUM(P243:P260)</f>
        <v>0</v>
      </c>
      <c r="Q242" s="137"/>
      <c r="R242" s="138">
        <f>SUM(R243:R260)</f>
        <v>0</v>
      </c>
      <c r="S242" s="137"/>
      <c r="T242" s="139">
        <f>SUM(T243:T260)</f>
        <v>0</v>
      </c>
      <c r="AR242" s="132" t="s">
        <v>84</v>
      </c>
      <c r="AT242" s="140" t="s">
        <v>73</v>
      </c>
      <c r="AU242" s="140" t="s">
        <v>82</v>
      </c>
      <c r="AY242" s="132" t="s">
        <v>140</v>
      </c>
      <c r="BK242" s="141">
        <f>SUM(BK243:BK260)</f>
        <v>0</v>
      </c>
    </row>
    <row r="243" spans="1:65" s="2" customFormat="1" ht="33" customHeight="1">
      <c r="A243" s="32"/>
      <c r="B243" s="144"/>
      <c r="C243" s="145" t="s">
        <v>435</v>
      </c>
      <c r="D243" s="145" t="s">
        <v>143</v>
      </c>
      <c r="E243" s="146" t="s">
        <v>1268</v>
      </c>
      <c r="F243" s="147" t="s">
        <v>1269</v>
      </c>
      <c r="G243" s="148" t="s">
        <v>379</v>
      </c>
      <c r="H243" s="149">
        <v>58.52</v>
      </c>
      <c r="I243" s="150"/>
      <c r="J243" s="151">
        <f>ROUND(I243*H243,2)</f>
        <v>0</v>
      </c>
      <c r="K243" s="152"/>
      <c r="L243" s="33"/>
      <c r="M243" s="153" t="s">
        <v>1</v>
      </c>
      <c r="N243" s="154" t="s">
        <v>39</v>
      </c>
      <c r="O243" s="58"/>
      <c r="P243" s="155">
        <f>O243*H243</f>
        <v>0</v>
      </c>
      <c r="Q243" s="155">
        <v>0</v>
      </c>
      <c r="R243" s="155">
        <f>Q243*H243</f>
        <v>0</v>
      </c>
      <c r="S243" s="155">
        <v>0</v>
      </c>
      <c r="T243" s="156">
        <f>S243*H243</f>
        <v>0</v>
      </c>
      <c r="U243" s="32"/>
      <c r="V243" s="32"/>
      <c r="W243" s="32"/>
      <c r="X243" s="32"/>
      <c r="Y243" s="32"/>
      <c r="Z243" s="32"/>
      <c r="AA243" s="32"/>
      <c r="AB243" s="32"/>
      <c r="AC243" s="32"/>
      <c r="AD243" s="32"/>
      <c r="AE243" s="32"/>
      <c r="AR243" s="157" t="s">
        <v>301</v>
      </c>
      <c r="AT243" s="157" t="s">
        <v>143</v>
      </c>
      <c r="AU243" s="157" t="s">
        <v>84</v>
      </c>
      <c r="AY243" s="17" t="s">
        <v>140</v>
      </c>
      <c r="BE243" s="158">
        <f>IF(N243="základní",J243,0)</f>
        <v>0</v>
      </c>
      <c r="BF243" s="158">
        <f>IF(N243="snížená",J243,0)</f>
        <v>0</v>
      </c>
      <c r="BG243" s="158">
        <f>IF(N243="zákl. přenesená",J243,0)</f>
        <v>0</v>
      </c>
      <c r="BH243" s="158">
        <f>IF(N243="sníž. přenesená",J243,0)</f>
        <v>0</v>
      </c>
      <c r="BI243" s="158">
        <f>IF(N243="nulová",J243,0)</f>
        <v>0</v>
      </c>
      <c r="BJ243" s="17" t="s">
        <v>82</v>
      </c>
      <c r="BK243" s="158">
        <f>ROUND(I243*H243,2)</f>
        <v>0</v>
      </c>
      <c r="BL243" s="17" t="s">
        <v>301</v>
      </c>
      <c r="BM243" s="157" t="s">
        <v>159</v>
      </c>
    </row>
    <row r="244" spans="1:47" s="2" customFormat="1" ht="19.5">
      <c r="A244" s="32"/>
      <c r="B244" s="33"/>
      <c r="C244" s="32"/>
      <c r="D244" s="159" t="s">
        <v>149</v>
      </c>
      <c r="E244" s="32"/>
      <c r="F244" s="160" t="s">
        <v>1269</v>
      </c>
      <c r="G244" s="32"/>
      <c r="H244" s="32"/>
      <c r="I244" s="161"/>
      <c r="J244" s="32"/>
      <c r="K244" s="32"/>
      <c r="L244" s="33"/>
      <c r="M244" s="162"/>
      <c r="N244" s="163"/>
      <c r="O244" s="58"/>
      <c r="P244" s="58"/>
      <c r="Q244" s="58"/>
      <c r="R244" s="58"/>
      <c r="S244" s="58"/>
      <c r="T244" s="59"/>
      <c r="U244" s="32"/>
      <c r="V244" s="32"/>
      <c r="W244" s="32"/>
      <c r="X244" s="32"/>
      <c r="Y244" s="32"/>
      <c r="Z244" s="32"/>
      <c r="AA244" s="32"/>
      <c r="AB244" s="32"/>
      <c r="AC244" s="32"/>
      <c r="AD244" s="32"/>
      <c r="AE244" s="32"/>
      <c r="AT244" s="17" t="s">
        <v>149</v>
      </c>
      <c r="AU244" s="17" t="s">
        <v>84</v>
      </c>
    </row>
    <row r="245" spans="2:51" s="13" customFormat="1" ht="12">
      <c r="B245" s="175"/>
      <c r="D245" s="159" t="s">
        <v>196</v>
      </c>
      <c r="E245" s="182" t="s">
        <v>1</v>
      </c>
      <c r="F245" s="176" t="s">
        <v>1270</v>
      </c>
      <c r="H245" s="177">
        <v>58.52</v>
      </c>
      <c r="I245" s="178"/>
      <c r="L245" s="175"/>
      <c r="M245" s="179"/>
      <c r="N245" s="180"/>
      <c r="O245" s="180"/>
      <c r="P245" s="180"/>
      <c r="Q245" s="180"/>
      <c r="R245" s="180"/>
      <c r="S245" s="180"/>
      <c r="T245" s="181"/>
      <c r="AT245" s="182" t="s">
        <v>196</v>
      </c>
      <c r="AU245" s="182" t="s">
        <v>84</v>
      </c>
      <c r="AV245" s="13" t="s">
        <v>84</v>
      </c>
      <c r="AW245" s="13" t="s">
        <v>30</v>
      </c>
      <c r="AX245" s="13" t="s">
        <v>74</v>
      </c>
      <c r="AY245" s="182" t="s">
        <v>140</v>
      </c>
    </row>
    <row r="246" spans="2:51" s="14" customFormat="1" ht="12">
      <c r="B246" s="187"/>
      <c r="D246" s="159" t="s">
        <v>196</v>
      </c>
      <c r="E246" s="188" t="s">
        <v>1</v>
      </c>
      <c r="F246" s="189" t="s">
        <v>1059</v>
      </c>
      <c r="H246" s="190">
        <v>58.52</v>
      </c>
      <c r="I246" s="191"/>
      <c r="L246" s="187"/>
      <c r="M246" s="192"/>
      <c r="N246" s="193"/>
      <c r="O246" s="193"/>
      <c r="P246" s="193"/>
      <c r="Q246" s="193"/>
      <c r="R246" s="193"/>
      <c r="S246" s="193"/>
      <c r="T246" s="194"/>
      <c r="AT246" s="188" t="s">
        <v>196</v>
      </c>
      <c r="AU246" s="188" t="s">
        <v>84</v>
      </c>
      <c r="AV246" s="14" t="s">
        <v>147</v>
      </c>
      <c r="AW246" s="14" t="s">
        <v>30</v>
      </c>
      <c r="AX246" s="14" t="s">
        <v>82</v>
      </c>
      <c r="AY246" s="188" t="s">
        <v>140</v>
      </c>
    </row>
    <row r="247" spans="1:65" s="2" customFormat="1" ht="16.5" customHeight="1">
      <c r="A247" s="32"/>
      <c r="B247" s="144"/>
      <c r="C247" s="164" t="s">
        <v>242</v>
      </c>
      <c r="D247" s="164" t="s">
        <v>160</v>
      </c>
      <c r="E247" s="165" t="s">
        <v>1271</v>
      </c>
      <c r="F247" s="166" t="s">
        <v>1272</v>
      </c>
      <c r="G247" s="167" t="s">
        <v>342</v>
      </c>
      <c r="H247" s="168">
        <v>0.111</v>
      </c>
      <c r="I247" s="169"/>
      <c r="J247" s="170">
        <f>ROUND(I247*H247,2)</f>
        <v>0</v>
      </c>
      <c r="K247" s="171"/>
      <c r="L247" s="172"/>
      <c r="M247" s="173" t="s">
        <v>1</v>
      </c>
      <c r="N247" s="174" t="s">
        <v>39</v>
      </c>
      <c r="O247" s="58"/>
      <c r="P247" s="155">
        <f>O247*H247</f>
        <v>0</v>
      </c>
      <c r="Q247" s="155">
        <v>0</v>
      </c>
      <c r="R247" s="155">
        <f>Q247*H247</f>
        <v>0</v>
      </c>
      <c r="S247" s="155">
        <v>0</v>
      </c>
      <c r="T247" s="156">
        <f>S247*H247</f>
        <v>0</v>
      </c>
      <c r="U247" s="32"/>
      <c r="V247" s="32"/>
      <c r="W247" s="32"/>
      <c r="X247" s="32"/>
      <c r="Y247" s="32"/>
      <c r="Z247" s="32"/>
      <c r="AA247" s="32"/>
      <c r="AB247" s="32"/>
      <c r="AC247" s="32"/>
      <c r="AD247" s="32"/>
      <c r="AE247" s="32"/>
      <c r="AR247" s="157" t="s">
        <v>237</v>
      </c>
      <c r="AT247" s="157" t="s">
        <v>160</v>
      </c>
      <c r="AU247" s="157" t="s">
        <v>84</v>
      </c>
      <c r="AY247" s="17" t="s">
        <v>140</v>
      </c>
      <c r="BE247" s="158">
        <f>IF(N247="základní",J247,0)</f>
        <v>0</v>
      </c>
      <c r="BF247" s="158">
        <f>IF(N247="snížená",J247,0)</f>
        <v>0</v>
      </c>
      <c r="BG247" s="158">
        <f>IF(N247="zákl. přenesená",J247,0)</f>
        <v>0</v>
      </c>
      <c r="BH247" s="158">
        <f>IF(N247="sníž. přenesená",J247,0)</f>
        <v>0</v>
      </c>
      <c r="BI247" s="158">
        <f>IF(N247="nulová",J247,0)</f>
        <v>0</v>
      </c>
      <c r="BJ247" s="17" t="s">
        <v>82</v>
      </c>
      <c r="BK247" s="158">
        <f>ROUND(I247*H247,2)</f>
        <v>0</v>
      </c>
      <c r="BL247" s="17" t="s">
        <v>301</v>
      </c>
      <c r="BM247" s="157" t="s">
        <v>232</v>
      </c>
    </row>
    <row r="248" spans="1:47" s="2" customFormat="1" ht="12">
      <c r="A248" s="32"/>
      <c r="B248" s="33"/>
      <c r="C248" s="32"/>
      <c r="D248" s="159" t="s">
        <v>149</v>
      </c>
      <c r="E248" s="32"/>
      <c r="F248" s="160" t="s">
        <v>1272</v>
      </c>
      <c r="G248" s="32"/>
      <c r="H248" s="32"/>
      <c r="I248" s="161"/>
      <c r="J248" s="32"/>
      <c r="K248" s="32"/>
      <c r="L248" s="33"/>
      <c r="M248" s="162"/>
      <c r="N248" s="163"/>
      <c r="O248" s="58"/>
      <c r="P248" s="58"/>
      <c r="Q248" s="58"/>
      <c r="R248" s="58"/>
      <c r="S248" s="58"/>
      <c r="T248" s="59"/>
      <c r="U248" s="32"/>
      <c r="V248" s="32"/>
      <c r="W248" s="32"/>
      <c r="X248" s="32"/>
      <c r="Y248" s="32"/>
      <c r="Z248" s="32"/>
      <c r="AA248" s="32"/>
      <c r="AB248" s="32"/>
      <c r="AC248" s="32"/>
      <c r="AD248" s="32"/>
      <c r="AE248" s="32"/>
      <c r="AT248" s="17" t="s">
        <v>149</v>
      </c>
      <c r="AU248" s="17" t="s">
        <v>84</v>
      </c>
    </row>
    <row r="249" spans="2:51" s="13" customFormat="1" ht="12">
      <c r="B249" s="175"/>
      <c r="D249" s="159" t="s">
        <v>196</v>
      </c>
      <c r="E249" s="182" t="s">
        <v>1</v>
      </c>
      <c r="F249" s="176" t="s">
        <v>1273</v>
      </c>
      <c r="H249" s="177">
        <v>0.111</v>
      </c>
      <c r="I249" s="178"/>
      <c r="L249" s="175"/>
      <c r="M249" s="179"/>
      <c r="N249" s="180"/>
      <c r="O249" s="180"/>
      <c r="P249" s="180"/>
      <c r="Q249" s="180"/>
      <c r="R249" s="180"/>
      <c r="S249" s="180"/>
      <c r="T249" s="181"/>
      <c r="AT249" s="182" t="s">
        <v>196</v>
      </c>
      <c r="AU249" s="182" t="s">
        <v>84</v>
      </c>
      <c r="AV249" s="13" t="s">
        <v>84</v>
      </c>
      <c r="AW249" s="13" t="s">
        <v>30</v>
      </c>
      <c r="AX249" s="13" t="s">
        <v>74</v>
      </c>
      <c r="AY249" s="182" t="s">
        <v>140</v>
      </c>
    </row>
    <row r="250" spans="2:51" s="14" customFormat="1" ht="12">
      <c r="B250" s="187"/>
      <c r="D250" s="159" t="s">
        <v>196</v>
      </c>
      <c r="E250" s="188" t="s">
        <v>1</v>
      </c>
      <c r="F250" s="189" t="s">
        <v>1059</v>
      </c>
      <c r="H250" s="190">
        <v>0.111</v>
      </c>
      <c r="I250" s="191"/>
      <c r="L250" s="187"/>
      <c r="M250" s="192"/>
      <c r="N250" s="193"/>
      <c r="O250" s="193"/>
      <c r="P250" s="193"/>
      <c r="Q250" s="193"/>
      <c r="R250" s="193"/>
      <c r="S250" s="193"/>
      <c r="T250" s="194"/>
      <c r="AT250" s="188" t="s">
        <v>196</v>
      </c>
      <c r="AU250" s="188" t="s">
        <v>84</v>
      </c>
      <c r="AV250" s="14" t="s">
        <v>147</v>
      </c>
      <c r="AW250" s="14" t="s">
        <v>30</v>
      </c>
      <c r="AX250" s="14" t="s">
        <v>82</v>
      </c>
      <c r="AY250" s="188" t="s">
        <v>140</v>
      </c>
    </row>
    <row r="251" spans="1:65" s="2" customFormat="1" ht="24.2" customHeight="1">
      <c r="A251" s="32"/>
      <c r="B251" s="144"/>
      <c r="C251" s="164" t="s">
        <v>246</v>
      </c>
      <c r="D251" s="164" t="s">
        <v>160</v>
      </c>
      <c r="E251" s="165" t="s">
        <v>1274</v>
      </c>
      <c r="F251" s="166" t="s">
        <v>1275</v>
      </c>
      <c r="G251" s="167" t="s">
        <v>1084</v>
      </c>
      <c r="H251" s="168">
        <v>0.111</v>
      </c>
      <c r="I251" s="169"/>
      <c r="J251" s="170">
        <f>ROUND(I251*H251,2)</f>
        <v>0</v>
      </c>
      <c r="K251" s="171"/>
      <c r="L251" s="172"/>
      <c r="M251" s="173" t="s">
        <v>1</v>
      </c>
      <c r="N251" s="174" t="s">
        <v>39</v>
      </c>
      <c r="O251" s="58"/>
      <c r="P251" s="155">
        <f>O251*H251</f>
        <v>0</v>
      </c>
      <c r="Q251" s="155">
        <v>0</v>
      </c>
      <c r="R251" s="155">
        <f>Q251*H251</f>
        <v>0</v>
      </c>
      <c r="S251" s="155">
        <v>0</v>
      </c>
      <c r="T251" s="156">
        <f>S251*H251</f>
        <v>0</v>
      </c>
      <c r="U251" s="32"/>
      <c r="V251" s="32"/>
      <c r="W251" s="32"/>
      <c r="X251" s="32"/>
      <c r="Y251" s="32"/>
      <c r="Z251" s="32"/>
      <c r="AA251" s="32"/>
      <c r="AB251" s="32"/>
      <c r="AC251" s="32"/>
      <c r="AD251" s="32"/>
      <c r="AE251" s="32"/>
      <c r="AR251" s="157" t="s">
        <v>237</v>
      </c>
      <c r="AT251" s="157" t="s">
        <v>160</v>
      </c>
      <c r="AU251" s="157" t="s">
        <v>84</v>
      </c>
      <c r="AY251" s="17" t="s">
        <v>140</v>
      </c>
      <c r="BE251" s="158">
        <f>IF(N251="základní",J251,0)</f>
        <v>0</v>
      </c>
      <c r="BF251" s="158">
        <f>IF(N251="snížená",J251,0)</f>
        <v>0</v>
      </c>
      <c r="BG251" s="158">
        <f>IF(N251="zákl. přenesená",J251,0)</f>
        <v>0</v>
      </c>
      <c r="BH251" s="158">
        <f>IF(N251="sníž. přenesená",J251,0)</f>
        <v>0</v>
      </c>
      <c r="BI251" s="158">
        <f>IF(N251="nulová",J251,0)</f>
        <v>0</v>
      </c>
      <c r="BJ251" s="17" t="s">
        <v>82</v>
      </c>
      <c r="BK251" s="158">
        <f>ROUND(I251*H251,2)</f>
        <v>0</v>
      </c>
      <c r="BL251" s="17" t="s">
        <v>301</v>
      </c>
      <c r="BM251" s="157" t="s">
        <v>256</v>
      </c>
    </row>
    <row r="252" spans="1:47" s="2" customFormat="1" ht="19.5">
      <c r="A252" s="32"/>
      <c r="B252" s="33"/>
      <c r="C252" s="32"/>
      <c r="D252" s="159" t="s">
        <v>149</v>
      </c>
      <c r="E252" s="32"/>
      <c r="F252" s="160" t="s">
        <v>1275</v>
      </c>
      <c r="G252" s="32"/>
      <c r="H252" s="32"/>
      <c r="I252" s="161"/>
      <c r="J252" s="32"/>
      <c r="K252" s="32"/>
      <c r="L252" s="33"/>
      <c r="M252" s="162"/>
      <c r="N252" s="163"/>
      <c r="O252" s="58"/>
      <c r="P252" s="58"/>
      <c r="Q252" s="58"/>
      <c r="R252" s="58"/>
      <c r="S252" s="58"/>
      <c r="T252" s="59"/>
      <c r="U252" s="32"/>
      <c r="V252" s="32"/>
      <c r="W252" s="32"/>
      <c r="X252" s="32"/>
      <c r="Y252" s="32"/>
      <c r="Z252" s="32"/>
      <c r="AA252" s="32"/>
      <c r="AB252" s="32"/>
      <c r="AC252" s="32"/>
      <c r="AD252" s="32"/>
      <c r="AE252" s="32"/>
      <c r="AT252" s="17" t="s">
        <v>149</v>
      </c>
      <c r="AU252" s="17" t="s">
        <v>84</v>
      </c>
    </row>
    <row r="253" spans="2:51" s="13" customFormat="1" ht="12">
      <c r="B253" s="175"/>
      <c r="D253" s="159" t="s">
        <v>196</v>
      </c>
      <c r="E253" s="182" t="s">
        <v>1</v>
      </c>
      <c r="F253" s="176" t="s">
        <v>1273</v>
      </c>
      <c r="H253" s="177">
        <v>0.111</v>
      </c>
      <c r="I253" s="178"/>
      <c r="L253" s="175"/>
      <c r="M253" s="179"/>
      <c r="N253" s="180"/>
      <c r="O253" s="180"/>
      <c r="P253" s="180"/>
      <c r="Q253" s="180"/>
      <c r="R253" s="180"/>
      <c r="S253" s="180"/>
      <c r="T253" s="181"/>
      <c r="AT253" s="182" t="s">
        <v>196</v>
      </c>
      <c r="AU253" s="182" t="s">
        <v>84</v>
      </c>
      <c r="AV253" s="13" t="s">
        <v>84</v>
      </c>
      <c r="AW253" s="13" t="s">
        <v>30</v>
      </c>
      <c r="AX253" s="13" t="s">
        <v>74</v>
      </c>
      <c r="AY253" s="182" t="s">
        <v>140</v>
      </c>
    </row>
    <row r="254" spans="2:51" s="14" customFormat="1" ht="12">
      <c r="B254" s="187"/>
      <c r="D254" s="159" t="s">
        <v>196</v>
      </c>
      <c r="E254" s="188" t="s">
        <v>1</v>
      </c>
      <c r="F254" s="189" t="s">
        <v>1059</v>
      </c>
      <c r="H254" s="190">
        <v>0.111</v>
      </c>
      <c r="I254" s="191"/>
      <c r="L254" s="187"/>
      <c r="M254" s="192"/>
      <c r="N254" s="193"/>
      <c r="O254" s="193"/>
      <c r="P254" s="193"/>
      <c r="Q254" s="193"/>
      <c r="R254" s="193"/>
      <c r="S254" s="193"/>
      <c r="T254" s="194"/>
      <c r="AT254" s="188" t="s">
        <v>196</v>
      </c>
      <c r="AU254" s="188" t="s">
        <v>84</v>
      </c>
      <c r="AV254" s="14" t="s">
        <v>147</v>
      </c>
      <c r="AW254" s="14" t="s">
        <v>30</v>
      </c>
      <c r="AX254" s="14" t="s">
        <v>82</v>
      </c>
      <c r="AY254" s="188" t="s">
        <v>140</v>
      </c>
    </row>
    <row r="255" spans="1:65" s="2" customFormat="1" ht="49.15" customHeight="1">
      <c r="A255" s="32"/>
      <c r="B255" s="144"/>
      <c r="C255" s="145" t="s">
        <v>319</v>
      </c>
      <c r="D255" s="145" t="s">
        <v>143</v>
      </c>
      <c r="E255" s="146" t="s">
        <v>1203</v>
      </c>
      <c r="F255" s="147" t="s">
        <v>1204</v>
      </c>
      <c r="G255" s="148" t="s">
        <v>342</v>
      </c>
      <c r="H255" s="149">
        <v>0.113</v>
      </c>
      <c r="I255" s="150"/>
      <c r="J255" s="151">
        <f>ROUND(I255*H255,2)</f>
        <v>0</v>
      </c>
      <c r="K255" s="152"/>
      <c r="L255" s="33"/>
      <c r="M255" s="153" t="s">
        <v>1</v>
      </c>
      <c r="N255" s="154" t="s">
        <v>39</v>
      </c>
      <c r="O255" s="58"/>
      <c r="P255" s="155">
        <f>O255*H255</f>
        <v>0</v>
      </c>
      <c r="Q255" s="155">
        <v>0</v>
      </c>
      <c r="R255" s="155">
        <f>Q255*H255</f>
        <v>0</v>
      </c>
      <c r="S255" s="155">
        <v>0</v>
      </c>
      <c r="T255" s="156">
        <f>S255*H255</f>
        <v>0</v>
      </c>
      <c r="U255" s="32"/>
      <c r="V255" s="32"/>
      <c r="W255" s="32"/>
      <c r="X255" s="32"/>
      <c r="Y255" s="32"/>
      <c r="Z255" s="32"/>
      <c r="AA255" s="32"/>
      <c r="AB255" s="32"/>
      <c r="AC255" s="32"/>
      <c r="AD255" s="32"/>
      <c r="AE255" s="32"/>
      <c r="AR255" s="157" t="s">
        <v>301</v>
      </c>
      <c r="AT255" s="157" t="s">
        <v>143</v>
      </c>
      <c r="AU255" s="157" t="s">
        <v>84</v>
      </c>
      <c r="AY255" s="17" t="s">
        <v>140</v>
      </c>
      <c r="BE255" s="158">
        <f>IF(N255="základní",J255,0)</f>
        <v>0</v>
      </c>
      <c r="BF255" s="158">
        <f>IF(N255="snížená",J255,0)</f>
        <v>0</v>
      </c>
      <c r="BG255" s="158">
        <f>IF(N255="zákl. přenesená",J255,0)</f>
        <v>0</v>
      </c>
      <c r="BH255" s="158">
        <f>IF(N255="sníž. přenesená",J255,0)</f>
        <v>0</v>
      </c>
      <c r="BI255" s="158">
        <f>IF(N255="nulová",J255,0)</f>
        <v>0</v>
      </c>
      <c r="BJ255" s="17" t="s">
        <v>82</v>
      </c>
      <c r="BK255" s="158">
        <f>ROUND(I255*H255,2)</f>
        <v>0</v>
      </c>
      <c r="BL255" s="17" t="s">
        <v>301</v>
      </c>
      <c r="BM255" s="157" t="s">
        <v>325</v>
      </c>
    </row>
    <row r="256" spans="1:47" s="2" customFormat="1" ht="29.25">
      <c r="A256" s="32"/>
      <c r="B256" s="33"/>
      <c r="C256" s="32"/>
      <c r="D256" s="159" t="s">
        <v>149</v>
      </c>
      <c r="E256" s="32"/>
      <c r="F256" s="160" t="s">
        <v>1204</v>
      </c>
      <c r="G256" s="32"/>
      <c r="H256" s="32"/>
      <c r="I256" s="161"/>
      <c r="J256" s="32"/>
      <c r="K256" s="32"/>
      <c r="L256" s="33"/>
      <c r="M256" s="162"/>
      <c r="N256" s="163"/>
      <c r="O256" s="58"/>
      <c r="P256" s="58"/>
      <c r="Q256" s="58"/>
      <c r="R256" s="58"/>
      <c r="S256" s="58"/>
      <c r="T256" s="59"/>
      <c r="U256" s="32"/>
      <c r="V256" s="32"/>
      <c r="W256" s="32"/>
      <c r="X256" s="32"/>
      <c r="Y256" s="32"/>
      <c r="Z256" s="32"/>
      <c r="AA256" s="32"/>
      <c r="AB256" s="32"/>
      <c r="AC256" s="32"/>
      <c r="AD256" s="32"/>
      <c r="AE256" s="32"/>
      <c r="AT256" s="17" t="s">
        <v>149</v>
      </c>
      <c r="AU256" s="17" t="s">
        <v>84</v>
      </c>
    </row>
    <row r="257" spans="1:65" s="2" customFormat="1" ht="62.65" customHeight="1">
      <c r="A257" s="32"/>
      <c r="B257" s="144"/>
      <c r="C257" s="145" t="s">
        <v>677</v>
      </c>
      <c r="D257" s="145" t="s">
        <v>143</v>
      </c>
      <c r="E257" s="146" t="s">
        <v>1206</v>
      </c>
      <c r="F257" s="147" t="s">
        <v>1207</v>
      </c>
      <c r="G257" s="148" t="s">
        <v>342</v>
      </c>
      <c r="H257" s="149">
        <v>2.147</v>
      </c>
      <c r="I257" s="150"/>
      <c r="J257" s="151">
        <f>ROUND(I257*H257,2)</f>
        <v>0</v>
      </c>
      <c r="K257" s="152"/>
      <c r="L257" s="33"/>
      <c r="M257" s="153" t="s">
        <v>1</v>
      </c>
      <c r="N257" s="154" t="s">
        <v>39</v>
      </c>
      <c r="O257" s="58"/>
      <c r="P257" s="155">
        <f>O257*H257</f>
        <v>0</v>
      </c>
      <c r="Q257" s="155">
        <v>0</v>
      </c>
      <c r="R257" s="155">
        <f>Q257*H257</f>
        <v>0</v>
      </c>
      <c r="S257" s="155">
        <v>0</v>
      </c>
      <c r="T257" s="156">
        <f>S257*H257</f>
        <v>0</v>
      </c>
      <c r="U257" s="32"/>
      <c r="V257" s="32"/>
      <c r="W257" s="32"/>
      <c r="X257" s="32"/>
      <c r="Y257" s="32"/>
      <c r="Z257" s="32"/>
      <c r="AA257" s="32"/>
      <c r="AB257" s="32"/>
      <c r="AC257" s="32"/>
      <c r="AD257" s="32"/>
      <c r="AE257" s="32"/>
      <c r="AR257" s="157" t="s">
        <v>301</v>
      </c>
      <c r="AT257" s="157" t="s">
        <v>143</v>
      </c>
      <c r="AU257" s="157" t="s">
        <v>84</v>
      </c>
      <c r="AY257" s="17" t="s">
        <v>140</v>
      </c>
      <c r="BE257" s="158">
        <f>IF(N257="základní",J257,0)</f>
        <v>0</v>
      </c>
      <c r="BF257" s="158">
        <f>IF(N257="snížená",J257,0)</f>
        <v>0</v>
      </c>
      <c r="BG257" s="158">
        <f>IF(N257="zákl. přenesená",J257,0)</f>
        <v>0</v>
      </c>
      <c r="BH257" s="158">
        <f>IF(N257="sníž. přenesená",J257,0)</f>
        <v>0</v>
      </c>
      <c r="BI257" s="158">
        <f>IF(N257="nulová",J257,0)</f>
        <v>0</v>
      </c>
      <c r="BJ257" s="17" t="s">
        <v>82</v>
      </c>
      <c r="BK257" s="158">
        <f>ROUND(I257*H257,2)</f>
        <v>0</v>
      </c>
      <c r="BL257" s="17" t="s">
        <v>301</v>
      </c>
      <c r="BM257" s="157" t="s">
        <v>311</v>
      </c>
    </row>
    <row r="258" spans="1:47" s="2" customFormat="1" ht="39">
      <c r="A258" s="32"/>
      <c r="B258" s="33"/>
      <c r="C258" s="32"/>
      <c r="D258" s="159" t="s">
        <v>149</v>
      </c>
      <c r="E258" s="32"/>
      <c r="F258" s="160" t="s">
        <v>1207</v>
      </c>
      <c r="G258" s="32"/>
      <c r="H258" s="32"/>
      <c r="I258" s="161"/>
      <c r="J258" s="32"/>
      <c r="K258" s="32"/>
      <c r="L258" s="33"/>
      <c r="M258" s="162"/>
      <c r="N258" s="163"/>
      <c r="O258" s="58"/>
      <c r="P258" s="58"/>
      <c r="Q258" s="58"/>
      <c r="R258" s="58"/>
      <c r="S258" s="58"/>
      <c r="T258" s="59"/>
      <c r="U258" s="32"/>
      <c r="V258" s="32"/>
      <c r="W258" s="32"/>
      <c r="X258" s="32"/>
      <c r="Y258" s="32"/>
      <c r="Z258" s="32"/>
      <c r="AA258" s="32"/>
      <c r="AB258" s="32"/>
      <c r="AC258" s="32"/>
      <c r="AD258" s="32"/>
      <c r="AE258" s="32"/>
      <c r="AT258" s="17" t="s">
        <v>149</v>
      </c>
      <c r="AU258" s="17" t="s">
        <v>84</v>
      </c>
    </row>
    <row r="259" spans="2:51" s="13" customFormat="1" ht="12">
      <c r="B259" s="175"/>
      <c r="D259" s="159" t="s">
        <v>196</v>
      </c>
      <c r="E259" s="182" t="s">
        <v>1</v>
      </c>
      <c r="F259" s="176" t="s">
        <v>1276</v>
      </c>
      <c r="H259" s="177">
        <v>2.147</v>
      </c>
      <c r="I259" s="178"/>
      <c r="L259" s="175"/>
      <c r="M259" s="179"/>
      <c r="N259" s="180"/>
      <c r="O259" s="180"/>
      <c r="P259" s="180"/>
      <c r="Q259" s="180"/>
      <c r="R259" s="180"/>
      <c r="S259" s="180"/>
      <c r="T259" s="181"/>
      <c r="AT259" s="182" t="s">
        <v>196</v>
      </c>
      <c r="AU259" s="182" t="s">
        <v>84</v>
      </c>
      <c r="AV259" s="13" t="s">
        <v>84</v>
      </c>
      <c r="AW259" s="13" t="s">
        <v>30</v>
      </c>
      <c r="AX259" s="13" t="s">
        <v>74</v>
      </c>
      <c r="AY259" s="182" t="s">
        <v>140</v>
      </c>
    </row>
    <row r="260" spans="2:51" s="14" customFormat="1" ht="12">
      <c r="B260" s="187"/>
      <c r="D260" s="159" t="s">
        <v>196</v>
      </c>
      <c r="E260" s="188" t="s">
        <v>1</v>
      </c>
      <c r="F260" s="189" t="s">
        <v>1059</v>
      </c>
      <c r="H260" s="190">
        <v>2.147</v>
      </c>
      <c r="I260" s="191"/>
      <c r="L260" s="187"/>
      <c r="M260" s="192"/>
      <c r="N260" s="193"/>
      <c r="O260" s="193"/>
      <c r="P260" s="193"/>
      <c r="Q260" s="193"/>
      <c r="R260" s="193"/>
      <c r="S260" s="193"/>
      <c r="T260" s="194"/>
      <c r="AT260" s="188" t="s">
        <v>196</v>
      </c>
      <c r="AU260" s="188" t="s">
        <v>84</v>
      </c>
      <c r="AV260" s="14" t="s">
        <v>147</v>
      </c>
      <c r="AW260" s="14" t="s">
        <v>30</v>
      </c>
      <c r="AX260" s="14" t="s">
        <v>82</v>
      </c>
      <c r="AY260" s="188" t="s">
        <v>140</v>
      </c>
    </row>
    <row r="261" spans="2:63" s="12" customFormat="1" ht="25.9" customHeight="1">
      <c r="B261" s="131"/>
      <c r="D261" s="132" t="s">
        <v>73</v>
      </c>
      <c r="E261" s="133" t="s">
        <v>355</v>
      </c>
      <c r="F261" s="133" t="s">
        <v>356</v>
      </c>
      <c r="I261" s="134"/>
      <c r="J261" s="135">
        <f>BK261</f>
        <v>0</v>
      </c>
      <c r="L261" s="131"/>
      <c r="M261" s="136"/>
      <c r="N261" s="137"/>
      <c r="O261" s="137"/>
      <c r="P261" s="138">
        <f>SUM(P262:P265)</f>
        <v>0</v>
      </c>
      <c r="Q261" s="137"/>
      <c r="R261" s="138">
        <f>SUM(R262:R265)</f>
        <v>0</v>
      </c>
      <c r="S261" s="137"/>
      <c r="T261" s="139">
        <f>SUM(T262:T265)</f>
        <v>0</v>
      </c>
      <c r="AR261" s="132" t="s">
        <v>151</v>
      </c>
      <c r="AT261" s="140" t="s">
        <v>73</v>
      </c>
      <c r="AU261" s="140" t="s">
        <v>74</v>
      </c>
      <c r="AY261" s="132" t="s">
        <v>140</v>
      </c>
      <c r="BK261" s="141">
        <f>SUM(BK262:BK265)</f>
        <v>0</v>
      </c>
    </row>
    <row r="262" spans="1:65" s="2" customFormat="1" ht="21.75" customHeight="1">
      <c r="A262" s="32"/>
      <c r="B262" s="144"/>
      <c r="C262" s="145" t="s">
        <v>559</v>
      </c>
      <c r="D262" s="145" t="s">
        <v>143</v>
      </c>
      <c r="E262" s="146" t="s">
        <v>1210</v>
      </c>
      <c r="F262" s="147" t="s">
        <v>1211</v>
      </c>
      <c r="G262" s="148" t="s">
        <v>364</v>
      </c>
      <c r="H262" s="149">
        <v>1</v>
      </c>
      <c r="I262" s="150"/>
      <c r="J262" s="151">
        <f>ROUND(I262*H262,2)</f>
        <v>0</v>
      </c>
      <c r="K262" s="152"/>
      <c r="L262" s="33"/>
      <c r="M262" s="153" t="s">
        <v>1</v>
      </c>
      <c r="N262" s="154" t="s">
        <v>39</v>
      </c>
      <c r="O262" s="58"/>
      <c r="P262" s="155">
        <f>O262*H262</f>
        <v>0</v>
      </c>
      <c r="Q262" s="155">
        <v>0</v>
      </c>
      <c r="R262" s="155">
        <f>Q262*H262</f>
        <v>0</v>
      </c>
      <c r="S262" s="155">
        <v>0</v>
      </c>
      <c r="T262" s="156">
        <f>S262*H262</f>
        <v>0</v>
      </c>
      <c r="U262" s="32"/>
      <c r="V262" s="32"/>
      <c r="W262" s="32"/>
      <c r="X262" s="32"/>
      <c r="Y262" s="32"/>
      <c r="Z262" s="32"/>
      <c r="AA262" s="32"/>
      <c r="AB262" s="32"/>
      <c r="AC262" s="32"/>
      <c r="AD262" s="32"/>
      <c r="AE262" s="32"/>
      <c r="AR262" s="157" t="s">
        <v>147</v>
      </c>
      <c r="AT262" s="157" t="s">
        <v>143</v>
      </c>
      <c r="AU262" s="157" t="s">
        <v>82</v>
      </c>
      <c r="AY262" s="17" t="s">
        <v>140</v>
      </c>
      <c r="BE262" s="158">
        <f>IF(N262="základní",J262,0)</f>
        <v>0</v>
      </c>
      <c r="BF262" s="158">
        <f>IF(N262="snížená",J262,0)</f>
        <v>0</v>
      </c>
      <c r="BG262" s="158">
        <f>IF(N262="zákl. přenesená",J262,0)</f>
        <v>0</v>
      </c>
      <c r="BH262" s="158">
        <f>IF(N262="sníž. přenesená",J262,0)</f>
        <v>0</v>
      </c>
      <c r="BI262" s="158">
        <f>IF(N262="nulová",J262,0)</f>
        <v>0</v>
      </c>
      <c r="BJ262" s="17" t="s">
        <v>82</v>
      </c>
      <c r="BK262" s="158">
        <f>ROUND(I262*H262,2)</f>
        <v>0</v>
      </c>
      <c r="BL262" s="17" t="s">
        <v>147</v>
      </c>
      <c r="BM262" s="157" t="s">
        <v>1277</v>
      </c>
    </row>
    <row r="263" spans="1:47" s="2" customFormat="1" ht="12">
      <c r="A263" s="32"/>
      <c r="B263" s="33"/>
      <c r="C263" s="32"/>
      <c r="D263" s="159" t="s">
        <v>149</v>
      </c>
      <c r="E263" s="32"/>
      <c r="F263" s="160" t="s">
        <v>1211</v>
      </c>
      <c r="G263" s="32"/>
      <c r="H263" s="32"/>
      <c r="I263" s="161"/>
      <c r="J263" s="32"/>
      <c r="K263" s="32"/>
      <c r="L263" s="33"/>
      <c r="M263" s="162"/>
      <c r="N263" s="163"/>
      <c r="O263" s="58"/>
      <c r="P263" s="58"/>
      <c r="Q263" s="58"/>
      <c r="R263" s="58"/>
      <c r="S263" s="58"/>
      <c r="T263" s="59"/>
      <c r="U263" s="32"/>
      <c r="V263" s="32"/>
      <c r="W263" s="32"/>
      <c r="X263" s="32"/>
      <c r="Y263" s="32"/>
      <c r="Z263" s="32"/>
      <c r="AA263" s="32"/>
      <c r="AB263" s="32"/>
      <c r="AC263" s="32"/>
      <c r="AD263" s="32"/>
      <c r="AE263" s="32"/>
      <c r="AT263" s="17" t="s">
        <v>149</v>
      </c>
      <c r="AU263" s="17" t="s">
        <v>82</v>
      </c>
    </row>
    <row r="264" spans="1:65" s="2" customFormat="1" ht="33" customHeight="1">
      <c r="A264" s="32"/>
      <c r="B264" s="144"/>
      <c r="C264" s="145" t="s">
        <v>200</v>
      </c>
      <c r="D264" s="145" t="s">
        <v>143</v>
      </c>
      <c r="E264" s="146" t="s">
        <v>891</v>
      </c>
      <c r="F264" s="147" t="s">
        <v>892</v>
      </c>
      <c r="G264" s="148" t="s">
        <v>364</v>
      </c>
      <c r="H264" s="149">
        <v>1</v>
      </c>
      <c r="I264" s="150"/>
      <c r="J264" s="151">
        <f>ROUND(I264*H264,2)</f>
        <v>0</v>
      </c>
      <c r="K264" s="152"/>
      <c r="L264" s="33"/>
      <c r="M264" s="153" t="s">
        <v>1</v>
      </c>
      <c r="N264" s="154" t="s">
        <v>39</v>
      </c>
      <c r="O264" s="58"/>
      <c r="P264" s="155">
        <f>O264*H264</f>
        <v>0</v>
      </c>
      <c r="Q264" s="155">
        <v>0</v>
      </c>
      <c r="R264" s="155">
        <f>Q264*H264</f>
        <v>0</v>
      </c>
      <c r="S264" s="155">
        <v>0</v>
      </c>
      <c r="T264" s="156">
        <f>S264*H264</f>
        <v>0</v>
      </c>
      <c r="U264" s="32"/>
      <c r="V264" s="32"/>
      <c r="W264" s="32"/>
      <c r="X264" s="32"/>
      <c r="Y264" s="32"/>
      <c r="Z264" s="32"/>
      <c r="AA264" s="32"/>
      <c r="AB264" s="32"/>
      <c r="AC264" s="32"/>
      <c r="AD264" s="32"/>
      <c r="AE264" s="32"/>
      <c r="AR264" s="157" t="s">
        <v>147</v>
      </c>
      <c r="AT264" s="157" t="s">
        <v>143</v>
      </c>
      <c r="AU264" s="157" t="s">
        <v>82</v>
      </c>
      <c r="AY264" s="17" t="s">
        <v>140</v>
      </c>
      <c r="BE264" s="158">
        <f>IF(N264="základní",J264,0)</f>
        <v>0</v>
      </c>
      <c r="BF264" s="158">
        <f>IF(N264="snížená",J264,0)</f>
        <v>0</v>
      </c>
      <c r="BG264" s="158">
        <f>IF(N264="zákl. přenesená",J264,0)</f>
        <v>0</v>
      </c>
      <c r="BH264" s="158">
        <f>IF(N264="sníž. přenesená",J264,0)</f>
        <v>0</v>
      </c>
      <c r="BI264" s="158">
        <f>IF(N264="nulová",J264,0)</f>
        <v>0</v>
      </c>
      <c r="BJ264" s="17" t="s">
        <v>82</v>
      </c>
      <c r="BK264" s="158">
        <f>ROUND(I264*H264,2)</f>
        <v>0</v>
      </c>
      <c r="BL264" s="17" t="s">
        <v>147</v>
      </c>
      <c r="BM264" s="157" t="s">
        <v>1278</v>
      </c>
    </row>
    <row r="265" spans="1:47" s="2" customFormat="1" ht="19.5">
      <c r="A265" s="32"/>
      <c r="B265" s="33"/>
      <c r="C265" s="32"/>
      <c r="D265" s="159" t="s">
        <v>149</v>
      </c>
      <c r="E265" s="32"/>
      <c r="F265" s="160" t="s">
        <v>892</v>
      </c>
      <c r="G265" s="32"/>
      <c r="H265" s="32"/>
      <c r="I265" s="161"/>
      <c r="J265" s="32"/>
      <c r="K265" s="32"/>
      <c r="L265" s="33"/>
      <c r="M265" s="183"/>
      <c r="N265" s="184"/>
      <c r="O265" s="185"/>
      <c r="P265" s="185"/>
      <c r="Q265" s="185"/>
      <c r="R265" s="185"/>
      <c r="S265" s="185"/>
      <c r="T265" s="186"/>
      <c r="U265" s="32"/>
      <c r="V265" s="32"/>
      <c r="W265" s="32"/>
      <c r="X265" s="32"/>
      <c r="Y265" s="32"/>
      <c r="Z265" s="32"/>
      <c r="AA265" s="32"/>
      <c r="AB265" s="32"/>
      <c r="AC265" s="32"/>
      <c r="AD265" s="32"/>
      <c r="AE265" s="32"/>
      <c r="AT265" s="17" t="s">
        <v>149</v>
      </c>
      <c r="AU265" s="17" t="s">
        <v>82</v>
      </c>
    </row>
    <row r="266" spans="1:31" s="2" customFormat="1" ht="6.95" customHeight="1">
      <c r="A266" s="32"/>
      <c r="B266" s="47"/>
      <c r="C266" s="48"/>
      <c r="D266" s="48"/>
      <c r="E266" s="48"/>
      <c r="F266" s="48"/>
      <c r="G266" s="48"/>
      <c r="H266" s="48"/>
      <c r="I266" s="48"/>
      <c r="J266" s="48"/>
      <c r="K266" s="48"/>
      <c r="L266" s="33"/>
      <c r="M266" s="32"/>
      <c r="O266" s="32"/>
      <c r="P266" s="32"/>
      <c r="Q266" s="32"/>
      <c r="R266" s="32"/>
      <c r="S266" s="32"/>
      <c r="T266" s="32"/>
      <c r="U266" s="32"/>
      <c r="V266" s="32"/>
      <c r="W266" s="32"/>
      <c r="X266" s="32"/>
      <c r="Y266" s="32"/>
      <c r="Z266" s="32"/>
      <c r="AA266" s="32"/>
      <c r="AB266" s="32"/>
      <c r="AC266" s="32"/>
      <c r="AD266" s="32"/>
      <c r="AE266" s="32"/>
    </row>
  </sheetData>
  <autoFilter ref="C126:K265"/>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2" t="s">
        <v>5</v>
      </c>
      <c r="M2" s="203"/>
      <c r="N2" s="203"/>
      <c r="O2" s="203"/>
      <c r="P2" s="203"/>
      <c r="Q2" s="203"/>
      <c r="R2" s="203"/>
      <c r="S2" s="203"/>
      <c r="T2" s="203"/>
      <c r="U2" s="203"/>
      <c r="V2" s="203"/>
      <c r="AT2" s="17" t="s">
        <v>105</v>
      </c>
    </row>
    <row r="3" spans="2:46" s="1" customFormat="1" ht="6.95" customHeight="1">
      <c r="B3" s="18"/>
      <c r="C3" s="19"/>
      <c r="D3" s="19"/>
      <c r="E3" s="19"/>
      <c r="F3" s="19"/>
      <c r="G3" s="19"/>
      <c r="H3" s="19"/>
      <c r="I3" s="19"/>
      <c r="J3" s="19"/>
      <c r="K3" s="19"/>
      <c r="L3" s="20"/>
      <c r="AT3" s="17" t="s">
        <v>84</v>
      </c>
    </row>
    <row r="4" spans="2:46" s="1" customFormat="1" ht="24.95" customHeight="1">
      <c r="B4" s="20"/>
      <c r="D4" s="21" t="s">
        <v>109</v>
      </c>
      <c r="L4" s="20"/>
      <c r="M4" s="93" t="s">
        <v>10</v>
      </c>
      <c r="AT4" s="17" t="s">
        <v>3</v>
      </c>
    </row>
    <row r="5" spans="2:12" s="1" customFormat="1" ht="6.95" customHeight="1">
      <c r="B5" s="20"/>
      <c r="L5" s="20"/>
    </row>
    <row r="6" spans="2:12" s="1" customFormat="1" ht="12" customHeight="1">
      <c r="B6" s="20"/>
      <c r="D6" s="27" t="s">
        <v>16</v>
      </c>
      <c r="L6" s="20"/>
    </row>
    <row r="7" spans="2:12" s="1" customFormat="1" ht="16.5" customHeight="1">
      <c r="B7" s="20"/>
      <c r="E7" s="242" t="str">
        <f>'Rekapitulace stavby'!K6</f>
        <v>Oprava trati v úseku Luka nad Jihlavou-Jihlava</v>
      </c>
      <c r="F7" s="243"/>
      <c r="G7" s="243"/>
      <c r="H7" s="243"/>
      <c r="L7" s="20"/>
    </row>
    <row r="8" spans="1:31" s="2" customFormat="1" ht="12" customHeight="1">
      <c r="A8" s="32"/>
      <c r="B8" s="33"/>
      <c r="C8" s="32"/>
      <c r="D8" s="27" t="s">
        <v>110</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32" t="s">
        <v>1279</v>
      </c>
      <c r="F9" s="241"/>
      <c r="G9" s="241"/>
      <c r="H9" s="241"/>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Vyplň údaj</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23</v>
      </c>
      <c r="E14" s="32"/>
      <c r="F14" s="32"/>
      <c r="G14" s="32"/>
      <c r="H14" s="32"/>
      <c r="I14" s="27" t="s">
        <v>24</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Správa železnic s.o.</v>
      </c>
      <c r="F15" s="32"/>
      <c r="G15" s="32"/>
      <c r="H15" s="32"/>
      <c r="I15" s="27" t="s">
        <v>26</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27</v>
      </c>
      <c r="E17" s="32"/>
      <c r="F17" s="32"/>
      <c r="G17" s="32"/>
      <c r="H17" s="32"/>
      <c r="I17" s="27" t="s">
        <v>24</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44" t="str">
        <f>'Rekapitulace stavby'!E14</f>
        <v>Vyplň údaj</v>
      </c>
      <c r="F18" s="214"/>
      <c r="G18" s="214"/>
      <c r="H18" s="214"/>
      <c r="I18" s="27" t="s">
        <v>26</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29</v>
      </c>
      <c r="E20" s="32"/>
      <c r="F20" s="32"/>
      <c r="G20" s="32"/>
      <c r="H20" s="32"/>
      <c r="I20" s="27" t="s">
        <v>24</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 xml:space="preserve"> </v>
      </c>
      <c r="F21" s="32"/>
      <c r="G21" s="32"/>
      <c r="H21" s="32"/>
      <c r="I21" s="27" t="s">
        <v>26</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31</v>
      </c>
      <c r="E23" s="32"/>
      <c r="F23" s="32"/>
      <c r="G23" s="32"/>
      <c r="H23" s="32"/>
      <c r="I23" s="27" t="s">
        <v>24</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Sagasta s.r.o.</v>
      </c>
      <c r="F24" s="32"/>
      <c r="G24" s="32"/>
      <c r="H24" s="32"/>
      <c r="I24" s="27" t="s">
        <v>26</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33</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6.5" customHeight="1">
      <c r="A27" s="94"/>
      <c r="B27" s="95"/>
      <c r="C27" s="94"/>
      <c r="D27" s="94"/>
      <c r="E27" s="218" t="s">
        <v>1</v>
      </c>
      <c r="F27" s="218"/>
      <c r="G27" s="218"/>
      <c r="H27" s="218"/>
      <c r="I27" s="94"/>
      <c r="J27" s="94"/>
      <c r="K27" s="94"/>
      <c r="L27" s="96"/>
      <c r="S27" s="94"/>
      <c r="T27" s="94"/>
      <c r="U27" s="94"/>
      <c r="V27" s="94"/>
      <c r="W27" s="94"/>
      <c r="X27" s="94"/>
      <c r="Y27" s="94"/>
      <c r="Z27" s="94"/>
      <c r="AA27" s="94"/>
      <c r="AB27" s="94"/>
      <c r="AC27" s="94"/>
      <c r="AD27" s="94"/>
      <c r="AE27" s="94"/>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97" t="s">
        <v>34</v>
      </c>
      <c r="E30" s="32"/>
      <c r="F30" s="32"/>
      <c r="G30" s="32"/>
      <c r="H30" s="32"/>
      <c r="I30" s="32"/>
      <c r="J30" s="71">
        <f>ROUND(J126,2)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36</v>
      </c>
      <c r="G32" s="32"/>
      <c r="H32" s="32"/>
      <c r="I32" s="36" t="s">
        <v>35</v>
      </c>
      <c r="J32" s="36" t="s">
        <v>37</v>
      </c>
      <c r="K32" s="32"/>
      <c r="L32" s="42"/>
      <c r="S32" s="32"/>
      <c r="T32" s="32"/>
      <c r="U32" s="32"/>
      <c r="V32" s="32"/>
      <c r="W32" s="32"/>
      <c r="X32" s="32"/>
      <c r="Y32" s="32"/>
      <c r="Z32" s="32"/>
      <c r="AA32" s="32"/>
      <c r="AB32" s="32"/>
      <c r="AC32" s="32"/>
      <c r="AD32" s="32"/>
      <c r="AE32" s="32"/>
    </row>
    <row r="33" spans="1:31" s="2" customFormat="1" ht="14.45" customHeight="1">
      <c r="A33" s="32"/>
      <c r="B33" s="33"/>
      <c r="C33" s="32"/>
      <c r="D33" s="98" t="s">
        <v>38</v>
      </c>
      <c r="E33" s="27" t="s">
        <v>39</v>
      </c>
      <c r="F33" s="99">
        <f>ROUND((SUM(BE126:BE260)),2)</f>
        <v>0</v>
      </c>
      <c r="G33" s="32"/>
      <c r="H33" s="32"/>
      <c r="I33" s="100">
        <v>0.21</v>
      </c>
      <c r="J33" s="99">
        <f>ROUND(((SUM(BE126:BE260))*I33),2)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40</v>
      </c>
      <c r="F34" s="99">
        <f>ROUND((SUM(BF126:BF260)),2)</f>
        <v>0</v>
      </c>
      <c r="G34" s="32"/>
      <c r="H34" s="32"/>
      <c r="I34" s="100">
        <v>0.15</v>
      </c>
      <c r="J34" s="99">
        <f>ROUND(((SUM(BF126:BF260))*I34),2)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41</v>
      </c>
      <c r="F35" s="99">
        <f>ROUND((SUM(BG126:BG260)),2)</f>
        <v>0</v>
      </c>
      <c r="G35" s="32"/>
      <c r="H35" s="32"/>
      <c r="I35" s="100">
        <v>0.21</v>
      </c>
      <c r="J35" s="99">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42</v>
      </c>
      <c r="F36" s="99">
        <f>ROUND((SUM(BH126:BH260)),2)</f>
        <v>0</v>
      </c>
      <c r="G36" s="32"/>
      <c r="H36" s="32"/>
      <c r="I36" s="100">
        <v>0.15</v>
      </c>
      <c r="J36" s="99">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43</v>
      </c>
      <c r="F37" s="99">
        <f>ROUND((SUM(BI126:BI260)),2)</f>
        <v>0</v>
      </c>
      <c r="G37" s="32"/>
      <c r="H37" s="32"/>
      <c r="I37" s="100">
        <v>0</v>
      </c>
      <c r="J37" s="99">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1"/>
      <c r="D39" s="102" t="s">
        <v>44</v>
      </c>
      <c r="E39" s="60"/>
      <c r="F39" s="60"/>
      <c r="G39" s="103" t="s">
        <v>45</v>
      </c>
      <c r="H39" s="104" t="s">
        <v>46</v>
      </c>
      <c r="I39" s="60"/>
      <c r="J39" s="105">
        <f>SUM(J30:J37)</f>
        <v>0</v>
      </c>
      <c r="K39" s="106"/>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47</v>
      </c>
      <c r="E50" s="44"/>
      <c r="F50" s="44"/>
      <c r="G50" s="43" t="s">
        <v>48</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49</v>
      </c>
      <c r="E61" s="35"/>
      <c r="F61" s="107" t="s">
        <v>50</v>
      </c>
      <c r="G61" s="45" t="s">
        <v>49</v>
      </c>
      <c r="H61" s="35"/>
      <c r="I61" s="35"/>
      <c r="J61" s="108" t="s">
        <v>50</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51</v>
      </c>
      <c r="E65" s="46"/>
      <c r="F65" s="46"/>
      <c r="G65" s="43" t="s">
        <v>52</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49</v>
      </c>
      <c r="E76" s="35"/>
      <c r="F76" s="107" t="s">
        <v>50</v>
      </c>
      <c r="G76" s="45" t="s">
        <v>49</v>
      </c>
      <c r="H76" s="35"/>
      <c r="I76" s="35"/>
      <c r="J76" s="108" t="s">
        <v>50</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112</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42" t="str">
        <f>E7</f>
        <v>Oprava trati v úseku Luka nad Jihlavou-Jihlava</v>
      </c>
      <c r="F85" s="243"/>
      <c r="G85" s="243"/>
      <c r="H85" s="243"/>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110</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32" t="str">
        <f>E9</f>
        <v>SO 01-21-03 - Železniční propustek v km 189,198</v>
      </c>
      <c r="F87" s="241"/>
      <c r="G87" s="241"/>
      <c r="H87" s="241"/>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Vyplň údaj</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5.2" customHeight="1">
      <c r="A91" s="32"/>
      <c r="B91" s="33"/>
      <c r="C91" s="27" t="s">
        <v>23</v>
      </c>
      <c r="D91" s="32"/>
      <c r="E91" s="32"/>
      <c r="F91" s="25" t="str">
        <f>E15</f>
        <v>Správa železnic s.o.</v>
      </c>
      <c r="G91" s="32"/>
      <c r="H91" s="32"/>
      <c r="I91" s="27" t="s">
        <v>29</v>
      </c>
      <c r="J91" s="30" t="str">
        <f>E21</f>
        <v xml:space="preserve"> </v>
      </c>
      <c r="K91" s="32"/>
      <c r="L91" s="42"/>
      <c r="S91" s="32"/>
      <c r="T91" s="32"/>
      <c r="U91" s="32"/>
      <c r="V91" s="32"/>
      <c r="W91" s="32"/>
      <c r="X91" s="32"/>
      <c r="Y91" s="32"/>
      <c r="Z91" s="32"/>
      <c r="AA91" s="32"/>
      <c r="AB91" s="32"/>
      <c r="AC91" s="32"/>
      <c r="AD91" s="32"/>
      <c r="AE91" s="32"/>
    </row>
    <row r="92" spans="1:31" s="2" customFormat="1" ht="15.2" customHeight="1">
      <c r="A92" s="32"/>
      <c r="B92" s="33"/>
      <c r="C92" s="27" t="s">
        <v>27</v>
      </c>
      <c r="D92" s="32"/>
      <c r="E92" s="32"/>
      <c r="F92" s="25" t="str">
        <f>IF(E18="","",E18)</f>
        <v>Vyplň údaj</v>
      </c>
      <c r="G92" s="32"/>
      <c r="H92" s="32"/>
      <c r="I92" s="27" t="s">
        <v>31</v>
      </c>
      <c r="J92" s="30" t="str">
        <f>E24</f>
        <v>Sagasta s.r.o.</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09" t="s">
        <v>113</v>
      </c>
      <c r="D94" s="101"/>
      <c r="E94" s="101"/>
      <c r="F94" s="101"/>
      <c r="G94" s="101"/>
      <c r="H94" s="101"/>
      <c r="I94" s="101"/>
      <c r="J94" s="110" t="s">
        <v>114</v>
      </c>
      <c r="K94" s="101"/>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1" t="s">
        <v>115</v>
      </c>
      <c r="D96" s="32"/>
      <c r="E96" s="32"/>
      <c r="F96" s="32"/>
      <c r="G96" s="32"/>
      <c r="H96" s="32"/>
      <c r="I96" s="32"/>
      <c r="J96" s="71">
        <f>J126</f>
        <v>0</v>
      </c>
      <c r="K96" s="32"/>
      <c r="L96" s="42"/>
      <c r="S96" s="32"/>
      <c r="T96" s="32"/>
      <c r="U96" s="32"/>
      <c r="V96" s="32"/>
      <c r="W96" s="32"/>
      <c r="X96" s="32"/>
      <c r="Y96" s="32"/>
      <c r="Z96" s="32"/>
      <c r="AA96" s="32"/>
      <c r="AB96" s="32"/>
      <c r="AC96" s="32"/>
      <c r="AD96" s="32"/>
      <c r="AE96" s="32"/>
      <c r="AU96" s="17" t="s">
        <v>116</v>
      </c>
    </row>
    <row r="97" spans="2:12" s="9" customFormat="1" ht="24.95" customHeight="1">
      <c r="B97" s="112"/>
      <c r="D97" s="113" t="s">
        <v>117</v>
      </c>
      <c r="E97" s="114"/>
      <c r="F97" s="114"/>
      <c r="G97" s="114"/>
      <c r="H97" s="114"/>
      <c r="I97" s="114"/>
      <c r="J97" s="115">
        <f>J127</f>
        <v>0</v>
      </c>
      <c r="L97" s="112"/>
    </row>
    <row r="98" spans="2:12" s="10" customFormat="1" ht="19.9" customHeight="1">
      <c r="B98" s="116"/>
      <c r="D98" s="117" t="s">
        <v>118</v>
      </c>
      <c r="E98" s="118"/>
      <c r="F98" s="118"/>
      <c r="G98" s="118"/>
      <c r="H98" s="118"/>
      <c r="I98" s="118"/>
      <c r="J98" s="119">
        <f>J128</f>
        <v>0</v>
      </c>
      <c r="L98" s="116"/>
    </row>
    <row r="99" spans="2:12" s="10" customFormat="1" ht="19.9" customHeight="1">
      <c r="B99" s="116"/>
      <c r="D99" s="117" t="s">
        <v>613</v>
      </c>
      <c r="E99" s="118"/>
      <c r="F99" s="118"/>
      <c r="G99" s="118"/>
      <c r="H99" s="118"/>
      <c r="I99" s="118"/>
      <c r="J99" s="119">
        <f>J157</f>
        <v>0</v>
      </c>
      <c r="L99" s="116"/>
    </row>
    <row r="100" spans="2:12" s="10" customFormat="1" ht="14.85" customHeight="1">
      <c r="B100" s="116"/>
      <c r="D100" s="117" t="s">
        <v>1215</v>
      </c>
      <c r="E100" s="118"/>
      <c r="F100" s="118"/>
      <c r="G100" s="118"/>
      <c r="H100" s="118"/>
      <c r="I100" s="118"/>
      <c r="J100" s="119">
        <f>J194</f>
        <v>0</v>
      </c>
      <c r="L100" s="116"/>
    </row>
    <row r="101" spans="2:12" s="10" customFormat="1" ht="19.9" customHeight="1">
      <c r="B101" s="116"/>
      <c r="D101" s="117" t="s">
        <v>375</v>
      </c>
      <c r="E101" s="118"/>
      <c r="F101" s="118"/>
      <c r="G101" s="118"/>
      <c r="H101" s="118"/>
      <c r="I101" s="118"/>
      <c r="J101" s="119">
        <f>J211</f>
        <v>0</v>
      </c>
      <c r="L101" s="116"/>
    </row>
    <row r="102" spans="2:12" s="10" customFormat="1" ht="19.9" customHeight="1">
      <c r="B102" s="116"/>
      <c r="D102" s="117" t="s">
        <v>376</v>
      </c>
      <c r="E102" s="118"/>
      <c r="F102" s="118"/>
      <c r="G102" s="118"/>
      <c r="H102" s="118"/>
      <c r="I102" s="118"/>
      <c r="J102" s="119">
        <f>J224</f>
        <v>0</v>
      </c>
      <c r="L102" s="116"/>
    </row>
    <row r="103" spans="2:12" s="10" customFormat="1" ht="19.9" customHeight="1">
      <c r="B103" s="116"/>
      <c r="D103" s="117" t="s">
        <v>614</v>
      </c>
      <c r="E103" s="118"/>
      <c r="F103" s="118"/>
      <c r="G103" s="118"/>
      <c r="H103" s="118"/>
      <c r="I103" s="118"/>
      <c r="J103" s="119">
        <f>J233</f>
        <v>0</v>
      </c>
      <c r="L103" s="116"/>
    </row>
    <row r="104" spans="2:12" s="9" customFormat="1" ht="24.95" customHeight="1">
      <c r="B104" s="112"/>
      <c r="D104" s="113" t="s">
        <v>1054</v>
      </c>
      <c r="E104" s="114"/>
      <c r="F104" s="114"/>
      <c r="G104" s="114"/>
      <c r="H104" s="114"/>
      <c r="I104" s="114"/>
      <c r="J104" s="115">
        <f>J236</f>
        <v>0</v>
      </c>
      <c r="L104" s="112"/>
    </row>
    <row r="105" spans="2:12" s="10" customFormat="1" ht="19.9" customHeight="1">
      <c r="B105" s="116"/>
      <c r="D105" s="117" t="s">
        <v>1055</v>
      </c>
      <c r="E105" s="118"/>
      <c r="F105" s="118"/>
      <c r="G105" s="118"/>
      <c r="H105" s="118"/>
      <c r="I105" s="118"/>
      <c r="J105" s="119">
        <f>J237</f>
        <v>0</v>
      </c>
      <c r="L105" s="116"/>
    </row>
    <row r="106" spans="2:12" s="9" customFormat="1" ht="24.95" customHeight="1">
      <c r="B106" s="112"/>
      <c r="D106" s="113" t="s">
        <v>124</v>
      </c>
      <c r="E106" s="114"/>
      <c r="F106" s="114"/>
      <c r="G106" s="114"/>
      <c r="H106" s="114"/>
      <c r="I106" s="114"/>
      <c r="J106" s="115">
        <f>J256</f>
        <v>0</v>
      </c>
      <c r="L106" s="112"/>
    </row>
    <row r="107" spans="1:31" s="2" customFormat="1" ht="21.7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47"/>
      <c r="C108" s="48"/>
      <c r="D108" s="48"/>
      <c r="E108" s="48"/>
      <c r="F108" s="48"/>
      <c r="G108" s="48"/>
      <c r="H108" s="48"/>
      <c r="I108" s="48"/>
      <c r="J108" s="48"/>
      <c r="K108" s="48"/>
      <c r="L108" s="42"/>
      <c r="S108" s="32"/>
      <c r="T108" s="32"/>
      <c r="U108" s="32"/>
      <c r="V108" s="32"/>
      <c r="W108" s="32"/>
      <c r="X108" s="32"/>
      <c r="Y108" s="32"/>
      <c r="Z108" s="32"/>
      <c r="AA108" s="32"/>
      <c r="AB108" s="32"/>
      <c r="AC108" s="32"/>
      <c r="AD108" s="32"/>
      <c r="AE108" s="32"/>
    </row>
    <row r="112" spans="1:31" s="2" customFormat="1" ht="6.95" customHeight="1">
      <c r="A112" s="32"/>
      <c r="B112" s="49"/>
      <c r="C112" s="50"/>
      <c r="D112" s="50"/>
      <c r="E112" s="50"/>
      <c r="F112" s="50"/>
      <c r="G112" s="50"/>
      <c r="H112" s="50"/>
      <c r="I112" s="50"/>
      <c r="J112" s="50"/>
      <c r="K112" s="50"/>
      <c r="L112" s="42"/>
      <c r="S112" s="32"/>
      <c r="T112" s="32"/>
      <c r="U112" s="32"/>
      <c r="V112" s="32"/>
      <c r="W112" s="32"/>
      <c r="X112" s="32"/>
      <c r="Y112" s="32"/>
      <c r="Z112" s="32"/>
      <c r="AA112" s="32"/>
      <c r="AB112" s="32"/>
      <c r="AC112" s="32"/>
      <c r="AD112" s="32"/>
      <c r="AE112" s="32"/>
    </row>
    <row r="113" spans="1:31" s="2" customFormat="1" ht="24.95" customHeight="1">
      <c r="A113" s="32"/>
      <c r="B113" s="33"/>
      <c r="C113" s="21" t="s">
        <v>125</v>
      </c>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16</v>
      </c>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16.5" customHeight="1">
      <c r="A116" s="32"/>
      <c r="B116" s="33"/>
      <c r="C116" s="32"/>
      <c r="D116" s="32"/>
      <c r="E116" s="242" t="str">
        <f>E7</f>
        <v>Oprava trati v úseku Luka nad Jihlavou-Jihlava</v>
      </c>
      <c r="F116" s="243"/>
      <c r="G116" s="243"/>
      <c r="H116" s="243"/>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110</v>
      </c>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16.5" customHeight="1">
      <c r="A118" s="32"/>
      <c r="B118" s="33"/>
      <c r="C118" s="32"/>
      <c r="D118" s="32"/>
      <c r="E118" s="232" t="str">
        <f>E9</f>
        <v>SO 01-21-03 - Železniční propustek v km 189,198</v>
      </c>
      <c r="F118" s="241"/>
      <c r="G118" s="241"/>
      <c r="H118" s="241"/>
      <c r="I118" s="32"/>
      <c r="J118" s="32"/>
      <c r="K118" s="32"/>
      <c r="L118" s="42"/>
      <c r="S118" s="32"/>
      <c r="T118" s="32"/>
      <c r="U118" s="32"/>
      <c r="V118" s="32"/>
      <c r="W118" s="32"/>
      <c r="X118" s="32"/>
      <c r="Y118" s="32"/>
      <c r="Z118" s="32"/>
      <c r="AA118" s="32"/>
      <c r="AB118" s="32"/>
      <c r="AC118" s="32"/>
      <c r="AD118" s="32"/>
      <c r="AE118" s="32"/>
    </row>
    <row r="119" spans="1:31" s="2" customFormat="1" ht="6.9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2" customHeight="1">
      <c r="A120" s="32"/>
      <c r="B120" s="33"/>
      <c r="C120" s="27" t="s">
        <v>20</v>
      </c>
      <c r="D120" s="32"/>
      <c r="E120" s="32"/>
      <c r="F120" s="25" t="str">
        <f>F12</f>
        <v xml:space="preserve"> </v>
      </c>
      <c r="G120" s="32"/>
      <c r="H120" s="32"/>
      <c r="I120" s="27" t="s">
        <v>22</v>
      </c>
      <c r="J120" s="55" t="str">
        <f>IF(J12="","",J12)</f>
        <v>Vyplň údaj</v>
      </c>
      <c r="K120" s="32"/>
      <c r="L120" s="42"/>
      <c r="S120" s="32"/>
      <c r="T120" s="32"/>
      <c r="U120" s="32"/>
      <c r="V120" s="32"/>
      <c r="W120" s="32"/>
      <c r="X120" s="32"/>
      <c r="Y120" s="32"/>
      <c r="Z120" s="32"/>
      <c r="AA120" s="32"/>
      <c r="AB120" s="32"/>
      <c r="AC120" s="32"/>
      <c r="AD120" s="32"/>
      <c r="AE120" s="32"/>
    </row>
    <row r="121" spans="1:31" s="2" customFormat="1" ht="6.9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5.2" customHeight="1">
      <c r="A122" s="32"/>
      <c r="B122" s="33"/>
      <c r="C122" s="27" t="s">
        <v>23</v>
      </c>
      <c r="D122" s="32"/>
      <c r="E122" s="32"/>
      <c r="F122" s="25" t="str">
        <f>E15</f>
        <v>Správa železnic s.o.</v>
      </c>
      <c r="G122" s="32"/>
      <c r="H122" s="32"/>
      <c r="I122" s="27" t="s">
        <v>29</v>
      </c>
      <c r="J122" s="30" t="str">
        <f>E21</f>
        <v xml:space="preserve"> </v>
      </c>
      <c r="K122" s="32"/>
      <c r="L122" s="42"/>
      <c r="S122" s="32"/>
      <c r="T122" s="32"/>
      <c r="U122" s="32"/>
      <c r="V122" s="32"/>
      <c r="W122" s="32"/>
      <c r="X122" s="32"/>
      <c r="Y122" s="32"/>
      <c r="Z122" s="32"/>
      <c r="AA122" s="32"/>
      <c r="AB122" s="32"/>
      <c r="AC122" s="32"/>
      <c r="AD122" s="32"/>
      <c r="AE122" s="32"/>
    </row>
    <row r="123" spans="1:31" s="2" customFormat="1" ht="15.2" customHeight="1">
      <c r="A123" s="32"/>
      <c r="B123" s="33"/>
      <c r="C123" s="27" t="s">
        <v>27</v>
      </c>
      <c r="D123" s="32"/>
      <c r="E123" s="32"/>
      <c r="F123" s="25" t="str">
        <f>IF(E18="","",E18)</f>
        <v>Vyplň údaj</v>
      </c>
      <c r="G123" s="32"/>
      <c r="H123" s="32"/>
      <c r="I123" s="27" t="s">
        <v>31</v>
      </c>
      <c r="J123" s="30" t="str">
        <f>E24</f>
        <v>Sagasta s.r.o.</v>
      </c>
      <c r="K123" s="32"/>
      <c r="L123" s="42"/>
      <c r="S123" s="32"/>
      <c r="T123" s="32"/>
      <c r="U123" s="32"/>
      <c r="V123" s="32"/>
      <c r="W123" s="32"/>
      <c r="X123" s="32"/>
      <c r="Y123" s="32"/>
      <c r="Z123" s="32"/>
      <c r="AA123" s="32"/>
      <c r="AB123" s="32"/>
      <c r="AC123" s="32"/>
      <c r="AD123" s="32"/>
      <c r="AE123" s="32"/>
    </row>
    <row r="124" spans="1:31" s="2" customFormat="1" ht="10.35" customHeight="1">
      <c r="A124" s="32"/>
      <c r="B124" s="33"/>
      <c r="C124" s="32"/>
      <c r="D124" s="32"/>
      <c r="E124" s="32"/>
      <c r="F124" s="32"/>
      <c r="G124" s="32"/>
      <c r="H124" s="32"/>
      <c r="I124" s="32"/>
      <c r="J124" s="32"/>
      <c r="K124" s="32"/>
      <c r="L124" s="42"/>
      <c r="S124" s="32"/>
      <c r="T124" s="32"/>
      <c r="U124" s="32"/>
      <c r="V124" s="32"/>
      <c r="W124" s="32"/>
      <c r="X124" s="32"/>
      <c r="Y124" s="32"/>
      <c r="Z124" s="32"/>
      <c r="AA124" s="32"/>
      <c r="AB124" s="32"/>
      <c r="AC124" s="32"/>
      <c r="AD124" s="32"/>
      <c r="AE124" s="32"/>
    </row>
    <row r="125" spans="1:31" s="11" customFormat="1" ht="29.25" customHeight="1">
      <c r="A125" s="120"/>
      <c r="B125" s="121"/>
      <c r="C125" s="122" t="s">
        <v>126</v>
      </c>
      <c r="D125" s="123" t="s">
        <v>59</v>
      </c>
      <c r="E125" s="123" t="s">
        <v>55</v>
      </c>
      <c r="F125" s="123" t="s">
        <v>56</v>
      </c>
      <c r="G125" s="123" t="s">
        <v>127</v>
      </c>
      <c r="H125" s="123" t="s">
        <v>128</v>
      </c>
      <c r="I125" s="123" t="s">
        <v>129</v>
      </c>
      <c r="J125" s="124" t="s">
        <v>114</v>
      </c>
      <c r="K125" s="125" t="s">
        <v>130</v>
      </c>
      <c r="L125" s="126"/>
      <c r="M125" s="62" t="s">
        <v>1</v>
      </c>
      <c r="N125" s="63" t="s">
        <v>38</v>
      </c>
      <c r="O125" s="63" t="s">
        <v>131</v>
      </c>
      <c r="P125" s="63" t="s">
        <v>132</v>
      </c>
      <c r="Q125" s="63" t="s">
        <v>133</v>
      </c>
      <c r="R125" s="63" t="s">
        <v>134</v>
      </c>
      <c r="S125" s="63" t="s">
        <v>135</v>
      </c>
      <c r="T125" s="64" t="s">
        <v>136</v>
      </c>
      <c r="U125" s="120"/>
      <c r="V125" s="120"/>
      <c r="W125" s="120"/>
      <c r="X125" s="120"/>
      <c r="Y125" s="120"/>
      <c r="Z125" s="120"/>
      <c r="AA125" s="120"/>
      <c r="AB125" s="120"/>
      <c r="AC125" s="120"/>
      <c r="AD125" s="120"/>
      <c r="AE125" s="120"/>
    </row>
    <row r="126" spans="1:63" s="2" customFormat="1" ht="22.9" customHeight="1">
      <c r="A126" s="32"/>
      <c r="B126" s="33"/>
      <c r="C126" s="69" t="s">
        <v>137</v>
      </c>
      <c r="D126" s="32"/>
      <c r="E126" s="32"/>
      <c r="F126" s="32"/>
      <c r="G126" s="32"/>
      <c r="H126" s="32"/>
      <c r="I126" s="32"/>
      <c r="J126" s="127">
        <f>BK126</f>
        <v>0</v>
      </c>
      <c r="K126" s="32"/>
      <c r="L126" s="33"/>
      <c r="M126" s="65"/>
      <c r="N126" s="56"/>
      <c r="O126" s="66"/>
      <c r="P126" s="128">
        <f>P127+P236+P256</f>
        <v>0</v>
      </c>
      <c r="Q126" s="66"/>
      <c r="R126" s="128">
        <f>R127+R236+R256</f>
        <v>0</v>
      </c>
      <c r="S126" s="66"/>
      <c r="T126" s="129">
        <f>T127+T236+T256</f>
        <v>0</v>
      </c>
      <c r="U126" s="32"/>
      <c r="V126" s="32"/>
      <c r="W126" s="32"/>
      <c r="X126" s="32"/>
      <c r="Y126" s="32"/>
      <c r="Z126" s="32"/>
      <c r="AA126" s="32"/>
      <c r="AB126" s="32"/>
      <c r="AC126" s="32"/>
      <c r="AD126" s="32"/>
      <c r="AE126" s="32"/>
      <c r="AT126" s="17" t="s">
        <v>73</v>
      </c>
      <c r="AU126" s="17" t="s">
        <v>116</v>
      </c>
      <c r="BK126" s="130">
        <f>BK127+BK236+BK256</f>
        <v>0</v>
      </c>
    </row>
    <row r="127" spans="2:63" s="12" customFormat="1" ht="25.9" customHeight="1">
      <c r="B127" s="131"/>
      <c r="D127" s="132" t="s">
        <v>73</v>
      </c>
      <c r="E127" s="133" t="s">
        <v>138</v>
      </c>
      <c r="F127" s="133" t="s">
        <v>139</v>
      </c>
      <c r="I127" s="134"/>
      <c r="J127" s="135">
        <f>BK127</f>
        <v>0</v>
      </c>
      <c r="L127" s="131"/>
      <c r="M127" s="136"/>
      <c r="N127" s="137"/>
      <c r="O127" s="137"/>
      <c r="P127" s="138">
        <f>P128+P157+P211+P224+P233</f>
        <v>0</v>
      </c>
      <c r="Q127" s="137"/>
      <c r="R127" s="138">
        <f>R128+R157+R211+R224+R233</f>
        <v>0</v>
      </c>
      <c r="S127" s="137"/>
      <c r="T127" s="139">
        <f>T128+T157+T211+T224+T233</f>
        <v>0</v>
      </c>
      <c r="AR127" s="132" t="s">
        <v>82</v>
      </c>
      <c r="AT127" s="140" t="s">
        <v>73</v>
      </c>
      <c r="AU127" s="140" t="s">
        <v>74</v>
      </c>
      <c r="AY127" s="132" t="s">
        <v>140</v>
      </c>
      <c r="BK127" s="141">
        <f>BK128+BK157+BK211+BK224+BK233</f>
        <v>0</v>
      </c>
    </row>
    <row r="128" spans="2:63" s="12" customFormat="1" ht="22.9" customHeight="1">
      <c r="B128" s="131"/>
      <c r="D128" s="132" t="s">
        <v>73</v>
      </c>
      <c r="E128" s="142" t="s">
        <v>82</v>
      </c>
      <c r="F128" s="142" t="s">
        <v>141</v>
      </c>
      <c r="I128" s="134"/>
      <c r="J128" s="143">
        <f>BK128</f>
        <v>0</v>
      </c>
      <c r="L128" s="131"/>
      <c r="M128" s="136"/>
      <c r="N128" s="137"/>
      <c r="O128" s="137"/>
      <c r="P128" s="138">
        <f>SUM(P129:P156)</f>
        <v>0</v>
      </c>
      <c r="Q128" s="137"/>
      <c r="R128" s="138">
        <f>SUM(R129:R156)</f>
        <v>0</v>
      </c>
      <c r="S128" s="137"/>
      <c r="T128" s="139">
        <f>SUM(T129:T156)</f>
        <v>0</v>
      </c>
      <c r="AR128" s="132" t="s">
        <v>82</v>
      </c>
      <c r="AT128" s="140" t="s">
        <v>73</v>
      </c>
      <c r="AU128" s="140" t="s">
        <v>82</v>
      </c>
      <c r="AY128" s="132" t="s">
        <v>140</v>
      </c>
      <c r="BK128" s="141">
        <f>SUM(BK129:BK156)</f>
        <v>0</v>
      </c>
    </row>
    <row r="129" spans="1:65" s="2" customFormat="1" ht="37.9" customHeight="1">
      <c r="A129" s="32"/>
      <c r="B129" s="144"/>
      <c r="C129" s="145" t="s">
        <v>82</v>
      </c>
      <c r="D129" s="145" t="s">
        <v>143</v>
      </c>
      <c r="E129" s="146" t="s">
        <v>1056</v>
      </c>
      <c r="F129" s="147" t="s">
        <v>1057</v>
      </c>
      <c r="G129" s="148" t="s">
        <v>385</v>
      </c>
      <c r="H129" s="149">
        <v>136.4</v>
      </c>
      <c r="I129" s="150"/>
      <c r="J129" s="151">
        <f>ROUND(I129*H129,2)</f>
        <v>0</v>
      </c>
      <c r="K129" s="152"/>
      <c r="L129" s="33"/>
      <c r="M129" s="153" t="s">
        <v>1</v>
      </c>
      <c r="N129" s="154" t="s">
        <v>39</v>
      </c>
      <c r="O129" s="58"/>
      <c r="P129" s="155">
        <f>O129*H129</f>
        <v>0</v>
      </c>
      <c r="Q129" s="155">
        <v>0</v>
      </c>
      <c r="R129" s="155">
        <f>Q129*H129</f>
        <v>0</v>
      </c>
      <c r="S129" s="155">
        <v>0</v>
      </c>
      <c r="T129" s="156">
        <f>S129*H129</f>
        <v>0</v>
      </c>
      <c r="U129" s="32"/>
      <c r="V129" s="32"/>
      <c r="W129" s="32"/>
      <c r="X129" s="32"/>
      <c r="Y129" s="32"/>
      <c r="Z129" s="32"/>
      <c r="AA129" s="32"/>
      <c r="AB129" s="32"/>
      <c r="AC129" s="32"/>
      <c r="AD129" s="32"/>
      <c r="AE129" s="32"/>
      <c r="AR129" s="157" t="s">
        <v>147</v>
      </c>
      <c r="AT129" s="157" t="s">
        <v>143</v>
      </c>
      <c r="AU129" s="157" t="s">
        <v>84</v>
      </c>
      <c r="AY129" s="17" t="s">
        <v>140</v>
      </c>
      <c r="BE129" s="158">
        <f>IF(N129="základní",J129,0)</f>
        <v>0</v>
      </c>
      <c r="BF129" s="158">
        <f>IF(N129="snížená",J129,0)</f>
        <v>0</v>
      </c>
      <c r="BG129" s="158">
        <f>IF(N129="zákl. přenesená",J129,0)</f>
        <v>0</v>
      </c>
      <c r="BH129" s="158">
        <f>IF(N129="sníž. přenesená",J129,0)</f>
        <v>0</v>
      </c>
      <c r="BI129" s="158">
        <f>IF(N129="nulová",J129,0)</f>
        <v>0</v>
      </c>
      <c r="BJ129" s="17" t="s">
        <v>82</v>
      </c>
      <c r="BK129" s="158">
        <f>ROUND(I129*H129,2)</f>
        <v>0</v>
      </c>
      <c r="BL129" s="17" t="s">
        <v>147</v>
      </c>
      <c r="BM129" s="157" t="s">
        <v>84</v>
      </c>
    </row>
    <row r="130" spans="1:47" s="2" customFormat="1" ht="29.25">
      <c r="A130" s="32"/>
      <c r="B130" s="33"/>
      <c r="C130" s="32"/>
      <c r="D130" s="159" t="s">
        <v>149</v>
      </c>
      <c r="E130" s="32"/>
      <c r="F130" s="160" t="s">
        <v>1057</v>
      </c>
      <c r="G130" s="32"/>
      <c r="H130" s="32"/>
      <c r="I130" s="161"/>
      <c r="J130" s="32"/>
      <c r="K130" s="32"/>
      <c r="L130" s="33"/>
      <c r="M130" s="162"/>
      <c r="N130" s="163"/>
      <c r="O130" s="58"/>
      <c r="P130" s="58"/>
      <c r="Q130" s="58"/>
      <c r="R130" s="58"/>
      <c r="S130" s="58"/>
      <c r="T130" s="59"/>
      <c r="U130" s="32"/>
      <c r="V130" s="32"/>
      <c r="W130" s="32"/>
      <c r="X130" s="32"/>
      <c r="Y130" s="32"/>
      <c r="Z130" s="32"/>
      <c r="AA130" s="32"/>
      <c r="AB130" s="32"/>
      <c r="AC130" s="32"/>
      <c r="AD130" s="32"/>
      <c r="AE130" s="32"/>
      <c r="AT130" s="17" t="s">
        <v>149</v>
      </c>
      <c r="AU130" s="17" t="s">
        <v>84</v>
      </c>
    </row>
    <row r="131" spans="2:51" s="13" customFormat="1" ht="12">
      <c r="B131" s="175"/>
      <c r="D131" s="159" t="s">
        <v>196</v>
      </c>
      <c r="E131" s="182" t="s">
        <v>1</v>
      </c>
      <c r="F131" s="176" t="s">
        <v>1280</v>
      </c>
      <c r="H131" s="177">
        <v>136.4</v>
      </c>
      <c r="I131" s="178"/>
      <c r="L131" s="175"/>
      <c r="M131" s="179"/>
      <c r="N131" s="180"/>
      <c r="O131" s="180"/>
      <c r="P131" s="180"/>
      <c r="Q131" s="180"/>
      <c r="R131" s="180"/>
      <c r="S131" s="180"/>
      <c r="T131" s="181"/>
      <c r="AT131" s="182" t="s">
        <v>196</v>
      </c>
      <c r="AU131" s="182" t="s">
        <v>84</v>
      </c>
      <c r="AV131" s="13" t="s">
        <v>84</v>
      </c>
      <c r="AW131" s="13" t="s">
        <v>30</v>
      </c>
      <c r="AX131" s="13" t="s">
        <v>74</v>
      </c>
      <c r="AY131" s="182" t="s">
        <v>140</v>
      </c>
    </row>
    <row r="132" spans="2:51" s="14" customFormat="1" ht="12">
      <c r="B132" s="187"/>
      <c r="D132" s="159" t="s">
        <v>196</v>
      </c>
      <c r="E132" s="188" t="s">
        <v>1</v>
      </c>
      <c r="F132" s="189" t="s">
        <v>1059</v>
      </c>
      <c r="H132" s="190">
        <v>136.4</v>
      </c>
      <c r="I132" s="191"/>
      <c r="L132" s="187"/>
      <c r="M132" s="192"/>
      <c r="N132" s="193"/>
      <c r="O132" s="193"/>
      <c r="P132" s="193"/>
      <c r="Q132" s="193"/>
      <c r="R132" s="193"/>
      <c r="S132" s="193"/>
      <c r="T132" s="194"/>
      <c r="AT132" s="188" t="s">
        <v>196</v>
      </c>
      <c r="AU132" s="188" t="s">
        <v>84</v>
      </c>
      <c r="AV132" s="14" t="s">
        <v>147</v>
      </c>
      <c r="AW132" s="14" t="s">
        <v>30</v>
      </c>
      <c r="AX132" s="14" t="s">
        <v>82</v>
      </c>
      <c r="AY132" s="188" t="s">
        <v>140</v>
      </c>
    </row>
    <row r="133" spans="1:65" s="2" customFormat="1" ht="49.15" customHeight="1">
      <c r="A133" s="32"/>
      <c r="B133" s="144"/>
      <c r="C133" s="145" t="s">
        <v>84</v>
      </c>
      <c r="D133" s="145" t="s">
        <v>143</v>
      </c>
      <c r="E133" s="146" t="s">
        <v>1060</v>
      </c>
      <c r="F133" s="147" t="s">
        <v>1061</v>
      </c>
      <c r="G133" s="148" t="s">
        <v>385</v>
      </c>
      <c r="H133" s="149">
        <v>136.4</v>
      </c>
      <c r="I133" s="150"/>
      <c r="J133" s="151">
        <f>ROUND(I133*H133,2)</f>
        <v>0</v>
      </c>
      <c r="K133" s="152"/>
      <c r="L133" s="33"/>
      <c r="M133" s="153" t="s">
        <v>1</v>
      </c>
      <c r="N133" s="154" t="s">
        <v>39</v>
      </c>
      <c r="O133" s="58"/>
      <c r="P133" s="155">
        <f>O133*H133</f>
        <v>0</v>
      </c>
      <c r="Q133" s="155">
        <v>0</v>
      </c>
      <c r="R133" s="155">
        <f>Q133*H133</f>
        <v>0</v>
      </c>
      <c r="S133" s="155">
        <v>0</v>
      </c>
      <c r="T133" s="156">
        <f>S133*H133</f>
        <v>0</v>
      </c>
      <c r="U133" s="32"/>
      <c r="V133" s="32"/>
      <c r="W133" s="32"/>
      <c r="X133" s="32"/>
      <c r="Y133" s="32"/>
      <c r="Z133" s="32"/>
      <c r="AA133" s="32"/>
      <c r="AB133" s="32"/>
      <c r="AC133" s="32"/>
      <c r="AD133" s="32"/>
      <c r="AE133" s="32"/>
      <c r="AR133" s="157" t="s">
        <v>147</v>
      </c>
      <c r="AT133" s="157" t="s">
        <v>143</v>
      </c>
      <c r="AU133" s="157" t="s">
        <v>84</v>
      </c>
      <c r="AY133" s="17" t="s">
        <v>140</v>
      </c>
      <c r="BE133" s="158">
        <f>IF(N133="základní",J133,0)</f>
        <v>0</v>
      </c>
      <c r="BF133" s="158">
        <f>IF(N133="snížená",J133,0)</f>
        <v>0</v>
      </c>
      <c r="BG133" s="158">
        <f>IF(N133="zákl. přenesená",J133,0)</f>
        <v>0</v>
      </c>
      <c r="BH133" s="158">
        <f>IF(N133="sníž. přenesená",J133,0)</f>
        <v>0</v>
      </c>
      <c r="BI133" s="158">
        <f>IF(N133="nulová",J133,0)</f>
        <v>0</v>
      </c>
      <c r="BJ133" s="17" t="s">
        <v>82</v>
      </c>
      <c r="BK133" s="158">
        <f>ROUND(I133*H133,2)</f>
        <v>0</v>
      </c>
      <c r="BL133" s="17" t="s">
        <v>147</v>
      </c>
      <c r="BM133" s="157" t="s">
        <v>147</v>
      </c>
    </row>
    <row r="134" spans="1:47" s="2" customFormat="1" ht="29.25">
      <c r="A134" s="32"/>
      <c r="B134" s="33"/>
      <c r="C134" s="32"/>
      <c r="D134" s="159" t="s">
        <v>149</v>
      </c>
      <c r="E134" s="32"/>
      <c r="F134" s="160" t="s">
        <v>1061</v>
      </c>
      <c r="G134" s="32"/>
      <c r="H134" s="32"/>
      <c r="I134" s="161"/>
      <c r="J134" s="32"/>
      <c r="K134" s="32"/>
      <c r="L134" s="33"/>
      <c r="M134" s="162"/>
      <c r="N134" s="163"/>
      <c r="O134" s="58"/>
      <c r="P134" s="58"/>
      <c r="Q134" s="58"/>
      <c r="R134" s="58"/>
      <c r="S134" s="58"/>
      <c r="T134" s="59"/>
      <c r="U134" s="32"/>
      <c r="V134" s="32"/>
      <c r="W134" s="32"/>
      <c r="X134" s="32"/>
      <c r="Y134" s="32"/>
      <c r="Z134" s="32"/>
      <c r="AA134" s="32"/>
      <c r="AB134" s="32"/>
      <c r="AC134" s="32"/>
      <c r="AD134" s="32"/>
      <c r="AE134" s="32"/>
      <c r="AT134" s="17" t="s">
        <v>149</v>
      </c>
      <c r="AU134" s="17" t="s">
        <v>84</v>
      </c>
    </row>
    <row r="135" spans="2:51" s="13" customFormat="1" ht="12">
      <c r="B135" s="175"/>
      <c r="D135" s="159" t="s">
        <v>196</v>
      </c>
      <c r="E135" s="182" t="s">
        <v>1</v>
      </c>
      <c r="F135" s="176" t="s">
        <v>1280</v>
      </c>
      <c r="H135" s="177">
        <v>136.4</v>
      </c>
      <c r="I135" s="178"/>
      <c r="L135" s="175"/>
      <c r="M135" s="179"/>
      <c r="N135" s="180"/>
      <c r="O135" s="180"/>
      <c r="P135" s="180"/>
      <c r="Q135" s="180"/>
      <c r="R135" s="180"/>
      <c r="S135" s="180"/>
      <c r="T135" s="181"/>
      <c r="AT135" s="182" t="s">
        <v>196</v>
      </c>
      <c r="AU135" s="182" t="s">
        <v>84</v>
      </c>
      <c r="AV135" s="13" t="s">
        <v>84</v>
      </c>
      <c r="AW135" s="13" t="s">
        <v>30</v>
      </c>
      <c r="AX135" s="13" t="s">
        <v>74</v>
      </c>
      <c r="AY135" s="182" t="s">
        <v>140</v>
      </c>
    </row>
    <row r="136" spans="2:51" s="14" customFormat="1" ht="12">
      <c r="B136" s="187"/>
      <c r="D136" s="159" t="s">
        <v>196</v>
      </c>
      <c r="E136" s="188" t="s">
        <v>1</v>
      </c>
      <c r="F136" s="189" t="s">
        <v>1059</v>
      </c>
      <c r="H136" s="190">
        <v>136.4</v>
      </c>
      <c r="I136" s="191"/>
      <c r="L136" s="187"/>
      <c r="M136" s="192"/>
      <c r="N136" s="193"/>
      <c r="O136" s="193"/>
      <c r="P136" s="193"/>
      <c r="Q136" s="193"/>
      <c r="R136" s="193"/>
      <c r="S136" s="193"/>
      <c r="T136" s="194"/>
      <c r="AT136" s="188" t="s">
        <v>196</v>
      </c>
      <c r="AU136" s="188" t="s">
        <v>84</v>
      </c>
      <c r="AV136" s="14" t="s">
        <v>147</v>
      </c>
      <c r="AW136" s="14" t="s">
        <v>30</v>
      </c>
      <c r="AX136" s="14" t="s">
        <v>82</v>
      </c>
      <c r="AY136" s="188" t="s">
        <v>140</v>
      </c>
    </row>
    <row r="137" spans="1:65" s="2" customFormat="1" ht="62.65" customHeight="1">
      <c r="A137" s="32"/>
      <c r="B137" s="144"/>
      <c r="C137" s="145" t="s">
        <v>172</v>
      </c>
      <c r="D137" s="145" t="s">
        <v>143</v>
      </c>
      <c r="E137" s="146" t="s">
        <v>1062</v>
      </c>
      <c r="F137" s="147" t="s">
        <v>1063</v>
      </c>
      <c r="G137" s="148" t="s">
        <v>385</v>
      </c>
      <c r="H137" s="149">
        <v>136.4</v>
      </c>
      <c r="I137" s="150"/>
      <c r="J137" s="151">
        <f>ROUND(I137*H137,2)</f>
        <v>0</v>
      </c>
      <c r="K137" s="152"/>
      <c r="L137" s="33"/>
      <c r="M137" s="153" t="s">
        <v>1</v>
      </c>
      <c r="N137" s="154" t="s">
        <v>39</v>
      </c>
      <c r="O137" s="58"/>
      <c r="P137" s="155">
        <f>O137*H137</f>
        <v>0</v>
      </c>
      <c r="Q137" s="155">
        <v>0</v>
      </c>
      <c r="R137" s="155">
        <f>Q137*H137</f>
        <v>0</v>
      </c>
      <c r="S137" s="155">
        <v>0</v>
      </c>
      <c r="T137" s="156">
        <f>S137*H137</f>
        <v>0</v>
      </c>
      <c r="U137" s="32"/>
      <c r="V137" s="32"/>
      <c r="W137" s="32"/>
      <c r="X137" s="32"/>
      <c r="Y137" s="32"/>
      <c r="Z137" s="32"/>
      <c r="AA137" s="32"/>
      <c r="AB137" s="32"/>
      <c r="AC137" s="32"/>
      <c r="AD137" s="32"/>
      <c r="AE137" s="32"/>
      <c r="AR137" s="157" t="s">
        <v>147</v>
      </c>
      <c r="AT137" s="157" t="s">
        <v>143</v>
      </c>
      <c r="AU137" s="157" t="s">
        <v>84</v>
      </c>
      <c r="AY137" s="17" t="s">
        <v>140</v>
      </c>
      <c r="BE137" s="158">
        <f>IF(N137="základní",J137,0)</f>
        <v>0</v>
      </c>
      <c r="BF137" s="158">
        <f>IF(N137="snížená",J137,0)</f>
        <v>0</v>
      </c>
      <c r="BG137" s="158">
        <f>IF(N137="zákl. přenesená",J137,0)</f>
        <v>0</v>
      </c>
      <c r="BH137" s="158">
        <f>IF(N137="sníž. přenesená",J137,0)</f>
        <v>0</v>
      </c>
      <c r="BI137" s="158">
        <f>IF(N137="nulová",J137,0)</f>
        <v>0</v>
      </c>
      <c r="BJ137" s="17" t="s">
        <v>82</v>
      </c>
      <c r="BK137" s="158">
        <f>ROUND(I137*H137,2)</f>
        <v>0</v>
      </c>
      <c r="BL137" s="17" t="s">
        <v>147</v>
      </c>
      <c r="BM137" s="157" t="s">
        <v>554</v>
      </c>
    </row>
    <row r="138" spans="1:47" s="2" customFormat="1" ht="39">
      <c r="A138" s="32"/>
      <c r="B138" s="33"/>
      <c r="C138" s="32"/>
      <c r="D138" s="159" t="s">
        <v>149</v>
      </c>
      <c r="E138" s="32"/>
      <c r="F138" s="160" t="s">
        <v>1063</v>
      </c>
      <c r="G138" s="32"/>
      <c r="H138" s="32"/>
      <c r="I138" s="161"/>
      <c r="J138" s="32"/>
      <c r="K138" s="32"/>
      <c r="L138" s="33"/>
      <c r="M138" s="162"/>
      <c r="N138" s="163"/>
      <c r="O138" s="58"/>
      <c r="P138" s="58"/>
      <c r="Q138" s="58"/>
      <c r="R138" s="58"/>
      <c r="S138" s="58"/>
      <c r="T138" s="59"/>
      <c r="U138" s="32"/>
      <c r="V138" s="32"/>
      <c r="W138" s="32"/>
      <c r="X138" s="32"/>
      <c r="Y138" s="32"/>
      <c r="Z138" s="32"/>
      <c r="AA138" s="32"/>
      <c r="AB138" s="32"/>
      <c r="AC138" s="32"/>
      <c r="AD138" s="32"/>
      <c r="AE138" s="32"/>
      <c r="AT138" s="17" t="s">
        <v>149</v>
      </c>
      <c r="AU138" s="17" t="s">
        <v>84</v>
      </c>
    </row>
    <row r="139" spans="2:51" s="13" customFormat="1" ht="12">
      <c r="B139" s="175"/>
      <c r="D139" s="159" t="s">
        <v>196</v>
      </c>
      <c r="E139" s="182" t="s">
        <v>1</v>
      </c>
      <c r="F139" s="176" t="s">
        <v>1280</v>
      </c>
      <c r="H139" s="177">
        <v>136.4</v>
      </c>
      <c r="I139" s="178"/>
      <c r="L139" s="175"/>
      <c r="M139" s="179"/>
      <c r="N139" s="180"/>
      <c r="O139" s="180"/>
      <c r="P139" s="180"/>
      <c r="Q139" s="180"/>
      <c r="R139" s="180"/>
      <c r="S139" s="180"/>
      <c r="T139" s="181"/>
      <c r="AT139" s="182" t="s">
        <v>196</v>
      </c>
      <c r="AU139" s="182" t="s">
        <v>84</v>
      </c>
      <c r="AV139" s="13" t="s">
        <v>84</v>
      </c>
      <c r="AW139" s="13" t="s">
        <v>30</v>
      </c>
      <c r="AX139" s="13" t="s">
        <v>74</v>
      </c>
      <c r="AY139" s="182" t="s">
        <v>140</v>
      </c>
    </row>
    <row r="140" spans="2:51" s="14" customFormat="1" ht="12">
      <c r="B140" s="187"/>
      <c r="D140" s="159" t="s">
        <v>196</v>
      </c>
      <c r="E140" s="188" t="s">
        <v>1</v>
      </c>
      <c r="F140" s="189" t="s">
        <v>1059</v>
      </c>
      <c r="H140" s="190">
        <v>136.4</v>
      </c>
      <c r="I140" s="191"/>
      <c r="L140" s="187"/>
      <c r="M140" s="192"/>
      <c r="N140" s="193"/>
      <c r="O140" s="193"/>
      <c r="P140" s="193"/>
      <c r="Q140" s="193"/>
      <c r="R140" s="193"/>
      <c r="S140" s="193"/>
      <c r="T140" s="194"/>
      <c r="AT140" s="188" t="s">
        <v>196</v>
      </c>
      <c r="AU140" s="188" t="s">
        <v>84</v>
      </c>
      <c r="AV140" s="14" t="s">
        <v>147</v>
      </c>
      <c r="AW140" s="14" t="s">
        <v>30</v>
      </c>
      <c r="AX140" s="14" t="s">
        <v>82</v>
      </c>
      <c r="AY140" s="188" t="s">
        <v>140</v>
      </c>
    </row>
    <row r="141" spans="1:65" s="2" customFormat="1" ht="66.75" customHeight="1">
      <c r="A141" s="32"/>
      <c r="B141" s="144"/>
      <c r="C141" s="145" t="s">
        <v>147</v>
      </c>
      <c r="D141" s="145" t="s">
        <v>143</v>
      </c>
      <c r="E141" s="146" t="s">
        <v>399</v>
      </c>
      <c r="F141" s="147" t="s">
        <v>1064</v>
      </c>
      <c r="G141" s="148" t="s">
        <v>385</v>
      </c>
      <c r="H141" s="149">
        <v>682</v>
      </c>
      <c r="I141" s="150"/>
      <c r="J141" s="151">
        <f>ROUND(I141*H141,2)</f>
        <v>0</v>
      </c>
      <c r="K141" s="152"/>
      <c r="L141" s="33"/>
      <c r="M141" s="153" t="s">
        <v>1</v>
      </c>
      <c r="N141" s="154" t="s">
        <v>39</v>
      </c>
      <c r="O141" s="58"/>
      <c r="P141" s="155">
        <f>O141*H141</f>
        <v>0</v>
      </c>
      <c r="Q141" s="155">
        <v>0</v>
      </c>
      <c r="R141" s="155">
        <f>Q141*H141</f>
        <v>0</v>
      </c>
      <c r="S141" s="155">
        <v>0</v>
      </c>
      <c r="T141" s="156">
        <f>S141*H141</f>
        <v>0</v>
      </c>
      <c r="U141" s="32"/>
      <c r="V141" s="32"/>
      <c r="W141" s="32"/>
      <c r="X141" s="32"/>
      <c r="Y141" s="32"/>
      <c r="Z141" s="32"/>
      <c r="AA141" s="32"/>
      <c r="AB141" s="32"/>
      <c r="AC141" s="32"/>
      <c r="AD141" s="32"/>
      <c r="AE141" s="32"/>
      <c r="AR141" s="157" t="s">
        <v>147</v>
      </c>
      <c r="AT141" s="157" t="s">
        <v>143</v>
      </c>
      <c r="AU141" s="157" t="s">
        <v>84</v>
      </c>
      <c r="AY141" s="17" t="s">
        <v>140</v>
      </c>
      <c r="BE141" s="158">
        <f>IF(N141="základní",J141,0)</f>
        <v>0</v>
      </c>
      <c r="BF141" s="158">
        <f>IF(N141="snížená",J141,0)</f>
        <v>0</v>
      </c>
      <c r="BG141" s="158">
        <f>IF(N141="zákl. přenesená",J141,0)</f>
        <v>0</v>
      </c>
      <c r="BH141" s="158">
        <f>IF(N141="sníž. přenesená",J141,0)</f>
        <v>0</v>
      </c>
      <c r="BI141" s="158">
        <f>IF(N141="nulová",J141,0)</f>
        <v>0</v>
      </c>
      <c r="BJ141" s="17" t="s">
        <v>82</v>
      </c>
      <c r="BK141" s="158">
        <f>ROUND(I141*H141,2)</f>
        <v>0</v>
      </c>
      <c r="BL141" s="17" t="s">
        <v>147</v>
      </c>
      <c r="BM141" s="157" t="s">
        <v>163</v>
      </c>
    </row>
    <row r="142" spans="1:47" s="2" customFormat="1" ht="48.75">
      <c r="A142" s="32"/>
      <c r="B142" s="33"/>
      <c r="C142" s="32"/>
      <c r="D142" s="159" t="s">
        <v>149</v>
      </c>
      <c r="E142" s="32"/>
      <c r="F142" s="160" t="s">
        <v>402</v>
      </c>
      <c r="G142" s="32"/>
      <c r="H142" s="32"/>
      <c r="I142" s="161"/>
      <c r="J142" s="32"/>
      <c r="K142" s="32"/>
      <c r="L142" s="33"/>
      <c r="M142" s="162"/>
      <c r="N142" s="163"/>
      <c r="O142" s="58"/>
      <c r="P142" s="58"/>
      <c r="Q142" s="58"/>
      <c r="R142" s="58"/>
      <c r="S142" s="58"/>
      <c r="T142" s="59"/>
      <c r="U142" s="32"/>
      <c r="V142" s="32"/>
      <c r="W142" s="32"/>
      <c r="X142" s="32"/>
      <c r="Y142" s="32"/>
      <c r="Z142" s="32"/>
      <c r="AA142" s="32"/>
      <c r="AB142" s="32"/>
      <c r="AC142" s="32"/>
      <c r="AD142" s="32"/>
      <c r="AE142" s="32"/>
      <c r="AT142" s="17" t="s">
        <v>149</v>
      </c>
      <c r="AU142" s="17" t="s">
        <v>84</v>
      </c>
    </row>
    <row r="143" spans="2:51" s="13" customFormat="1" ht="12">
      <c r="B143" s="175"/>
      <c r="D143" s="159" t="s">
        <v>196</v>
      </c>
      <c r="E143" s="182" t="s">
        <v>1</v>
      </c>
      <c r="F143" s="176" t="s">
        <v>1281</v>
      </c>
      <c r="H143" s="177">
        <v>682</v>
      </c>
      <c r="I143" s="178"/>
      <c r="L143" s="175"/>
      <c r="M143" s="179"/>
      <c r="N143" s="180"/>
      <c r="O143" s="180"/>
      <c r="P143" s="180"/>
      <c r="Q143" s="180"/>
      <c r="R143" s="180"/>
      <c r="S143" s="180"/>
      <c r="T143" s="181"/>
      <c r="AT143" s="182" t="s">
        <v>196</v>
      </c>
      <c r="AU143" s="182" t="s">
        <v>84</v>
      </c>
      <c r="AV143" s="13" t="s">
        <v>84</v>
      </c>
      <c r="AW143" s="13" t="s">
        <v>30</v>
      </c>
      <c r="AX143" s="13" t="s">
        <v>74</v>
      </c>
      <c r="AY143" s="182" t="s">
        <v>140</v>
      </c>
    </row>
    <row r="144" spans="2:51" s="14" customFormat="1" ht="12">
      <c r="B144" s="187"/>
      <c r="D144" s="159" t="s">
        <v>196</v>
      </c>
      <c r="E144" s="188" t="s">
        <v>1</v>
      </c>
      <c r="F144" s="189" t="s">
        <v>1059</v>
      </c>
      <c r="H144" s="190">
        <v>682</v>
      </c>
      <c r="I144" s="191"/>
      <c r="L144" s="187"/>
      <c r="M144" s="192"/>
      <c r="N144" s="193"/>
      <c r="O144" s="193"/>
      <c r="P144" s="193"/>
      <c r="Q144" s="193"/>
      <c r="R144" s="193"/>
      <c r="S144" s="193"/>
      <c r="T144" s="194"/>
      <c r="AT144" s="188" t="s">
        <v>196</v>
      </c>
      <c r="AU144" s="188" t="s">
        <v>84</v>
      </c>
      <c r="AV144" s="14" t="s">
        <v>147</v>
      </c>
      <c r="AW144" s="14" t="s">
        <v>30</v>
      </c>
      <c r="AX144" s="14" t="s">
        <v>82</v>
      </c>
      <c r="AY144" s="188" t="s">
        <v>140</v>
      </c>
    </row>
    <row r="145" spans="1:65" s="2" customFormat="1" ht="44.25" customHeight="1">
      <c r="A145" s="32"/>
      <c r="B145" s="144"/>
      <c r="C145" s="145" t="s">
        <v>151</v>
      </c>
      <c r="D145" s="145" t="s">
        <v>143</v>
      </c>
      <c r="E145" s="146" t="s">
        <v>1066</v>
      </c>
      <c r="F145" s="147" t="s">
        <v>553</v>
      </c>
      <c r="G145" s="148" t="s">
        <v>342</v>
      </c>
      <c r="H145" s="149">
        <v>259.16</v>
      </c>
      <c r="I145" s="150"/>
      <c r="J145" s="151">
        <f>ROUND(I145*H145,2)</f>
        <v>0</v>
      </c>
      <c r="K145" s="152"/>
      <c r="L145" s="33"/>
      <c r="M145" s="153" t="s">
        <v>1</v>
      </c>
      <c r="N145" s="154" t="s">
        <v>39</v>
      </c>
      <c r="O145" s="58"/>
      <c r="P145" s="155">
        <f>O145*H145</f>
        <v>0</v>
      </c>
      <c r="Q145" s="155">
        <v>0</v>
      </c>
      <c r="R145" s="155">
        <f>Q145*H145</f>
        <v>0</v>
      </c>
      <c r="S145" s="155">
        <v>0</v>
      </c>
      <c r="T145" s="156">
        <f>S145*H145</f>
        <v>0</v>
      </c>
      <c r="U145" s="32"/>
      <c r="V145" s="32"/>
      <c r="W145" s="32"/>
      <c r="X145" s="32"/>
      <c r="Y145" s="32"/>
      <c r="Z145" s="32"/>
      <c r="AA145" s="32"/>
      <c r="AB145" s="32"/>
      <c r="AC145" s="32"/>
      <c r="AD145" s="32"/>
      <c r="AE145" s="32"/>
      <c r="AR145" s="157" t="s">
        <v>147</v>
      </c>
      <c r="AT145" s="157" t="s">
        <v>143</v>
      </c>
      <c r="AU145" s="157" t="s">
        <v>84</v>
      </c>
      <c r="AY145" s="17" t="s">
        <v>140</v>
      </c>
      <c r="BE145" s="158">
        <f>IF(N145="základní",J145,0)</f>
        <v>0</v>
      </c>
      <c r="BF145" s="158">
        <f>IF(N145="snížená",J145,0)</f>
        <v>0</v>
      </c>
      <c r="BG145" s="158">
        <f>IF(N145="zákl. přenesená",J145,0)</f>
        <v>0</v>
      </c>
      <c r="BH145" s="158">
        <f>IF(N145="sníž. přenesená",J145,0)</f>
        <v>0</v>
      </c>
      <c r="BI145" s="158">
        <f>IF(N145="nulová",J145,0)</f>
        <v>0</v>
      </c>
      <c r="BJ145" s="17" t="s">
        <v>82</v>
      </c>
      <c r="BK145" s="158">
        <f>ROUND(I145*H145,2)</f>
        <v>0</v>
      </c>
      <c r="BL145" s="17" t="s">
        <v>147</v>
      </c>
      <c r="BM145" s="157" t="s">
        <v>801</v>
      </c>
    </row>
    <row r="146" spans="1:47" s="2" customFormat="1" ht="29.25">
      <c r="A146" s="32"/>
      <c r="B146" s="33"/>
      <c r="C146" s="32"/>
      <c r="D146" s="159" t="s">
        <v>149</v>
      </c>
      <c r="E146" s="32"/>
      <c r="F146" s="160" t="s">
        <v>553</v>
      </c>
      <c r="G146" s="32"/>
      <c r="H146" s="32"/>
      <c r="I146" s="161"/>
      <c r="J146" s="32"/>
      <c r="K146" s="32"/>
      <c r="L146" s="33"/>
      <c r="M146" s="162"/>
      <c r="N146" s="163"/>
      <c r="O146" s="58"/>
      <c r="P146" s="58"/>
      <c r="Q146" s="58"/>
      <c r="R146" s="58"/>
      <c r="S146" s="58"/>
      <c r="T146" s="59"/>
      <c r="U146" s="32"/>
      <c r="V146" s="32"/>
      <c r="W146" s="32"/>
      <c r="X146" s="32"/>
      <c r="Y146" s="32"/>
      <c r="Z146" s="32"/>
      <c r="AA146" s="32"/>
      <c r="AB146" s="32"/>
      <c r="AC146" s="32"/>
      <c r="AD146" s="32"/>
      <c r="AE146" s="32"/>
      <c r="AT146" s="17" t="s">
        <v>149</v>
      </c>
      <c r="AU146" s="17" t="s">
        <v>84</v>
      </c>
    </row>
    <row r="147" spans="2:51" s="13" customFormat="1" ht="12">
      <c r="B147" s="175"/>
      <c r="D147" s="159" t="s">
        <v>196</v>
      </c>
      <c r="E147" s="182" t="s">
        <v>1</v>
      </c>
      <c r="F147" s="176" t="s">
        <v>1282</v>
      </c>
      <c r="H147" s="177">
        <v>259.16</v>
      </c>
      <c r="I147" s="178"/>
      <c r="L147" s="175"/>
      <c r="M147" s="179"/>
      <c r="N147" s="180"/>
      <c r="O147" s="180"/>
      <c r="P147" s="180"/>
      <c r="Q147" s="180"/>
      <c r="R147" s="180"/>
      <c r="S147" s="180"/>
      <c r="T147" s="181"/>
      <c r="AT147" s="182" t="s">
        <v>196</v>
      </c>
      <c r="AU147" s="182" t="s">
        <v>84</v>
      </c>
      <c r="AV147" s="13" t="s">
        <v>84</v>
      </c>
      <c r="AW147" s="13" t="s">
        <v>30</v>
      </c>
      <c r="AX147" s="13" t="s">
        <v>74</v>
      </c>
      <c r="AY147" s="182" t="s">
        <v>140</v>
      </c>
    </row>
    <row r="148" spans="2:51" s="14" customFormat="1" ht="12">
      <c r="B148" s="187"/>
      <c r="D148" s="159" t="s">
        <v>196</v>
      </c>
      <c r="E148" s="188" t="s">
        <v>1</v>
      </c>
      <c r="F148" s="189" t="s">
        <v>1059</v>
      </c>
      <c r="H148" s="190">
        <v>259.16</v>
      </c>
      <c r="I148" s="191"/>
      <c r="L148" s="187"/>
      <c r="M148" s="192"/>
      <c r="N148" s="193"/>
      <c r="O148" s="193"/>
      <c r="P148" s="193"/>
      <c r="Q148" s="193"/>
      <c r="R148" s="193"/>
      <c r="S148" s="193"/>
      <c r="T148" s="194"/>
      <c r="AT148" s="188" t="s">
        <v>196</v>
      </c>
      <c r="AU148" s="188" t="s">
        <v>84</v>
      </c>
      <c r="AV148" s="14" t="s">
        <v>147</v>
      </c>
      <c r="AW148" s="14" t="s">
        <v>30</v>
      </c>
      <c r="AX148" s="14" t="s">
        <v>82</v>
      </c>
      <c r="AY148" s="188" t="s">
        <v>140</v>
      </c>
    </row>
    <row r="149" spans="1:65" s="2" customFormat="1" ht="37.9" customHeight="1">
      <c r="A149" s="32"/>
      <c r="B149" s="144"/>
      <c r="C149" s="145" t="s">
        <v>554</v>
      </c>
      <c r="D149" s="145" t="s">
        <v>143</v>
      </c>
      <c r="E149" s="146" t="s">
        <v>1068</v>
      </c>
      <c r="F149" s="147" t="s">
        <v>1069</v>
      </c>
      <c r="G149" s="148" t="s">
        <v>385</v>
      </c>
      <c r="H149" s="149">
        <v>136.4</v>
      </c>
      <c r="I149" s="150"/>
      <c r="J149" s="151">
        <f>ROUND(I149*H149,2)</f>
        <v>0</v>
      </c>
      <c r="K149" s="152"/>
      <c r="L149" s="33"/>
      <c r="M149" s="153" t="s">
        <v>1</v>
      </c>
      <c r="N149" s="154" t="s">
        <v>39</v>
      </c>
      <c r="O149" s="58"/>
      <c r="P149" s="155">
        <f>O149*H149</f>
        <v>0</v>
      </c>
      <c r="Q149" s="155">
        <v>0</v>
      </c>
      <c r="R149" s="155">
        <f>Q149*H149</f>
        <v>0</v>
      </c>
      <c r="S149" s="155">
        <v>0</v>
      </c>
      <c r="T149" s="156">
        <f>S149*H149</f>
        <v>0</v>
      </c>
      <c r="U149" s="32"/>
      <c r="V149" s="32"/>
      <c r="W149" s="32"/>
      <c r="X149" s="32"/>
      <c r="Y149" s="32"/>
      <c r="Z149" s="32"/>
      <c r="AA149" s="32"/>
      <c r="AB149" s="32"/>
      <c r="AC149" s="32"/>
      <c r="AD149" s="32"/>
      <c r="AE149" s="32"/>
      <c r="AR149" s="157" t="s">
        <v>147</v>
      </c>
      <c r="AT149" s="157" t="s">
        <v>143</v>
      </c>
      <c r="AU149" s="157" t="s">
        <v>84</v>
      </c>
      <c r="AY149" s="17" t="s">
        <v>140</v>
      </c>
      <c r="BE149" s="158">
        <f>IF(N149="základní",J149,0)</f>
        <v>0</v>
      </c>
      <c r="BF149" s="158">
        <f>IF(N149="snížená",J149,0)</f>
        <v>0</v>
      </c>
      <c r="BG149" s="158">
        <f>IF(N149="zákl. přenesená",J149,0)</f>
        <v>0</v>
      </c>
      <c r="BH149" s="158">
        <f>IF(N149="sníž. přenesená",J149,0)</f>
        <v>0</v>
      </c>
      <c r="BI149" s="158">
        <f>IF(N149="nulová",J149,0)</f>
        <v>0</v>
      </c>
      <c r="BJ149" s="17" t="s">
        <v>82</v>
      </c>
      <c r="BK149" s="158">
        <f>ROUND(I149*H149,2)</f>
        <v>0</v>
      </c>
      <c r="BL149" s="17" t="s">
        <v>147</v>
      </c>
      <c r="BM149" s="157" t="s">
        <v>624</v>
      </c>
    </row>
    <row r="150" spans="1:47" s="2" customFormat="1" ht="19.5">
      <c r="A150" s="32"/>
      <c r="B150" s="33"/>
      <c r="C150" s="32"/>
      <c r="D150" s="159" t="s">
        <v>149</v>
      </c>
      <c r="E150" s="32"/>
      <c r="F150" s="160" t="s">
        <v>1069</v>
      </c>
      <c r="G150" s="32"/>
      <c r="H150" s="32"/>
      <c r="I150" s="161"/>
      <c r="J150" s="32"/>
      <c r="K150" s="32"/>
      <c r="L150" s="33"/>
      <c r="M150" s="162"/>
      <c r="N150" s="163"/>
      <c r="O150" s="58"/>
      <c r="P150" s="58"/>
      <c r="Q150" s="58"/>
      <c r="R150" s="58"/>
      <c r="S150" s="58"/>
      <c r="T150" s="59"/>
      <c r="U150" s="32"/>
      <c r="V150" s="32"/>
      <c r="W150" s="32"/>
      <c r="X150" s="32"/>
      <c r="Y150" s="32"/>
      <c r="Z150" s="32"/>
      <c r="AA150" s="32"/>
      <c r="AB150" s="32"/>
      <c r="AC150" s="32"/>
      <c r="AD150" s="32"/>
      <c r="AE150" s="32"/>
      <c r="AT150" s="17" t="s">
        <v>149</v>
      </c>
      <c r="AU150" s="17" t="s">
        <v>84</v>
      </c>
    </row>
    <row r="151" spans="1:65" s="2" customFormat="1" ht="66.75" customHeight="1">
      <c r="A151" s="32"/>
      <c r="B151" s="144"/>
      <c r="C151" s="145" t="s">
        <v>181</v>
      </c>
      <c r="D151" s="145" t="s">
        <v>143</v>
      </c>
      <c r="E151" s="146" t="s">
        <v>1071</v>
      </c>
      <c r="F151" s="147" t="s">
        <v>1072</v>
      </c>
      <c r="G151" s="148" t="s">
        <v>385</v>
      </c>
      <c r="H151" s="149">
        <v>79.2</v>
      </c>
      <c r="I151" s="150"/>
      <c r="J151" s="151">
        <f>ROUND(I151*H151,2)</f>
        <v>0</v>
      </c>
      <c r="K151" s="152"/>
      <c r="L151" s="33"/>
      <c r="M151" s="153" t="s">
        <v>1</v>
      </c>
      <c r="N151" s="154" t="s">
        <v>39</v>
      </c>
      <c r="O151" s="58"/>
      <c r="P151" s="155">
        <f>O151*H151</f>
        <v>0</v>
      </c>
      <c r="Q151" s="155">
        <v>0</v>
      </c>
      <c r="R151" s="155">
        <f>Q151*H151</f>
        <v>0</v>
      </c>
      <c r="S151" s="155">
        <v>0</v>
      </c>
      <c r="T151" s="156">
        <f>S151*H151</f>
        <v>0</v>
      </c>
      <c r="U151" s="32"/>
      <c r="V151" s="32"/>
      <c r="W151" s="32"/>
      <c r="X151" s="32"/>
      <c r="Y151" s="32"/>
      <c r="Z151" s="32"/>
      <c r="AA151" s="32"/>
      <c r="AB151" s="32"/>
      <c r="AC151" s="32"/>
      <c r="AD151" s="32"/>
      <c r="AE151" s="32"/>
      <c r="AR151" s="157" t="s">
        <v>147</v>
      </c>
      <c r="AT151" s="157" t="s">
        <v>143</v>
      </c>
      <c r="AU151" s="157" t="s">
        <v>84</v>
      </c>
      <c r="AY151" s="17" t="s">
        <v>140</v>
      </c>
      <c r="BE151" s="158">
        <f>IF(N151="základní",J151,0)</f>
        <v>0</v>
      </c>
      <c r="BF151" s="158">
        <f>IF(N151="snížená",J151,0)</f>
        <v>0</v>
      </c>
      <c r="BG151" s="158">
        <f>IF(N151="zákl. přenesená",J151,0)</f>
        <v>0</v>
      </c>
      <c r="BH151" s="158">
        <f>IF(N151="sníž. přenesená",J151,0)</f>
        <v>0</v>
      </c>
      <c r="BI151" s="158">
        <f>IF(N151="nulová",J151,0)</f>
        <v>0</v>
      </c>
      <c r="BJ151" s="17" t="s">
        <v>82</v>
      </c>
      <c r="BK151" s="158">
        <f>ROUND(I151*H151,2)</f>
        <v>0</v>
      </c>
      <c r="BL151" s="17" t="s">
        <v>147</v>
      </c>
      <c r="BM151" s="157" t="s">
        <v>629</v>
      </c>
    </row>
    <row r="152" spans="1:47" s="2" customFormat="1" ht="39">
      <c r="A152" s="32"/>
      <c r="B152" s="33"/>
      <c r="C152" s="32"/>
      <c r="D152" s="159" t="s">
        <v>149</v>
      </c>
      <c r="E152" s="32"/>
      <c r="F152" s="160" t="s">
        <v>1072</v>
      </c>
      <c r="G152" s="32"/>
      <c r="H152" s="32"/>
      <c r="I152" s="161"/>
      <c r="J152" s="32"/>
      <c r="K152" s="32"/>
      <c r="L152" s="33"/>
      <c r="M152" s="162"/>
      <c r="N152" s="163"/>
      <c r="O152" s="58"/>
      <c r="P152" s="58"/>
      <c r="Q152" s="58"/>
      <c r="R152" s="58"/>
      <c r="S152" s="58"/>
      <c r="T152" s="59"/>
      <c r="U152" s="32"/>
      <c r="V152" s="32"/>
      <c r="W152" s="32"/>
      <c r="X152" s="32"/>
      <c r="Y152" s="32"/>
      <c r="Z152" s="32"/>
      <c r="AA152" s="32"/>
      <c r="AB152" s="32"/>
      <c r="AC152" s="32"/>
      <c r="AD152" s="32"/>
      <c r="AE152" s="32"/>
      <c r="AT152" s="17" t="s">
        <v>149</v>
      </c>
      <c r="AU152" s="17" t="s">
        <v>84</v>
      </c>
    </row>
    <row r="153" spans="2:51" s="13" customFormat="1" ht="12">
      <c r="B153" s="175"/>
      <c r="D153" s="159" t="s">
        <v>196</v>
      </c>
      <c r="E153" s="182" t="s">
        <v>1</v>
      </c>
      <c r="F153" s="176" t="s">
        <v>1283</v>
      </c>
      <c r="H153" s="177">
        <v>79.2</v>
      </c>
      <c r="I153" s="178"/>
      <c r="L153" s="175"/>
      <c r="M153" s="179"/>
      <c r="N153" s="180"/>
      <c r="O153" s="180"/>
      <c r="P153" s="180"/>
      <c r="Q153" s="180"/>
      <c r="R153" s="180"/>
      <c r="S153" s="180"/>
      <c r="T153" s="181"/>
      <c r="AT153" s="182" t="s">
        <v>196</v>
      </c>
      <c r="AU153" s="182" t="s">
        <v>84</v>
      </c>
      <c r="AV153" s="13" t="s">
        <v>84</v>
      </c>
      <c r="AW153" s="13" t="s">
        <v>30</v>
      </c>
      <c r="AX153" s="13" t="s">
        <v>74</v>
      </c>
      <c r="AY153" s="182" t="s">
        <v>140</v>
      </c>
    </row>
    <row r="154" spans="2:51" s="14" customFormat="1" ht="12">
      <c r="B154" s="187"/>
      <c r="D154" s="159" t="s">
        <v>196</v>
      </c>
      <c r="E154" s="188" t="s">
        <v>1</v>
      </c>
      <c r="F154" s="189" t="s">
        <v>1059</v>
      </c>
      <c r="H154" s="190">
        <v>79.2</v>
      </c>
      <c r="I154" s="191"/>
      <c r="L154" s="187"/>
      <c r="M154" s="192"/>
      <c r="N154" s="193"/>
      <c r="O154" s="193"/>
      <c r="P154" s="193"/>
      <c r="Q154" s="193"/>
      <c r="R154" s="193"/>
      <c r="S154" s="193"/>
      <c r="T154" s="194"/>
      <c r="AT154" s="188" t="s">
        <v>196</v>
      </c>
      <c r="AU154" s="188" t="s">
        <v>84</v>
      </c>
      <c r="AV154" s="14" t="s">
        <v>147</v>
      </c>
      <c r="AW154" s="14" t="s">
        <v>30</v>
      </c>
      <c r="AX154" s="14" t="s">
        <v>82</v>
      </c>
      <c r="AY154" s="188" t="s">
        <v>140</v>
      </c>
    </row>
    <row r="155" spans="1:65" s="2" customFormat="1" ht="16.5" customHeight="1">
      <c r="A155" s="32"/>
      <c r="B155" s="144"/>
      <c r="C155" s="164" t="s">
        <v>163</v>
      </c>
      <c r="D155" s="164" t="s">
        <v>160</v>
      </c>
      <c r="E155" s="165" t="s">
        <v>1075</v>
      </c>
      <c r="F155" s="166" t="s">
        <v>1076</v>
      </c>
      <c r="G155" s="167" t="s">
        <v>342</v>
      </c>
      <c r="H155" s="168">
        <v>166.32</v>
      </c>
      <c r="I155" s="169"/>
      <c r="J155" s="170">
        <f>ROUND(I155*H155,2)</f>
        <v>0</v>
      </c>
      <c r="K155" s="171"/>
      <c r="L155" s="172"/>
      <c r="M155" s="173" t="s">
        <v>1</v>
      </c>
      <c r="N155" s="174" t="s">
        <v>39</v>
      </c>
      <c r="O155" s="58"/>
      <c r="P155" s="155">
        <f>O155*H155</f>
        <v>0</v>
      </c>
      <c r="Q155" s="155">
        <v>0</v>
      </c>
      <c r="R155" s="155">
        <f>Q155*H155</f>
        <v>0</v>
      </c>
      <c r="S155" s="155">
        <v>0</v>
      </c>
      <c r="T155" s="156">
        <f>S155*H155</f>
        <v>0</v>
      </c>
      <c r="U155" s="32"/>
      <c r="V155" s="32"/>
      <c r="W155" s="32"/>
      <c r="X155" s="32"/>
      <c r="Y155" s="32"/>
      <c r="Z155" s="32"/>
      <c r="AA155" s="32"/>
      <c r="AB155" s="32"/>
      <c r="AC155" s="32"/>
      <c r="AD155" s="32"/>
      <c r="AE155" s="32"/>
      <c r="AR155" s="157" t="s">
        <v>163</v>
      </c>
      <c r="AT155" s="157" t="s">
        <v>160</v>
      </c>
      <c r="AU155" s="157" t="s">
        <v>84</v>
      </c>
      <c r="AY155" s="17" t="s">
        <v>140</v>
      </c>
      <c r="BE155" s="158">
        <f>IF(N155="základní",J155,0)</f>
        <v>0</v>
      </c>
      <c r="BF155" s="158">
        <f>IF(N155="snížená",J155,0)</f>
        <v>0</v>
      </c>
      <c r="BG155" s="158">
        <f>IF(N155="zákl. přenesená",J155,0)</f>
        <v>0</v>
      </c>
      <c r="BH155" s="158">
        <f>IF(N155="sníž. přenesená",J155,0)</f>
        <v>0</v>
      </c>
      <c r="BI155" s="158">
        <f>IF(N155="nulová",J155,0)</f>
        <v>0</v>
      </c>
      <c r="BJ155" s="17" t="s">
        <v>82</v>
      </c>
      <c r="BK155" s="158">
        <f>ROUND(I155*H155,2)</f>
        <v>0</v>
      </c>
      <c r="BL155" s="17" t="s">
        <v>147</v>
      </c>
      <c r="BM155" s="157" t="s">
        <v>301</v>
      </c>
    </row>
    <row r="156" spans="1:47" s="2" customFormat="1" ht="12">
      <c r="A156" s="32"/>
      <c r="B156" s="33"/>
      <c r="C156" s="32"/>
      <c r="D156" s="159" t="s">
        <v>149</v>
      </c>
      <c r="E156" s="32"/>
      <c r="F156" s="160" t="s">
        <v>1076</v>
      </c>
      <c r="G156" s="32"/>
      <c r="H156" s="32"/>
      <c r="I156" s="161"/>
      <c r="J156" s="32"/>
      <c r="K156" s="32"/>
      <c r="L156" s="33"/>
      <c r="M156" s="162"/>
      <c r="N156" s="163"/>
      <c r="O156" s="58"/>
      <c r="P156" s="58"/>
      <c r="Q156" s="58"/>
      <c r="R156" s="58"/>
      <c r="S156" s="58"/>
      <c r="T156" s="59"/>
      <c r="U156" s="32"/>
      <c r="V156" s="32"/>
      <c r="W156" s="32"/>
      <c r="X156" s="32"/>
      <c r="Y156" s="32"/>
      <c r="Z156" s="32"/>
      <c r="AA156" s="32"/>
      <c r="AB156" s="32"/>
      <c r="AC156" s="32"/>
      <c r="AD156" s="32"/>
      <c r="AE156" s="32"/>
      <c r="AT156" s="17" t="s">
        <v>149</v>
      </c>
      <c r="AU156" s="17" t="s">
        <v>84</v>
      </c>
    </row>
    <row r="157" spans="2:63" s="12" customFormat="1" ht="22.9" customHeight="1">
      <c r="B157" s="131"/>
      <c r="D157" s="132" t="s">
        <v>73</v>
      </c>
      <c r="E157" s="142" t="s">
        <v>84</v>
      </c>
      <c r="F157" s="142" t="s">
        <v>646</v>
      </c>
      <c r="I157" s="134"/>
      <c r="J157" s="143">
        <f>BK157</f>
        <v>0</v>
      </c>
      <c r="L157" s="131"/>
      <c r="M157" s="136"/>
      <c r="N157" s="137"/>
      <c r="O157" s="137"/>
      <c r="P157" s="138">
        <f>P158+SUM(P159:P194)</f>
        <v>0</v>
      </c>
      <c r="Q157" s="137"/>
      <c r="R157" s="138">
        <f>R158+SUM(R159:R194)</f>
        <v>0</v>
      </c>
      <c r="S157" s="137"/>
      <c r="T157" s="139">
        <f>T158+SUM(T159:T194)</f>
        <v>0</v>
      </c>
      <c r="AR157" s="132" t="s">
        <v>82</v>
      </c>
      <c r="AT157" s="140" t="s">
        <v>73</v>
      </c>
      <c r="AU157" s="140" t="s">
        <v>82</v>
      </c>
      <c r="AY157" s="132" t="s">
        <v>140</v>
      </c>
      <c r="BK157" s="141">
        <f>BK158+SUM(BK159:BK194)</f>
        <v>0</v>
      </c>
    </row>
    <row r="158" spans="1:65" s="2" customFormat="1" ht="24.2" customHeight="1">
      <c r="A158" s="32"/>
      <c r="B158" s="144"/>
      <c r="C158" s="145" t="s">
        <v>277</v>
      </c>
      <c r="D158" s="145" t="s">
        <v>143</v>
      </c>
      <c r="E158" s="146" t="s">
        <v>1221</v>
      </c>
      <c r="F158" s="147" t="s">
        <v>1222</v>
      </c>
      <c r="G158" s="148" t="s">
        <v>385</v>
      </c>
      <c r="H158" s="149">
        <v>6.737</v>
      </c>
      <c r="I158" s="150"/>
      <c r="J158" s="151">
        <f>ROUND(I158*H158,2)</f>
        <v>0</v>
      </c>
      <c r="K158" s="152"/>
      <c r="L158" s="33"/>
      <c r="M158" s="153" t="s">
        <v>1</v>
      </c>
      <c r="N158" s="154" t="s">
        <v>39</v>
      </c>
      <c r="O158" s="58"/>
      <c r="P158" s="155">
        <f>O158*H158</f>
        <v>0</v>
      </c>
      <c r="Q158" s="155">
        <v>0</v>
      </c>
      <c r="R158" s="155">
        <f>Q158*H158</f>
        <v>0</v>
      </c>
      <c r="S158" s="155">
        <v>0</v>
      </c>
      <c r="T158" s="156">
        <f>S158*H158</f>
        <v>0</v>
      </c>
      <c r="U158" s="32"/>
      <c r="V158" s="32"/>
      <c r="W158" s="32"/>
      <c r="X158" s="32"/>
      <c r="Y158" s="32"/>
      <c r="Z158" s="32"/>
      <c r="AA158" s="32"/>
      <c r="AB158" s="32"/>
      <c r="AC158" s="32"/>
      <c r="AD158" s="32"/>
      <c r="AE158" s="32"/>
      <c r="AR158" s="157" t="s">
        <v>147</v>
      </c>
      <c r="AT158" s="157" t="s">
        <v>143</v>
      </c>
      <c r="AU158" s="157" t="s">
        <v>84</v>
      </c>
      <c r="AY158" s="17" t="s">
        <v>140</v>
      </c>
      <c r="BE158" s="158">
        <f>IF(N158="základní",J158,0)</f>
        <v>0</v>
      </c>
      <c r="BF158" s="158">
        <f>IF(N158="snížená",J158,0)</f>
        <v>0</v>
      </c>
      <c r="BG158" s="158">
        <f>IF(N158="zákl. přenesená",J158,0)</f>
        <v>0</v>
      </c>
      <c r="BH158" s="158">
        <f>IF(N158="sníž. přenesená",J158,0)</f>
        <v>0</v>
      </c>
      <c r="BI158" s="158">
        <f>IF(N158="nulová",J158,0)</f>
        <v>0</v>
      </c>
      <c r="BJ158" s="17" t="s">
        <v>82</v>
      </c>
      <c r="BK158" s="158">
        <f>ROUND(I158*H158,2)</f>
        <v>0</v>
      </c>
      <c r="BL158" s="17" t="s">
        <v>147</v>
      </c>
      <c r="BM158" s="157" t="s">
        <v>260</v>
      </c>
    </row>
    <row r="159" spans="1:47" s="2" customFormat="1" ht="19.5">
      <c r="A159" s="32"/>
      <c r="B159" s="33"/>
      <c r="C159" s="32"/>
      <c r="D159" s="159" t="s">
        <v>149</v>
      </c>
      <c r="E159" s="32"/>
      <c r="F159" s="160" t="s">
        <v>1222</v>
      </c>
      <c r="G159" s="32"/>
      <c r="H159" s="32"/>
      <c r="I159" s="161"/>
      <c r="J159" s="32"/>
      <c r="K159" s="32"/>
      <c r="L159" s="33"/>
      <c r="M159" s="162"/>
      <c r="N159" s="163"/>
      <c r="O159" s="58"/>
      <c r="P159" s="58"/>
      <c r="Q159" s="58"/>
      <c r="R159" s="58"/>
      <c r="S159" s="58"/>
      <c r="T159" s="59"/>
      <c r="U159" s="32"/>
      <c r="V159" s="32"/>
      <c r="W159" s="32"/>
      <c r="X159" s="32"/>
      <c r="Y159" s="32"/>
      <c r="Z159" s="32"/>
      <c r="AA159" s="32"/>
      <c r="AB159" s="32"/>
      <c r="AC159" s="32"/>
      <c r="AD159" s="32"/>
      <c r="AE159" s="32"/>
      <c r="AT159" s="17" t="s">
        <v>149</v>
      </c>
      <c r="AU159" s="17" t="s">
        <v>84</v>
      </c>
    </row>
    <row r="160" spans="2:51" s="13" customFormat="1" ht="12">
      <c r="B160" s="175"/>
      <c r="D160" s="159" t="s">
        <v>196</v>
      </c>
      <c r="E160" s="182" t="s">
        <v>1</v>
      </c>
      <c r="F160" s="176" t="s">
        <v>1284</v>
      </c>
      <c r="H160" s="177">
        <v>6.737</v>
      </c>
      <c r="I160" s="178"/>
      <c r="L160" s="175"/>
      <c r="M160" s="179"/>
      <c r="N160" s="180"/>
      <c r="O160" s="180"/>
      <c r="P160" s="180"/>
      <c r="Q160" s="180"/>
      <c r="R160" s="180"/>
      <c r="S160" s="180"/>
      <c r="T160" s="181"/>
      <c r="AT160" s="182" t="s">
        <v>196</v>
      </c>
      <c r="AU160" s="182" t="s">
        <v>84</v>
      </c>
      <c r="AV160" s="13" t="s">
        <v>84</v>
      </c>
      <c r="AW160" s="13" t="s">
        <v>30</v>
      </c>
      <c r="AX160" s="13" t="s">
        <v>74</v>
      </c>
      <c r="AY160" s="182" t="s">
        <v>140</v>
      </c>
    </row>
    <row r="161" spans="2:51" s="14" customFormat="1" ht="12">
      <c r="B161" s="187"/>
      <c r="D161" s="159" t="s">
        <v>196</v>
      </c>
      <c r="E161" s="188" t="s">
        <v>1</v>
      </c>
      <c r="F161" s="189" t="s">
        <v>1059</v>
      </c>
      <c r="H161" s="190">
        <v>6.737</v>
      </c>
      <c r="I161" s="191"/>
      <c r="L161" s="187"/>
      <c r="M161" s="192"/>
      <c r="N161" s="193"/>
      <c r="O161" s="193"/>
      <c r="P161" s="193"/>
      <c r="Q161" s="193"/>
      <c r="R161" s="193"/>
      <c r="S161" s="193"/>
      <c r="T161" s="194"/>
      <c r="AT161" s="188" t="s">
        <v>196</v>
      </c>
      <c r="AU161" s="188" t="s">
        <v>84</v>
      </c>
      <c r="AV161" s="14" t="s">
        <v>147</v>
      </c>
      <c r="AW161" s="14" t="s">
        <v>30</v>
      </c>
      <c r="AX161" s="14" t="s">
        <v>82</v>
      </c>
      <c r="AY161" s="188" t="s">
        <v>140</v>
      </c>
    </row>
    <row r="162" spans="1:65" s="2" customFormat="1" ht="33" customHeight="1">
      <c r="A162" s="32"/>
      <c r="B162" s="144"/>
      <c r="C162" s="145" t="s">
        <v>801</v>
      </c>
      <c r="D162" s="145" t="s">
        <v>143</v>
      </c>
      <c r="E162" s="146" t="s">
        <v>1224</v>
      </c>
      <c r="F162" s="147" t="s">
        <v>1225</v>
      </c>
      <c r="G162" s="148" t="s">
        <v>385</v>
      </c>
      <c r="H162" s="149">
        <v>6.737</v>
      </c>
      <c r="I162" s="150"/>
      <c r="J162" s="151">
        <f>ROUND(I162*H162,2)</f>
        <v>0</v>
      </c>
      <c r="K162" s="152"/>
      <c r="L162" s="33"/>
      <c r="M162" s="153" t="s">
        <v>1</v>
      </c>
      <c r="N162" s="154" t="s">
        <v>39</v>
      </c>
      <c r="O162" s="58"/>
      <c r="P162" s="155">
        <f>O162*H162</f>
        <v>0</v>
      </c>
      <c r="Q162" s="155">
        <v>0</v>
      </c>
      <c r="R162" s="155">
        <f>Q162*H162</f>
        <v>0</v>
      </c>
      <c r="S162" s="155">
        <v>0</v>
      </c>
      <c r="T162" s="156">
        <f>S162*H162</f>
        <v>0</v>
      </c>
      <c r="U162" s="32"/>
      <c r="V162" s="32"/>
      <c r="W162" s="32"/>
      <c r="X162" s="32"/>
      <c r="Y162" s="32"/>
      <c r="Z162" s="32"/>
      <c r="AA162" s="32"/>
      <c r="AB162" s="32"/>
      <c r="AC162" s="32"/>
      <c r="AD162" s="32"/>
      <c r="AE162" s="32"/>
      <c r="AR162" s="157" t="s">
        <v>147</v>
      </c>
      <c r="AT162" s="157" t="s">
        <v>143</v>
      </c>
      <c r="AU162" s="157" t="s">
        <v>84</v>
      </c>
      <c r="AY162" s="17" t="s">
        <v>140</v>
      </c>
      <c r="BE162" s="158">
        <f>IF(N162="základní",J162,0)</f>
        <v>0</v>
      </c>
      <c r="BF162" s="158">
        <f>IF(N162="snížená",J162,0)</f>
        <v>0</v>
      </c>
      <c r="BG162" s="158">
        <f>IF(N162="zákl. přenesená",J162,0)</f>
        <v>0</v>
      </c>
      <c r="BH162" s="158">
        <f>IF(N162="sníž. přenesená",J162,0)</f>
        <v>0</v>
      </c>
      <c r="BI162" s="158">
        <f>IF(N162="nulová",J162,0)</f>
        <v>0</v>
      </c>
      <c r="BJ162" s="17" t="s">
        <v>82</v>
      </c>
      <c r="BK162" s="158">
        <f>ROUND(I162*H162,2)</f>
        <v>0</v>
      </c>
      <c r="BL162" s="17" t="s">
        <v>147</v>
      </c>
      <c r="BM162" s="157" t="s">
        <v>393</v>
      </c>
    </row>
    <row r="163" spans="1:47" s="2" customFormat="1" ht="19.5">
      <c r="A163" s="32"/>
      <c r="B163" s="33"/>
      <c r="C163" s="32"/>
      <c r="D163" s="159" t="s">
        <v>149</v>
      </c>
      <c r="E163" s="32"/>
      <c r="F163" s="160" t="s">
        <v>1225</v>
      </c>
      <c r="G163" s="32"/>
      <c r="H163" s="32"/>
      <c r="I163" s="161"/>
      <c r="J163" s="32"/>
      <c r="K163" s="32"/>
      <c r="L163" s="33"/>
      <c r="M163" s="162"/>
      <c r="N163" s="163"/>
      <c r="O163" s="58"/>
      <c r="P163" s="58"/>
      <c r="Q163" s="58"/>
      <c r="R163" s="58"/>
      <c r="S163" s="58"/>
      <c r="T163" s="59"/>
      <c r="U163" s="32"/>
      <c r="V163" s="32"/>
      <c r="W163" s="32"/>
      <c r="X163" s="32"/>
      <c r="Y163" s="32"/>
      <c r="Z163" s="32"/>
      <c r="AA163" s="32"/>
      <c r="AB163" s="32"/>
      <c r="AC163" s="32"/>
      <c r="AD163" s="32"/>
      <c r="AE163" s="32"/>
      <c r="AT163" s="17" t="s">
        <v>149</v>
      </c>
      <c r="AU163" s="17" t="s">
        <v>84</v>
      </c>
    </row>
    <row r="164" spans="2:51" s="13" customFormat="1" ht="12">
      <c r="B164" s="175"/>
      <c r="D164" s="159" t="s">
        <v>196</v>
      </c>
      <c r="E164" s="182" t="s">
        <v>1</v>
      </c>
      <c r="F164" s="176" t="s">
        <v>1284</v>
      </c>
      <c r="H164" s="177">
        <v>6.737</v>
      </c>
      <c r="I164" s="178"/>
      <c r="L164" s="175"/>
      <c r="M164" s="179"/>
      <c r="N164" s="180"/>
      <c r="O164" s="180"/>
      <c r="P164" s="180"/>
      <c r="Q164" s="180"/>
      <c r="R164" s="180"/>
      <c r="S164" s="180"/>
      <c r="T164" s="181"/>
      <c r="AT164" s="182" t="s">
        <v>196</v>
      </c>
      <c r="AU164" s="182" t="s">
        <v>84</v>
      </c>
      <c r="AV164" s="13" t="s">
        <v>84</v>
      </c>
      <c r="AW164" s="13" t="s">
        <v>30</v>
      </c>
      <c r="AX164" s="13" t="s">
        <v>74</v>
      </c>
      <c r="AY164" s="182" t="s">
        <v>140</v>
      </c>
    </row>
    <row r="165" spans="2:51" s="14" customFormat="1" ht="12">
      <c r="B165" s="187"/>
      <c r="D165" s="159" t="s">
        <v>196</v>
      </c>
      <c r="E165" s="188" t="s">
        <v>1</v>
      </c>
      <c r="F165" s="189" t="s">
        <v>1059</v>
      </c>
      <c r="H165" s="190">
        <v>6.737</v>
      </c>
      <c r="I165" s="191"/>
      <c r="L165" s="187"/>
      <c r="M165" s="192"/>
      <c r="N165" s="193"/>
      <c r="O165" s="193"/>
      <c r="P165" s="193"/>
      <c r="Q165" s="193"/>
      <c r="R165" s="193"/>
      <c r="S165" s="193"/>
      <c r="T165" s="194"/>
      <c r="AT165" s="188" t="s">
        <v>196</v>
      </c>
      <c r="AU165" s="188" t="s">
        <v>84</v>
      </c>
      <c r="AV165" s="14" t="s">
        <v>147</v>
      </c>
      <c r="AW165" s="14" t="s">
        <v>30</v>
      </c>
      <c r="AX165" s="14" t="s">
        <v>82</v>
      </c>
      <c r="AY165" s="188" t="s">
        <v>140</v>
      </c>
    </row>
    <row r="166" spans="1:65" s="2" customFormat="1" ht="16.5" customHeight="1">
      <c r="A166" s="32"/>
      <c r="B166" s="144"/>
      <c r="C166" s="145" t="s">
        <v>619</v>
      </c>
      <c r="D166" s="145" t="s">
        <v>143</v>
      </c>
      <c r="E166" s="146" t="s">
        <v>1226</v>
      </c>
      <c r="F166" s="147" t="s">
        <v>1227</v>
      </c>
      <c r="G166" s="148" t="s">
        <v>379</v>
      </c>
      <c r="H166" s="149">
        <v>12.32</v>
      </c>
      <c r="I166" s="150"/>
      <c r="J166" s="151">
        <f>ROUND(I166*H166,2)</f>
        <v>0</v>
      </c>
      <c r="K166" s="152"/>
      <c r="L166" s="33"/>
      <c r="M166" s="153" t="s">
        <v>1</v>
      </c>
      <c r="N166" s="154" t="s">
        <v>39</v>
      </c>
      <c r="O166" s="58"/>
      <c r="P166" s="155">
        <f>O166*H166</f>
        <v>0</v>
      </c>
      <c r="Q166" s="155">
        <v>0</v>
      </c>
      <c r="R166" s="155">
        <f>Q166*H166</f>
        <v>0</v>
      </c>
      <c r="S166" s="155">
        <v>0</v>
      </c>
      <c r="T166" s="156">
        <f>S166*H166</f>
        <v>0</v>
      </c>
      <c r="U166" s="32"/>
      <c r="V166" s="32"/>
      <c r="W166" s="32"/>
      <c r="X166" s="32"/>
      <c r="Y166" s="32"/>
      <c r="Z166" s="32"/>
      <c r="AA166" s="32"/>
      <c r="AB166" s="32"/>
      <c r="AC166" s="32"/>
      <c r="AD166" s="32"/>
      <c r="AE166" s="32"/>
      <c r="AR166" s="157" t="s">
        <v>147</v>
      </c>
      <c r="AT166" s="157" t="s">
        <v>143</v>
      </c>
      <c r="AU166" s="157" t="s">
        <v>84</v>
      </c>
      <c r="AY166" s="17" t="s">
        <v>140</v>
      </c>
      <c r="BE166" s="158">
        <f>IF(N166="základní",J166,0)</f>
        <v>0</v>
      </c>
      <c r="BF166" s="158">
        <f>IF(N166="snížená",J166,0)</f>
        <v>0</v>
      </c>
      <c r="BG166" s="158">
        <f>IF(N166="zákl. přenesená",J166,0)</f>
        <v>0</v>
      </c>
      <c r="BH166" s="158">
        <f>IF(N166="sníž. přenesená",J166,0)</f>
        <v>0</v>
      </c>
      <c r="BI166" s="158">
        <f>IF(N166="nulová",J166,0)</f>
        <v>0</v>
      </c>
      <c r="BJ166" s="17" t="s">
        <v>82</v>
      </c>
      <c r="BK166" s="158">
        <f>ROUND(I166*H166,2)</f>
        <v>0</v>
      </c>
      <c r="BL166" s="17" t="s">
        <v>147</v>
      </c>
      <c r="BM166" s="157" t="s">
        <v>718</v>
      </c>
    </row>
    <row r="167" spans="1:47" s="2" customFormat="1" ht="12">
      <c r="A167" s="32"/>
      <c r="B167" s="33"/>
      <c r="C167" s="32"/>
      <c r="D167" s="159" t="s">
        <v>149</v>
      </c>
      <c r="E167" s="32"/>
      <c r="F167" s="160" t="s">
        <v>1227</v>
      </c>
      <c r="G167" s="32"/>
      <c r="H167" s="32"/>
      <c r="I167" s="161"/>
      <c r="J167" s="32"/>
      <c r="K167" s="32"/>
      <c r="L167" s="33"/>
      <c r="M167" s="162"/>
      <c r="N167" s="163"/>
      <c r="O167" s="58"/>
      <c r="P167" s="58"/>
      <c r="Q167" s="58"/>
      <c r="R167" s="58"/>
      <c r="S167" s="58"/>
      <c r="T167" s="59"/>
      <c r="U167" s="32"/>
      <c r="V167" s="32"/>
      <c r="W167" s="32"/>
      <c r="X167" s="32"/>
      <c r="Y167" s="32"/>
      <c r="Z167" s="32"/>
      <c r="AA167" s="32"/>
      <c r="AB167" s="32"/>
      <c r="AC167" s="32"/>
      <c r="AD167" s="32"/>
      <c r="AE167" s="32"/>
      <c r="AT167" s="17" t="s">
        <v>149</v>
      </c>
      <c r="AU167" s="17" t="s">
        <v>84</v>
      </c>
    </row>
    <row r="168" spans="2:51" s="13" customFormat="1" ht="12">
      <c r="B168" s="175"/>
      <c r="D168" s="159" t="s">
        <v>196</v>
      </c>
      <c r="E168" s="182" t="s">
        <v>1</v>
      </c>
      <c r="F168" s="176" t="s">
        <v>1285</v>
      </c>
      <c r="H168" s="177">
        <v>12.32</v>
      </c>
      <c r="I168" s="178"/>
      <c r="L168" s="175"/>
      <c r="M168" s="179"/>
      <c r="N168" s="180"/>
      <c r="O168" s="180"/>
      <c r="P168" s="180"/>
      <c r="Q168" s="180"/>
      <c r="R168" s="180"/>
      <c r="S168" s="180"/>
      <c r="T168" s="181"/>
      <c r="AT168" s="182" t="s">
        <v>196</v>
      </c>
      <c r="AU168" s="182" t="s">
        <v>84</v>
      </c>
      <c r="AV168" s="13" t="s">
        <v>84</v>
      </c>
      <c r="AW168" s="13" t="s">
        <v>30</v>
      </c>
      <c r="AX168" s="13" t="s">
        <v>74</v>
      </c>
      <c r="AY168" s="182" t="s">
        <v>140</v>
      </c>
    </row>
    <row r="169" spans="2:51" s="14" customFormat="1" ht="12">
      <c r="B169" s="187"/>
      <c r="D169" s="159" t="s">
        <v>196</v>
      </c>
      <c r="E169" s="188" t="s">
        <v>1</v>
      </c>
      <c r="F169" s="189" t="s">
        <v>1059</v>
      </c>
      <c r="H169" s="190">
        <v>12.32</v>
      </c>
      <c r="I169" s="191"/>
      <c r="L169" s="187"/>
      <c r="M169" s="192"/>
      <c r="N169" s="193"/>
      <c r="O169" s="193"/>
      <c r="P169" s="193"/>
      <c r="Q169" s="193"/>
      <c r="R169" s="193"/>
      <c r="S169" s="193"/>
      <c r="T169" s="194"/>
      <c r="AT169" s="188" t="s">
        <v>196</v>
      </c>
      <c r="AU169" s="188" t="s">
        <v>84</v>
      </c>
      <c r="AV169" s="14" t="s">
        <v>147</v>
      </c>
      <c r="AW169" s="14" t="s">
        <v>30</v>
      </c>
      <c r="AX169" s="14" t="s">
        <v>82</v>
      </c>
      <c r="AY169" s="188" t="s">
        <v>140</v>
      </c>
    </row>
    <row r="170" spans="1:65" s="2" customFormat="1" ht="24.2" customHeight="1">
      <c r="A170" s="32"/>
      <c r="B170" s="144"/>
      <c r="C170" s="145" t="s">
        <v>624</v>
      </c>
      <c r="D170" s="145" t="s">
        <v>143</v>
      </c>
      <c r="E170" s="146" t="s">
        <v>1229</v>
      </c>
      <c r="F170" s="147" t="s">
        <v>1230</v>
      </c>
      <c r="G170" s="148" t="s">
        <v>379</v>
      </c>
      <c r="H170" s="149">
        <v>12.32</v>
      </c>
      <c r="I170" s="150"/>
      <c r="J170" s="151">
        <f>ROUND(I170*H170,2)</f>
        <v>0</v>
      </c>
      <c r="K170" s="152"/>
      <c r="L170" s="33"/>
      <c r="M170" s="153" t="s">
        <v>1</v>
      </c>
      <c r="N170" s="154" t="s">
        <v>39</v>
      </c>
      <c r="O170" s="58"/>
      <c r="P170" s="155">
        <f>O170*H170</f>
        <v>0</v>
      </c>
      <c r="Q170" s="155">
        <v>0</v>
      </c>
      <c r="R170" s="155">
        <f>Q170*H170</f>
        <v>0</v>
      </c>
      <c r="S170" s="155">
        <v>0</v>
      </c>
      <c r="T170" s="156">
        <f>S170*H170</f>
        <v>0</v>
      </c>
      <c r="U170" s="32"/>
      <c r="V170" s="32"/>
      <c r="W170" s="32"/>
      <c r="X170" s="32"/>
      <c r="Y170" s="32"/>
      <c r="Z170" s="32"/>
      <c r="AA170" s="32"/>
      <c r="AB170" s="32"/>
      <c r="AC170" s="32"/>
      <c r="AD170" s="32"/>
      <c r="AE170" s="32"/>
      <c r="AR170" s="157" t="s">
        <v>147</v>
      </c>
      <c r="AT170" s="157" t="s">
        <v>143</v>
      </c>
      <c r="AU170" s="157" t="s">
        <v>84</v>
      </c>
      <c r="AY170" s="17" t="s">
        <v>140</v>
      </c>
      <c r="BE170" s="158">
        <f>IF(N170="základní",J170,0)</f>
        <v>0</v>
      </c>
      <c r="BF170" s="158">
        <f>IF(N170="snížená",J170,0)</f>
        <v>0</v>
      </c>
      <c r="BG170" s="158">
        <f>IF(N170="zákl. přenesená",J170,0)</f>
        <v>0</v>
      </c>
      <c r="BH170" s="158">
        <f>IF(N170="sníž. přenesená",J170,0)</f>
        <v>0</v>
      </c>
      <c r="BI170" s="158">
        <f>IF(N170="nulová",J170,0)</f>
        <v>0</v>
      </c>
      <c r="BJ170" s="17" t="s">
        <v>82</v>
      </c>
      <c r="BK170" s="158">
        <f>ROUND(I170*H170,2)</f>
        <v>0</v>
      </c>
      <c r="BL170" s="17" t="s">
        <v>147</v>
      </c>
      <c r="BM170" s="157" t="s">
        <v>660</v>
      </c>
    </row>
    <row r="171" spans="1:47" s="2" customFormat="1" ht="12">
      <c r="A171" s="32"/>
      <c r="B171" s="33"/>
      <c r="C171" s="32"/>
      <c r="D171" s="159" t="s">
        <v>149</v>
      </c>
      <c r="E171" s="32"/>
      <c r="F171" s="160" t="s">
        <v>1230</v>
      </c>
      <c r="G171" s="32"/>
      <c r="H171" s="32"/>
      <c r="I171" s="161"/>
      <c r="J171" s="32"/>
      <c r="K171" s="32"/>
      <c r="L171" s="33"/>
      <c r="M171" s="162"/>
      <c r="N171" s="163"/>
      <c r="O171" s="58"/>
      <c r="P171" s="58"/>
      <c r="Q171" s="58"/>
      <c r="R171" s="58"/>
      <c r="S171" s="58"/>
      <c r="T171" s="59"/>
      <c r="U171" s="32"/>
      <c r="V171" s="32"/>
      <c r="W171" s="32"/>
      <c r="X171" s="32"/>
      <c r="Y171" s="32"/>
      <c r="Z171" s="32"/>
      <c r="AA171" s="32"/>
      <c r="AB171" s="32"/>
      <c r="AC171" s="32"/>
      <c r="AD171" s="32"/>
      <c r="AE171" s="32"/>
      <c r="AT171" s="17" t="s">
        <v>149</v>
      </c>
      <c r="AU171" s="17" t="s">
        <v>84</v>
      </c>
    </row>
    <row r="172" spans="1:65" s="2" customFormat="1" ht="24.2" customHeight="1">
      <c r="A172" s="32"/>
      <c r="B172" s="144"/>
      <c r="C172" s="145" t="s">
        <v>281</v>
      </c>
      <c r="D172" s="145" t="s">
        <v>143</v>
      </c>
      <c r="E172" s="146" t="s">
        <v>1286</v>
      </c>
      <c r="F172" s="147" t="s">
        <v>1287</v>
      </c>
      <c r="G172" s="148" t="s">
        <v>342</v>
      </c>
      <c r="H172" s="149">
        <v>0.127</v>
      </c>
      <c r="I172" s="150"/>
      <c r="J172" s="151">
        <f>ROUND(I172*H172,2)</f>
        <v>0</v>
      </c>
      <c r="K172" s="152"/>
      <c r="L172" s="33"/>
      <c r="M172" s="153" t="s">
        <v>1</v>
      </c>
      <c r="N172" s="154" t="s">
        <v>39</v>
      </c>
      <c r="O172" s="58"/>
      <c r="P172" s="155">
        <f>O172*H172</f>
        <v>0</v>
      </c>
      <c r="Q172" s="155">
        <v>0</v>
      </c>
      <c r="R172" s="155">
        <f>Q172*H172</f>
        <v>0</v>
      </c>
      <c r="S172" s="155">
        <v>0</v>
      </c>
      <c r="T172" s="156">
        <f>S172*H172</f>
        <v>0</v>
      </c>
      <c r="U172" s="32"/>
      <c r="V172" s="32"/>
      <c r="W172" s="32"/>
      <c r="X172" s="32"/>
      <c r="Y172" s="32"/>
      <c r="Z172" s="32"/>
      <c r="AA172" s="32"/>
      <c r="AB172" s="32"/>
      <c r="AC172" s="32"/>
      <c r="AD172" s="32"/>
      <c r="AE172" s="32"/>
      <c r="AR172" s="157" t="s">
        <v>147</v>
      </c>
      <c r="AT172" s="157" t="s">
        <v>143</v>
      </c>
      <c r="AU172" s="157" t="s">
        <v>84</v>
      </c>
      <c r="AY172" s="17" t="s">
        <v>140</v>
      </c>
      <c r="BE172" s="158">
        <f>IF(N172="základní",J172,0)</f>
        <v>0</v>
      </c>
      <c r="BF172" s="158">
        <f>IF(N172="snížená",J172,0)</f>
        <v>0</v>
      </c>
      <c r="BG172" s="158">
        <f>IF(N172="zákl. přenesená",J172,0)</f>
        <v>0</v>
      </c>
      <c r="BH172" s="158">
        <f>IF(N172="sníž. přenesená",J172,0)</f>
        <v>0</v>
      </c>
      <c r="BI172" s="158">
        <f>IF(N172="nulová",J172,0)</f>
        <v>0</v>
      </c>
      <c r="BJ172" s="17" t="s">
        <v>82</v>
      </c>
      <c r="BK172" s="158">
        <f>ROUND(I172*H172,2)</f>
        <v>0</v>
      </c>
      <c r="BL172" s="17" t="s">
        <v>147</v>
      </c>
      <c r="BM172" s="157" t="s">
        <v>382</v>
      </c>
    </row>
    <row r="173" spans="1:47" s="2" customFormat="1" ht="19.5">
      <c r="A173" s="32"/>
      <c r="B173" s="33"/>
      <c r="C173" s="32"/>
      <c r="D173" s="159" t="s">
        <v>149</v>
      </c>
      <c r="E173" s="32"/>
      <c r="F173" s="160" t="s">
        <v>1287</v>
      </c>
      <c r="G173" s="32"/>
      <c r="H173" s="32"/>
      <c r="I173" s="161"/>
      <c r="J173" s="32"/>
      <c r="K173" s="32"/>
      <c r="L173" s="33"/>
      <c r="M173" s="162"/>
      <c r="N173" s="163"/>
      <c r="O173" s="58"/>
      <c r="P173" s="58"/>
      <c r="Q173" s="58"/>
      <c r="R173" s="58"/>
      <c r="S173" s="58"/>
      <c r="T173" s="59"/>
      <c r="U173" s="32"/>
      <c r="V173" s="32"/>
      <c r="W173" s="32"/>
      <c r="X173" s="32"/>
      <c r="Y173" s="32"/>
      <c r="Z173" s="32"/>
      <c r="AA173" s="32"/>
      <c r="AB173" s="32"/>
      <c r="AC173" s="32"/>
      <c r="AD173" s="32"/>
      <c r="AE173" s="32"/>
      <c r="AT173" s="17" t="s">
        <v>149</v>
      </c>
      <c r="AU173" s="17" t="s">
        <v>84</v>
      </c>
    </row>
    <row r="174" spans="2:51" s="13" customFormat="1" ht="12">
      <c r="B174" s="175"/>
      <c r="D174" s="159" t="s">
        <v>196</v>
      </c>
      <c r="E174" s="182" t="s">
        <v>1</v>
      </c>
      <c r="F174" s="176" t="s">
        <v>1288</v>
      </c>
      <c r="H174" s="177">
        <v>0.127</v>
      </c>
      <c r="I174" s="178"/>
      <c r="L174" s="175"/>
      <c r="M174" s="179"/>
      <c r="N174" s="180"/>
      <c r="O174" s="180"/>
      <c r="P174" s="180"/>
      <c r="Q174" s="180"/>
      <c r="R174" s="180"/>
      <c r="S174" s="180"/>
      <c r="T174" s="181"/>
      <c r="AT174" s="182" t="s">
        <v>196</v>
      </c>
      <c r="AU174" s="182" t="s">
        <v>84</v>
      </c>
      <c r="AV174" s="13" t="s">
        <v>84</v>
      </c>
      <c r="AW174" s="13" t="s">
        <v>30</v>
      </c>
      <c r="AX174" s="13" t="s">
        <v>74</v>
      </c>
      <c r="AY174" s="182" t="s">
        <v>140</v>
      </c>
    </row>
    <row r="175" spans="2:51" s="14" customFormat="1" ht="12">
      <c r="B175" s="187"/>
      <c r="D175" s="159" t="s">
        <v>196</v>
      </c>
      <c r="E175" s="188" t="s">
        <v>1</v>
      </c>
      <c r="F175" s="189" t="s">
        <v>1059</v>
      </c>
      <c r="H175" s="190">
        <v>0.127</v>
      </c>
      <c r="I175" s="191"/>
      <c r="L175" s="187"/>
      <c r="M175" s="192"/>
      <c r="N175" s="193"/>
      <c r="O175" s="193"/>
      <c r="P175" s="193"/>
      <c r="Q175" s="193"/>
      <c r="R175" s="193"/>
      <c r="S175" s="193"/>
      <c r="T175" s="194"/>
      <c r="AT175" s="188" t="s">
        <v>196</v>
      </c>
      <c r="AU175" s="188" t="s">
        <v>84</v>
      </c>
      <c r="AV175" s="14" t="s">
        <v>147</v>
      </c>
      <c r="AW175" s="14" t="s">
        <v>30</v>
      </c>
      <c r="AX175" s="14" t="s">
        <v>82</v>
      </c>
      <c r="AY175" s="188" t="s">
        <v>140</v>
      </c>
    </row>
    <row r="176" spans="1:65" s="2" customFormat="1" ht="24.2" customHeight="1">
      <c r="A176" s="32"/>
      <c r="B176" s="144"/>
      <c r="C176" s="145" t="s">
        <v>629</v>
      </c>
      <c r="D176" s="145" t="s">
        <v>143</v>
      </c>
      <c r="E176" s="146" t="s">
        <v>1231</v>
      </c>
      <c r="F176" s="147" t="s">
        <v>1232</v>
      </c>
      <c r="G176" s="148" t="s">
        <v>342</v>
      </c>
      <c r="H176" s="149">
        <v>0.498</v>
      </c>
      <c r="I176" s="150"/>
      <c r="J176" s="151">
        <f>ROUND(I176*H176,2)</f>
        <v>0</v>
      </c>
      <c r="K176" s="152"/>
      <c r="L176" s="33"/>
      <c r="M176" s="153" t="s">
        <v>1</v>
      </c>
      <c r="N176" s="154" t="s">
        <v>39</v>
      </c>
      <c r="O176" s="58"/>
      <c r="P176" s="155">
        <f>O176*H176</f>
        <v>0</v>
      </c>
      <c r="Q176" s="155">
        <v>0</v>
      </c>
      <c r="R176" s="155">
        <f>Q176*H176</f>
        <v>0</v>
      </c>
      <c r="S176" s="155">
        <v>0</v>
      </c>
      <c r="T176" s="156">
        <f>S176*H176</f>
        <v>0</v>
      </c>
      <c r="U176" s="32"/>
      <c r="V176" s="32"/>
      <c r="W176" s="32"/>
      <c r="X176" s="32"/>
      <c r="Y176" s="32"/>
      <c r="Z176" s="32"/>
      <c r="AA176" s="32"/>
      <c r="AB176" s="32"/>
      <c r="AC176" s="32"/>
      <c r="AD176" s="32"/>
      <c r="AE176" s="32"/>
      <c r="AR176" s="157" t="s">
        <v>147</v>
      </c>
      <c r="AT176" s="157" t="s">
        <v>143</v>
      </c>
      <c r="AU176" s="157" t="s">
        <v>84</v>
      </c>
      <c r="AY176" s="17" t="s">
        <v>140</v>
      </c>
      <c r="BE176" s="158">
        <f>IF(N176="základní",J176,0)</f>
        <v>0</v>
      </c>
      <c r="BF176" s="158">
        <f>IF(N176="snížená",J176,0)</f>
        <v>0</v>
      </c>
      <c r="BG176" s="158">
        <f>IF(N176="zákl. přenesená",J176,0)</f>
        <v>0</v>
      </c>
      <c r="BH176" s="158">
        <f>IF(N176="sníž. přenesená",J176,0)</f>
        <v>0</v>
      </c>
      <c r="BI176" s="158">
        <f>IF(N176="nulová",J176,0)</f>
        <v>0</v>
      </c>
      <c r="BJ176" s="17" t="s">
        <v>82</v>
      </c>
      <c r="BK176" s="158">
        <f>ROUND(I176*H176,2)</f>
        <v>0</v>
      </c>
      <c r="BL176" s="17" t="s">
        <v>147</v>
      </c>
      <c r="BM176" s="157" t="s">
        <v>409</v>
      </c>
    </row>
    <row r="177" spans="1:47" s="2" customFormat="1" ht="19.5">
      <c r="A177" s="32"/>
      <c r="B177" s="33"/>
      <c r="C177" s="32"/>
      <c r="D177" s="159" t="s">
        <v>149</v>
      </c>
      <c r="E177" s="32"/>
      <c r="F177" s="160" t="s">
        <v>1232</v>
      </c>
      <c r="G177" s="32"/>
      <c r="H177" s="32"/>
      <c r="I177" s="161"/>
      <c r="J177" s="32"/>
      <c r="K177" s="32"/>
      <c r="L177" s="33"/>
      <c r="M177" s="162"/>
      <c r="N177" s="163"/>
      <c r="O177" s="58"/>
      <c r="P177" s="58"/>
      <c r="Q177" s="58"/>
      <c r="R177" s="58"/>
      <c r="S177" s="58"/>
      <c r="T177" s="59"/>
      <c r="U177" s="32"/>
      <c r="V177" s="32"/>
      <c r="W177" s="32"/>
      <c r="X177" s="32"/>
      <c r="Y177" s="32"/>
      <c r="Z177" s="32"/>
      <c r="AA177" s="32"/>
      <c r="AB177" s="32"/>
      <c r="AC177" s="32"/>
      <c r="AD177" s="32"/>
      <c r="AE177" s="32"/>
      <c r="AT177" s="17" t="s">
        <v>149</v>
      </c>
      <c r="AU177" s="17" t="s">
        <v>84</v>
      </c>
    </row>
    <row r="178" spans="2:51" s="13" customFormat="1" ht="12">
      <c r="B178" s="175"/>
      <c r="D178" s="159" t="s">
        <v>196</v>
      </c>
      <c r="E178" s="182" t="s">
        <v>1</v>
      </c>
      <c r="F178" s="176" t="s">
        <v>1289</v>
      </c>
      <c r="H178" s="177">
        <v>0.498</v>
      </c>
      <c r="I178" s="178"/>
      <c r="L178" s="175"/>
      <c r="M178" s="179"/>
      <c r="N178" s="180"/>
      <c r="O178" s="180"/>
      <c r="P178" s="180"/>
      <c r="Q178" s="180"/>
      <c r="R178" s="180"/>
      <c r="S178" s="180"/>
      <c r="T178" s="181"/>
      <c r="AT178" s="182" t="s">
        <v>196</v>
      </c>
      <c r="AU178" s="182" t="s">
        <v>84</v>
      </c>
      <c r="AV178" s="13" t="s">
        <v>84</v>
      </c>
      <c r="AW178" s="13" t="s">
        <v>30</v>
      </c>
      <c r="AX178" s="13" t="s">
        <v>74</v>
      </c>
      <c r="AY178" s="182" t="s">
        <v>140</v>
      </c>
    </row>
    <row r="179" spans="2:51" s="14" customFormat="1" ht="12">
      <c r="B179" s="187"/>
      <c r="D179" s="159" t="s">
        <v>196</v>
      </c>
      <c r="E179" s="188" t="s">
        <v>1</v>
      </c>
      <c r="F179" s="189" t="s">
        <v>1059</v>
      </c>
      <c r="H179" s="190">
        <v>0.498</v>
      </c>
      <c r="I179" s="191"/>
      <c r="L179" s="187"/>
      <c r="M179" s="192"/>
      <c r="N179" s="193"/>
      <c r="O179" s="193"/>
      <c r="P179" s="193"/>
      <c r="Q179" s="193"/>
      <c r="R179" s="193"/>
      <c r="S179" s="193"/>
      <c r="T179" s="194"/>
      <c r="AT179" s="188" t="s">
        <v>196</v>
      </c>
      <c r="AU179" s="188" t="s">
        <v>84</v>
      </c>
      <c r="AV179" s="14" t="s">
        <v>147</v>
      </c>
      <c r="AW179" s="14" t="s">
        <v>30</v>
      </c>
      <c r="AX179" s="14" t="s">
        <v>82</v>
      </c>
      <c r="AY179" s="188" t="s">
        <v>140</v>
      </c>
    </row>
    <row r="180" spans="1:65" s="2" customFormat="1" ht="37.9" customHeight="1">
      <c r="A180" s="32"/>
      <c r="B180" s="144"/>
      <c r="C180" s="145" t="s">
        <v>8</v>
      </c>
      <c r="D180" s="145" t="s">
        <v>143</v>
      </c>
      <c r="E180" s="146" t="s">
        <v>1234</v>
      </c>
      <c r="F180" s="147" t="s">
        <v>1235</v>
      </c>
      <c r="G180" s="148" t="s">
        <v>385</v>
      </c>
      <c r="H180" s="149">
        <v>0.774</v>
      </c>
      <c r="I180" s="150"/>
      <c r="J180" s="151">
        <f>ROUND(I180*H180,2)</f>
        <v>0</v>
      </c>
      <c r="K180" s="152"/>
      <c r="L180" s="33"/>
      <c r="M180" s="153" t="s">
        <v>1</v>
      </c>
      <c r="N180" s="154" t="s">
        <v>39</v>
      </c>
      <c r="O180" s="58"/>
      <c r="P180" s="155">
        <f>O180*H180</f>
        <v>0</v>
      </c>
      <c r="Q180" s="155">
        <v>0</v>
      </c>
      <c r="R180" s="155">
        <f>Q180*H180</f>
        <v>0</v>
      </c>
      <c r="S180" s="155">
        <v>0</v>
      </c>
      <c r="T180" s="156">
        <f>S180*H180</f>
        <v>0</v>
      </c>
      <c r="U180" s="32"/>
      <c r="V180" s="32"/>
      <c r="W180" s="32"/>
      <c r="X180" s="32"/>
      <c r="Y180" s="32"/>
      <c r="Z180" s="32"/>
      <c r="AA180" s="32"/>
      <c r="AB180" s="32"/>
      <c r="AC180" s="32"/>
      <c r="AD180" s="32"/>
      <c r="AE180" s="32"/>
      <c r="AR180" s="157" t="s">
        <v>147</v>
      </c>
      <c r="AT180" s="157" t="s">
        <v>143</v>
      </c>
      <c r="AU180" s="157" t="s">
        <v>84</v>
      </c>
      <c r="AY180" s="17" t="s">
        <v>140</v>
      </c>
      <c r="BE180" s="158">
        <f>IF(N180="základní",J180,0)</f>
        <v>0</v>
      </c>
      <c r="BF180" s="158">
        <f>IF(N180="snížená",J180,0)</f>
        <v>0</v>
      </c>
      <c r="BG180" s="158">
        <f>IF(N180="zákl. přenesená",J180,0)</f>
        <v>0</v>
      </c>
      <c r="BH180" s="158">
        <f>IF(N180="sníž. přenesená",J180,0)</f>
        <v>0</v>
      </c>
      <c r="BI180" s="158">
        <f>IF(N180="nulová",J180,0)</f>
        <v>0</v>
      </c>
      <c r="BJ180" s="17" t="s">
        <v>82</v>
      </c>
      <c r="BK180" s="158">
        <f>ROUND(I180*H180,2)</f>
        <v>0</v>
      </c>
      <c r="BL180" s="17" t="s">
        <v>147</v>
      </c>
      <c r="BM180" s="157" t="s">
        <v>227</v>
      </c>
    </row>
    <row r="181" spans="1:47" s="2" customFormat="1" ht="19.5">
      <c r="A181" s="32"/>
      <c r="B181" s="33"/>
      <c r="C181" s="32"/>
      <c r="D181" s="159" t="s">
        <v>149</v>
      </c>
      <c r="E181" s="32"/>
      <c r="F181" s="160" t="s">
        <v>1235</v>
      </c>
      <c r="G181" s="32"/>
      <c r="H181" s="32"/>
      <c r="I181" s="161"/>
      <c r="J181" s="32"/>
      <c r="K181" s="32"/>
      <c r="L181" s="33"/>
      <c r="M181" s="162"/>
      <c r="N181" s="163"/>
      <c r="O181" s="58"/>
      <c r="P181" s="58"/>
      <c r="Q181" s="58"/>
      <c r="R181" s="58"/>
      <c r="S181" s="58"/>
      <c r="T181" s="59"/>
      <c r="U181" s="32"/>
      <c r="V181" s="32"/>
      <c r="W181" s="32"/>
      <c r="X181" s="32"/>
      <c r="Y181" s="32"/>
      <c r="Z181" s="32"/>
      <c r="AA181" s="32"/>
      <c r="AB181" s="32"/>
      <c r="AC181" s="32"/>
      <c r="AD181" s="32"/>
      <c r="AE181" s="32"/>
      <c r="AT181" s="17" t="s">
        <v>149</v>
      </c>
      <c r="AU181" s="17" t="s">
        <v>84</v>
      </c>
    </row>
    <row r="182" spans="2:51" s="13" customFormat="1" ht="12">
      <c r="B182" s="175"/>
      <c r="D182" s="159" t="s">
        <v>196</v>
      </c>
      <c r="E182" s="182" t="s">
        <v>1</v>
      </c>
      <c r="F182" s="176" t="s">
        <v>1290</v>
      </c>
      <c r="H182" s="177">
        <v>0.774</v>
      </c>
      <c r="I182" s="178"/>
      <c r="L182" s="175"/>
      <c r="M182" s="179"/>
      <c r="N182" s="180"/>
      <c r="O182" s="180"/>
      <c r="P182" s="180"/>
      <c r="Q182" s="180"/>
      <c r="R182" s="180"/>
      <c r="S182" s="180"/>
      <c r="T182" s="181"/>
      <c r="AT182" s="182" t="s">
        <v>196</v>
      </c>
      <c r="AU182" s="182" t="s">
        <v>84</v>
      </c>
      <c r="AV182" s="13" t="s">
        <v>84</v>
      </c>
      <c r="AW182" s="13" t="s">
        <v>30</v>
      </c>
      <c r="AX182" s="13" t="s">
        <v>74</v>
      </c>
      <c r="AY182" s="182" t="s">
        <v>140</v>
      </c>
    </row>
    <row r="183" spans="2:51" s="14" customFormat="1" ht="12">
      <c r="B183" s="187"/>
      <c r="D183" s="159" t="s">
        <v>196</v>
      </c>
      <c r="E183" s="188" t="s">
        <v>1</v>
      </c>
      <c r="F183" s="189" t="s">
        <v>1059</v>
      </c>
      <c r="H183" s="190">
        <v>0.774</v>
      </c>
      <c r="I183" s="191"/>
      <c r="L183" s="187"/>
      <c r="M183" s="192"/>
      <c r="N183" s="193"/>
      <c r="O183" s="193"/>
      <c r="P183" s="193"/>
      <c r="Q183" s="193"/>
      <c r="R183" s="193"/>
      <c r="S183" s="193"/>
      <c r="T183" s="194"/>
      <c r="AT183" s="188" t="s">
        <v>196</v>
      </c>
      <c r="AU183" s="188" t="s">
        <v>84</v>
      </c>
      <c r="AV183" s="14" t="s">
        <v>147</v>
      </c>
      <c r="AW183" s="14" t="s">
        <v>30</v>
      </c>
      <c r="AX183" s="14" t="s">
        <v>82</v>
      </c>
      <c r="AY183" s="188" t="s">
        <v>140</v>
      </c>
    </row>
    <row r="184" spans="1:65" s="2" customFormat="1" ht="33" customHeight="1">
      <c r="A184" s="32"/>
      <c r="B184" s="144"/>
      <c r="C184" s="145" t="s">
        <v>301</v>
      </c>
      <c r="D184" s="145" t="s">
        <v>143</v>
      </c>
      <c r="E184" s="146" t="s">
        <v>1237</v>
      </c>
      <c r="F184" s="147" t="s">
        <v>1238</v>
      </c>
      <c r="G184" s="148" t="s">
        <v>385</v>
      </c>
      <c r="H184" s="149">
        <v>0.774</v>
      </c>
      <c r="I184" s="150"/>
      <c r="J184" s="151">
        <f>ROUND(I184*H184,2)</f>
        <v>0</v>
      </c>
      <c r="K184" s="152"/>
      <c r="L184" s="33"/>
      <c r="M184" s="153" t="s">
        <v>1</v>
      </c>
      <c r="N184" s="154" t="s">
        <v>39</v>
      </c>
      <c r="O184" s="58"/>
      <c r="P184" s="155">
        <f>O184*H184</f>
        <v>0</v>
      </c>
      <c r="Q184" s="155">
        <v>0</v>
      </c>
      <c r="R184" s="155">
        <f>Q184*H184</f>
        <v>0</v>
      </c>
      <c r="S184" s="155">
        <v>0</v>
      </c>
      <c r="T184" s="156">
        <f>S184*H184</f>
        <v>0</v>
      </c>
      <c r="U184" s="32"/>
      <c r="V184" s="32"/>
      <c r="W184" s="32"/>
      <c r="X184" s="32"/>
      <c r="Y184" s="32"/>
      <c r="Z184" s="32"/>
      <c r="AA184" s="32"/>
      <c r="AB184" s="32"/>
      <c r="AC184" s="32"/>
      <c r="AD184" s="32"/>
      <c r="AE184" s="32"/>
      <c r="AR184" s="157" t="s">
        <v>147</v>
      </c>
      <c r="AT184" s="157" t="s">
        <v>143</v>
      </c>
      <c r="AU184" s="157" t="s">
        <v>84</v>
      </c>
      <c r="AY184" s="17" t="s">
        <v>140</v>
      </c>
      <c r="BE184" s="158">
        <f>IF(N184="základní",J184,0)</f>
        <v>0</v>
      </c>
      <c r="BF184" s="158">
        <f>IF(N184="snížená",J184,0)</f>
        <v>0</v>
      </c>
      <c r="BG184" s="158">
        <f>IF(N184="zákl. přenesená",J184,0)</f>
        <v>0</v>
      </c>
      <c r="BH184" s="158">
        <f>IF(N184="sníž. přenesená",J184,0)</f>
        <v>0</v>
      </c>
      <c r="BI184" s="158">
        <f>IF(N184="nulová",J184,0)</f>
        <v>0</v>
      </c>
      <c r="BJ184" s="17" t="s">
        <v>82</v>
      </c>
      <c r="BK184" s="158">
        <f>ROUND(I184*H184,2)</f>
        <v>0</v>
      </c>
      <c r="BL184" s="17" t="s">
        <v>147</v>
      </c>
      <c r="BM184" s="157" t="s">
        <v>237</v>
      </c>
    </row>
    <row r="185" spans="1:47" s="2" customFormat="1" ht="19.5">
      <c r="A185" s="32"/>
      <c r="B185" s="33"/>
      <c r="C185" s="32"/>
      <c r="D185" s="159" t="s">
        <v>149</v>
      </c>
      <c r="E185" s="32"/>
      <c r="F185" s="160" t="s">
        <v>1238</v>
      </c>
      <c r="G185" s="32"/>
      <c r="H185" s="32"/>
      <c r="I185" s="161"/>
      <c r="J185" s="32"/>
      <c r="K185" s="32"/>
      <c r="L185" s="33"/>
      <c r="M185" s="162"/>
      <c r="N185" s="163"/>
      <c r="O185" s="58"/>
      <c r="P185" s="58"/>
      <c r="Q185" s="58"/>
      <c r="R185" s="58"/>
      <c r="S185" s="58"/>
      <c r="T185" s="59"/>
      <c r="U185" s="32"/>
      <c r="V185" s="32"/>
      <c r="W185" s="32"/>
      <c r="X185" s="32"/>
      <c r="Y185" s="32"/>
      <c r="Z185" s="32"/>
      <c r="AA185" s="32"/>
      <c r="AB185" s="32"/>
      <c r="AC185" s="32"/>
      <c r="AD185" s="32"/>
      <c r="AE185" s="32"/>
      <c r="AT185" s="17" t="s">
        <v>149</v>
      </c>
      <c r="AU185" s="17" t="s">
        <v>84</v>
      </c>
    </row>
    <row r="186" spans="2:51" s="13" customFormat="1" ht="12">
      <c r="B186" s="175"/>
      <c r="D186" s="159" t="s">
        <v>196</v>
      </c>
      <c r="E186" s="182" t="s">
        <v>1</v>
      </c>
      <c r="F186" s="176" t="s">
        <v>1290</v>
      </c>
      <c r="H186" s="177">
        <v>0.774</v>
      </c>
      <c r="I186" s="178"/>
      <c r="L186" s="175"/>
      <c r="M186" s="179"/>
      <c r="N186" s="180"/>
      <c r="O186" s="180"/>
      <c r="P186" s="180"/>
      <c r="Q186" s="180"/>
      <c r="R186" s="180"/>
      <c r="S186" s="180"/>
      <c r="T186" s="181"/>
      <c r="AT186" s="182" t="s">
        <v>196</v>
      </c>
      <c r="AU186" s="182" t="s">
        <v>84</v>
      </c>
      <c r="AV186" s="13" t="s">
        <v>84</v>
      </c>
      <c r="AW186" s="13" t="s">
        <v>30</v>
      </c>
      <c r="AX186" s="13" t="s">
        <v>74</v>
      </c>
      <c r="AY186" s="182" t="s">
        <v>140</v>
      </c>
    </row>
    <row r="187" spans="2:51" s="14" customFormat="1" ht="12">
      <c r="B187" s="187"/>
      <c r="D187" s="159" t="s">
        <v>196</v>
      </c>
      <c r="E187" s="188" t="s">
        <v>1</v>
      </c>
      <c r="F187" s="189" t="s">
        <v>1059</v>
      </c>
      <c r="H187" s="190">
        <v>0.774</v>
      </c>
      <c r="I187" s="191"/>
      <c r="L187" s="187"/>
      <c r="M187" s="192"/>
      <c r="N187" s="193"/>
      <c r="O187" s="193"/>
      <c r="P187" s="193"/>
      <c r="Q187" s="193"/>
      <c r="R187" s="193"/>
      <c r="S187" s="193"/>
      <c r="T187" s="194"/>
      <c r="AT187" s="188" t="s">
        <v>196</v>
      </c>
      <c r="AU187" s="188" t="s">
        <v>84</v>
      </c>
      <c r="AV187" s="14" t="s">
        <v>147</v>
      </c>
      <c r="AW187" s="14" t="s">
        <v>30</v>
      </c>
      <c r="AX187" s="14" t="s">
        <v>82</v>
      </c>
      <c r="AY187" s="188" t="s">
        <v>140</v>
      </c>
    </row>
    <row r="188" spans="1:65" s="2" customFormat="1" ht="24.2" customHeight="1">
      <c r="A188" s="32"/>
      <c r="B188" s="144"/>
      <c r="C188" s="145" t="s">
        <v>642</v>
      </c>
      <c r="D188" s="145" t="s">
        <v>143</v>
      </c>
      <c r="E188" s="146" t="s">
        <v>1239</v>
      </c>
      <c r="F188" s="147" t="s">
        <v>1240</v>
      </c>
      <c r="G188" s="148" t="s">
        <v>379</v>
      </c>
      <c r="H188" s="149">
        <v>5.52</v>
      </c>
      <c r="I188" s="150"/>
      <c r="J188" s="151">
        <f>ROUND(I188*H188,2)</f>
        <v>0</v>
      </c>
      <c r="K188" s="152"/>
      <c r="L188" s="33"/>
      <c r="M188" s="153" t="s">
        <v>1</v>
      </c>
      <c r="N188" s="154" t="s">
        <v>39</v>
      </c>
      <c r="O188" s="58"/>
      <c r="P188" s="155">
        <f>O188*H188</f>
        <v>0</v>
      </c>
      <c r="Q188" s="155">
        <v>0</v>
      </c>
      <c r="R188" s="155">
        <f>Q188*H188</f>
        <v>0</v>
      </c>
      <c r="S188" s="155">
        <v>0</v>
      </c>
      <c r="T188" s="156">
        <f>S188*H188</f>
        <v>0</v>
      </c>
      <c r="U188" s="32"/>
      <c r="V188" s="32"/>
      <c r="W188" s="32"/>
      <c r="X188" s="32"/>
      <c r="Y188" s="32"/>
      <c r="Z188" s="32"/>
      <c r="AA188" s="32"/>
      <c r="AB188" s="32"/>
      <c r="AC188" s="32"/>
      <c r="AD188" s="32"/>
      <c r="AE188" s="32"/>
      <c r="AR188" s="157" t="s">
        <v>147</v>
      </c>
      <c r="AT188" s="157" t="s">
        <v>143</v>
      </c>
      <c r="AU188" s="157" t="s">
        <v>84</v>
      </c>
      <c r="AY188" s="17" t="s">
        <v>140</v>
      </c>
      <c r="BE188" s="158">
        <f>IF(N188="základní",J188,0)</f>
        <v>0</v>
      </c>
      <c r="BF188" s="158">
        <f>IF(N188="snížená",J188,0)</f>
        <v>0</v>
      </c>
      <c r="BG188" s="158">
        <f>IF(N188="zákl. přenesená",J188,0)</f>
        <v>0</v>
      </c>
      <c r="BH188" s="158">
        <f>IF(N188="sníž. přenesená",J188,0)</f>
        <v>0</v>
      </c>
      <c r="BI188" s="158">
        <f>IF(N188="nulová",J188,0)</f>
        <v>0</v>
      </c>
      <c r="BJ188" s="17" t="s">
        <v>82</v>
      </c>
      <c r="BK188" s="158">
        <f>ROUND(I188*H188,2)</f>
        <v>0</v>
      </c>
      <c r="BL188" s="17" t="s">
        <v>147</v>
      </c>
      <c r="BM188" s="157" t="s">
        <v>242</v>
      </c>
    </row>
    <row r="189" spans="1:47" s="2" customFormat="1" ht="12">
      <c r="A189" s="32"/>
      <c r="B189" s="33"/>
      <c r="C189" s="32"/>
      <c r="D189" s="159" t="s">
        <v>149</v>
      </c>
      <c r="E189" s="32"/>
      <c r="F189" s="160" t="s">
        <v>1240</v>
      </c>
      <c r="G189" s="32"/>
      <c r="H189" s="32"/>
      <c r="I189" s="161"/>
      <c r="J189" s="32"/>
      <c r="K189" s="32"/>
      <c r="L189" s="33"/>
      <c r="M189" s="162"/>
      <c r="N189" s="163"/>
      <c r="O189" s="58"/>
      <c r="P189" s="58"/>
      <c r="Q189" s="58"/>
      <c r="R189" s="58"/>
      <c r="S189" s="58"/>
      <c r="T189" s="59"/>
      <c r="U189" s="32"/>
      <c r="V189" s="32"/>
      <c r="W189" s="32"/>
      <c r="X189" s="32"/>
      <c r="Y189" s="32"/>
      <c r="Z189" s="32"/>
      <c r="AA189" s="32"/>
      <c r="AB189" s="32"/>
      <c r="AC189" s="32"/>
      <c r="AD189" s="32"/>
      <c r="AE189" s="32"/>
      <c r="AT189" s="17" t="s">
        <v>149</v>
      </c>
      <c r="AU189" s="17" t="s">
        <v>84</v>
      </c>
    </row>
    <row r="190" spans="2:51" s="13" customFormat="1" ht="12">
      <c r="B190" s="175"/>
      <c r="D190" s="159" t="s">
        <v>196</v>
      </c>
      <c r="E190" s="182" t="s">
        <v>1</v>
      </c>
      <c r="F190" s="176" t="s">
        <v>1291</v>
      </c>
      <c r="H190" s="177">
        <v>5.52</v>
      </c>
      <c r="I190" s="178"/>
      <c r="L190" s="175"/>
      <c r="M190" s="179"/>
      <c r="N190" s="180"/>
      <c r="O190" s="180"/>
      <c r="P190" s="180"/>
      <c r="Q190" s="180"/>
      <c r="R190" s="180"/>
      <c r="S190" s="180"/>
      <c r="T190" s="181"/>
      <c r="AT190" s="182" t="s">
        <v>196</v>
      </c>
      <c r="AU190" s="182" t="s">
        <v>84</v>
      </c>
      <c r="AV190" s="13" t="s">
        <v>84</v>
      </c>
      <c r="AW190" s="13" t="s">
        <v>30</v>
      </c>
      <c r="AX190" s="13" t="s">
        <v>74</v>
      </c>
      <c r="AY190" s="182" t="s">
        <v>140</v>
      </c>
    </row>
    <row r="191" spans="2:51" s="14" customFormat="1" ht="12">
      <c r="B191" s="187"/>
      <c r="D191" s="159" t="s">
        <v>196</v>
      </c>
      <c r="E191" s="188" t="s">
        <v>1</v>
      </c>
      <c r="F191" s="189" t="s">
        <v>1059</v>
      </c>
      <c r="H191" s="190">
        <v>5.52</v>
      </c>
      <c r="I191" s="191"/>
      <c r="L191" s="187"/>
      <c r="M191" s="192"/>
      <c r="N191" s="193"/>
      <c r="O191" s="193"/>
      <c r="P191" s="193"/>
      <c r="Q191" s="193"/>
      <c r="R191" s="193"/>
      <c r="S191" s="193"/>
      <c r="T191" s="194"/>
      <c r="AT191" s="188" t="s">
        <v>196</v>
      </c>
      <c r="AU191" s="188" t="s">
        <v>84</v>
      </c>
      <c r="AV191" s="14" t="s">
        <v>147</v>
      </c>
      <c r="AW191" s="14" t="s">
        <v>30</v>
      </c>
      <c r="AX191" s="14" t="s">
        <v>82</v>
      </c>
      <c r="AY191" s="188" t="s">
        <v>140</v>
      </c>
    </row>
    <row r="192" spans="1:65" s="2" customFormat="1" ht="24.2" customHeight="1">
      <c r="A192" s="32"/>
      <c r="B192" s="144"/>
      <c r="C192" s="145" t="s">
        <v>260</v>
      </c>
      <c r="D192" s="145" t="s">
        <v>143</v>
      </c>
      <c r="E192" s="146" t="s">
        <v>1242</v>
      </c>
      <c r="F192" s="147" t="s">
        <v>1243</v>
      </c>
      <c r="G192" s="148" t="s">
        <v>379</v>
      </c>
      <c r="H192" s="149">
        <v>5.52</v>
      </c>
      <c r="I192" s="150"/>
      <c r="J192" s="151">
        <f>ROUND(I192*H192,2)</f>
        <v>0</v>
      </c>
      <c r="K192" s="152"/>
      <c r="L192" s="33"/>
      <c r="M192" s="153" t="s">
        <v>1</v>
      </c>
      <c r="N192" s="154" t="s">
        <v>39</v>
      </c>
      <c r="O192" s="58"/>
      <c r="P192" s="155">
        <f>O192*H192</f>
        <v>0</v>
      </c>
      <c r="Q192" s="155">
        <v>0</v>
      </c>
      <c r="R192" s="155">
        <f>Q192*H192</f>
        <v>0</v>
      </c>
      <c r="S192" s="155">
        <v>0</v>
      </c>
      <c r="T192" s="156">
        <f>S192*H192</f>
        <v>0</v>
      </c>
      <c r="U192" s="32"/>
      <c r="V192" s="32"/>
      <c r="W192" s="32"/>
      <c r="X192" s="32"/>
      <c r="Y192" s="32"/>
      <c r="Z192" s="32"/>
      <c r="AA192" s="32"/>
      <c r="AB192" s="32"/>
      <c r="AC192" s="32"/>
      <c r="AD192" s="32"/>
      <c r="AE192" s="32"/>
      <c r="AR192" s="157" t="s">
        <v>147</v>
      </c>
      <c r="AT192" s="157" t="s">
        <v>143</v>
      </c>
      <c r="AU192" s="157" t="s">
        <v>84</v>
      </c>
      <c r="AY192" s="17" t="s">
        <v>140</v>
      </c>
      <c r="BE192" s="158">
        <f>IF(N192="základní",J192,0)</f>
        <v>0</v>
      </c>
      <c r="BF192" s="158">
        <f>IF(N192="snížená",J192,0)</f>
        <v>0</v>
      </c>
      <c r="BG192" s="158">
        <f>IF(N192="zákl. přenesená",J192,0)</f>
        <v>0</v>
      </c>
      <c r="BH192" s="158">
        <f>IF(N192="sníž. přenesená",J192,0)</f>
        <v>0</v>
      </c>
      <c r="BI192" s="158">
        <f>IF(N192="nulová",J192,0)</f>
        <v>0</v>
      </c>
      <c r="BJ192" s="17" t="s">
        <v>82</v>
      </c>
      <c r="BK192" s="158">
        <f>ROUND(I192*H192,2)</f>
        <v>0</v>
      </c>
      <c r="BL192" s="17" t="s">
        <v>147</v>
      </c>
      <c r="BM192" s="157" t="s">
        <v>319</v>
      </c>
    </row>
    <row r="193" spans="1:47" s="2" customFormat="1" ht="19.5">
      <c r="A193" s="32"/>
      <c r="B193" s="33"/>
      <c r="C193" s="32"/>
      <c r="D193" s="159" t="s">
        <v>149</v>
      </c>
      <c r="E193" s="32"/>
      <c r="F193" s="160" t="s">
        <v>1243</v>
      </c>
      <c r="G193" s="32"/>
      <c r="H193" s="32"/>
      <c r="I193" s="161"/>
      <c r="J193" s="32"/>
      <c r="K193" s="32"/>
      <c r="L193" s="33"/>
      <c r="M193" s="162"/>
      <c r="N193" s="163"/>
      <c r="O193" s="58"/>
      <c r="P193" s="58"/>
      <c r="Q193" s="58"/>
      <c r="R193" s="58"/>
      <c r="S193" s="58"/>
      <c r="T193" s="59"/>
      <c r="U193" s="32"/>
      <c r="V193" s="32"/>
      <c r="W193" s="32"/>
      <c r="X193" s="32"/>
      <c r="Y193" s="32"/>
      <c r="Z193" s="32"/>
      <c r="AA193" s="32"/>
      <c r="AB193" s="32"/>
      <c r="AC193" s="32"/>
      <c r="AD193" s="32"/>
      <c r="AE193" s="32"/>
      <c r="AT193" s="17" t="s">
        <v>149</v>
      </c>
      <c r="AU193" s="17" t="s">
        <v>84</v>
      </c>
    </row>
    <row r="194" spans="2:63" s="12" customFormat="1" ht="20.85" customHeight="1">
      <c r="B194" s="131"/>
      <c r="D194" s="132" t="s">
        <v>73</v>
      </c>
      <c r="E194" s="142" t="s">
        <v>147</v>
      </c>
      <c r="F194" s="142" t="s">
        <v>1114</v>
      </c>
      <c r="I194" s="134"/>
      <c r="J194" s="143">
        <f>BK194</f>
        <v>0</v>
      </c>
      <c r="L194" s="131"/>
      <c r="M194" s="136"/>
      <c r="N194" s="137"/>
      <c r="O194" s="137"/>
      <c r="P194" s="138">
        <f>SUM(P195:P210)</f>
        <v>0</v>
      </c>
      <c r="Q194" s="137"/>
      <c r="R194" s="138">
        <f>SUM(R195:R210)</f>
        <v>0</v>
      </c>
      <c r="S194" s="137"/>
      <c r="T194" s="139">
        <f>SUM(T195:T210)</f>
        <v>0</v>
      </c>
      <c r="AR194" s="132" t="s">
        <v>82</v>
      </c>
      <c r="AT194" s="140" t="s">
        <v>73</v>
      </c>
      <c r="AU194" s="140" t="s">
        <v>84</v>
      </c>
      <c r="AY194" s="132" t="s">
        <v>140</v>
      </c>
      <c r="BK194" s="141">
        <f>SUM(BK195:BK210)</f>
        <v>0</v>
      </c>
    </row>
    <row r="195" spans="1:65" s="2" customFormat="1" ht="24.2" customHeight="1">
      <c r="A195" s="32"/>
      <c r="B195" s="144"/>
      <c r="C195" s="145" t="s">
        <v>264</v>
      </c>
      <c r="D195" s="145" t="s">
        <v>143</v>
      </c>
      <c r="E195" s="146" t="s">
        <v>1244</v>
      </c>
      <c r="F195" s="147" t="s">
        <v>1245</v>
      </c>
      <c r="G195" s="148" t="s">
        <v>379</v>
      </c>
      <c r="H195" s="149">
        <v>1.97</v>
      </c>
      <c r="I195" s="150"/>
      <c r="J195" s="151">
        <f>ROUND(I195*H195,2)</f>
        <v>0</v>
      </c>
      <c r="K195" s="152"/>
      <c r="L195" s="33"/>
      <c r="M195" s="153" t="s">
        <v>1</v>
      </c>
      <c r="N195" s="154" t="s">
        <v>39</v>
      </c>
      <c r="O195" s="58"/>
      <c r="P195" s="155">
        <f>O195*H195</f>
        <v>0</v>
      </c>
      <c r="Q195" s="155">
        <v>0</v>
      </c>
      <c r="R195" s="155">
        <f>Q195*H195</f>
        <v>0</v>
      </c>
      <c r="S195" s="155">
        <v>0</v>
      </c>
      <c r="T195" s="156">
        <f>S195*H195</f>
        <v>0</v>
      </c>
      <c r="U195" s="32"/>
      <c r="V195" s="32"/>
      <c r="W195" s="32"/>
      <c r="X195" s="32"/>
      <c r="Y195" s="32"/>
      <c r="Z195" s="32"/>
      <c r="AA195" s="32"/>
      <c r="AB195" s="32"/>
      <c r="AC195" s="32"/>
      <c r="AD195" s="32"/>
      <c r="AE195" s="32"/>
      <c r="AR195" s="157" t="s">
        <v>147</v>
      </c>
      <c r="AT195" s="157" t="s">
        <v>143</v>
      </c>
      <c r="AU195" s="157" t="s">
        <v>172</v>
      </c>
      <c r="AY195" s="17" t="s">
        <v>140</v>
      </c>
      <c r="BE195" s="158">
        <f>IF(N195="základní",J195,0)</f>
        <v>0</v>
      </c>
      <c r="BF195" s="158">
        <f>IF(N195="snížená",J195,0)</f>
        <v>0</v>
      </c>
      <c r="BG195" s="158">
        <f>IF(N195="zákl. přenesená",J195,0)</f>
        <v>0</v>
      </c>
      <c r="BH195" s="158">
        <f>IF(N195="sníž. přenesená",J195,0)</f>
        <v>0</v>
      </c>
      <c r="BI195" s="158">
        <f>IF(N195="nulová",J195,0)</f>
        <v>0</v>
      </c>
      <c r="BJ195" s="17" t="s">
        <v>82</v>
      </c>
      <c r="BK195" s="158">
        <f>ROUND(I195*H195,2)</f>
        <v>0</v>
      </c>
      <c r="BL195" s="17" t="s">
        <v>147</v>
      </c>
      <c r="BM195" s="157" t="s">
        <v>559</v>
      </c>
    </row>
    <row r="196" spans="1:47" s="2" customFormat="1" ht="19.5">
      <c r="A196" s="32"/>
      <c r="B196" s="33"/>
      <c r="C196" s="32"/>
      <c r="D196" s="159" t="s">
        <v>149</v>
      </c>
      <c r="E196" s="32"/>
      <c r="F196" s="160" t="s">
        <v>1245</v>
      </c>
      <c r="G196" s="32"/>
      <c r="H196" s="32"/>
      <c r="I196" s="161"/>
      <c r="J196" s="32"/>
      <c r="K196" s="32"/>
      <c r="L196" s="33"/>
      <c r="M196" s="162"/>
      <c r="N196" s="163"/>
      <c r="O196" s="58"/>
      <c r="P196" s="58"/>
      <c r="Q196" s="58"/>
      <c r="R196" s="58"/>
      <c r="S196" s="58"/>
      <c r="T196" s="59"/>
      <c r="U196" s="32"/>
      <c r="V196" s="32"/>
      <c r="W196" s="32"/>
      <c r="X196" s="32"/>
      <c r="Y196" s="32"/>
      <c r="Z196" s="32"/>
      <c r="AA196" s="32"/>
      <c r="AB196" s="32"/>
      <c r="AC196" s="32"/>
      <c r="AD196" s="32"/>
      <c r="AE196" s="32"/>
      <c r="AT196" s="17" t="s">
        <v>149</v>
      </c>
      <c r="AU196" s="17" t="s">
        <v>172</v>
      </c>
    </row>
    <row r="197" spans="2:51" s="13" customFormat="1" ht="22.5">
      <c r="B197" s="175"/>
      <c r="D197" s="159" t="s">
        <v>196</v>
      </c>
      <c r="E197" s="182" t="s">
        <v>1</v>
      </c>
      <c r="F197" s="176" t="s">
        <v>1292</v>
      </c>
      <c r="H197" s="177">
        <v>1.97</v>
      </c>
      <c r="I197" s="178"/>
      <c r="L197" s="175"/>
      <c r="M197" s="179"/>
      <c r="N197" s="180"/>
      <c r="O197" s="180"/>
      <c r="P197" s="180"/>
      <c r="Q197" s="180"/>
      <c r="R197" s="180"/>
      <c r="S197" s="180"/>
      <c r="T197" s="181"/>
      <c r="AT197" s="182" t="s">
        <v>196</v>
      </c>
      <c r="AU197" s="182" t="s">
        <v>172</v>
      </c>
      <c r="AV197" s="13" t="s">
        <v>84</v>
      </c>
      <c r="AW197" s="13" t="s">
        <v>30</v>
      </c>
      <c r="AX197" s="13" t="s">
        <v>74</v>
      </c>
      <c r="AY197" s="182" t="s">
        <v>140</v>
      </c>
    </row>
    <row r="198" spans="2:51" s="14" customFormat="1" ht="12">
      <c r="B198" s="187"/>
      <c r="D198" s="159" t="s">
        <v>196</v>
      </c>
      <c r="E198" s="188" t="s">
        <v>1</v>
      </c>
      <c r="F198" s="189" t="s">
        <v>1059</v>
      </c>
      <c r="H198" s="190">
        <v>1.97</v>
      </c>
      <c r="I198" s="191"/>
      <c r="L198" s="187"/>
      <c r="M198" s="192"/>
      <c r="N198" s="193"/>
      <c r="O198" s="193"/>
      <c r="P198" s="193"/>
      <c r="Q198" s="193"/>
      <c r="R198" s="193"/>
      <c r="S198" s="193"/>
      <c r="T198" s="194"/>
      <c r="AT198" s="188" t="s">
        <v>196</v>
      </c>
      <c r="AU198" s="188" t="s">
        <v>172</v>
      </c>
      <c r="AV198" s="14" t="s">
        <v>147</v>
      </c>
      <c r="AW198" s="14" t="s">
        <v>30</v>
      </c>
      <c r="AX198" s="14" t="s">
        <v>82</v>
      </c>
      <c r="AY198" s="188" t="s">
        <v>140</v>
      </c>
    </row>
    <row r="199" spans="1:65" s="2" customFormat="1" ht="24.2" customHeight="1">
      <c r="A199" s="32"/>
      <c r="B199" s="144"/>
      <c r="C199" s="145" t="s">
        <v>393</v>
      </c>
      <c r="D199" s="145" t="s">
        <v>143</v>
      </c>
      <c r="E199" s="146" t="s">
        <v>1248</v>
      </c>
      <c r="F199" s="147" t="s">
        <v>1249</v>
      </c>
      <c r="G199" s="148" t="s">
        <v>379</v>
      </c>
      <c r="H199" s="149">
        <v>32.2</v>
      </c>
      <c r="I199" s="150"/>
      <c r="J199" s="151">
        <f>ROUND(I199*H199,2)</f>
        <v>0</v>
      </c>
      <c r="K199" s="152"/>
      <c r="L199" s="33"/>
      <c r="M199" s="153" t="s">
        <v>1</v>
      </c>
      <c r="N199" s="154" t="s">
        <v>39</v>
      </c>
      <c r="O199" s="58"/>
      <c r="P199" s="155">
        <f>O199*H199</f>
        <v>0</v>
      </c>
      <c r="Q199" s="155">
        <v>0</v>
      </c>
      <c r="R199" s="155">
        <f>Q199*H199</f>
        <v>0</v>
      </c>
      <c r="S199" s="155">
        <v>0</v>
      </c>
      <c r="T199" s="156">
        <f>S199*H199</f>
        <v>0</v>
      </c>
      <c r="U199" s="32"/>
      <c r="V199" s="32"/>
      <c r="W199" s="32"/>
      <c r="X199" s="32"/>
      <c r="Y199" s="32"/>
      <c r="Z199" s="32"/>
      <c r="AA199" s="32"/>
      <c r="AB199" s="32"/>
      <c r="AC199" s="32"/>
      <c r="AD199" s="32"/>
      <c r="AE199" s="32"/>
      <c r="AR199" s="157" t="s">
        <v>147</v>
      </c>
      <c r="AT199" s="157" t="s">
        <v>143</v>
      </c>
      <c r="AU199" s="157" t="s">
        <v>172</v>
      </c>
      <c r="AY199" s="17" t="s">
        <v>140</v>
      </c>
      <c r="BE199" s="158">
        <f>IF(N199="základní",J199,0)</f>
        <v>0</v>
      </c>
      <c r="BF199" s="158">
        <f>IF(N199="snížená",J199,0)</f>
        <v>0</v>
      </c>
      <c r="BG199" s="158">
        <f>IF(N199="zákl. přenesená",J199,0)</f>
        <v>0</v>
      </c>
      <c r="BH199" s="158">
        <f>IF(N199="sníž. přenesená",J199,0)</f>
        <v>0</v>
      </c>
      <c r="BI199" s="158">
        <f>IF(N199="nulová",J199,0)</f>
        <v>0</v>
      </c>
      <c r="BJ199" s="17" t="s">
        <v>82</v>
      </c>
      <c r="BK199" s="158">
        <f>ROUND(I199*H199,2)</f>
        <v>0</v>
      </c>
      <c r="BL199" s="17" t="s">
        <v>147</v>
      </c>
      <c r="BM199" s="157" t="s">
        <v>751</v>
      </c>
    </row>
    <row r="200" spans="1:47" s="2" customFormat="1" ht="19.5">
      <c r="A200" s="32"/>
      <c r="B200" s="33"/>
      <c r="C200" s="32"/>
      <c r="D200" s="159" t="s">
        <v>149</v>
      </c>
      <c r="E200" s="32"/>
      <c r="F200" s="160" t="s">
        <v>1249</v>
      </c>
      <c r="G200" s="32"/>
      <c r="H200" s="32"/>
      <c r="I200" s="161"/>
      <c r="J200" s="32"/>
      <c r="K200" s="32"/>
      <c r="L200" s="33"/>
      <c r="M200" s="162"/>
      <c r="N200" s="163"/>
      <c r="O200" s="58"/>
      <c r="P200" s="58"/>
      <c r="Q200" s="58"/>
      <c r="R200" s="58"/>
      <c r="S200" s="58"/>
      <c r="T200" s="59"/>
      <c r="U200" s="32"/>
      <c r="V200" s="32"/>
      <c r="W200" s="32"/>
      <c r="X200" s="32"/>
      <c r="Y200" s="32"/>
      <c r="Z200" s="32"/>
      <c r="AA200" s="32"/>
      <c r="AB200" s="32"/>
      <c r="AC200" s="32"/>
      <c r="AD200" s="32"/>
      <c r="AE200" s="32"/>
      <c r="AT200" s="17" t="s">
        <v>149</v>
      </c>
      <c r="AU200" s="17" t="s">
        <v>172</v>
      </c>
    </row>
    <row r="201" spans="2:51" s="13" customFormat="1" ht="12">
      <c r="B201" s="175"/>
      <c r="D201" s="159" t="s">
        <v>196</v>
      </c>
      <c r="E201" s="182" t="s">
        <v>1</v>
      </c>
      <c r="F201" s="176" t="s">
        <v>1293</v>
      </c>
      <c r="H201" s="177">
        <v>32.2</v>
      </c>
      <c r="I201" s="178"/>
      <c r="L201" s="175"/>
      <c r="M201" s="179"/>
      <c r="N201" s="180"/>
      <c r="O201" s="180"/>
      <c r="P201" s="180"/>
      <c r="Q201" s="180"/>
      <c r="R201" s="180"/>
      <c r="S201" s="180"/>
      <c r="T201" s="181"/>
      <c r="AT201" s="182" t="s">
        <v>196</v>
      </c>
      <c r="AU201" s="182" t="s">
        <v>172</v>
      </c>
      <c r="AV201" s="13" t="s">
        <v>84</v>
      </c>
      <c r="AW201" s="13" t="s">
        <v>30</v>
      </c>
      <c r="AX201" s="13" t="s">
        <v>74</v>
      </c>
      <c r="AY201" s="182" t="s">
        <v>140</v>
      </c>
    </row>
    <row r="202" spans="2:51" s="14" customFormat="1" ht="12">
      <c r="B202" s="187"/>
      <c r="D202" s="159" t="s">
        <v>196</v>
      </c>
      <c r="E202" s="188" t="s">
        <v>1</v>
      </c>
      <c r="F202" s="189" t="s">
        <v>1059</v>
      </c>
      <c r="H202" s="190">
        <v>32.2</v>
      </c>
      <c r="I202" s="191"/>
      <c r="L202" s="187"/>
      <c r="M202" s="192"/>
      <c r="N202" s="193"/>
      <c r="O202" s="193"/>
      <c r="P202" s="193"/>
      <c r="Q202" s="193"/>
      <c r="R202" s="193"/>
      <c r="S202" s="193"/>
      <c r="T202" s="194"/>
      <c r="AT202" s="188" t="s">
        <v>196</v>
      </c>
      <c r="AU202" s="188" t="s">
        <v>172</v>
      </c>
      <c r="AV202" s="14" t="s">
        <v>147</v>
      </c>
      <c r="AW202" s="14" t="s">
        <v>30</v>
      </c>
      <c r="AX202" s="14" t="s">
        <v>82</v>
      </c>
      <c r="AY202" s="188" t="s">
        <v>140</v>
      </c>
    </row>
    <row r="203" spans="1:65" s="2" customFormat="1" ht="24.2" customHeight="1">
      <c r="A203" s="32"/>
      <c r="B203" s="144"/>
      <c r="C203" s="145" t="s">
        <v>7</v>
      </c>
      <c r="D203" s="145" t="s">
        <v>143</v>
      </c>
      <c r="E203" s="146" t="s">
        <v>1251</v>
      </c>
      <c r="F203" s="147" t="s">
        <v>1252</v>
      </c>
      <c r="G203" s="148" t="s">
        <v>385</v>
      </c>
      <c r="H203" s="149">
        <v>0.74</v>
      </c>
      <c r="I203" s="150"/>
      <c r="J203" s="151">
        <f>ROUND(I203*H203,2)</f>
        <v>0</v>
      </c>
      <c r="K203" s="152"/>
      <c r="L203" s="33"/>
      <c r="M203" s="153" t="s">
        <v>1</v>
      </c>
      <c r="N203" s="154" t="s">
        <v>39</v>
      </c>
      <c r="O203" s="58"/>
      <c r="P203" s="155">
        <f>O203*H203</f>
        <v>0</v>
      </c>
      <c r="Q203" s="155">
        <v>0</v>
      </c>
      <c r="R203" s="155">
        <f>Q203*H203</f>
        <v>0</v>
      </c>
      <c r="S203" s="155">
        <v>0</v>
      </c>
      <c r="T203" s="156">
        <f>S203*H203</f>
        <v>0</v>
      </c>
      <c r="U203" s="32"/>
      <c r="V203" s="32"/>
      <c r="W203" s="32"/>
      <c r="X203" s="32"/>
      <c r="Y203" s="32"/>
      <c r="Z203" s="32"/>
      <c r="AA203" s="32"/>
      <c r="AB203" s="32"/>
      <c r="AC203" s="32"/>
      <c r="AD203" s="32"/>
      <c r="AE203" s="32"/>
      <c r="AR203" s="157" t="s">
        <v>147</v>
      </c>
      <c r="AT203" s="157" t="s">
        <v>143</v>
      </c>
      <c r="AU203" s="157" t="s">
        <v>172</v>
      </c>
      <c r="AY203" s="17" t="s">
        <v>140</v>
      </c>
      <c r="BE203" s="158">
        <f>IF(N203="základní",J203,0)</f>
        <v>0</v>
      </c>
      <c r="BF203" s="158">
        <f>IF(N203="snížená",J203,0)</f>
        <v>0</v>
      </c>
      <c r="BG203" s="158">
        <f>IF(N203="zákl. přenesená",J203,0)</f>
        <v>0</v>
      </c>
      <c r="BH203" s="158">
        <f>IF(N203="sníž. přenesená",J203,0)</f>
        <v>0</v>
      </c>
      <c r="BI203" s="158">
        <f>IF(N203="nulová",J203,0)</f>
        <v>0</v>
      </c>
      <c r="BJ203" s="17" t="s">
        <v>82</v>
      </c>
      <c r="BK203" s="158">
        <f>ROUND(I203*H203,2)</f>
        <v>0</v>
      </c>
      <c r="BL203" s="17" t="s">
        <v>147</v>
      </c>
      <c r="BM203" s="157" t="s">
        <v>535</v>
      </c>
    </row>
    <row r="204" spans="1:47" s="2" customFormat="1" ht="19.5">
      <c r="A204" s="32"/>
      <c r="B204" s="33"/>
      <c r="C204" s="32"/>
      <c r="D204" s="159" t="s">
        <v>149</v>
      </c>
      <c r="E204" s="32"/>
      <c r="F204" s="160" t="s">
        <v>1252</v>
      </c>
      <c r="G204" s="32"/>
      <c r="H204" s="32"/>
      <c r="I204" s="161"/>
      <c r="J204" s="32"/>
      <c r="K204" s="32"/>
      <c r="L204" s="33"/>
      <c r="M204" s="162"/>
      <c r="N204" s="163"/>
      <c r="O204" s="58"/>
      <c r="P204" s="58"/>
      <c r="Q204" s="58"/>
      <c r="R204" s="58"/>
      <c r="S204" s="58"/>
      <c r="T204" s="59"/>
      <c r="U204" s="32"/>
      <c r="V204" s="32"/>
      <c r="W204" s="32"/>
      <c r="X204" s="32"/>
      <c r="Y204" s="32"/>
      <c r="Z204" s="32"/>
      <c r="AA204" s="32"/>
      <c r="AB204" s="32"/>
      <c r="AC204" s="32"/>
      <c r="AD204" s="32"/>
      <c r="AE204" s="32"/>
      <c r="AT204" s="17" t="s">
        <v>149</v>
      </c>
      <c r="AU204" s="17" t="s">
        <v>172</v>
      </c>
    </row>
    <row r="205" spans="2:51" s="13" customFormat="1" ht="12">
      <c r="B205" s="175"/>
      <c r="D205" s="159" t="s">
        <v>196</v>
      </c>
      <c r="E205" s="182" t="s">
        <v>1</v>
      </c>
      <c r="F205" s="176" t="s">
        <v>1294</v>
      </c>
      <c r="H205" s="177">
        <v>0.74</v>
      </c>
      <c r="I205" s="178"/>
      <c r="L205" s="175"/>
      <c r="M205" s="179"/>
      <c r="N205" s="180"/>
      <c r="O205" s="180"/>
      <c r="P205" s="180"/>
      <c r="Q205" s="180"/>
      <c r="R205" s="180"/>
      <c r="S205" s="180"/>
      <c r="T205" s="181"/>
      <c r="AT205" s="182" t="s">
        <v>196</v>
      </c>
      <c r="AU205" s="182" t="s">
        <v>172</v>
      </c>
      <c r="AV205" s="13" t="s">
        <v>84</v>
      </c>
      <c r="AW205" s="13" t="s">
        <v>30</v>
      </c>
      <c r="AX205" s="13" t="s">
        <v>74</v>
      </c>
      <c r="AY205" s="182" t="s">
        <v>140</v>
      </c>
    </row>
    <row r="206" spans="2:51" s="14" customFormat="1" ht="12">
      <c r="B206" s="187"/>
      <c r="D206" s="159" t="s">
        <v>196</v>
      </c>
      <c r="E206" s="188" t="s">
        <v>1</v>
      </c>
      <c r="F206" s="189" t="s">
        <v>1059</v>
      </c>
      <c r="H206" s="190">
        <v>0.74</v>
      </c>
      <c r="I206" s="191"/>
      <c r="L206" s="187"/>
      <c r="M206" s="192"/>
      <c r="N206" s="193"/>
      <c r="O206" s="193"/>
      <c r="P206" s="193"/>
      <c r="Q206" s="193"/>
      <c r="R206" s="193"/>
      <c r="S206" s="193"/>
      <c r="T206" s="194"/>
      <c r="AT206" s="188" t="s">
        <v>196</v>
      </c>
      <c r="AU206" s="188" t="s">
        <v>172</v>
      </c>
      <c r="AV206" s="14" t="s">
        <v>147</v>
      </c>
      <c r="AW206" s="14" t="s">
        <v>30</v>
      </c>
      <c r="AX206" s="14" t="s">
        <v>82</v>
      </c>
      <c r="AY206" s="188" t="s">
        <v>140</v>
      </c>
    </row>
    <row r="207" spans="1:65" s="2" customFormat="1" ht="55.5" customHeight="1">
      <c r="A207" s="32"/>
      <c r="B207" s="144"/>
      <c r="C207" s="145" t="s">
        <v>718</v>
      </c>
      <c r="D207" s="145" t="s">
        <v>143</v>
      </c>
      <c r="E207" s="146" t="s">
        <v>1132</v>
      </c>
      <c r="F207" s="147" t="s">
        <v>1133</v>
      </c>
      <c r="G207" s="148" t="s">
        <v>379</v>
      </c>
      <c r="H207" s="149">
        <v>32.2</v>
      </c>
      <c r="I207" s="150"/>
      <c r="J207" s="151">
        <f>ROUND(I207*H207,2)</f>
        <v>0</v>
      </c>
      <c r="K207" s="152"/>
      <c r="L207" s="33"/>
      <c r="M207" s="153" t="s">
        <v>1</v>
      </c>
      <c r="N207" s="154" t="s">
        <v>39</v>
      </c>
      <c r="O207" s="58"/>
      <c r="P207" s="155">
        <f>O207*H207</f>
        <v>0</v>
      </c>
      <c r="Q207" s="155">
        <v>0</v>
      </c>
      <c r="R207" s="155">
        <f>Q207*H207</f>
        <v>0</v>
      </c>
      <c r="S207" s="155">
        <v>0</v>
      </c>
      <c r="T207" s="156">
        <f>S207*H207</f>
        <v>0</v>
      </c>
      <c r="U207" s="32"/>
      <c r="V207" s="32"/>
      <c r="W207" s="32"/>
      <c r="X207" s="32"/>
      <c r="Y207" s="32"/>
      <c r="Z207" s="32"/>
      <c r="AA207" s="32"/>
      <c r="AB207" s="32"/>
      <c r="AC207" s="32"/>
      <c r="AD207" s="32"/>
      <c r="AE207" s="32"/>
      <c r="AR207" s="157" t="s">
        <v>147</v>
      </c>
      <c r="AT207" s="157" t="s">
        <v>143</v>
      </c>
      <c r="AU207" s="157" t="s">
        <v>172</v>
      </c>
      <c r="AY207" s="17" t="s">
        <v>140</v>
      </c>
      <c r="BE207" s="158">
        <f>IF(N207="základní",J207,0)</f>
        <v>0</v>
      </c>
      <c r="BF207" s="158">
        <f>IF(N207="snížená",J207,0)</f>
        <v>0</v>
      </c>
      <c r="BG207" s="158">
        <f>IF(N207="zákl. přenesená",J207,0)</f>
        <v>0</v>
      </c>
      <c r="BH207" s="158">
        <f>IF(N207="sníž. přenesená",J207,0)</f>
        <v>0</v>
      </c>
      <c r="BI207" s="158">
        <f>IF(N207="nulová",J207,0)</f>
        <v>0</v>
      </c>
      <c r="BJ207" s="17" t="s">
        <v>82</v>
      </c>
      <c r="BK207" s="158">
        <f>ROUND(I207*H207,2)</f>
        <v>0</v>
      </c>
      <c r="BL207" s="17" t="s">
        <v>147</v>
      </c>
      <c r="BM207" s="157" t="s">
        <v>345</v>
      </c>
    </row>
    <row r="208" spans="1:47" s="2" customFormat="1" ht="29.25">
      <c r="A208" s="32"/>
      <c r="B208" s="33"/>
      <c r="C208" s="32"/>
      <c r="D208" s="159" t="s">
        <v>149</v>
      </c>
      <c r="E208" s="32"/>
      <c r="F208" s="160" t="s">
        <v>1133</v>
      </c>
      <c r="G208" s="32"/>
      <c r="H208" s="32"/>
      <c r="I208" s="161"/>
      <c r="J208" s="32"/>
      <c r="K208" s="32"/>
      <c r="L208" s="33"/>
      <c r="M208" s="162"/>
      <c r="N208" s="163"/>
      <c r="O208" s="58"/>
      <c r="P208" s="58"/>
      <c r="Q208" s="58"/>
      <c r="R208" s="58"/>
      <c r="S208" s="58"/>
      <c r="T208" s="59"/>
      <c r="U208" s="32"/>
      <c r="V208" s="32"/>
      <c r="W208" s="32"/>
      <c r="X208" s="32"/>
      <c r="Y208" s="32"/>
      <c r="Z208" s="32"/>
      <c r="AA208" s="32"/>
      <c r="AB208" s="32"/>
      <c r="AC208" s="32"/>
      <c r="AD208" s="32"/>
      <c r="AE208" s="32"/>
      <c r="AT208" s="17" t="s">
        <v>149</v>
      </c>
      <c r="AU208" s="17" t="s">
        <v>172</v>
      </c>
    </row>
    <row r="209" spans="2:51" s="13" customFormat="1" ht="12">
      <c r="B209" s="175"/>
      <c r="D209" s="159" t="s">
        <v>196</v>
      </c>
      <c r="E209" s="182" t="s">
        <v>1</v>
      </c>
      <c r="F209" s="176" t="s">
        <v>1293</v>
      </c>
      <c r="H209" s="177">
        <v>32.2</v>
      </c>
      <c r="I209" s="178"/>
      <c r="L209" s="175"/>
      <c r="M209" s="179"/>
      <c r="N209" s="180"/>
      <c r="O209" s="180"/>
      <c r="P209" s="180"/>
      <c r="Q209" s="180"/>
      <c r="R209" s="180"/>
      <c r="S209" s="180"/>
      <c r="T209" s="181"/>
      <c r="AT209" s="182" t="s">
        <v>196</v>
      </c>
      <c r="AU209" s="182" t="s">
        <v>172</v>
      </c>
      <c r="AV209" s="13" t="s">
        <v>84</v>
      </c>
      <c r="AW209" s="13" t="s">
        <v>30</v>
      </c>
      <c r="AX209" s="13" t="s">
        <v>74</v>
      </c>
      <c r="AY209" s="182" t="s">
        <v>140</v>
      </c>
    </row>
    <row r="210" spans="2:51" s="14" customFormat="1" ht="12">
      <c r="B210" s="187"/>
      <c r="D210" s="159" t="s">
        <v>196</v>
      </c>
      <c r="E210" s="188" t="s">
        <v>1</v>
      </c>
      <c r="F210" s="189" t="s">
        <v>1059</v>
      </c>
      <c r="H210" s="190">
        <v>32.2</v>
      </c>
      <c r="I210" s="191"/>
      <c r="L210" s="187"/>
      <c r="M210" s="192"/>
      <c r="N210" s="193"/>
      <c r="O210" s="193"/>
      <c r="P210" s="193"/>
      <c r="Q210" s="193"/>
      <c r="R210" s="193"/>
      <c r="S210" s="193"/>
      <c r="T210" s="194"/>
      <c r="AT210" s="188" t="s">
        <v>196</v>
      </c>
      <c r="AU210" s="188" t="s">
        <v>172</v>
      </c>
      <c r="AV210" s="14" t="s">
        <v>147</v>
      </c>
      <c r="AW210" s="14" t="s">
        <v>30</v>
      </c>
      <c r="AX210" s="14" t="s">
        <v>82</v>
      </c>
      <c r="AY210" s="188" t="s">
        <v>140</v>
      </c>
    </row>
    <row r="211" spans="2:63" s="12" customFormat="1" ht="22.9" customHeight="1">
      <c r="B211" s="131"/>
      <c r="D211" s="132" t="s">
        <v>73</v>
      </c>
      <c r="E211" s="142" t="s">
        <v>277</v>
      </c>
      <c r="F211" s="142" t="s">
        <v>512</v>
      </c>
      <c r="I211" s="134"/>
      <c r="J211" s="143">
        <f>BK211</f>
        <v>0</v>
      </c>
      <c r="L211" s="131"/>
      <c r="M211" s="136"/>
      <c r="N211" s="137"/>
      <c r="O211" s="137"/>
      <c r="P211" s="138">
        <f>SUM(P212:P223)</f>
        <v>0</v>
      </c>
      <c r="Q211" s="137"/>
      <c r="R211" s="138">
        <f>SUM(R212:R223)</f>
        <v>0</v>
      </c>
      <c r="S211" s="137"/>
      <c r="T211" s="139">
        <f>SUM(T212:T223)</f>
        <v>0</v>
      </c>
      <c r="AR211" s="132" t="s">
        <v>82</v>
      </c>
      <c r="AT211" s="140" t="s">
        <v>73</v>
      </c>
      <c r="AU211" s="140" t="s">
        <v>82</v>
      </c>
      <c r="AY211" s="132" t="s">
        <v>140</v>
      </c>
      <c r="BK211" s="141">
        <f>SUM(BK212:BK223)</f>
        <v>0</v>
      </c>
    </row>
    <row r="212" spans="1:65" s="2" customFormat="1" ht="24.2" customHeight="1">
      <c r="A212" s="32"/>
      <c r="B212" s="144"/>
      <c r="C212" s="145" t="s">
        <v>655</v>
      </c>
      <c r="D212" s="145" t="s">
        <v>143</v>
      </c>
      <c r="E212" s="146" t="s">
        <v>1295</v>
      </c>
      <c r="F212" s="147" t="s">
        <v>1296</v>
      </c>
      <c r="G212" s="148" t="s">
        <v>146</v>
      </c>
      <c r="H212" s="149">
        <v>10.8</v>
      </c>
      <c r="I212" s="150"/>
      <c r="J212" s="151">
        <f>ROUND(I212*H212,2)</f>
        <v>0</v>
      </c>
      <c r="K212" s="152"/>
      <c r="L212" s="33"/>
      <c r="M212" s="153" t="s">
        <v>1</v>
      </c>
      <c r="N212" s="154" t="s">
        <v>39</v>
      </c>
      <c r="O212" s="58"/>
      <c r="P212" s="155">
        <f>O212*H212</f>
        <v>0</v>
      </c>
      <c r="Q212" s="155">
        <v>0</v>
      </c>
      <c r="R212" s="155">
        <f>Q212*H212</f>
        <v>0</v>
      </c>
      <c r="S212" s="155">
        <v>0</v>
      </c>
      <c r="T212" s="156">
        <f>S212*H212</f>
        <v>0</v>
      </c>
      <c r="U212" s="32"/>
      <c r="V212" s="32"/>
      <c r="W212" s="32"/>
      <c r="X212" s="32"/>
      <c r="Y212" s="32"/>
      <c r="Z212" s="32"/>
      <c r="AA212" s="32"/>
      <c r="AB212" s="32"/>
      <c r="AC212" s="32"/>
      <c r="AD212" s="32"/>
      <c r="AE212" s="32"/>
      <c r="AR212" s="157" t="s">
        <v>147</v>
      </c>
      <c r="AT212" s="157" t="s">
        <v>143</v>
      </c>
      <c r="AU212" s="157" t="s">
        <v>84</v>
      </c>
      <c r="AY212" s="17" t="s">
        <v>140</v>
      </c>
      <c r="BE212" s="158">
        <f>IF(N212="základní",J212,0)</f>
        <v>0</v>
      </c>
      <c r="BF212" s="158">
        <f>IF(N212="snížená",J212,0)</f>
        <v>0</v>
      </c>
      <c r="BG212" s="158">
        <f>IF(N212="zákl. přenesená",J212,0)</f>
        <v>0</v>
      </c>
      <c r="BH212" s="158">
        <f>IF(N212="sníž. přenesená",J212,0)</f>
        <v>0</v>
      </c>
      <c r="BI212" s="158">
        <f>IF(N212="nulová",J212,0)</f>
        <v>0</v>
      </c>
      <c r="BJ212" s="17" t="s">
        <v>82</v>
      </c>
      <c r="BK212" s="158">
        <f>ROUND(I212*H212,2)</f>
        <v>0</v>
      </c>
      <c r="BL212" s="17" t="s">
        <v>147</v>
      </c>
      <c r="BM212" s="157" t="s">
        <v>366</v>
      </c>
    </row>
    <row r="213" spans="1:47" s="2" customFormat="1" ht="12">
      <c r="A213" s="32"/>
      <c r="B213" s="33"/>
      <c r="C213" s="32"/>
      <c r="D213" s="159" t="s">
        <v>149</v>
      </c>
      <c r="E213" s="32"/>
      <c r="F213" s="160" t="s">
        <v>1296</v>
      </c>
      <c r="G213" s="32"/>
      <c r="H213" s="32"/>
      <c r="I213" s="161"/>
      <c r="J213" s="32"/>
      <c r="K213" s="32"/>
      <c r="L213" s="33"/>
      <c r="M213" s="162"/>
      <c r="N213" s="163"/>
      <c r="O213" s="58"/>
      <c r="P213" s="58"/>
      <c r="Q213" s="58"/>
      <c r="R213" s="58"/>
      <c r="S213" s="58"/>
      <c r="T213" s="59"/>
      <c r="U213" s="32"/>
      <c r="V213" s="32"/>
      <c r="W213" s="32"/>
      <c r="X213" s="32"/>
      <c r="Y213" s="32"/>
      <c r="Z213" s="32"/>
      <c r="AA213" s="32"/>
      <c r="AB213" s="32"/>
      <c r="AC213" s="32"/>
      <c r="AD213" s="32"/>
      <c r="AE213" s="32"/>
      <c r="AT213" s="17" t="s">
        <v>149</v>
      </c>
      <c r="AU213" s="17" t="s">
        <v>84</v>
      </c>
    </row>
    <row r="214" spans="1:65" s="2" customFormat="1" ht="16.5" customHeight="1">
      <c r="A214" s="32"/>
      <c r="B214" s="144"/>
      <c r="C214" s="145" t="s">
        <v>660</v>
      </c>
      <c r="D214" s="145" t="s">
        <v>143</v>
      </c>
      <c r="E214" s="146" t="s">
        <v>1144</v>
      </c>
      <c r="F214" s="147" t="s">
        <v>1145</v>
      </c>
      <c r="G214" s="148" t="s">
        <v>156</v>
      </c>
      <c r="H214" s="149">
        <v>2</v>
      </c>
      <c r="I214" s="150"/>
      <c r="J214" s="151">
        <f>ROUND(I214*H214,2)</f>
        <v>0</v>
      </c>
      <c r="K214" s="152"/>
      <c r="L214" s="33"/>
      <c r="M214" s="153" t="s">
        <v>1</v>
      </c>
      <c r="N214" s="154" t="s">
        <v>39</v>
      </c>
      <c r="O214" s="58"/>
      <c r="P214" s="155">
        <f>O214*H214</f>
        <v>0</v>
      </c>
      <c r="Q214" s="155">
        <v>0</v>
      </c>
      <c r="R214" s="155">
        <f>Q214*H214</f>
        <v>0</v>
      </c>
      <c r="S214" s="155">
        <v>0</v>
      </c>
      <c r="T214" s="156">
        <f>S214*H214</f>
        <v>0</v>
      </c>
      <c r="U214" s="32"/>
      <c r="V214" s="32"/>
      <c r="W214" s="32"/>
      <c r="X214" s="32"/>
      <c r="Y214" s="32"/>
      <c r="Z214" s="32"/>
      <c r="AA214" s="32"/>
      <c r="AB214" s="32"/>
      <c r="AC214" s="32"/>
      <c r="AD214" s="32"/>
      <c r="AE214" s="32"/>
      <c r="AR214" s="157" t="s">
        <v>147</v>
      </c>
      <c r="AT214" s="157" t="s">
        <v>143</v>
      </c>
      <c r="AU214" s="157" t="s">
        <v>84</v>
      </c>
      <c r="AY214" s="17" t="s">
        <v>140</v>
      </c>
      <c r="BE214" s="158">
        <f>IF(N214="základní",J214,0)</f>
        <v>0</v>
      </c>
      <c r="BF214" s="158">
        <f>IF(N214="snížená",J214,0)</f>
        <v>0</v>
      </c>
      <c r="BG214" s="158">
        <f>IF(N214="zákl. přenesená",J214,0)</f>
        <v>0</v>
      </c>
      <c r="BH214" s="158">
        <f>IF(N214="sníž. přenesená",J214,0)</f>
        <v>0</v>
      </c>
      <c r="BI214" s="158">
        <f>IF(N214="nulová",J214,0)</f>
        <v>0</v>
      </c>
      <c r="BJ214" s="17" t="s">
        <v>82</v>
      </c>
      <c r="BK214" s="158">
        <f>ROUND(I214*H214,2)</f>
        <v>0</v>
      </c>
      <c r="BL214" s="17" t="s">
        <v>147</v>
      </c>
      <c r="BM214" s="157" t="s">
        <v>766</v>
      </c>
    </row>
    <row r="215" spans="1:47" s="2" customFormat="1" ht="12">
      <c r="A215" s="32"/>
      <c r="B215" s="33"/>
      <c r="C215" s="32"/>
      <c r="D215" s="159" t="s">
        <v>149</v>
      </c>
      <c r="E215" s="32"/>
      <c r="F215" s="160" t="s">
        <v>1145</v>
      </c>
      <c r="G215" s="32"/>
      <c r="H215" s="32"/>
      <c r="I215" s="161"/>
      <c r="J215" s="32"/>
      <c r="K215" s="32"/>
      <c r="L215" s="33"/>
      <c r="M215" s="162"/>
      <c r="N215" s="163"/>
      <c r="O215" s="58"/>
      <c r="P215" s="58"/>
      <c r="Q215" s="58"/>
      <c r="R215" s="58"/>
      <c r="S215" s="58"/>
      <c r="T215" s="59"/>
      <c r="U215" s="32"/>
      <c r="V215" s="32"/>
      <c r="W215" s="32"/>
      <c r="X215" s="32"/>
      <c r="Y215" s="32"/>
      <c r="Z215" s="32"/>
      <c r="AA215" s="32"/>
      <c r="AB215" s="32"/>
      <c r="AC215" s="32"/>
      <c r="AD215" s="32"/>
      <c r="AE215" s="32"/>
      <c r="AT215" s="17" t="s">
        <v>149</v>
      </c>
      <c r="AU215" s="17" t="s">
        <v>84</v>
      </c>
    </row>
    <row r="216" spans="1:65" s="2" customFormat="1" ht="24.2" customHeight="1">
      <c r="A216" s="32"/>
      <c r="B216" s="144"/>
      <c r="C216" s="145" t="s">
        <v>388</v>
      </c>
      <c r="D216" s="145" t="s">
        <v>143</v>
      </c>
      <c r="E216" s="146" t="s">
        <v>1146</v>
      </c>
      <c r="F216" s="147" t="s">
        <v>1147</v>
      </c>
      <c r="G216" s="148" t="s">
        <v>156</v>
      </c>
      <c r="H216" s="149">
        <v>1</v>
      </c>
      <c r="I216" s="150"/>
      <c r="J216" s="151">
        <f>ROUND(I216*H216,2)</f>
        <v>0</v>
      </c>
      <c r="K216" s="152"/>
      <c r="L216" s="33"/>
      <c r="M216" s="153" t="s">
        <v>1</v>
      </c>
      <c r="N216" s="154" t="s">
        <v>39</v>
      </c>
      <c r="O216" s="58"/>
      <c r="P216" s="155">
        <f>O216*H216</f>
        <v>0</v>
      </c>
      <c r="Q216" s="155">
        <v>0</v>
      </c>
      <c r="R216" s="155">
        <f>Q216*H216</f>
        <v>0</v>
      </c>
      <c r="S216" s="155">
        <v>0</v>
      </c>
      <c r="T216" s="156">
        <f>S216*H216</f>
        <v>0</v>
      </c>
      <c r="U216" s="32"/>
      <c r="V216" s="32"/>
      <c r="W216" s="32"/>
      <c r="X216" s="32"/>
      <c r="Y216" s="32"/>
      <c r="Z216" s="32"/>
      <c r="AA216" s="32"/>
      <c r="AB216" s="32"/>
      <c r="AC216" s="32"/>
      <c r="AD216" s="32"/>
      <c r="AE216" s="32"/>
      <c r="AR216" s="157" t="s">
        <v>147</v>
      </c>
      <c r="AT216" s="157" t="s">
        <v>143</v>
      </c>
      <c r="AU216" s="157" t="s">
        <v>84</v>
      </c>
      <c r="AY216" s="17" t="s">
        <v>140</v>
      </c>
      <c r="BE216" s="158">
        <f>IF(N216="základní",J216,0)</f>
        <v>0</v>
      </c>
      <c r="BF216" s="158">
        <f>IF(N216="snížená",J216,0)</f>
        <v>0</v>
      </c>
      <c r="BG216" s="158">
        <f>IF(N216="zákl. přenesená",J216,0)</f>
        <v>0</v>
      </c>
      <c r="BH216" s="158">
        <f>IF(N216="sníž. přenesená",J216,0)</f>
        <v>0</v>
      </c>
      <c r="BI216" s="158">
        <f>IF(N216="nulová",J216,0)</f>
        <v>0</v>
      </c>
      <c r="BJ216" s="17" t="s">
        <v>82</v>
      </c>
      <c r="BK216" s="158">
        <f>ROUND(I216*H216,2)</f>
        <v>0</v>
      </c>
      <c r="BL216" s="17" t="s">
        <v>147</v>
      </c>
      <c r="BM216" s="157" t="s">
        <v>430</v>
      </c>
    </row>
    <row r="217" spans="1:47" s="2" customFormat="1" ht="19.5">
      <c r="A217" s="32"/>
      <c r="B217" s="33"/>
      <c r="C217" s="32"/>
      <c r="D217" s="159" t="s">
        <v>149</v>
      </c>
      <c r="E217" s="32"/>
      <c r="F217" s="160" t="s">
        <v>1147</v>
      </c>
      <c r="G217" s="32"/>
      <c r="H217" s="32"/>
      <c r="I217" s="161"/>
      <c r="J217" s="32"/>
      <c r="K217" s="32"/>
      <c r="L217" s="33"/>
      <c r="M217" s="162"/>
      <c r="N217" s="163"/>
      <c r="O217" s="58"/>
      <c r="P217" s="58"/>
      <c r="Q217" s="58"/>
      <c r="R217" s="58"/>
      <c r="S217" s="58"/>
      <c r="T217" s="59"/>
      <c r="U217" s="32"/>
      <c r="V217" s="32"/>
      <c r="W217" s="32"/>
      <c r="X217" s="32"/>
      <c r="Y217" s="32"/>
      <c r="Z217" s="32"/>
      <c r="AA217" s="32"/>
      <c r="AB217" s="32"/>
      <c r="AC217" s="32"/>
      <c r="AD217" s="32"/>
      <c r="AE217" s="32"/>
      <c r="AT217" s="17" t="s">
        <v>149</v>
      </c>
      <c r="AU217" s="17" t="s">
        <v>84</v>
      </c>
    </row>
    <row r="218" spans="1:65" s="2" customFormat="1" ht="24.2" customHeight="1">
      <c r="A218" s="32"/>
      <c r="B218" s="144"/>
      <c r="C218" s="145" t="s">
        <v>382</v>
      </c>
      <c r="D218" s="145" t="s">
        <v>143</v>
      </c>
      <c r="E218" s="146" t="s">
        <v>1297</v>
      </c>
      <c r="F218" s="147" t="s">
        <v>1298</v>
      </c>
      <c r="G218" s="148" t="s">
        <v>385</v>
      </c>
      <c r="H218" s="149">
        <v>27.625</v>
      </c>
      <c r="I218" s="150"/>
      <c r="J218" s="151">
        <f>ROUND(I218*H218,2)</f>
        <v>0</v>
      </c>
      <c r="K218" s="152"/>
      <c r="L218" s="33"/>
      <c r="M218" s="153" t="s">
        <v>1</v>
      </c>
      <c r="N218" s="154" t="s">
        <v>39</v>
      </c>
      <c r="O218" s="58"/>
      <c r="P218" s="155">
        <f>O218*H218</f>
        <v>0</v>
      </c>
      <c r="Q218" s="155">
        <v>0</v>
      </c>
      <c r="R218" s="155">
        <f>Q218*H218</f>
        <v>0</v>
      </c>
      <c r="S218" s="155">
        <v>0</v>
      </c>
      <c r="T218" s="156">
        <f>S218*H218</f>
        <v>0</v>
      </c>
      <c r="U218" s="32"/>
      <c r="V218" s="32"/>
      <c r="W218" s="32"/>
      <c r="X218" s="32"/>
      <c r="Y218" s="32"/>
      <c r="Z218" s="32"/>
      <c r="AA218" s="32"/>
      <c r="AB218" s="32"/>
      <c r="AC218" s="32"/>
      <c r="AD218" s="32"/>
      <c r="AE218" s="32"/>
      <c r="AR218" s="157" t="s">
        <v>147</v>
      </c>
      <c r="AT218" s="157" t="s">
        <v>143</v>
      </c>
      <c r="AU218" s="157" t="s">
        <v>84</v>
      </c>
      <c r="AY218" s="17" t="s">
        <v>140</v>
      </c>
      <c r="BE218" s="158">
        <f>IF(N218="základní",J218,0)</f>
        <v>0</v>
      </c>
      <c r="BF218" s="158">
        <f>IF(N218="snížená",J218,0)</f>
        <v>0</v>
      </c>
      <c r="BG218" s="158">
        <f>IF(N218="zákl. přenesená",J218,0)</f>
        <v>0</v>
      </c>
      <c r="BH218" s="158">
        <f>IF(N218="sníž. přenesená",J218,0)</f>
        <v>0</v>
      </c>
      <c r="BI218" s="158">
        <f>IF(N218="nulová",J218,0)</f>
        <v>0</v>
      </c>
      <c r="BJ218" s="17" t="s">
        <v>82</v>
      </c>
      <c r="BK218" s="158">
        <f>ROUND(I218*H218,2)</f>
        <v>0</v>
      </c>
      <c r="BL218" s="17" t="s">
        <v>147</v>
      </c>
      <c r="BM218" s="157" t="s">
        <v>293</v>
      </c>
    </row>
    <row r="219" spans="1:47" s="2" customFormat="1" ht="12">
      <c r="A219" s="32"/>
      <c r="B219" s="33"/>
      <c r="C219" s="32"/>
      <c r="D219" s="159" t="s">
        <v>149</v>
      </c>
      <c r="E219" s="32"/>
      <c r="F219" s="160" t="s">
        <v>1298</v>
      </c>
      <c r="G219" s="32"/>
      <c r="H219" s="32"/>
      <c r="I219" s="161"/>
      <c r="J219" s="32"/>
      <c r="K219" s="32"/>
      <c r="L219" s="33"/>
      <c r="M219" s="162"/>
      <c r="N219" s="163"/>
      <c r="O219" s="58"/>
      <c r="P219" s="58"/>
      <c r="Q219" s="58"/>
      <c r="R219" s="58"/>
      <c r="S219" s="58"/>
      <c r="T219" s="59"/>
      <c r="U219" s="32"/>
      <c r="V219" s="32"/>
      <c r="W219" s="32"/>
      <c r="X219" s="32"/>
      <c r="Y219" s="32"/>
      <c r="Z219" s="32"/>
      <c r="AA219" s="32"/>
      <c r="AB219" s="32"/>
      <c r="AC219" s="32"/>
      <c r="AD219" s="32"/>
      <c r="AE219" s="32"/>
      <c r="AT219" s="17" t="s">
        <v>149</v>
      </c>
      <c r="AU219" s="17" t="s">
        <v>84</v>
      </c>
    </row>
    <row r="220" spans="2:51" s="13" customFormat="1" ht="12">
      <c r="B220" s="175"/>
      <c r="D220" s="159" t="s">
        <v>196</v>
      </c>
      <c r="E220" s="182" t="s">
        <v>1</v>
      </c>
      <c r="F220" s="176" t="s">
        <v>1299</v>
      </c>
      <c r="H220" s="177">
        <v>0.875</v>
      </c>
      <c r="I220" s="178"/>
      <c r="L220" s="175"/>
      <c r="M220" s="179"/>
      <c r="N220" s="180"/>
      <c r="O220" s="180"/>
      <c r="P220" s="180"/>
      <c r="Q220" s="180"/>
      <c r="R220" s="180"/>
      <c r="S220" s="180"/>
      <c r="T220" s="181"/>
      <c r="AT220" s="182" t="s">
        <v>196</v>
      </c>
      <c r="AU220" s="182" t="s">
        <v>84</v>
      </c>
      <c r="AV220" s="13" t="s">
        <v>84</v>
      </c>
      <c r="AW220" s="13" t="s">
        <v>30</v>
      </c>
      <c r="AX220" s="13" t="s">
        <v>74</v>
      </c>
      <c r="AY220" s="182" t="s">
        <v>140</v>
      </c>
    </row>
    <row r="221" spans="2:51" s="13" customFormat="1" ht="12">
      <c r="B221" s="175"/>
      <c r="D221" s="159" t="s">
        <v>196</v>
      </c>
      <c r="E221" s="182" t="s">
        <v>1</v>
      </c>
      <c r="F221" s="176" t="s">
        <v>1300</v>
      </c>
      <c r="H221" s="177">
        <v>7</v>
      </c>
      <c r="I221" s="178"/>
      <c r="L221" s="175"/>
      <c r="M221" s="179"/>
      <c r="N221" s="180"/>
      <c r="O221" s="180"/>
      <c r="P221" s="180"/>
      <c r="Q221" s="180"/>
      <c r="R221" s="180"/>
      <c r="S221" s="180"/>
      <c r="T221" s="181"/>
      <c r="AT221" s="182" t="s">
        <v>196</v>
      </c>
      <c r="AU221" s="182" t="s">
        <v>84</v>
      </c>
      <c r="AV221" s="13" t="s">
        <v>84</v>
      </c>
      <c r="AW221" s="13" t="s">
        <v>30</v>
      </c>
      <c r="AX221" s="13" t="s">
        <v>74</v>
      </c>
      <c r="AY221" s="182" t="s">
        <v>140</v>
      </c>
    </row>
    <row r="222" spans="2:51" s="13" customFormat="1" ht="12">
      <c r="B222" s="175"/>
      <c r="D222" s="159" t="s">
        <v>196</v>
      </c>
      <c r="E222" s="182" t="s">
        <v>1</v>
      </c>
      <c r="F222" s="176" t="s">
        <v>1301</v>
      </c>
      <c r="H222" s="177">
        <v>19.75</v>
      </c>
      <c r="I222" s="178"/>
      <c r="L222" s="175"/>
      <c r="M222" s="179"/>
      <c r="N222" s="180"/>
      <c r="O222" s="180"/>
      <c r="P222" s="180"/>
      <c r="Q222" s="180"/>
      <c r="R222" s="180"/>
      <c r="S222" s="180"/>
      <c r="T222" s="181"/>
      <c r="AT222" s="182" t="s">
        <v>196</v>
      </c>
      <c r="AU222" s="182" t="s">
        <v>84</v>
      </c>
      <c r="AV222" s="13" t="s">
        <v>84</v>
      </c>
      <c r="AW222" s="13" t="s">
        <v>30</v>
      </c>
      <c r="AX222" s="13" t="s">
        <v>74</v>
      </c>
      <c r="AY222" s="182" t="s">
        <v>140</v>
      </c>
    </row>
    <row r="223" spans="2:51" s="14" customFormat="1" ht="12">
      <c r="B223" s="187"/>
      <c r="D223" s="159" t="s">
        <v>196</v>
      </c>
      <c r="E223" s="188" t="s">
        <v>1</v>
      </c>
      <c r="F223" s="189" t="s">
        <v>1059</v>
      </c>
      <c r="H223" s="190">
        <v>27.625</v>
      </c>
      <c r="I223" s="191"/>
      <c r="L223" s="187"/>
      <c r="M223" s="192"/>
      <c r="N223" s="193"/>
      <c r="O223" s="193"/>
      <c r="P223" s="193"/>
      <c r="Q223" s="193"/>
      <c r="R223" s="193"/>
      <c r="S223" s="193"/>
      <c r="T223" s="194"/>
      <c r="AT223" s="188" t="s">
        <v>196</v>
      </c>
      <c r="AU223" s="188" t="s">
        <v>84</v>
      </c>
      <c r="AV223" s="14" t="s">
        <v>147</v>
      </c>
      <c r="AW223" s="14" t="s">
        <v>30</v>
      </c>
      <c r="AX223" s="14" t="s">
        <v>82</v>
      </c>
      <c r="AY223" s="188" t="s">
        <v>140</v>
      </c>
    </row>
    <row r="224" spans="2:63" s="12" customFormat="1" ht="22.9" customHeight="1">
      <c r="B224" s="131"/>
      <c r="D224" s="132" t="s">
        <v>73</v>
      </c>
      <c r="E224" s="142" t="s">
        <v>520</v>
      </c>
      <c r="F224" s="142" t="s">
        <v>521</v>
      </c>
      <c r="I224" s="134"/>
      <c r="J224" s="143">
        <f>BK224</f>
        <v>0</v>
      </c>
      <c r="L224" s="131"/>
      <c r="M224" s="136"/>
      <c r="N224" s="137"/>
      <c r="O224" s="137"/>
      <c r="P224" s="138">
        <f>SUM(P225:P232)</f>
        <v>0</v>
      </c>
      <c r="Q224" s="137"/>
      <c r="R224" s="138">
        <f>SUM(R225:R232)</f>
        <v>0</v>
      </c>
      <c r="S224" s="137"/>
      <c r="T224" s="139">
        <f>SUM(T225:T232)</f>
        <v>0</v>
      </c>
      <c r="AR224" s="132" t="s">
        <v>82</v>
      </c>
      <c r="AT224" s="140" t="s">
        <v>73</v>
      </c>
      <c r="AU224" s="140" t="s">
        <v>82</v>
      </c>
      <c r="AY224" s="132" t="s">
        <v>140</v>
      </c>
      <c r="BK224" s="141">
        <f>SUM(BK225:BK232)</f>
        <v>0</v>
      </c>
    </row>
    <row r="225" spans="1:65" s="2" customFormat="1" ht="49.15" customHeight="1">
      <c r="A225" s="32"/>
      <c r="B225" s="144"/>
      <c r="C225" s="145" t="s">
        <v>398</v>
      </c>
      <c r="D225" s="145" t="s">
        <v>143</v>
      </c>
      <c r="E225" s="146" t="s">
        <v>1159</v>
      </c>
      <c r="F225" s="147" t="s">
        <v>1160</v>
      </c>
      <c r="G225" s="148" t="s">
        <v>342</v>
      </c>
      <c r="H225" s="149">
        <v>68.786</v>
      </c>
      <c r="I225" s="150"/>
      <c r="J225" s="151">
        <f>ROUND(I225*H225,2)</f>
        <v>0</v>
      </c>
      <c r="K225" s="152"/>
      <c r="L225" s="33"/>
      <c r="M225" s="153" t="s">
        <v>1</v>
      </c>
      <c r="N225" s="154" t="s">
        <v>39</v>
      </c>
      <c r="O225" s="58"/>
      <c r="P225" s="155">
        <f>O225*H225</f>
        <v>0</v>
      </c>
      <c r="Q225" s="155">
        <v>0</v>
      </c>
      <c r="R225" s="155">
        <f>Q225*H225</f>
        <v>0</v>
      </c>
      <c r="S225" s="155">
        <v>0</v>
      </c>
      <c r="T225" s="156">
        <f>S225*H225</f>
        <v>0</v>
      </c>
      <c r="U225" s="32"/>
      <c r="V225" s="32"/>
      <c r="W225" s="32"/>
      <c r="X225" s="32"/>
      <c r="Y225" s="32"/>
      <c r="Z225" s="32"/>
      <c r="AA225" s="32"/>
      <c r="AB225" s="32"/>
      <c r="AC225" s="32"/>
      <c r="AD225" s="32"/>
      <c r="AE225" s="32"/>
      <c r="AR225" s="157" t="s">
        <v>147</v>
      </c>
      <c r="AT225" s="157" t="s">
        <v>143</v>
      </c>
      <c r="AU225" s="157" t="s">
        <v>84</v>
      </c>
      <c r="AY225" s="17" t="s">
        <v>140</v>
      </c>
      <c r="BE225" s="158">
        <f>IF(N225="základní",J225,0)</f>
        <v>0</v>
      </c>
      <c r="BF225" s="158">
        <f>IF(N225="snížená",J225,0)</f>
        <v>0</v>
      </c>
      <c r="BG225" s="158">
        <f>IF(N225="zákl. přenesená",J225,0)</f>
        <v>0</v>
      </c>
      <c r="BH225" s="158">
        <f>IF(N225="sníž. přenesená",J225,0)</f>
        <v>0</v>
      </c>
      <c r="BI225" s="158">
        <f>IF(N225="nulová",J225,0)</f>
        <v>0</v>
      </c>
      <c r="BJ225" s="17" t="s">
        <v>82</v>
      </c>
      <c r="BK225" s="158">
        <f>ROUND(I225*H225,2)</f>
        <v>0</v>
      </c>
      <c r="BL225" s="17" t="s">
        <v>147</v>
      </c>
      <c r="BM225" s="157" t="s">
        <v>306</v>
      </c>
    </row>
    <row r="226" spans="1:47" s="2" customFormat="1" ht="29.25">
      <c r="A226" s="32"/>
      <c r="B226" s="33"/>
      <c r="C226" s="32"/>
      <c r="D226" s="159" t="s">
        <v>149</v>
      </c>
      <c r="E226" s="32"/>
      <c r="F226" s="160" t="s">
        <v>1160</v>
      </c>
      <c r="G226" s="32"/>
      <c r="H226" s="32"/>
      <c r="I226" s="161"/>
      <c r="J226" s="32"/>
      <c r="K226" s="32"/>
      <c r="L226" s="33"/>
      <c r="M226" s="162"/>
      <c r="N226" s="163"/>
      <c r="O226" s="58"/>
      <c r="P226" s="58"/>
      <c r="Q226" s="58"/>
      <c r="R226" s="58"/>
      <c r="S226" s="58"/>
      <c r="T226" s="59"/>
      <c r="U226" s="32"/>
      <c r="V226" s="32"/>
      <c r="W226" s="32"/>
      <c r="X226" s="32"/>
      <c r="Y226" s="32"/>
      <c r="Z226" s="32"/>
      <c r="AA226" s="32"/>
      <c r="AB226" s="32"/>
      <c r="AC226" s="32"/>
      <c r="AD226" s="32"/>
      <c r="AE226" s="32"/>
      <c r="AT226" s="17" t="s">
        <v>149</v>
      </c>
      <c r="AU226" s="17" t="s">
        <v>84</v>
      </c>
    </row>
    <row r="227" spans="1:65" s="2" customFormat="1" ht="33" customHeight="1">
      <c r="A227" s="32"/>
      <c r="B227" s="144"/>
      <c r="C227" s="145" t="s">
        <v>409</v>
      </c>
      <c r="D227" s="145" t="s">
        <v>143</v>
      </c>
      <c r="E227" s="146" t="s">
        <v>1161</v>
      </c>
      <c r="F227" s="147" t="s">
        <v>1162</v>
      </c>
      <c r="G227" s="148" t="s">
        <v>342</v>
      </c>
      <c r="H227" s="149">
        <v>68.786</v>
      </c>
      <c r="I227" s="150"/>
      <c r="J227" s="151">
        <f>ROUND(I227*H227,2)</f>
        <v>0</v>
      </c>
      <c r="K227" s="152"/>
      <c r="L227" s="33"/>
      <c r="M227" s="153" t="s">
        <v>1</v>
      </c>
      <c r="N227" s="154" t="s">
        <v>39</v>
      </c>
      <c r="O227" s="58"/>
      <c r="P227" s="155">
        <f>O227*H227</f>
        <v>0</v>
      </c>
      <c r="Q227" s="155">
        <v>0</v>
      </c>
      <c r="R227" s="155">
        <f>Q227*H227</f>
        <v>0</v>
      </c>
      <c r="S227" s="155">
        <v>0</v>
      </c>
      <c r="T227" s="156">
        <f>S227*H227</f>
        <v>0</v>
      </c>
      <c r="U227" s="32"/>
      <c r="V227" s="32"/>
      <c r="W227" s="32"/>
      <c r="X227" s="32"/>
      <c r="Y227" s="32"/>
      <c r="Z227" s="32"/>
      <c r="AA227" s="32"/>
      <c r="AB227" s="32"/>
      <c r="AC227" s="32"/>
      <c r="AD227" s="32"/>
      <c r="AE227" s="32"/>
      <c r="AR227" s="157" t="s">
        <v>147</v>
      </c>
      <c r="AT227" s="157" t="s">
        <v>143</v>
      </c>
      <c r="AU227" s="157" t="s">
        <v>84</v>
      </c>
      <c r="AY227" s="17" t="s">
        <v>140</v>
      </c>
      <c r="BE227" s="158">
        <f>IF(N227="základní",J227,0)</f>
        <v>0</v>
      </c>
      <c r="BF227" s="158">
        <f>IF(N227="snížená",J227,0)</f>
        <v>0</v>
      </c>
      <c r="BG227" s="158">
        <f>IF(N227="zákl. přenesená",J227,0)</f>
        <v>0</v>
      </c>
      <c r="BH227" s="158">
        <f>IF(N227="sníž. přenesená",J227,0)</f>
        <v>0</v>
      </c>
      <c r="BI227" s="158">
        <f>IF(N227="nulová",J227,0)</f>
        <v>0</v>
      </c>
      <c r="BJ227" s="17" t="s">
        <v>82</v>
      </c>
      <c r="BK227" s="158">
        <f>ROUND(I227*H227,2)</f>
        <v>0</v>
      </c>
      <c r="BL227" s="17" t="s">
        <v>147</v>
      </c>
      <c r="BM227" s="157" t="s">
        <v>273</v>
      </c>
    </row>
    <row r="228" spans="1:47" s="2" customFormat="1" ht="19.5">
      <c r="A228" s="32"/>
      <c r="B228" s="33"/>
      <c r="C228" s="32"/>
      <c r="D228" s="159" t="s">
        <v>149</v>
      </c>
      <c r="E228" s="32"/>
      <c r="F228" s="160" t="s">
        <v>1162</v>
      </c>
      <c r="G228" s="32"/>
      <c r="H228" s="32"/>
      <c r="I228" s="161"/>
      <c r="J228" s="32"/>
      <c r="K228" s="32"/>
      <c r="L228" s="33"/>
      <c r="M228" s="162"/>
      <c r="N228" s="163"/>
      <c r="O228" s="58"/>
      <c r="P228" s="58"/>
      <c r="Q228" s="58"/>
      <c r="R228" s="58"/>
      <c r="S228" s="58"/>
      <c r="T228" s="59"/>
      <c r="U228" s="32"/>
      <c r="V228" s="32"/>
      <c r="W228" s="32"/>
      <c r="X228" s="32"/>
      <c r="Y228" s="32"/>
      <c r="Z228" s="32"/>
      <c r="AA228" s="32"/>
      <c r="AB228" s="32"/>
      <c r="AC228" s="32"/>
      <c r="AD228" s="32"/>
      <c r="AE228" s="32"/>
      <c r="AT228" s="17" t="s">
        <v>149</v>
      </c>
      <c r="AU228" s="17" t="s">
        <v>84</v>
      </c>
    </row>
    <row r="229" spans="1:65" s="2" customFormat="1" ht="44.25" customHeight="1">
      <c r="A229" s="32"/>
      <c r="B229" s="144"/>
      <c r="C229" s="145" t="s">
        <v>404</v>
      </c>
      <c r="D229" s="145" t="s">
        <v>143</v>
      </c>
      <c r="E229" s="146" t="s">
        <v>1163</v>
      </c>
      <c r="F229" s="147" t="s">
        <v>1164</v>
      </c>
      <c r="G229" s="148" t="s">
        <v>342</v>
      </c>
      <c r="H229" s="149">
        <v>1306.934</v>
      </c>
      <c r="I229" s="150"/>
      <c r="J229" s="151">
        <f>ROUND(I229*H229,2)</f>
        <v>0</v>
      </c>
      <c r="K229" s="152"/>
      <c r="L229" s="33"/>
      <c r="M229" s="153" t="s">
        <v>1</v>
      </c>
      <c r="N229" s="154" t="s">
        <v>39</v>
      </c>
      <c r="O229" s="58"/>
      <c r="P229" s="155">
        <f>O229*H229</f>
        <v>0</v>
      </c>
      <c r="Q229" s="155">
        <v>0</v>
      </c>
      <c r="R229" s="155">
        <f>Q229*H229</f>
        <v>0</v>
      </c>
      <c r="S229" s="155">
        <v>0</v>
      </c>
      <c r="T229" s="156">
        <f>S229*H229</f>
        <v>0</v>
      </c>
      <c r="U229" s="32"/>
      <c r="V229" s="32"/>
      <c r="W229" s="32"/>
      <c r="X229" s="32"/>
      <c r="Y229" s="32"/>
      <c r="Z229" s="32"/>
      <c r="AA229" s="32"/>
      <c r="AB229" s="32"/>
      <c r="AC229" s="32"/>
      <c r="AD229" s="32"/>
      <c r="AE229" s="32"/>
      <c r="AR229" s="157" t="s">
        <v>147</v>
      </c>
      <c r="AT229" s="157" t="s">
        <v>143</v>
      </c>
      <c r="AU229" s="157" t="s">
        <v>84</v>
      </c>
      <c r="AY229" s="17" t="s">
        <v>140</v>
      </c>
      <c r="BE229" s="158">
        <f>IF(N229="základní",J229,0)</f>
        <v>0</v>
      </c>
      <c r="BF229" s="158">
        <f>IF(N229="snížená",J229,0)</f>
        <v>0</v>
      </c>
      <c r="BG229" s="158">
        <f>IF(N229="zákl. přenesená",J229,0)</f>
        <v>0</v>
      </c>
      <c r="BH229" s="158">
        <f>IF(N229="sníž. přenesená",J229,0)</f>
        <v>0</v>
      </c>
      <c r="BI229" s="158">
        <f>IF(N229="nulová",J229,0)</f>
        <v>0</v>
      </c>
      <c r="BJ229" s="17" t="s">
        <v>82</v>
      </c>
      <c r="BK229" s="158">
        <f>ROUND(I229*H229,2)</f>
        <v>0</v>
      </c>
      <c r="BL229" s="17" t="s">
        <v>147</v>
      </c>
      <c r="BM229" s="157" t="s">
        <v>297</v>
      </c>
    </row>
    <row r="230" spans="1:47" s="2" customFormat="1" ht="29.25">
      <c r="A230" s="32"/>
      <c r="B230" s="33"/>
      <c r="C230" s="32"/>
      <c r="D230" s="159" t="s">
        <v>149</v>
      </c>
      <c r="E230" s="32"/>
      <c r="F230" s="160" t="s">
        <v>1164</v>
      </c>
      <c r="G230" s="32"/>
      <c r="H230" s="32"/>
      <c r="I230" s="161"/>
      <c r="J230" s="32"/>
      <c r="K230" s="32"/>
      <c r="L230" s="33"/>
      <c r="M230" s="162"/>
      <c r="N230" s="163"/>
      <c r="O230" s="58"/>
      <c r="P230" s="58"/>
      <c r="Q230" s="58"/>
      <c r="R230" s="58"/>
      <c r="S230" s="58"/>
      <c r="T230" s="59"/>
      <c r="U230" s="32"/>
      <c r="V230" s="32"/>
      <c r="W230" s="32"/>
      <c r="X230" s="32"/>
      <c r="Y230" s="32"/>
      <c r="Z230" s="32"/>
      <c r="AA230" s="32"/>
      <c r="AB230" s="32"/>
      <c r="AC230" s="32"/>
      <c r="AD230" s="32"/>
      <c r="AE230" s="32"/>
      <c r="AT230" s="17" t="s">
        <v>149</v>
      </c>
      <c r="AU230" s="17" t="s">
        <v>84</v>
      </c>
    </row>
    <row r="231" spans="2:51" s="13" customFormat="1" ht="12">
      <c r="B231" s="175"/>
      <c r="D231" s="159" t="s">
        <v>196</v>
      </c>
      <c r="E231" s="182" t="s">
        <v>1</v>
      </c>
      <c r="F231" s="176" t="s">
        <v>1302</v>
      </c>
      <c r="H231" s="177">
        <v>1306.934</v>
      </c>
      <c r="I231" s="178"/>
      <c r="L231" s="175"/>
      <c r="M231" s="179"/>
      <c r="N231" s="180"/>
      <c r="O231" s="180"/>
      <c r="P231" s="180"/>
      <c r="Q231" s="180"/>
      <c r="R231" s="180"/>
      <c r="S231" s="180"/>
      <c r="T231" s="181"/>
      <c r="AT231" s="182" t="s">
        <v>196</v>
      </c>
      <c r="AU231" s="182" t="s">
        <v>84</v>
      </c>
      <c r="AV231" s="13" t="s">
        <v>84</v>
      </c>
      <c r="AW231" s="13" t="s">
        <v>30</v>
      </c>
      <c r="AX231" s="13" t="s">
        <v>74</v>
      </c>
      <c r="AY231" s="182" t="s">
        <v>140</v>
      </c>
    </row>
    <row r="232" spans="2:51" s="14" customFormat="1" ht="12">
      <c r="B232" s="187"/>
      <c r="D232" s="159" t="s">
        <v>196</v>
      </c>
      <c r="E232" s="188" t="s">
        <v>1</v>
      </c>
      <c r="F232" s="189" t="s">
        <v>1059</v>
      </c>
      <c r="H232" s="190">
        <v>1306.934</v>
      </c>
      <c r="I232" s="191"/>
      <c r="L232" s="187"/>
      <c r="M232" s="192"/>
      <c r="N232" s="193"/>
      <c r="O232" s="193"/>
      <c r="P232" s="193"/>
      <c r="Q232" s="193"/>
      <c r="R232" s="193"/>
      <c r="S232" s="193"/>
      <c r="T232" s="194"/>
      <c r="AT232" s="188" t="s">
        <v>196</v>
      </c>
      <c r="AU232" s="188" t="s">
        <v>84</v>
      </c>
      <c r="AV232" s="14" t="s">
        <v>147</v>
      </c>
      <c r="AW232" s="14" t="s">
        <v>30</v>
      </c>
      <c r="AX232" s="14" t="s">
        <v>82</v>
      </c>
      <c r="AY232" s="188" t="s">
        <v>140</v>
      </c>
    </row>
    <row r="233" spans="2:63" s="12" customFormat="1" ht="22.9" customHeight="1">
      <c r="B233" s="131"/>
      <c r="D233" s="132" t="s">
        <v>73</v>
      </c>
      <c r="E233" s="142" t="s">
        <v>749</v>
      </c>
      <c r="F233" s="142" t="s">
        <v>750</v>
      </c>
      <c r="I233" s="134"/>
      <c r="J233" s="143">
        <f>BK233</f>
        <v>0</v>
      </c>
      <c r="L233" s="131"/>
      <c r="M233" s="136"/>
      <c r="N233" s="137"/>
      <c r="O233" s="137"/>
      <c r="P233" s="138">
        <f>SUM(P234:P235)</f>
        <v>0</v>
      </c>
      <c r="Q233" s="137"/>
      <c r="R233" s="138">
        <f>SUM(R234:R235)</f>
        <v>0</v>
      </c>
      <c r="S233" s="137"/>
      <c r="T233" s="139">
        <f>SUM(T234:T235)</f>
        <v>0</v>
      </c>
      <c r="AR233" s="132" t="s">
        <v>82</v>
      </c>
      <c r="AT233" s="140" t="s">
        <v>73</v>
      </c>
      <c r="AU233" s="140" t="s">
        <v>82</v>
      </c>
      <c r="AY233" s="132" t="s">
        <v>140</v>
      </c>
      <c r="BK233" s="141">
        <f>SUM(BK234:BK235)</f>
        <v>0</v>
      </c>
    </row>
    <row r="234" spans="1:65" s="2" customFormat="1" ht="44.25" customHeight="1">
      <c r="A234" s="32"/>
      <c r="B234" s="144"/>
      <c r="C234" s="145" t="s">
        <v>227</v>
      </c>
      <c r="D234" s="145" t="s">
        <v>143</v>
      </c>
      <c r="E234" s="146" t="s">
        <v>1266</v>
      </c>
      <c r="F234" s="147" t="s">
        <v>1267</v>
      </c>
      <c r="G234" s="148" t="s">
        <v>342</v>
      </c>
      <c r="H234" s="149">
        <v>250.112</v>
      </c>
      <c r="I234" s="150"/>
      <c r="J234" s="151">
        <f>ROUND(I234*H234,2)</f>
        <v>0</v>
      </c>
      <c r="K234" s="152"/>
      <c r="L234" s="33"/>
      <c r="M234" s="153" t="s">
        <v>1</v>
      </c>
      <c r="N234" s="154" t="s">
        <v>39</v>
      </c>
      <c r="O234" s="58"/>
      <c r="P234" s="155">
        <f>O234*H234</f>
        <v>0</v>
      </c>
      <c r="Q234" s="155">
        <v>0</v>
      </c>
      <c r="R234" s="155">
        <f>Q234*H234</f>
        <v>0</v>
      </c>
      <c r="S234" s="155">
        <v>0</v>
      </c>
      <c r="T234" s="156">
        <f>S234*H234</f>
        <v>0</v>
      </c>
      <c r="U234" s="32"/>
      <c r="V234" s="32"/>
      <c r="W234" s="32"/>
      <c r="X234" s="32"/>
      <c r="Y234" s="32"/>
      <c r="Z234" s="32"/>
      <c r="AA234" s="32"/>
      <c r="AB234" s="32"/>
      <c r="AC234" s="32"/>
      <c r="AD234" s="32"/>
      <c r="AE234" s="32"/>
      <c r="AR234" s="157" t="s">
        <v>147</v>
      </c>
      <c r="AT234" s="157" t="s">
        <v>143</v>
      </c>
      <c r="AU234" s="157" t="s">
        <v>84</v>
      </c>
      <c r="AY234" s="17" t="s">
        <v>140</v>
      </c>
      <c r="BE234" s="158">
        <f>IF(N234="základní",J234,0)</f>
        <v>0</v>
      </c>
      <c r="BF234" s="158">
        <f>IF(N234="snížená",J234,0)</f>
        <v>0</v>
      </c>
      <c r="BG234" s="158">
        <f>IF(N234="zákl. přenesená",J234,0)</f>
        <v>0</v>
      </c>
      <c r="BH234" s="158">
        <f>IF(N234="sníž. přenesená",J234,0)</f>
        <v>0</v>
      </c>
      <c r="BI234" s="158">
        <f>IF(N234="nulová",J234,0)</f>
        <v>0</v>
      </c>
      <c r="BJ234" s="17" t="s">
        <v>82</v>
      </c>
      <c r="BK234" s="158">
        <f>ROUND(I234*H234,2)</f>
        <v>0</v>
      </c>
      <c r="BL234" s="17" t="s">
        <v>147</v>
      </c>
      <c r="BM234" s="157" t="s">
        <v>289</v>
      </c>
    </row>
    <row r="235" spans="1:47" s="2" customFormat="1" ht="29.25">
      <c r="A235" s="32"/>
      <c r="B235" s="33"/>
      <c r="C235" s="32"/>
      <c r="D235" s="159" t="s">
        <v>149</v>
      </c>
      <c r="E235" s="32"/>
      <c r="F235" s="160" t="s">
        <v>1267</v>
      </c>
      <c r="G235" s="32"/>
      <c r="H235" s="32"/>
      <c r="I235" s="161"/>
      <c r="J235" s="32"/>
      <c r="K235" s="32"/>
      <c r="L235" s="33"/>
      <c r="M235" s="162"/>
      <c r="N235" s="163"/>
      <c r="O235" s="58"/>
      <c r="P235" s="58"/>
      <c r="Q235" s="58"/>
      <c r="R235" s="58"/>
      <c r="S235" s="58"/>
      <c r="T235" s="59"/>
      <c r="U235" s="32"/>
      <c r="V235" s="32"/>
      <c r="W235" s="32"/>
      <c r="X235" s="32"/>
      <c r="Y235" s="32"/>
      <c r="Z235" s="32"/>
      <c r="AA235" s="32"/>
      <c r="AB235" s="32"/>
      <c r="AC235" s="32"/>
      <c r="AD235" s="32"/>
      <c r="AE235" s="32"/>
      <c r="AT235" s="17" t="s">
        <v>149</v>
      </c>
      <c r="AU235" s="17" t="s">
        <v>84</v>
      </c>
    </row>
    <row r="236" spans="2:63" s="12" customFormat="1" ht="25.9" customHeight="1">
      <c r="B236" s="131"/>
      <c r="D236" s="132" t="s">
        <v>73</v>
      </c>
      <c r="E236" s="133" t="s">
        <v>1168</v>
      </c>
      <c r="F236" s="133" t="s">
        <v>1169</v>
      </c>
      <c r="I236" s="134"/>
      <c r="J236" s="135">
        <f>BK236</f>
        <v>0</v>
      </c>
      <c r="L236" s="131"/>
      <c r="M236" s="136"/>
      <c r="N236" s="137"/>
      <c r="O236" s="137"/>
      <c r="P236" s="138">
        <f>P237</f>
        <v>0</v>
      </c>
      <c r="Q236" s="137"/>
      <c r="R236" s="138">
        <f>R237</f>
        <v>0</v>
      </c>
      <c r="S236" s="137"/>
      <c r="T236" s="139">
        <f>T237</f>
        <v>0</v>
      </c>
      <c r="AR236" s="132" t="s">
        <v>84</v>
      </c>
      <c r="AT236" s="140" t="s">
        <v>73</v>
      </c>
      <c r="AU236" s="140" t="s">
        <v>74</v>
      </c>
      <c r="AY236" s="132" t="s">
        <v>140</v>
      </c>
      <c r="BK236" s="141">
        <f>BK237</f>
        <v>0</v>
      </c>
    </row>
    <row r="237" spans="2:63" s="12" customFormat="1" ht="22.9" customHeight="1">
      <c r="B237" s="131"/>
      <c r="D237" s="132" t="s">
        <v>73</v>
      </c>
      <c r="E237" s="142" t="s">
        <v>1170</v>
      </c>
      <c r="F237" s="142" t="s">
        <v>1171</v>
      </c>
      <c r="I237" s="134"/>
      <c r="J237" s="143">
        <f>BK237</f>
        <v>0</v>
      </c>
      <c r="L237" s="131"/>
      <c r="M237" s="136"/>
      <c r="N237" s="137"/>
      <c r="O237" s="137"/>
      <c r="P237" s="138">
        <f>SUM(P238:P255)</f>
        <v>0</v>
      </c>
      <c r="Q237" s="137"/>
      <c r="R237" s="138">
        <f>SUM(R238:R255)</f>
        <v>0</v>
      </c>
      <c r="S237" s="137"/>
      <c r="T237" s="139">
        <f>SUM(T238:T255)</f>
        <v>0</v>
      </c>
      <c r="AR237" s="132" t="s">
        <v>84</v>
      </c>
      <c r="AT237" s="140" t="s">
        <v>73</v>
      </c>
      <c r="AU237" s="140" t="s">
        <v>82</v>
      </c>
      <c r="AY237" s="132" t="s">
        <v>140</v>
      </c>
      <c r="BK237" s="141">
        <f>SUM(BK238:BK255)</f>
        <v>0</v>
      </c>
    </row>
    <row r="238" spans="1:65" s="2" customFormat="1" ht="33" customHeight="1">
      <c r="A238" s="32"/>
      <c r="B238" s="144"/>
      <c r="C238" s="145" t="s">
        <v>212</v>
      </c>
      <c r="D238" s="145" t="s">
        <v>143</v>
      </c>
      <c r="E238" s="146" t="s">
        <v>1268</v>
      </c>
      <c r="F238" s="147" t="s">
        <v>1269</v>
      </c>
      <c r="G238" s="148" t="s">
        <v>379</v>
      </c>
      <c r="H238" s="149">
        <v>95.04</v>
      </c>
      <c r="I238" s="150"/>
      <c r="J238" s="151">
        <f>ROUND(I238*H238,2)</f>
        <v>0</v>
      </c>
      <c r="K238" s="152"/>
      <c r="L238" s="33"/>
      <c r="M238" s="153" t="s">
        <v>1</v>
      </c>
      <c r="N238" s="154" t="s">
        <v>39</v>
      </c>
      <c r="O238" s="58"/>
      <c r="P238" s="155">
        <f>O238*H238</f>
        <v>0</v>
      </c>
      <c r="Q238" s="155">
        <v>0</v>
      </c>
      <c r="R238" s="155">
        <f>Q238*H238</f>
        <v>0</v>
      </c>
      <c r="S238" s="155">
        <v>0</v>
      </c>
      <c r="T238" s="156">
        <f>S238*H238</f>
        <v>0</v>
      </c>
      <c r="U238" s="32"/>
      <c r="V238" s="32"/>
      <c r="W238" s="32"/>
      <c r="X238" s="32"/>
      <c r="Y238" s="32"/>
      <c r="Z238" s="32"/>
      <c r="AA238" s="32"/>
      <c r="AB238" s="32"/>
      <c r="AC238" s="32"/>
      <c r="AD238" s="32"/>
      <c r="AE238" s="32"/>
      <c r="AR238" s="157" t="s">
        <v>301</v>
      </c>
      <c r="AT238" s="157" t="s">
        <v>143</v>
      </c>
      <c r="AU238" s="157" t="s">
        <v>84</v>
      </c>
      <c r="AY238" s="17" t="s">
        <v>140</v>
      </c>
      <c r="BE238" s="158">
        <f>IF(N238="základní",J238,0)</f>
        <v>0</v>
      </c>
      <c r="BF238" s="158">
        <f>IF(N238="snížená",J238,0)</f>
        <v>0</v>
      </c>
      <c r="BG238" s="158">
        <f>IF(N238="zákl. přenesená",J238,0)</f>
        <v>0</v>
      </c>
      <c r="BH238" s="158">
        <f>IF(N238="sníž. přenesená",J238,0)</f>
        <v>0</v>
      </c>
      <c r="BI238" s="158">
        <f>IF(N238="nulová",J238,0)</f>
        <v>0</v>
      </c>
      <c r="BJ238" s="17" t="s">
        <v>82</v>
      </c>
      <c r="BK238" s="158">
        <f>ROUND(I238*H238,2)</f>
        <v>0</v>
      </c>
      <c r="BL238" s="17" t="s">
        <v>301</v>
      </c>
      <c r="BM238" s="157" t="s">
        <v>186</v>
      </c>
    </row>
    <row r="239" spans="1:47" s="2" customFormat="1" ht="19.5">
      <c r="A239" s="32"/>
      <c r="B239" s="33"/>
      <c r="C239" s="32"/>
      <c r="D239" s="159" t="s">
        <v>149</v>
      </c>
      <c r="E239" s="32"/>
      <c r="F239" s="160" t="s">
        <v>1269</v>
      </c>
      <c r="G239" s="32"/>
      <c r="H239" s="32"/>
      <c r="I239" s="161"/>
      <c r="J239" s="32"/>
      <c r="K239" s="32"/>
      <c r="L239" s="33"/>
      <c r="M239" s="162"/>
      <c r="N239" s="163"/>
      <c r="O239" s="58"/>
      <c r="P239" s="58"/>
      <c r="Q239" s="58"/>
      <c r="R239" s="58"/>
      <c r="S239" s="58"/>
      <c r="T239" s="59"/>
      <c r="U239" s="32"/>
      <c r="V239" s="32"/>
      <c r="W239" s="32"/>
      <c r="X239" s="32"/>
      <c r="Y239" s="32"/>
      <c r="Z239" s="32"/>
      <c r="AA239" s="32"/>
      <c r="AB239" s="32"/>
      <c r="AC239" s="32"/>
      <c r="AD239" s="32"/>
      <c r="AE239" s="32"/>
      <c r="AT239" s="17" t="s">
        <v>149</v>
      </c>
      <c r="AU239" s="17" t="s">
        <v>84</v>
      </c>
    </row>
    <row r="240" spans="2:51" s="13" customFormat="1" ht="12">
      <c r="B240" s="175"/>
      <c r="D240" s="159" t="s">
        <v>196</v>
      </c>
      <c r="E240" s="182" t="s">
        <v>1</v>
      </c>
      <c r="F240" s="176" t="s">
        <v>1303</v>
      </c>
      <c r="H240" s="177">
        <v>95.04</v>
      </c>
      <c r="I240" s="178"/>
      <c r="L240" s="175"/>
      <c r="M240" s="179"/>
      <c r="N240" s="180"/>
      <c r="O240" s="180"/>
      <c r="P240" s="180"/>
      <c r="Q240" s="180"/>
      <c r="R240" s="180"/>
      <c r="S240" s="180"/>
      <c r="T240" s="181"/>
      <c r="AT240" s="182" t="s">
        <v>196</v>
      </c>
      <c r="AU240" s="182" t="s">
        <v>84</v>
      </c>
      <c r="AV240" s="13" t="s">
        <v>84</v>
      </c>
      <c r="AW240" s="13" t="s">
        <v>30</v>
      </c>
      <c r="AX240" s="13" t="s">
        <v>74</v>
      </c>
      <c r="AY240" s="182" t="s">
        <v>140</v>
      </c>
    </row>
    <row r="241" spans="2:51" s="14" customFormat="1" ht="12">
      <c r="B241" s="187"/>
      <c r="D241" s="159" t="s">
        <v>196</v>
      </c>
      <c r="E241" s="188" t="s">
        <v>1</v>
      </c>
      <c r="F241" s="189" t="s">
        <v>1059</v>
      </c>
      <c r="H241" s="190">
        <v>95.04</v>
      </c>
      <c r="I241" s="191"/>
      <c r="L241" s="187"/>
      <c r="M241" s="192"/>
      <c r="N241" s="193"/>
      <c r="O241" s="193"/>
      <c r="P241" s="193"/>
      <c r="Q241" s="193"/>
      <c r="R241" s="193"/>
      <c r="S241" s="193"/>
      <c r="T241" s="194"/>
      <c r="AT241" s="188" t="s">
        <v>196</v>
      </c>
      <c r="AU241" s="188" t="s">
        <v>84</v>
      </c>
      <c r="AV241" s="14" t="s">
        <v>147</v>
      </c>
      <c r="AW241" s="14" t="s">
        <v>30</v>
      </c>
      <c r="AX241" s="14" t="s">
        <v>82</v>
      </c>
      <c r="AY241" s="188" t="s">
        <v>140</v>
      </c>
    </row>
    <row r="242" spans="1:65" s="2" customFormat="1" ht="16.5" customHeight="1">
      <c r="A242" s="32"/>
      <c r="B242" s="144"/>
      <c r="C242" s="164" t="s">
        <v>237</v>
      </c>
      <c r="D242" s="164" t="s">
        <v>160</v>
      </c>
      <c r="E242" s="165" t="s">
        <v>1271</v>
      </c>
      <c r="F242" s="166" t="s">
        <v>1272</v>
      </c>
      <c r="G242" s="167" t="s">
        <v>342</v>
      </c>
      <c r="H242" s="168">
        <v>0.181</v>
      </c>
      <c r="I242" s="169"/>
      <c r="J242" s="170">
        <f>ROUND(I242*H242,2)</f>
        <v>0</v>
      </c>
      <c r="K242" s="171"/>
      <c r="L242" s="172"/>
      <c r="M242" s="173" t="s">
        <v>1</v>
      </c>
      <c r="N242" s="174" t="s">
        <v>39</v>
      </c>
      <c r="O242" s="58"/>
      <c r="P242" s="155">
        <f>O242*H242</f>
        <v>0</v>
      </c>
      <c r="Q242" s="155">
        <v>0</v>
      </c>
      <c r="R242" s="155">
        <f>Q242*H242</f>
        <v>0</v>
      </c>
      <c r="S242" s="155">
        <v>0</v>
      </c>
      <c r="T242" s="156">
        <f>S242*H242</f>
        <v>0</v>
      </c>
      <c r="U242" s="32"/>
      <c r="V242" s="32"/>
      <c r="W242" s="32"/>
      <c r="X242" s="32"/>
      <c r="Y242" s="32"/>
      <c r="Z242" s="32"/>
      <c r="AA242" s="32"/>
      <c r="AB242" s="32"/>
      <c r="AC242" s="32"/>
      <c r="AD242" s="32"/>
      <c r="AE242" s="32"/>
      <c r="AR242" s="157" t="s">
        <v>237</v>
      </c>
      <c r="AT242" s="157" t="s">
        <v>160</v>
      </c>
      <c r="AU242" s="157" t="s">
        <v>84</v>
      </c>
      <c r="AY242" s="17" t="s">
        <v>140</v>
      </c>
      <c r="BE242" s="158">
        <f>IF(N242="základní",J242,0)</f>
        <v>0</v>
      </c>
      <c r="BF242" s="158">
        <f>IF(N242="snížená",J242,0)</f>
        <v>0</v>
      </c>
      <c r="BG242" s="158">
        <f>IF(N242="zákl. přenesená",J242,0)</f>
        <v>0</v>
      </c>
      <c r="BH242" s="158">
        <f>IF(N242="sníž. přenesená",J242,0)</f>
        <v>0</v>
      </c>
      <c r="BI242" s="158">
        <f>IF(N242="nulová",J242,0)</f>
        <v>0</v>
      </c>
      <c r="BJ242" s="17" t="s">
        <v>82</v>
      </c>
      <c r="BK242" s="158">
        <f>ROUND(I242*H242,2)</f>
        <v>0</v>
      </c>
      <c r="BL242" s="17" t="s">
        <v>301</v>
      </c>
      <c r="BM242" s="157" t="s">
        <v>178</v>
      </c>
    </row>
    <row r="243" spans="1:47" s="2" customFormat="1" ht="12">
      <c r="A243" s="32"/>
      <c r="B243" s="33"/>
      <c r="C243" s="32"/>
      <c r="D243" s="159" t="s">
        <v>149</v>
      </c>
      <c r="E243" s="32"/>
      <c r="F243" s="160" t="s">
        <v>1272</v>
      </c>
      <c r="G243" s="32"/>
      <c r="H243" s="32"/>
      <c r="I243" s="161"/>
      <c r="J243" s="32"/>
      <c r="K243" s="32"/>
      <c r="L243" s="33"/>
      <c r="M243" s="162"/>
      <c r="N243" s="163"/>
      <c r="O243" s="58"/>
      <c r="P243" s="58"/>
      <c r="Q243" s="58"/>
      <c r="R243" s="58"/>
      <c r="S243" s="58"/>
      <c r="T243" s="59"/>
      <c r="U243" s="32"/>
      <c r="V243" s="32"/>
      <c r="W243" s="32"/>
      <c r="X243" s="32"/>
      <c r="Y243" s="32"/>
      <c r="Z243" s="32"/>
      <c r="AA243" s="32"/>
      <c r="AB243" s="32"/>
      <c r="AC243" s="32"/>
      <c r="AD243" s="32"/>
      <c r="AE243" s="32"/>
      <c r="AT243" s="17" t="s">
        <v>149</v>
      </c>
      <c r="AU243" s="17" t="s">
        <v>84</v>
      </c>
    </row>
    <row r="244" spans="2:51" s="13" customFormat="1" ht="12">
      <c r="B244" s="175"/>
      <c r="D244" s="159" t="s">
        <v>196</v>
      </c>
      <c r="E244" s="182" t="s">
        <v>1</v>
      </c>
      <c r="F244" s="176" t="s">
        <v>1304</v>
      </c>
      <c r="H244" s="177">
        <v>0.181</v>
      </c>
      <c r="I244" s="178"/>
      <c r="L244" s="175"/>
      <c r="M244" s="179"/>
      <c r="N244" s="180"/>
      <c r="O244" s="180"/>
      <c r="P244" s="180"/>
      <c r="Q244" s="180"/>
      <c r="R244" s="180"/>
      <c r="S244" s="180"/>
      <c r="T244" s="181"/>
      <c r="AT244" s="182" t="s">
        <v>196</v>
      </c>
      <c r="AU244" s="182" t="s">
        <v>84</v>
      </c>
      <c r="AV244" s="13" t="s">
        <v>84</v>
      </c>
      <c r="AW244" s="13" t="s">
        <v>30</v>
      </c>
      <c r="AX244" s="13" t="s">
        <v>74</v>
      </c>
      <c r="AY244" s="182" t="s">
        <v>140</v>
      </c>
    </row>
    <row r="245" spans="2:51" s="14" customFormat="1" ht="12">
      <c r="B245" s="187"/>
      <c r="D245" s="159" t="s">
        <v>196</v>
      </c>
      <c r="E245" s="188" t="s">
        <v>1</v>
      </c>
      <c r="F245" s="189" t="s">
        <v>1059</v>
      </c>
      <c r="H245" s="190">
        <v>0.181</v>
      </c>
      <c r="I245" s="191"/>
      <c r="L245" s="187"/>
      <c r="M245" s="192"/>
      <c r="N245" s="193"/>
      <c r="O245" s="193"/>
      <c r="P245" s="193"/>
      <c r="Q245" s="193"/>
      <c r="R245" s="193"/>
      <c r="S245" s="193"/>
      <c r="T245" s="194"/>
      <c r="AT245" s="188" t="s">
        <v>196</v>
      </c>
      <c r="AU245" s="188" t="s">
        <v>84</v>
      </c>
      <c r="AV245" s="14" t="s">
        <v>147</v>
      </c>
      <c r="AW245" s="14" t="s">
        <v>30</v>
      </c>
      <c r="AX245" s="14" t="s">
        <v>82</v>
      </c>
      <c r="AY245" s="188" t="s">
        <v>140</v>
      </c>
    </row>
    <row r="246" spans="1:65" s="2" customFormat="1" ht="24.2" customHeight="1">
      <c r="A246" s="32"/>
      <c r="B246" s="144"/>
      <c r="C246" s="164" t="s">
        <v>435</v>
      </c>
      <c r="D246" s="164" t="s">
        <v>160</v>
      </c>
      <c r="E246" s="165" t="s">
        <v>1274</v>
      </c>
      <c r="F246" s="166" t="s">
        <v>1275</v>
      </c>
      <c r="G246" s="167" t="s">
        <v>1084</v>
      </c>
      <c r="H246" s="168">
        <v>0.181</v>
      </c>
      <c r="I246" s="169"/>
      <c r="J246" s="170">
        <f>ROUND(I246*H246,2)</f>
        <v>0</v>
      </c>
      <c r="K246" s="171"/>
      <c r="L246" s="172"/>
      <c r="M246" s="173" t="s">
        <v>1</v>
      </c>
      <c r="N246" s="174" t="s">
        <v>39</v>
      </c>
      <c r="O246" s="58"/>
      <c r="P246" s="155">
        <f>O246*H246</f>
        <v>0</v>
      </c>
      <c r="Q246" s="155">
        <v>0</v>
      </c>
      <c r="R246" s="155">
        <f>Q246*H246</f>
        <v>0</v>
      </c>
      <c r="S246" s="155">
        <v>0</v>
      </c>
      <c r="T246" s="156">
        <f>S246*H246</f>
        <v>0</v>
      </c>
      <c r="U246" s="32"/>
      <c r="V246" s="32"/>
      <c r="W246" s="32"/>
      <c r="X246" s="32"/>
      <c r="Y246" s="32"/>
      <c r="Z246" s="32"/>
      <c r="AA246" s="32"/>
      <c r="AB246" s="32"/>
      <c r="AC246" s="32"/>
      <c r="AD246" s="32"/>
      <c r="AE246" s="32"/>
      <c r="AR246" s="157" t="s">
        <v>237</v>
      </c>
      <c r="AT246" s="157" t="s">
        <v>160</v>
      </c>
      <c r="AU246" s="157" t="s">
        <v>84</v>
      </c>
      <c r="AY246" s="17" t="s">
        <v>140</v>
      </c>
      <c r="BE246" s="158">
        <f>IF(N246="základní",J246,0)</f>
        <v>0</v>
      </c>
      <c r="BF246" s="158">
        <f>IF(N246="snížená",J246,0)</f>
        <v>0</v>
      </c>
      <c r="BG246" s="158">
        <f>IF(N246="zákl. přenesená",J246,0)</f>
        <v>0</v>
      </c>
      <c r="BH246" s="158">
        <f>IF(N246="sníž. přenesená",J246,0)</f>
        <v>0</v>
      </c>
      <c r="BI246" s="158">
        <f>IF(N246="nulová",J246,0)</f>
        <v>0</v>
      </c>
      <c r="BJ246" s="17" t="s">
        <v>82</v>
      </c>
      <c r="BK246" s="158">
        <f>ROUND(I246*H246,2)</f>
        <v>0</v>
      </c>
      <c r="BL246" s="17" t="s">
        <v>301</v>
      </c>
      <c r="BM246" s="157" t="s">
        <v>159</v>
      </c>
    </row>
    <row r="247" spans="1:47" s="2" customFormat="1" ht="19.5">
      <c r="A247" s="32"/>
      <c r="B247" s="33"/>
      <c r="C247" s="32"/>
      <c r="D247" s="159" t="s">
        <v>149</v>
      </c>
      <c r="E247" s="32"/>
      <c r="F247" s="160" t="s">
        <v>1275</v>
      </c>
      <c r="G247" s="32"/>
      <c r="H247" s="32"/>
      <c r="I247" s="161"/>
      <c r="J247" s="32"/>
      <c r="K247" s="32"/>
      <c r="L247" s="33"/>
      <c r="M247" s="162"/>
      <c r="N247" s="163"/>
      <c r="O247" s="58"/>
      <c r="P247" s="58"/>
      <c r="Q247" s="58"/>
      <c r="R247" s="58"/>
      <c r="S247" s="58"/>
      <c r="T247" s="59"/>
      <c r="U247" s="32"/>
      <c r="V247" s="32"/>
      <c r="W247" s="32"/>
      <c r="X247" s="32"/>
      <c r="Y247" s="32"/>
      <c r="Z247" s="32"/>
      <c r="AA247" s="32"/>
      <c r="AB247" s="32"/>
      <c r="AC247" s="32"/>
      <c r="AD247" s="32"/>
      <c r="AE247" s="32"/>
      <c r="AT247" s="17" t="s">
        <v>149</v>
      </c>
      <c r="AU247" s="17" t="s">
        <v>84</v>
      </c>
    </row>
    <row r="248" spans="2:51" s="13" customFormat="1" ht="12">
      <c r="B248" s="175"/>
      <c r="D248" s="159" t="s">
        <v>196</v>
      </c>
      <c r="E248" s="182" t="s">
        <v>1</v>
      </c>
      <c r="F248" s="176" t="s">
        <v>1304</v>
      </c>
      <c r="H248" s="177">
        <v>0.181</v>
      </c>
      <c r="I248" s="178"/>
      <c r="L248" s="175"/>
      <c r="M248" s="179"/>
      <c r="N248" s="180"/>
      <c r="O248" s="180"/>
      <c r="P248" s="180"/>
      <c r="Q248" s="180"/>
      <c r="R248" s="180"/>
      <c r="S248" s="180"/>
      <c r="T248" s="181"/>
      <c r="AT248" s="182" t="s">
        <v>196</v>
      </c>
      <c r="AU248" s="182" t="s">
        <v>84</v>
      </c>
      <c r="AV248" s="13" t="s">
        <v>84</v>
      </c>
      <c r="AW248" s="13" t="s">
        <v>30</v>
      </c>
      <c r="AX248" s="13" t="s">
        <v>74</v>
      </c>
      <c r="AY248" s="182" t="s">
        <v>140</v>
      </c>
    </row>
    <row r="249" spans="2:51" s="14" customFormat="1" ht="12">
      <c r="B249" s="187"/>
      <c r="D249" s="159" t="s">
        <v>196</v>
      </c>
      <c r="E249" s="188" t="s">
        <v>1</v>
      </c>
      <c r="F249" s="189" t="s">
        <v>1059</v>
      </c>
      <c r="H249" s="190">
        <v>0.181</v>
      </c>
      <c r="I249" s="191"/>
      <c r="L249" s="187"/>
      <c r="M249" s="192"/>
      <c r="N249" s="193"/>
      <c r="O249" s="193"/>
      <c r="P249" s="193"/>
      <c r="Q249" s="193"/>
      <c r="R249" s="193"/>
      <c r="S249" s="193"/>
      <c r="T249" s="194"/>
      <c r="AT249" s="188" t="s">
        <v>196</v>
      </c>
      <c r="AU249" s="188" t="s">
        <v>84</v>
      </c>
      <c r="AV249" s="14" t="s">
        <v>147</v>
      </c>
      <c r="AW249" s="14" t="s">
        <v>30</v>
      </c>
      <c r="AX249" s="14" t="s">
        <v>82</v>
      </c>
      <c r="AY249" s="188" t="s">
        <v>140</v>
      </c>
    </row>
    <row r="250" spans="1:65" s="2" customFormat="1" ht="49.15" customHeight="1">
      <c r="A250" s="32"/>
      <c r="B250" s="144"/>
      <c r="C250" s="145" t="s">
        <v>242</v>
      </c>
      <c r="D250" s="145" t="s">
        <v>143</v>
      </c>
      <c r="E250" s="146" t="s">
        <v>1203</v>
      </c>
      <c r="F250" s="147" t="s">
        <v>1204</v>
      </c>
      <c r="G250" s="148" t="s">
        <v>342</v>
      </c>
      <c r="H250" s="149">
        <v>0.184</v>
      </c>
      <c r="I250" s="150"/>
      <c r="J250" s="151">
        <f>ROUND(I250*H250,2)</f>
        <v>0</v>
      </c>
      <c r="K250" s="152"/>
      <c r="L250" s="33"/>
      <c r="M250" s="153" t="s">
        <v>1</v>
      </c>
      <c r="N250" s="154" t="s">
        <v>39</v>
      </c>
      <c r="O250" s="58"/>
      <c r="P250" s="155">
        <f>O250*H250</f>
        <v>0</v>
      </c>
      <c r="Q250" s="155">
        <v>0</v>
      </c>
      <c r="R250" s="155">
        <f>Q250*H250</f>
        <v>0</v>
      </c>
      <c r="S250" s="155">
        <v>0</v>
      </c>
      <c r="T250" s="156">
        <f>S250*H250</f>
        <v>0</v>
      </c>
      <c r="U250" s="32"/>
      <c r="V250" s="32"/>
      <c r="W250" s="32"/>
      <c r="X250" s="32"/>
      <c r="Y250" s="32"/>
      <c r="Z250" s="32"/>
      <c r="AA250" s="32"/>
      <c r="AB250" s="32"/>
      <c r="AC250" s="32"/>
      <c r="AD250" s="32"/>
      <c r="AE250" s="32"/>
      <c r="AR250" s="157" t="s">
        <v>301</v>
      </c>
      <c r="AT250" s="157" t="s">
        <v>143</v>
      </c>
      <c r="AU250" s="157" t="s">
        <v>84</v>
      </c>
      <c r="AY250" s="17" t="s">
        <v>140</v>
      </c>
      <c r="BE250" s="158">
        <f>IF(N250="základní",J250,0)</f>
        <v>0</v>
      </c>
      <c r="BF250" s="158">
        <f>IF(N250="snížená",J250,0)</f>
        <v>0</v>
      </c>
      <c r="BG250" s="158">
        <f>IF(N250="zákl. přenesená",J250,0)</f>
        <v>0</v>
      </c>
      <c r="BH250" s="158">
        <f>IF(N250="sníž. přenesená",J250,0)</f>
        <v>0</v>
      </c>
      <c r="BI250" s="158">
        <f>IF(N250="nulová",J250,0)</f>
        <v>0</v>
      </c>
      <c r="BJ250" s="17" t="s">
        <v>82</v>
      </c>
      <c r="BK250" s="158">
        <f>ROUND(I250*H250,2)</f>
        <v>0</v>
      </c>
      <c r="BL250" s="17" t="s">
        <v>301</v>
      </c>
      <c r="BM250" s="157" t="s">
        <v>232</v>
      </c>
    </row>
    <row r="251" spans="1:47" s="2" customFormat="1" ht="29.25">
      <c r="A251" s="32"/>
      <c r="B251" s="33"/>
      <c r="C251" s="32"/>
      <c r="D251" s="159" t="s">
        <v>149</v>
      </c>
      <c r="E251" s="32"/>
      <c r="F251" s="160" t="s">
        <v>1204</v>
      </c>
      <c r="G251" s="32"/>
      <c r="H251" s="32"/>
      <c r="I251" s="161"/>
      <c r="J251" s="32"/>
      <c r="K251" s="32"/>
      <c r="L251" s="33"/>
      <c r="M251" s="162"/>
      <c r="N251" s="163"/>
      <c r="O251" s="58"/>
      <c r="P251" s="58"/>
      <c r="Q251" s="58"/>
      <c r="R251" s="58"/>
      <c r="S251" s="58"/>
      <c r="T251" s="59"/>
      <c r="U251" s="32"/>
      <c r="V251" s="32"/>
      <c r="W251" s="32"/>
      <c r="X251" s="32"/>
      <c r="Y251" s="32"/>
      <c r="Z251" s="32"/>
      <c r="AA251" s="32"/>
      <c r="AB251" s="32"/>
      <c r="AC251" s="32"/>
      <c r="AD251" s="32"/>
      <c r="AE251" s="32"/>
      <c r="AT251" s="17" t="s">
        <v>149</v>
      </c>
      <c r="AU251" s="17" t="s">
        <v>84</v>
      </c>
    </row>
    <row r="252" spans="1:65" s="2" customFormat="1" ht="62.65" customHeight="1">
      <c r="A252" s="32"/>
      <c r="B252" s="144"/>
      <c r="C252" s="145" t="s">
        <v>246</v>
      </c>
      <c r="D252" s="145" t="s">
        <v>143</v>
      </c>
      <c r="E252" s="146" t="s">
        <v>1206</v>
      </c>
      <c r="F252" s="147" t="s">
        <v>1207</v>
      </c>
      <c r="G252" s="148" t="s">
        <v>342</v>
      </c>
      <c r="H252" s="149">
        <v>3.496</v>
      </c>
      <c r="I252" s="150"/>
      <c r="J252" s="151">
        <f>ROUND(I252*H252,2)</f>
        <v>0</v>
      </c>
      <c r="K252" s="152"/>
      <c r="L252" s="33"/>
      <c r="M252" s="153" t="s">
        <v>1</v>
      </c>
      <c r="N252" s="154" t="s">
        <v>39</v>
      </c>
      <c r="O252" s="58"/>
      <c r="P252" s="155">
        <f>O252*H252</f>
        <v>0</v>
      </c>
      <c r="Q252" s="155">
        <v>0</v>
      </c>
      <c r="R252" s="155">
        <f>Q252*H252</f>
        <v>0</v>
      </c>
      <c r="S252" s="155">
        <v>0</v>
      </c>
      <c r="T252" s="156">
        <f>S252*H252</f>
        <v>0</v>
      </c>
      <c r="U252" s="32"/>
      <c r="V252" s="32"/>
      <c r="W252" s="32"/>
      <c r="X252" s="32"/>
      <c r="Y252" s="32"/>
      <c r="Z252" s="32"/>
      <c r="AA252" s="32"/>
      <c r="AB252" s="32"/>
      <c r="AC252" s="32"/>
      <c r="AD252" s="32"/>
      <c r="AE252" s="32"/>
      <c r="AR252" s="157" t="s">
        <v>301</v>
      </c>
      <c r="AT252" s="157" t="s">
        <v>143</v>
      </c>
      <c r="AU252" s="157" t="s">
        <v>84</v>
      </c>
      <c r="AY252" s="17" t="s">
        <v>140</v>
      </c>
      <c r="BE252" s="158">
        <f>IF(N252="základní",J252,0)</f>
        <v>0</v>
      </c>
      <c r="BF252" s="158">
        <f>IF(N252="snížená",J252,0)</f>
        <v>0</v>
      </c>
      <c r="BG252" s="158">
        <f>IF(N252="zákl. přenesená",J252,0)</f>
        <v>0</v>
      </c>
      <c r="BH252" s="158">
        <f>IF(N252="sníž. přenesená",J252,0)</f>
        <v>0</v>
      </c>
      <c r="BI252" s="158">
        <f>IF(N252="nulová",J252,0)</f>
        <v>0</v>
      </c>
      <c r="BJ252" s="17" t="s">
        <v>82</v>
      </c>
      <c r="BK252" s="158">
        <f>ROUND(I252*H252,2)</f>
        <v>0</v>
      </c>
      <c r="BL252" s="17" t="s">
        <v>301</v>
      </c>
      <c r="BM252" s="157" t="s">
        <v>256</v>
      </c>
    </row>
    <row r="253" spans="1:47" s="2" customFormat="1" ht="39">
      <c r="A253" s="32"/>
      <c r="B253" s="33"/>
      <c r="C253" s="32"/>
      <c r="D253" s="159" t="s">
        <v>149</v>
      </c>
      <c r="E253" s="32"/>
      <c r="F253" s="160" t="s">
        <v>1207</v>
      </c>
      <c r="G253" s="32"/>
      <c r="H253" s="32"/>
      <c r="I253" s="161"/>
      <c r="J253" s="32"/>
      <c r="K253" s="32"/>
      <c r="L253" s="33"/>
      <c r="M253" s="162"/>
      <c r="N253" s="163"/>
      <c r="O253" s="58"/>
      <c r="P253" s="58"/>
      <c r="Q253" s="58"/>
      <c r="R253" s="58"/>
      <c r="S253" s="58"/>
      <c r="T253" s="59"/>
      <c r="U253" s="32"/>
      <c r="V253" s="32"/>
      <c r="W253" s="32"/>
      <c r="X253" s="32"/>
      <c r="Y253" s="32"/>
      <c r="Z253" s="32"/>
      <c r="AA253" s="32"/>
      <c r="AB253" s="32"/>
      <c r="AC253" s="32"/>
      <c r="AD253" s="32"/>
      <c r="AE253" s="32"/>
      <c r="AT253" s="17" t="s">
        <v>149</v>
      </c>
      <c r="AU253" s="17" t="s">
        <v>84</v>
      </c>
    </row>
    <row r="254" spans="2:51" s="13" customFormat="1" ht="12">
      <c r="B254" s="175"/>
      <c r="D254" s="159" t="s">
        <v>196</v>
      </c>
      <c r="E254" s="182" t="s">
        <v>1</v>
      </c>
      <c r="F254" s="176" t="s">
        <v>1305</v>
      </c>
      <c r="H254" s="177">
        <v>3.496</v>
      </c>
      <c r="I254" s="178"/>
      <c r="L254" s="175"/>
      <c r="M254" s="179"/>
      <c r="N254" s="180"/>
      <c r="O254" s="180"/>
      <c r="P254" s="180"/>
      <c r="Q254" s="180"/>
      <c r="R254" s="180"/>
      <c r="S254" s="180"/>
      <c r="T254" s="181"/>
      <c r="AT254" s="182" t="s">
        <v>196</v>
      </c>
      <c r="AU254" s="182" t="s">
        <v>84</v>
      </c>
      <c r="AV254" s="13" t="s">
        <v>84</v>
      </c>
      <c r="AW254" s="13" t="s">
        <v>30</v>
      </c>
      <c r="AX254" s="13" t="s">
        <v>74</v>
      </c>
      <c r="AY254" s="182" t="s">
        <v>140</v>
      </c>
    </row>
    <row r="255" spans="2:51" s="14" customFormat="1" ht="12">
      <c r="B255" s="187"/>
      <c r="D255" s="159" t="s">
        <v>196</v>
      </c>
      <c r="E255" s="188" t="s">
        <v>1</v>
      </c>
      <c r="F255" s="189" t="s">
        <v>1059</v>
      </c>
      <c r="H255" s="190">
        <v>3.496</v>
      </c>
      <c r="I255" s="191"/>
      <c r="L255" s="187"/>
      <c r="M255" s="192"/>
      <c r="N255" s="193"/>
      <c r="O255" s="193"/>
      <c r="P255" s="193"/>
      <c r="Q255" s="193"/>
      <c r="R255" s="193"/>
      <c r="S255" s="193"/>
      <c r="T255" s="194"/>
      <c r="AT255" s="188" t="s">
        <v>196</v>
      </c>
      <c r="AU255" s="188" t="s">
        <v>84</v>
      </c>
      <c r="AV255" s="14" t="s">
        <v>147</v>
      </c>
      <c r="AW255" s="14" t="s">
        <v>30</v>
      </c>
      <c r="AX255" s="14" t="s">
        <v>82</v>
      </c>
      <c r="AY255" s="188" t="s">
        <v>140</v>
      </c>
    </row>
    <row r="256" spans="2:63" s="12" customFormat="1" ht="25.9" customHeight="1">
      <c r="B256" s="131"/>
      <c r="D256" s="132" t="s">
        <v>73</v>
      </c>
      <c r="E256" s="133" t="s">
        <v>355</v>
      </c>
      <c r="F256" s="133" t="s">
        <v>356</v>
      </c>
      <c r="I256" s="134"/>
      <c r="J256" s="135">
        <f>BK256</f>
        <v>0</v>
      </c>
      <c r="L256" s="131"/>
      <c r="M256" s="136"/>
      <c r="N256" s="137"/>
      <c r="O256" s="137"/>
      <c r="P256" s="138">
        <f>SUM(P257:P260)</f>
        <v>0</v>
      </c>
      <c r="Q256" s="137"/>
      <c r="R256" s="138">
        <f>SUM(R257:R260)</f>
        <v>0</v>
      </c>
      <c r="S256" s="137"/>
      <c r="T256" s="139">
        <f>SUM(T257:T260)</f>
        <v>0</v>
      </c>
      <c r="AR256" s="132" t="s">
        <v>151</v>
      </c>
      <c r="AT256" s="140" t="s">
        <v>73</v>
      </c>
      <c r="AU256" s="140" t="s">
        <v>74</v>
      </c>
      <c r="AY256" s="132" t="s">
        <v>140</v>
      </c>
      <c r="BK256" s="141">
        <f>SUM(BK257:BK260)</f>
        <v>0</v>
      </c>
    </row>
    <row r="257" spans="1:65" s="2" customFormat="1" ht="21.75" customHeight="1">
      <c r="A257" s="32"/>
      <c r="B257" s="144"/>
      <c r="C257" s="145" t="s">
        <v>319</v>
      </c>
      <c r="D257" s="145" t="s">
        <v>143</v>
      </c>
      <c r="E257" s="146" t="s">
        <v>1210</v>
      </c>
      <c r="F257" s="147" t="s">
        <v>1211</v>
      </c>
      <c r="G257" s="148" t="s">
        <v>364</v>
      </c>
      <c r="H257" s="149">
        <v>1</v>
      </c>
      <c r="I257" s="150"/>
      <c r="J257" s="151">
        <f>ROUND(I257*H257,2)</f>
        <v>0</v>
      </c>
      <c r="K257" s="152"/>
      <c r="L257" s="33"/>
      <c r="M257" s="153" t="s">
        <v>1</v>
      </c>
      <c r="N257" s="154" t="s">
        <v>39</v>
      </c>
      <c r="O257" s="58"/>
      <c r="P257" s="155">
        <f>O257*H257</f>
        <v>0</v>
      </c>
      <c r="Q257" s="155">
        <v>0</v>
      </c>
      <c r="R257" s="155">
        <f>Q257*H257</f>
        <v>0</v>
      </c>
      <c r="S257" s="155">
        <v>0</v>
      </c>
      <c r="T257" s="156">
        <f>S257*H257</f>
        <v>0</v>
      </c>
      <c r="U257" s="32"/>
      <c r="V257" s="32"/>
      <c r="W257" s="32"/>
      <c r="X257" s="32"/>
      <c r="Y257" s="32"/>
      <c r="Z257" s="32"/>
      <c r="AA257" s="32"/>
      <c r="AB257" s="32"/>
      <c r="AC257" s="32"/>
      <c r="AD257" s="32"/>
      <c r="AE257" s="32"/>
      <c r="AR257" s="157" t="s">
        <v>147</v>
      </c>
      <c r="AT257" s="157" t="s">
        <v>143</v>
      </c>
      <c r="AU257" s="157" t="s">
        <v>82</v>
      </c>
      <c r="AY257" s="17" t="s">
        <v>140</v>
      </c>
      <c r="BE257" s="158">
        <f>IF(N257="základní",J257,0)</f>
        <v>0</v>
      </c>
      <c r="BF257" s="158">
        <f>IF(N257="snížená",J257,0)</f>
        <v>0</v>
      </c>
      <c r="BG257" s="158">
        <f>IF(N257="zákl. přenesená",J257,0)</f>
        <v>0</v>
      </c>
      <c r="BH257" s="158">
        <f>IF(N257="sníž. přenesená",J257,0)</f>
        <v>0</v>
      </c>
      <c r="BI257" s="158">
        <f>IF(N257="nulová",J257,0)</f>
        <v>0</v>
      </c>
      <c r="BJ257" s="17" t="s">
        <v>82</v>
      </c>
      <c r="BK257" s="158">
        <f>ROUND(I257*H257,2)</f>
        <v>0</v>
      </c>
      <c r="BL257" s="17" t="s">
        <v>147</v>
      </c>
      <c r="BM257" s="157" t="s">
        <v>1306</v>
      </c>
    </row>
    <row r="258" spans="1:47" s="2" customFormat="1" ht="12">
      <c r="A258" s="32"/>
      <c r="B258" s="33"/>
      <c r="C258" s="32"/>
      <c r="D258" s="159" t="s">
        <v>149</v>
      </c>
      <c r="E258" s="32"/>
      <c r="F258" s="160" t="s">
        <v>1211</v>
      </c>
      <c r="G258" s="32"/>
      <c r="H258" s="32"/>
      <c r="I258" s="161"/>
      <c r="J258" s="32"/>
      <c r="K258" s="32"/>
      <c r="L258" s="33"/>
      <c r="M258" s="162"/>
      <c r="N258" s="163"/>
      <c r="O258" s="58"/>
      <c r="P258" s="58"/>
      <c r="Q258" s="58"/>
      <c r="R258" s="58"/>
      <c r="S258" s="58"/>
      <c r="T258" s="59"/>
      <c r="U258" s="32"/>
      <c r="V258" s="32"/>
      <c r="W258" s="32"/>
      <c r="X258" s="32"/>
      <c r="Y258" s="32"/>
      <c r="Z258" s="32"/>
      <c r="AA258" s="32"/>
      <c r="AB258" s="32"/>
      <c r="AC258" s="32"/>
      <c r="AD258" s="32"/>
      <c r="AE258" s="32"/>
      <c r="AT258" s="17" t="s">
        <v>149</v>
      </c>
      <c r="AU258" s="17" t="s">
        <v>82</v>
      </c>
    </row>
    <row r="259" spans="1:65" s="2" customFormat="1" ht="33" customHeight="1">
      <c r="A259" s="32"/>
      <c r="B259" s="144"/>
      <c r="C259" s="145" t="s">
        <v>677</v>
      </c>
      <c r="D259" s="145" t="s">
        <v>143</v>
      </c>
      <c r="E259" s="146" t="s">
        <v>763</v>
      </c>
      <c r="F259" s="147" t="s">
        <v>764</v>
      </c>
      <c r="G259" s="148" t="s">
        <v>364</v>
      </c>
      <c r="H259" s="149">
        <v>1</v>
      </c>
      <c r="I259" s="150"/>
      <c r="J259" s="151">
        <f>ROUND(I259*H259,2)</f>
        <v>0</v>
      </c>
      <c r="K259" s="152"/>
      <c r="L259" s="33"/>
      <c r="M259" s="153" t="s">
        <v>1</v>
      </c>
      <c r="N259" s="154" t="s">
        <v>39</v>
      </c>
      <c r="O259" s="58"/>
      <c r="P259" s="155">
        <f>O259*H259</f>
        <v>0</v>
      </c>
      <c r="Q259" s="155">
        <v>0</v>
      </c>
      <c r="R259" s="155">
        <f>Q259*H259</f>
        <v>0</v>
      </c>
      <c r="S259" s="155">
        <v>0</v>
      </c>
      <c r="T259" s="156">
        <f>S259*H259</f>
        <v>0</v>
      </c>
      <c r="U259" s="32"/>
      <c r="V259" s="32"/>
      <c r="W259" s="32"/>
      <c r="X259" s="32"/>
      <c r="Y259" s="32"/>
      <c r="Z259" s="32"/>
      <c r="AA259" s="32"/>
      <c r="AB259" s="32"/>
      <c r="AC259" s="32"/>
      <c r="AD259" s="32"/>
      <c r="AE259" s="32"/>
      <c r="AR259" s="157" t="s">
        <v>147</v>
      </c>
      <c r="AT259" s="157" t="s">
        <v>143</v>
      </c>
      <c r="AU259" s="157" t="s">
        <v>82</v>
      </c>
      <c r="AY259" s="17" t="s">
        <v>140</v>
      </c>
      <c r="BE259" s="158">
        <f>IF(N259="základní",J259,0)</f>
        <v>0</v>
      </c>
      <c r="BF259" s="158">
        <f>IF(N259="snížená",J259,0)</f>
        <v>0</v>
      </c>
      <c r="BG259" s="158">
        <f>IF(N259="zákl. přenesená",J259,0)</f>
        <v>0</v>
      </c>
      <c r="BH259" s="158">
        <f>IF(N259="sníž. přenesená",J259,0)</f>
        <v>0</v>
      </c>
      <c r="BI259" s="158">
        <f>IF(N259="nulová",J259,0)</f>
        <v>0</v>
      </c>
      <c r="BJ259" s="17" t="s">
        <v>82</v>
      </c>
      <c r="BK259" s="158">
        <f>ROUND(I259*H259,2)</f>
        <v>0</v>
      </c>
      <c r="BL259" s="17" t="s">
        <v>147</v>
      </c>
      <c r="BM259" s="157" t="s">
        <v>1307</v>
      </c>
    </row>
    <row r="260" spans="1:47" s="2" customFormat="1" ht="19.5">
      <c r="A260" s="32"/>
      <c r="B260" s="33"/>
      <c r="C260" s="32"/>
      <c r="D260" s="159" t="s">
        <v>149</v>
      </c>
      <c r="E260" s="32"/>
      <c r="F260" s="160" t="s">
        <v>764</v>
      </c>
      <c r="G260" s="32"/>
      <c r="H260" s="32"/>
      <c r="I260" s="161"/>
      <c r="J260" s="32"/>
      <c r="K260" s="32"/>
      <c r="L260" s="33"/>
      <c r="M260" s="183"/>
      <c r="N260" s="184"/>
      <c r="O260" s="185"/>
      <c r="P260" s="185"/>
      <c r="Q260" s="185"/>
      <c r="R260" s="185"/>
      <c r="S260" s="185"/>
      <c r="T260" s="186"/>
      <c r="U260" s="32"/>
      <c r="V260" s="32"/>
      <c r="W260" s="32"/>
      <c r="X260" s="32"/>
      <c r="Y260" s="32"/>
      <c r="Z260" s="32"/>
      <c r="AA260" s="32"/>
      <c r="AB260" s="32"/>
      <c r="AC260" s="32"/>
      <c r="AD260" s="32"/>
      <c r="AE260" s="32"/>
      <c r="AT260" s="17" t="s">
        <v>149</v>
      </c>
      <c r="AU260" s="17" t="s">
        <v>82</v>
      </c>
    </row>
    <row r="261" spans="1:31" s="2" customFormat="1" ht="6.95" customHeight="1">
      <c r="A261" s="32"/>
      <c r="B261" s="47"/>
      <c r="C261" s="48"/>
      <c r="D261" s="48"/>
      <c r="E261" s="48"/>
      <c r="F261" s="48"/>
      <c r="G261" s="48"/>
      <c r="H261" s="48"/>
      <c r="I261" s="48"/>
      <c r="J261" s="48"/>
      <c r="K261" s="48"/>
      <c r="L261" s="33"/>
      <c r="M261" s="32"/>
      <c r="O261" s="32"/>
      <c r="P261" s="32"/>
      <c r="Q261" s="32"/>
      <c r="R261" s="32"/>
      <c r="S261" s="32"/>
      <c r="T261" s="32"/>
      <c r="U261" s="32"/>
      <c r="V261" s="32"/>
      <c r="W261" s="32"/>
      <c r="X261" s="32"/>
      <c r="Y261" s="32"/>
      <c r="Z261" s="32"/>
      <c r="AA261" s="32"/>
      <c r="AB261" s="32"/>
      <c r="AC261" s="32"/>
      <c r="AD261" s="32"/>
      <c r="AE261" s="32"/>
    </row>
  </sheetData>
  <autoFilter ref="C125:K260"/>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Teplá Lucie</dc:creator>
  <cp:keywords/>
  <dc:description/>
  <cp:lastModifiedBy>Kazdera Heřman, Ing.</cp:lastModifiedBy>
  <dcterms:created xsi:type="dcterms:W3CDTF">2021-09-30T07:25:33Z</dcterms:created>
  <dcterms:modified xsi:type="dcterms:W3CDTF">2021-09-30T07:54:44Z</dcterms:modified>
  <cp:category/>
  <cp:version/>
  <cp:contentType/>
  <cp:contentStatus/>
</cp:coreProperties>
</file>