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Č11 - Ošetřování a hubení..." sheetId="2" r:id="rId2"/>
    <sheet name="Č12 - Mimostaveništní dop..." sheetId="3" r:id="rId3"/>
    <sheet name="Č21 - Vedlejší rozpočtové..." sheetId="4" r:id="rId4"/>
  </sheets>
  <definedNames>
    <definedName name="_xlnm.Print_Area" localSheetId="0">'Rekapitulace zakázky'!$D$4:$AO$36,'Rekapitulace zakázky'!$C$42:$AQ$60</definedName>
    <definedName name="_xlnm.Print_Titles" localSheetId="0">'Rekapitulace zakázky'!$52:$52</definedName>
    <definedName name="_xlnm._FilterDatabase" localSheetId="1" hidden="1">'Č11 - Ošetřování a hubení...'!$C$84:$K$362</definedName>
    <definedName name="_xlnm.Print_Area" localSheetId="1">'Č11 - Ošetřování a hubení...'!$C$70:$K$362</definedName>
    <definedName name="_xlnm.Print_Titles" localSheetId="1">'Č11 - Ošetřování a hubení...'!$84:$84</definedName>
    <definedName name="_xlnm._FilterDatabase" localSheetId="2" hidden="1">'Č12 - Mimostaveništní dop...'!$C$85:$K$167</definedName>
    <definedName name="_xlnm.Print_Area" localSheetId="2">'Č12 - Mimostaveništní dop...'!$C$71:$K$167</definedName>
    <definedName name="_xlnm.Print_Titles" localSheetId="2">'Č12 - Mimostaveništní dop...'!$85:$85</definedName>
    <definedName name="_xlnm._FilterDatabase" localSheetId="3" hidden="1">'Č21 - Vedlejší rozpočtové...'!$C$84:$K$91</definedName>
    <definedName name="_xlnm.Print_Area" localSheetId="3">'Č21 - Vedlejší rozpočtové...'!$C$70:$K$91</definedName>
    <definedName name="_xlnm.Print_Titles" localSheetId="3">'Č21 - Vedlejší rozpočtové...'!$84:$84</definedName>
  </definedNames>
  <calcPr/>
</workbook>
</file>

<file path=xl/calcChain.xml><?xml version="1.0" encoding="utf-8"?>
<calcChain xmlns="http://schemas.openxmlformats.org/spreadsheetml/2006/main">
  <c i="4" l="1" r="J39"/>
  <c r="J38"/>
  <c i="1" r="AY59"/>
  <c i="4" r="J37"/>
  <c i="1" r="AX59"/>
  <c i="4"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73"/>
  <c i="3" r="J39"/>
  <c r="J38"/>
  <c i="1" r="AY57"/>
  <c i="3" r="J37"/>
  <c i="1" r="AX57"/>
  <c i="3"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3"/>
  <c r="J82"/>
  <c r="F82"/>
  <c r="F80"/>
  <c r="E78"/>
  <c r="J59"/>
  <c r="J58"/>
  <c r="F58"/>
  <c r="F56"/>
  <c r="E54"/>
  <c r="J20"/>
  <c r="E20"/>
  <c r="F83"/>
  <c r="J19"/>
  <c r="J14"/>
  <c r="J80"/>
  <c r="E7"/>
  <c r="E74"/>
  <c i="2" r="J39"/>
  <c r="J38"/>
  <c i="1" r="AY56"/>
  <c i="2" r="J37"/>
  <c i="1" r="AX56"/>
  <c i="2"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1" r="L50"/>
  <c r="AM50"/>
  <c r="AM49"/>
  <c r="L49"/>
  <c r="AM47"/>
  <c r="L47"/>
  <c r="L45"/>
  <c r="L44"/>
  <c i="2" r="BK357"/>
  <c r="BK354"/>
  <c r="BK351"/>
  <c r="BK348"/>
  <c r="J345"/>
  <c r="BK341"/>
  <c r="J339"/>
  <c r="J337"/>
  <c r="BK333"/>
  <c r="BK331"/>
  <c r="J325"/>
  <c r="J322"/>
  <c r="J319"/>
  <c r="J307"/>
  <c r="J304"/>
  <c r="BK301"/>
  <c r="BK298"/>
  <c r="BK292"/>
  <c r="BK289"/>
  <c r="J286"/>
  <c r="J280"/>
  <c r="J272"/>
  <c r="BK264"/>
  <c r="J260"/>
  <c r="J244"/>
  <c r="J240"/>
  <c r="J238"/>
  <c r="BK236"/>
  <c r="BK232"/>
  <c r="J224"/>
  <c r="BK222"/>
  <c r="J213"/>
  <c r="BK186"/>
  <c r="J171"/>
  <c r="J165"/>
  <c r="BK153"/>
  <c r="BK144"/>
  <c r="BK138"/>
  <c r="J129"/>
  <c r="J110"/>
  <c r="BK106"/>
  <c r="J102"/>
  <c r="BK98"/>
  <c r="BK92"/>
  <c i="1" r="AS58"/>
  <c i="2" r="J360"/>
  <c r="J354"/>
  <c r="J341"/>
  <c r="BK335"/>
  <c r="J331"/>
  <c r="BK325"/>
  <c r="BK319"/>
  <c r="BK313"/>
  <c r="BK307"/>
  <c r="J283"/>
  <c r="J276"/>
  <c r="J270"/>
  <c r="BK258"/>
  <c r="J250"/>
  <c r="BK246"/>
  <c r="BK240"/>
  <c r="BK234"/>
  <c r="J226"/>
  <c r="J207"/>
  <c r="BK198"/>
  <c r="J192"/>
  <c r="J180"/>
  <c r="BK165"/>
  <c r="J159"/>
  <c r="BK147"/>
  <c r="BK126"/>
  <c r="J117"/>
  <c r="J112"/>
  <c r="J106"/>
  <c r="BK88"/>
  <c i="1" r="AS55"/>
  <c i="2" r="J313"/>
  <c r="J301"/>
  <c r="J295"/>
  <c r="BK286"/>
  <c r="BK268"/>
  <c r="J266"/>
  <c r="BK260"/>
  <c r="J256"/>
  <c r="BK252"/>
  <c r="J248"/>
  <c r="J230"/>
  <c r="J222"/>
  <c r="BK213"/>
  <c r="BK207"/>
  <c r="J198"/>
  <c r="BK192"/>
  <c r="J186"/>
  <c r="BK180"/>
  <c r="J174"/>
  <c r="J147"/>
  <c r="BK129"/>
  <c r="J123"/>
  <c r="BK94"/>
  <c r="J86"/>
  <c r="J289"/>
  <c r="J278"/>
  <c r="BK274"/>
  <c r="J268"/>
  <c r="J262"/>
  <c r="BK254"/>
  <c r="J242"/>
  <c r="J234"/>
  <c r="BK228"/>
  <c r="BK219"/>
  <c r="BK210"/>
  <c r="J189"/>
  <c r="BK171"/>
  <c r="BK159"/>
  <c r="J153"/>
  <c r="J138"/>
  <c r="J132"/>
  <c r="BK117"/>
  <c r="BK112"/>
  <c r="BK102"/>
  <c r="J96"/>
  <c r="J88"/>
  <c i="3" r="J162"/>
  <c r="BK158"/>
  <c r="J146"/>
  <c r="BK136"/>
  <c r="BK128"/>
  <c r="J120"/>
  <c r="BK97"/>
  <c r="BK91"/>
  <c r="J166"/>
  <c r="BK162"/>
  <c r="BK154"/>
  <c r="J148"/>
  <c r="BK140"/>
  <c r="BK126"/>
  <c r="J122"/>
  <c r="BK114"/>
  <c r="BK110"/>
  <c r="BK99"/>
  <c r="BK93"/>
  <c r="BK87"/>
  <c r="BK156"/>
  <c r="J150"/>
  <c r="J142"/>
  <c r="BK138"/>
  <c r="J134"/>
  <c r="J126"/>
  <c r="J118"/>
  <c r="J114"/>
  <c r="J105"/>
  <c r="J99"/>
  <c r="BK89"/>
  <c r="BK160"/>
  <c r="BK150"/>
  <c r="BK146"/>
  <c r="BK134"/>
  <c r="J128"/>
  <c r="BK118"/>
  <c r="J110"/>
  <c r="BK105"/>
  <c r="BK95"/>
  <c i="4" r="J90"/>
  <c r="J88"/>
  <c r="BK88"/>
  <c r="BK86"/>
  <c i="2" r="J228"/>
  <c r="J204"/>
  <c r="BK174"/>
  <c r="BK168"/>
  <c r="J156"/>
  <c r="BK150"/>
  <c r="BK141"/>
  <c r="BK132"/>
  <c r="BK120"/>
  <c r="BK108"/>
  <c r="J104"/>
  <c r="BK100"/>
  <c r="BK96"/>
  <c r="J90"/>
  <c r="BK360"/>
  <c r="J357"/>
  <c r="J343"/>
  <c r="BK337"/>
  <c r="J333"/>
  <c r="J328"/>
  <c r="BK322"/>
  <c r="J316"/>
  <c r="J310"/>
  <c r="BK304"/>
  <c r="BK278"/>
  <c r="BK272"/>
  <c r="BK262"/>
  <c r="J252"/>
  <c r="BK248"/>
  <c r="BK244"/>
  <c r="J236"/>
  <c r="J232"/>
  <c r="J219"/>
  <c r="BK204"/>
  <c r="BK195"/>
  <c r="BK183"/>
  <c r="J168"/>
  <c r="BK162"/>
  <c r="BK135"/>
  <c r="J120"/>
  <c r="BK114"/>
  <c r="J108"/>
  <c r="BK104"/>
  <c r="BK86"/>
  <c r="J351"/>
  <c r="J348"/>
  <c r="BK345"/>
  <c r="BK343"/>
  <c r="BK339"/>
  <c r="J335"/>
  <c r="BK328"/>
  <c r="BK316"/>
  <c r="BK310"/>
  <c r="J298"/>
  <c r="J292"/>
  <c r="BK283"/>
  <c r="J274"/>
  <c r="J264"/>
  <c r="J258"/>
  <c r="J254"/>
  <c r="BK250"/>
  <c r="BK242"/>
  <c r="BK226"/>
  <c r="J216"/>
  <c r="J210"/>
  <c r="BK201"/>
  <c r="J195"/>
  <c r="BK189"/>
  <c r="J183"/>
  <c r="BK177"/>
  <c r="J150"/>
  <c r="J144"/>
  <c r="J126"/>
  <c r="J98"/>
  <c r="J92"/>
  <c r="BK295"/>
  <c r="BK280"/>
  <c r="BK276"/>
  <c r="BK270"/>
  <c r="BK266"/>
  <c r="BK256"/>
  <c r="J246"/>
  <c r="BK238"/>
  <c r="BK230"/>
  <c r="BK224"/>
  <c r="BK216"/>
  <c r="J201"/>
  <c r="J177"/>
  <c r="J162"/>
  <c r="BK156"/>
  <c r="J141"/>
  <c r="J135"/>
  <c r="BK123"/>
  <c r="J114"/>
  <c r="BK110"/>
  <c r="J100"/>
  <c r="J94"/>
  <c r="BK90"/>
  <c i="3" r="J164"/>
  <c r="J160"/>
  <c r="J156"/>
  <c r="BK142"/>
  <c r="J130"/>
  <c r="BK122"/>
  <c r="BK101"/>
  <c r="J93"/>
  <c r="J89"/>
  <c r="BK164"/>
  <c r="J158"/>
  <c r="BK152"/>
  <c r="BK144"/>
  <c r="BK132"/>
  <c r="J124"/>
  <c r="J116"/>
  <c r="J112"/>
  <c r="J101"/>
  <c r="J97"/>
  <c r="J91"/>
  <c r="BK166"/>
  <c r="J154"/>
  <c r="J144"/>
  <c r="J140"/>
  <c r="J136"/>
  <c r="BK130"/>
  <c r="BK120"/>
  <c r="BK116"/>
  <c r="BK107"/>
  <c r="J103"/>
  <c r="J95"/>
  <c r="J87"/>
  <c r="J152"/>
  <c r="BK148"/>
  <c r="J138"/>
  <c r="J132"/>
  <c r="BK124"/>
  <c r="BK112"/>
  <c r="J107"/>
  <c r="BK103"/>
  <c i="4" r="BK90"/>
  <c r="J86"/>
  <c i="3" l="1" r="R86"/>
  <c i="2" r="T85"/>
  <c i="3" r="BK109"/>
  <c r="J109"/>
  <c r="J64"/>
  <c i="2" r="R85"/>
  <c i="3" r="R109"/>
  <c i="2" r="P85"/>
  <c i="1" r="AU56"/>
  <c i="3" r="P109"/>
  <c r="P86"/>
  <c i="1" r="AU57"/>
  <c i="2" r="BK85"/>
  <c r="J85"/>
  <c r="J63"/>
  <c i="3" r="T109"/>
  <c r="T86"/>
  <c i="4" r="BK85"/>
  <c r="J85"/>
  <c r="J63"/>
  <c r="P85"/>
  <c i="1" r="AU59"/>
  <c i="4" r="R85"/>
  <c r="T85"/>
  <c i="3" r="BK86"/>
  <c r="J86"/>
  <c r="J63"/>
  <c i="4" r="J79"/>
  <c r="BE88"/>
  <c r="E50"/>
  <c r="F82"/>
  <c r="BE90"/>
  <c r="BE86"/>
  <c i="3" r="E50"/>
  <c r="BE89"/>
  <c r="BE95"/>
  <c r="BE97"/>
  <c r="BE99"/>
  <c r="BE114"/>
  <c r="BE116"/>
  <c r="BE120"/>
  <c r="BE140"/>
  <c r="BE142"/>
  <c r="BE152"/>
  <c r="BE156"/>
  <c r="BE158"/>
  <c r="BE91"/>
  <c r="BE93"/>
  <c r="BE110"/>
  <c r="BE126"/>
  <c r="BE134"/>
  <c r="BE144"/>
  <c r="BE154"/>
  <c r="BE160"/>
  <c r="BE164"/>
  <c r="BE166"/>
  <c r="J56"/>
  <c r="F59"/>
  <c r="BE105"/>
  <c r="BE122"/>
  <c r="BE128"/>
  <c r="BE136"/>
  <c r="BE150"/>
  <c r="BE87"/>
  <c r="BE101"/>
  <c r="BE103"/>
  <c r="BE107"/>
  <c r="BE112"/>
  <c r="BE118"/>
  <c r="BE124"/>
  <c r="BE130"/>
  <c r="BE132"/>
  <c r="BE138"/>
  <c r="BE146"/>
  <c r="BE148"/>
  <c r="BE162"/>
  <c i="2" r="E50"/>
  <c r="F82"/>
  <c r="BE86"/>
  <c r="BE92"/>
  <c r="BE96"/>
  <c r="BE98"/>
  <c r="BE106"/>
  <c r="BE108"/>
  <c r="BE110"/>
  <c r="BE117"/>
  <c r="BE126"/>
  <c r="BE141"/>
  <c r="BE144"/>
  <c r="BE147"/>
  <c r="BE150"/>
  <c r="BE153"/>
  <c r="BE162"/>
  <c r="BE180"/>
  <c r="BE183"/>
  <c r="BE201"/>
  <c r="BE204"/>
  <c r="BE219"/>
  <c r="BE224"/>
  <c r="BE244"/>
  <c r="BE248"/>
  <c r="BE258"/>
  <c r="BE260"/>
  <c r="BE262"/>
  <c r="BE272"/>
  <c r="BE283"/>
  <c r="BE289"/>
  <c r="BE298"/>
  <c r="J56"/>
  <c r="BE88"/>
  <c r="BE102"/>
  <c r="BE104"/>
  <c r="BE112"/>
  <c r="BE114"/>
  <c r="BE120"/>
  <c r="BE132"/>
  <c r="BE135"/>
  <c r="BE156"/>
  <c r="BE159"/>
  <c r="BE168"/>
  <c r="BE232"/>
  <c r="BE234"/>
  <c r="BE236"/>
  <c r="BE238"/>
  <c r="BE240"/>
  <c r="BE301"/>
  <c r="BE304"/>
  <c r="BE307"/>
  <c r="BE313"/>
  <c r="BE325"/>
  <c r="BE337"/>
  <c r="BE341"/>
  <c r="BE90"/>
  <c r="BE100"/>
  <c r="BE129"/>
  <c r="BE138"/>
  <c r="BE165"/>
  <c r="BE171"/>
  <c r="BE174"/>
  <c r="BE177"/>
  <c r="BE210"/>
  <c r="BE222"/>
  <c r="BE228"/>
  <c r="BE264"/>
  <c r="BE274"/>
  <c r="BE286"/>
  <c r="BE292"/>
  <c r="BE295"/>
  <c r="BE310"/>
  <c r="BE316"/>
  <c r="BE322"/>
  <c r="BE333"/>
  <c r="BE339"/>
  <c r="BE345"/>
  <c r="BE348"/>
  <c r="BE351"/>
  <c r="BE354"/>
  <c r="BE357"/>
  <c r="BE360"/>
  <c r="BE94"/>
  <c r="BE123"/>
  <c r="BE186"/>
  <c r="BE189"/>
  <c r="BE192"/>
  <c r="BE195"/>
  <c r="BE198"/>
  <c r="BE207"/>
  <c r="BE213"/>
  <c r="BE216"/>
  <c r="BE226"/>
  <c r="BE230"/>
  <c r="BE242"/>
  <c r="BE246"/>
  <c r="BE250"/>
  <c r="BE252"/>
  <c r="BE254"/>
  <c r="BE256"/>
  <c r="BE266"/>
  <c r="BE268"/>
  <c r="BE270"/>
  <c r="BE276"/>
  <c r="BE278"/>
  <c r="BE280"/>
  <c r="BE319"/>
  <c r="BE328"/>
  <c r="BE331"/>
  <c r="BE335"/>
  <c r="BE343"/>
  <c r="F37"/>
  <c i="1" r="BB56"/>
  <c i="2" r="J32"/>
  <c i="3" r="F39"/>
  <c i="1" r="BD57"/>
  <c i="4" r="F36"/>
  <c i="1" r="BA59"/>
  <c r="BA58"/>
  <c r="AW58"/>
  <c i="4" r="F39"/>
  <c i="1" r="BD59"/>
  <c r="BD58"/>
  <c i="4" r="F37"/>
  <c i="1" r="BB59"/>
  <c r="BB58"/>
  <c r="AX58"/>
  <c i="4" r="J36"/>
  <c i="1" r="AW59"/>
  <c r="AU58"/>
  <c i="2" r="F38"/>
  <c i="1" r="BC56"/>
  <c i="3" r="F38"/>
  <c i="1" r="BC57"/>
  <c i="3" r="F37"/>
  <c i="1" r="BB57"/>
  <c i="2" r="F36"/>
  <c i="1" r="BA56"/>
  <c i="2" r="F39"/>
  <c i="1" r="BD56"/>
  <c i="2" r="J36"/>
  <c i="1" r="AW56"/>
  <c r="AS54"/>
  <c i="3" r="J36"/>
  <c i="1" r="AW57"/>
  <c i="3" r="F36"/>
  <c i="1" r="BA57"/>
  <c i="4" r="F38"/>
  <c i="1" r="BC59"/>
  <c r="BC58"/>
  <c r="AY58"/>
  <c i="3" r="J32"/>
  <c i="1" l="1" r="AG57"/>
  <c r="AG56"/>
  <c i="4" r="J32"/>
  <c i="1" r="AG59"/>
  <c r="AG58"/>
  <c r="AU55"/>
  <c r="AU54"/>
  <c i="2" r="F35"/>
  <c i="1" r="AZ56"/>
  <c i="2" r="J35"/>
  <c i="1" r="AV56"/>
  <c r="AT56"/>
  <c r="AN56"/>
  <c r="BA55"/>
  <c r="AW55"/>
  <c r="BC55"/>
  <c r="AY55"/>
  <c r="BB55"/>
  <c r="AX55"/>
  <c i="3" r="J35"/>
  <c i="1" r="AV57"/>
  <c r="AT57"/>
  <c r="AN57"/>
  <c r="BD55"/>
  <c i="4" r="F35"/>
  <c i="1" r="AZ59"/>
  <c r="AZ58"/>
  <c r="AV58"/>
  <c r="AT58"/>
  <c r="AN58"/>
  <c i="4" r="J35"/>
  <c i="1" r="AV59"/>
  <c r="AT59"/>
  <c r="AN59"/>
  <c r="AG55"/>
  <c r="AG54"/>
  <c r="AK26"/>
  <c i="3" r="F35"/>
  <c i="1" r="AZ57"/>
  <c i="4" l="1" r="J41"/>
  <c i="3" r="J41"/>
  <c i="2" r="J41"/>
  <c i="1" r="BD54"/>
  <c r="W33"/>
  <c r="AZ55"/>
  <c r="AV55"/>
  <c r="AT55"/>
  <c r="AN55"/>
  <c r="BA54"/>
  <c r="W30"/>
  <c r="BB54"/>
  <c r="W31"/>
  <c r="BC54"/>
  <c r="AY54"/>
  <c l="1" r="AX54"/>
  <c r="W32"/>
  <c r="AZ54"/>
  <c r="W29"/>
  <c r="AW54"/>
  <c r="AK30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<sst xmlns="http://schemas.openxmlformats.org/spreadsheetml/2006/main">
  <si>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</si>
  <si>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</si>
  <si>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</si>
  <si>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</si>
  <si>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</si>
  <si>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{cad1c222-d067-4920-8ff5-d60ab34831ba}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</si>
  <si>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</si>
  <si>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</si>
  <si>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</si>
  <si>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</si>
  <si>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</si>
  <si>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</si>
  <si>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</si>
  <si>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</si>
  <si>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650190087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</si>
  <si>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</si>
  <si>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</si>
  <si>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vyšší zeleně v obvodu OŘ Ústí n.L. 2021-2023 - OBLAST Č. 2</t>
  </si>
  <si>
    <t>0,1</t>
  </si>
  <si>
    <t>KSO:</t>
  </si>
  <si>
    <t>824 11</t>
  </si>
  <si>
    <t>CC-CZ:</t>
  </si>
  <si>
    <t>21211</t>
  </si>
  <si>
    <t>1</t>
  </si>
  <si>
    <t>Místo:</t>
  </si>
  <si>
    <t>OŘ UNL - správa tratí Most</t>
  </si>
  <si>
    <t>Datum:</t>
  </si>
  <si>
    <t>31. 8. 2021</t>
  </si>
  <si>
    <t>10</t>
  </si>
  <si>
    <t>CZ-CPV:</t>
  </si>
  <si>
    <t>77211400-6</t>
  </si>
  <si>
    <t>CZ-CPA:</t>
  </si>
  <si>
    <t>42.12.10</t>
  </si>
  <si>
    <t>100</t>
  </si>
  <si>
    <t>Zadavatel:</t>
  </si>
  <si>
    <t>IČ:</t>
  </si>
  <si>
    <t>70994234</t>
  </si>
  <si>
    <t>Správa železnic, státní organizace; OŘ ÚNL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</si>
  <si>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</si>
  <si>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</si>
  <si>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</si>
  <si>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</si>
  <si>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</si>
  <si>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</si>
  <si>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</si>
  <si>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</si>
  <si>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</si>
  <si>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 xml:space="preserve"> Ing.Horák, horak@spravazeleznic.cz, 602 155 923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</si>
  <si>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</si>
  <si>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</si>
  <si>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</si>
  <si>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</si>
  <si>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</si>
  <si>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</si>
  <si>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</si>
  <si>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</si>
  <si>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</si>
  <si>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</si>
  <si>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</si>
  <si>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</si>
  <si>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</si>
  <si>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</si>
  <si>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</si>
  <si>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</si>
  <si>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</si>
  <si>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</si>
  <si>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</si>
  <si>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</si>
  <si>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</si>
  <si>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</si>
  <si>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</si>
  <si>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</si>
  <si>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</si>
  <si>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</si>
  <si>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</si>
  <si>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</si>
  <si>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</si>
  <si>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</si>
  <si>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</si>
  <si>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</si>
  <si>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</si>
  <si>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</si>
  <si>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</si>
  <si>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</si>
  <si>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</si>
  <si>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</si>
  <si>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</si>
  <si>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</si>
  <si>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01</t>
  </si>
  <si>
    <t>ZRN</t>
  </si>
  <si>
    <t>STA</t>
  </si>
  <si>
    <t>{65e6460f-58ad-4fef-a653-d1a410904065}</t>
  </si>
  <si>
    <t>2</t>
  </si>
  <si>
    <t>/</t>
  </si>
  <si>
    <t>Č11</t>
  </si>
  <si>
    <t>Ošetřování a hubení vegetace</t>
  </si>
  <si>
    <t>Soupis</t>
  </si>
  <si>
    <t>{a5279fe7-fc82-4ee4-b07b-35156981ecb0}</t>
  </si>
  <si>
    <t>Č12</t>
  </si>
  <si>
    <t>Mimostaveništní doprava materiálu a likvidace odpadů</t>
  </si>
  <si>
    <t>{3c83e061-486b-4996-9697-1a6d117d4cf9}</t>
  </si>
  <si>
    <t>02</t>
  </si>
  <si>
    <t>VRN</t>
  </si>
  <si>
    <t>{49f84036-0430-4de5-a529-b2119190e62d}</t>
  </si>
  <si>
    <t>Č21</t>
  </si>
  <si>
    <t>Vedlejší rozpočtové náklady</t>
  </si>
  <si>
    <t>{6592adff-9045-4802-b4e0-46005a2664b5}</t>
  </si>
  <si>
    <t>KRYCÍ LIST SOUPISU PRACÍ</t>
  </si>
  <si>
    <t>Objekt:</t>
  </si>
  <si>
    <t>01 - ZRN</t>
  </si>
  <si>
    <t>Soupis:</t>
  </si>
  <si>
    <t>Č11 - Ošetřování a hubení vegetace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</si>
  <si>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</si>
  <si>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</si>
  <si>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</si>
  <si>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</si>
  <si>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</si>
  <si>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</si>
  <si>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</si>
  <si>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</si>
  <si>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</si>
  <si>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</si>
  <si>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</si>
  <si>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</si>
  <si>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</si>
  <si>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</si>
  <si>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</si>
  <si>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</si>
  <si>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</si>
  <si>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</si>
  <si>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</si>
  <si>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</si>
  <si>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</t>
  </si>
  <si>
    <t>m2</t>
  </si>
  <si>
    <t>Sborník UOŽI 01 2021</t>
  </si>
  <si>
    <t>4</t>
  </si>
  <si>
    <t>ROZPOCET</t>
  </si>
  <si>
    <t>1837845561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</si>
  <si>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</si>
  <si>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</si>
  <si>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</si>
  <si>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</si>
  <si>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584953009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</si>
  <si>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</si>
  <si>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3</t>
  </si>
  <si>
    <t>5904005110</t>
  </si>
  <si>
    <t>Vysečení travního porostu strojně kolovou nebo kolejovou mechanizací se sekacím adaptérem</t>
  </si>
  <si>
    <t>ha</t>
  </si>
  <si>
    <t>191449110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</si>
  <si>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</si>
  <si>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</si>
  <si>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</si>
  <si>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1686700837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</si>
  <si>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</si>
  <si>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5</t>
  </si>
  <si>
    <t>5904010010</t>
  </si>
  <si>
    <t>Odklizení travního porostu ručně</t>
  </si>
  <si>
    <t>1873592761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</si>
  <si>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</si>
  <si>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6</t>
  </si>
  <si>
    <t>5904015010</t>
  </si>
  <si>
    <t>Vypalování travních porostů řízeným plamenem</t>
  </si>
  <si>
    <t>1394895273</t>
  </si>
  <si>
    <t>Vypalování travních porostů řízeným plamenem. Poznámka: 1. V cenách jsou započteny náklady na řízené vypalování porostu a protipožární opatření. 2. V cenách nejsou obsaženy náklady na střežení ošetřených míst.</t>
  </si>
  <si>
    <t>7</t>
  </si>
  <si>
    <t>5904020010</t>
  </si>
  <si>
    <t>Vyřezání křovin porost řídký 1 až 5 kusů stonků na m2 plochy sklon terénu do 1:2</t>
  </si>
  <si>
    <t>2081690000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</si>
  <si>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</si>
  <si>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8</t>
  </si>
  <si>
    <t>5904020020</t>
  </si>
  <si>
    <t>Vyřezání křovin porost řídký 1 až 5 kusů stonků na m2 plochy sklon terénu přes 1:2</t>
  </si>
  <si>
    <t>200057741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</si>
  <si>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</si>
  <si>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9</t>
  </si>
  <si>
    <t>5904020110</t>
  </si>
  <si>
    <t>Vyřezání křovin porost hustý 6 a více kusů stonků na m2 plochy sklon terénu do 1:2</t>
  </si>
  <si>
    <t>572699503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</si>
  <si>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</si>
  <si>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</si>
  <si>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</t>
  </si>
  <si>
    <t>-749666736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</si>
  <si>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</si>
  <si>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11</t>
  </si>
  <si>
    <t>5904025010</t>
  </si>
  <si>
    <t>Ořez větví místně ručně do výšky nad terénem do 2 m</t>
  </si>
  <si>
    <t>hod</t>
  </si>
  <si>
    <t>1466182420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</si>
  <si>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</si>
  <si>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12</t>
  </si>
  <si>
    <t>5904025020</t>
  </si>
  <si>
    <t>Ořez větví místně ručně do výšky nad terénem přes 2 m</t>
  </si>
  <si>
    <t>-1350406385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</si>
  <si>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</si>
  <si>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13</t>
  </si>
  <si>
    <t>5904025110</t>
  </si>
  <si>
    <t>Ořez větví místně ručně kontinuálně strojně v šíři 3 metry od osy koleje</t>
  </si>
  <si>
    <t>km</t>
  </si>
  <si>
    <t>1844786450</t>
  </si>
  <si>
    <t>Ořez větví místně ručně kontinuálně strojně v šíři 3 metry od osy koleje.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</si>
  <si>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14</t>
  </si>
  <si>
    <t>5904030010</t>
  </si>
  <si>
    <t>Likvidace porostu odhrnutí včetně kořenů</t>
  </si>
  <si>
    <t>1731917802</t>
  </si>
  <si>
    <t>Likvidace porostu odhrnutí včetně kořenů. Poznámka: 1. V cenách jsou započteny náklady na naložení na dopravní prostředek a uložení na skládku. 2. V cenách nejsou obsaženy náklady na dopravu a skládkovné.</t>
  </si>
  <si>
    <t>5904035010</t>
  </si>
  <si>
    <t>Kácení stromů se sklonem terénu do 1:2 obvodem kmene od 31 do 63 cm</t>
  </si>
  <si>
    <t>kus</t>
  </si>
  <si>
    <t>-396916878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</si>
  <si>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</si>
  <si>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</t>
  </si>
  <si>
    <t>Poznámka k položce:_x000d_
Strom=kus, průměr 10-20 cm</t>
  </si>
  <si>
    <t>16</t>
  </si>
  <si>
    <t>5904035020</t>
  </si>
  <si>
    <t>Kácení stromů se sklonem terénu do 1:2 obvodem kmene přes 63 do 80 cm</t>
  </si>
  <si>
    <t>885859865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</si>
  <si>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</si>
  <si>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</si>
  <si>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17</t>
  </si>
  <si>
    <t>5904035030</t>
  </si>
  <si>
    <t>Kácení stromů se sklonem terénu do 1:2 obvodem kmene přes 80 do 157 cm</t>
  </si>
  <si>
    <t>306275954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</si>
  <si>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</si>
  <si>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</si>
  <si>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18</t>
  </si>
  <si>
    <t>5904035040</t>
  </si>
  <si>
    <t>Kácení stromů se sklonem terénu do 1:2 obvodem kmene přes 157 do 220 cm</t>
  </si>
  <si>
    <t>1359685850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</si>
  <si>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</si>
  <si>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</si>
  <si>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19</t>
  </si>
  <si>
    <t>5904035050</t>
  </si>
  <si>
    <t>Kácení stromů se sklonem terénu do 1:2 obvodem kmene přes 220 do 283 cm</t>
  </si>
  <si>
    <t>17879571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</si>
  <si>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</si>
  <si>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</si>
  <si>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20</t>
  </si>
  <si>
    <t>5904035060</t>
  </si>
  <si>
    <t>Kácení stromů se sklonem terénu do 1:2 obvodem kmene přes 283 cm</t>
  </si>
  <si>
    <t>-1374350079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</si>
  <si>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</si>
  <si>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přes 91 cm</t>
  </si>
  <si>
    <t>5904035110</t>
  </si>
  <si>
    <t>Kácení stromů se sklonem terénu přes 1:2 obvodem kmene od 31 do 63 cm</t>
  </si>
  <si>
    <t>608919031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</si>
  <si>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</si>
  <si>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22</t>
  </si>
  <si>
    <t>5904035120</t>
  </si>
  <si>
    <t>Kácení stromů se sklonem terénu přes 1:2 obvodem kmene přes 63 do 80 cm</t>
  </si>
  <si>
    <t>-1853500458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</si>
  <si>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</si>
  <si>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23</t>
  </si>
  <si>
    <t>5904035130</t>
  </si>
  <si>
    <t>Kácení stromů se sklonem terénu přes 1:2 obvodem kmene přes 80 do 157 cm</t>
  </si>
  <si>
    <t>-686953239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</si>
  <si>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</si>
  <si>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24</t>
  </si>
  <si>
    <t>5904035140</t>
  </si>
  <si>
    <t>Kácení stromů se sklonem terénu přes 1:2 obvodem kmene přes 157 do 220 cm</t>
  </si>
  <si>
    <t>-1001562543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</si>
  <si>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</si>
  <si>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</t>
  </si>
  <si>
    <t>5904035150</t>
  </si>
  <si>
    <t>Kácení stromů se sklonem terénu přes 1:2 obvodem kmene přes 220 do 283 cm</t>
  </si>
  <si>
    <t>253445301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</si>
  <si>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</si>
  <si>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26</t>
  </si>
  <si>
    <t>5904035160</t>
  </si>
  <si>
    <t>Kácení stromů se sklonem terénu přes 1:2 obvodem kmene přes 283 cm</t>
  </si>
  <si>
    <t>1506005072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</si>
  <si>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</si>
  <si>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27</t>
  </si>
  <si>
    <t>5904040010</t>
  </si>
  <si>
    <t>Rizikové kácení stromů listnatých se sklonem terénu do 1:2 obvodem kmene od 31 do 63 cm</t>
  </si>
  <si>
    <t>-688592845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</si>
  <si>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</si>
  <si>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28</t>
  </si>
  <si>
    <t>5904040020</t>
  </si>
  <si>
    <t>Rizikové kácení stromů listnatých se sklonem terénu do 1:2 obvodem kmene přes 63 do 80 cm</t>
  </si>
  <si>
    <t>776157050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</si>
  <si>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</si>
  <si>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29</t>
  </si>
  <si>
    <t>5904040030</t>
  </si>
  <si>
    <t>Rizikové kácení stromů listnatých se sklonem terénu do 1:2 obvodem kmene přes 80 do 157 cm</t>
  </si>
  <si>
    <t>1916510807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</si>
  <si>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</si>
  <si>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30</t>
  </si>
  <si>
    <t>5904040040</t>
  </si>
  <si>
    <t>Rizikové kácení stromů listnatých se sklonem terénu do 1:2 obvodem kmene přes 157 do 220 cm</t>
  </si>
  <si>
    <t>1336013961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</si>
  <si>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</si>
  <si>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31</t>
  </si>
  <si>
    <t>5904040050</t>
  </si>
  <si>
    <t>Rizikové kácení stromů listnatých se sklonem terénu do 1:2 obvodem kmene přes 220 do 283 cm</t>
  </si>
  <si>
    <t>-2011019367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</si>
  <si>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</si>
  <si>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32</t>
  </si>
  <si>
    <t>5904040060</t>
  </si>
  <si>
    <t>Rizikové kácení stromů listnatých se sklonem terénu do 1:2 obvodem kmene přes 283 cm</t>
  </si>
  <si>
    <t>184295154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</si>
  <si>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</si>
  <si>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33</t>
  </si>
  <si>
    <t>5904040110</t>
  </si>
  <si>
    <t>Rizikové kácení stromů listnatých se sklonem terénu přes 1:2 obvodem kmene od 31 do 63 cm</t>
  </si>
  <si>
    <t>149857603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</si>
  <si>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</si>
  <si>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34</t>
  </si>
  <si>
    <t>5904040120</t>
  </si>
  <si>
    <t>Rizikové kácení stromů listnatých se sklonem terénu přes 1:2 obvodem kmene přes 63 do 80 cm</t>
  </si>
  <si>
    <t>-844901930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</si>
  <si>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</si>
  <si>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35</t>
  </si>
  <si>
    <t>5904040130</t>
  </si>
  <si>
    <t>Rizikové kácení stromů listnatých se sklonem terénu přes 1:2 obvodem kmene přes 80 do 157 cm</t>
  </si>
  <si>
    <t>691504913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</si>
  <si>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</si>
  <si>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36</t>
  </si>
  <si>
    <t>5904040140</t>
  </si>
  <si>
    <t>Rizikové kácení stromů listnatých se sklonem terénu přes 1:2 obvodem kmene přes 157 do 220 cm</t>
  </si>
  <si>
    <t>1896859488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</si>
  <si>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</si>
  <si>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37</t>
  </si>
  <si>
    <t>5904040150</t>
  </si>
  <si>
    <t>Rizikové kácení stromů listnatých se sklonem terénu přes 1:2 obvodem kmene přes 220 do 283 cm</t>
  </si>
  <si>
    <t>-478791054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</si>
  <si>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</si>
  <si>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38</t>
  </si>
  <si>
    <t>5904040160</t>
  </si>
  <si>
    <t>Rizikové kácení stromů listnatých se sklonem terénu přes 1:2 obvodem kmene přes 283 cm</t>
  </si>
  <si>
    <t>772184040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</si>
  <si>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</si>
  <si>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</si>
  <si>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5904040210</t>
  </si>
  <si>
    <t>Rizikové kácení stromů jehličnatých se sklonem terénu do 1:2 obvodem kmene od 31 do 63 cm</t>
  </si>
  <si>
    <t>1115988212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</si>
  <si>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</si>
  <si>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40</t>
  </si>
  <si>
    <t>5904040220</t>
  </si>
  <si>
    <t>Rizikové kácení stromů jehličnatých se sklonem terénu do 1:2 obvodem kmene přes 63 do 80 cm</t>
  </si>
  <si>
    <t>-631545767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</si>
  <si>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</si>
  <si>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</si>
  <si>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5904040230</t>
  </si>
  <si>
    <t>Rizikové kácení stromů jehličnatých se sklonem terénu do 1:2 obvodem kmene přes 80 do 157 cm</t>
  </si>
  <si>
    <t>-2044369051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</si>
  <si>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</si>
  <si>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42</t>
  </si>
  <si>
    <t>5904040240</t>
  </si>
  <si>
    <t>Rizikové kácení stromů jehličnatých se sklonem terénu do 1:2 obvodem kmene přes 157 do 220 cm</t>
  </si>
  <si>
    <t>-2135677315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</si>
  <si>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</si>
  <si>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43</t>
  </si>
  <si>
    <t>5904040250</t>
  </si>
  <si>
    <t>Rizikové kácení stromů jehličnatých se sklonem terénu do 1:2 obvodem kmene přes 220 do 283 cm</t>
  </si>
  <si>
    <t>-761485420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</si>
  <si>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</si>
  <si>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44</t>
  </si>
  <si>
    <t>5904040260</t>
  </si>
  <si>
    <t>Rizikové kácení stromů jehličnatých se sklonem terénu do 1:2 obvodem kmene přes 283 cm</t>
  </si>
  <si>
    <t>-1239069931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</si>
  <si>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</si>
  <si>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45</t>
  </si>
  <si>
    <t>5904040310</t>
  </si>
  <si>
    <t>Rizikové kácení stromů jehličnatých se sklonem terénu přes 1:2 obvodem kmene od 31 do 63 cm</t>
  </si>
  <si>
    <t>-1541180339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</si>
  <si>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</si>
  <si>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46</t>
  </si>
  <si>
    <t>5904040320</t>
  </si>
  <si>
    <t>Rizikové kácení stromů jehličnatých se sklonem terénu přes 1:2 obvodem kmene přes 63 do 80 cm</t>
  </si>
  <si>
    <t>-1850816611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</si>
  <si>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</si>
  <si>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47</t>
  </si>
  <si>
    <t>5904040330</t>
  </si>
  <si>
    <t>Rizikové kácení stromů jehličnatých se sklonem terénu přes 1:2 obvodem kmene přes 80 do 157 cm</t>
  </si>
  <si>
    <t>-1756224609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</si>
  <si>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</si>
  <si>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48</t>
  </si>
  <si>
    <t>5904040340</t>
  </si>
  <si>
    <t>Rizikové kácení stromů jehličnatých se sklonem terénu přes 1:2 obvodem kmene přes 157 do 220 cm</t>
  </si>
  <si>
    <t>943417258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</si>
  <si>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</si>
  <si>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49</t>
  </si>
  <si>
    <t>5904040350</t>
  </si>
  <si>
    <t>Rizikové kácení stromů jehličnatých se sklonem terénu přes 1:2 obvodem kmene přes 220 do 283 cm</t>
  </si>
  <si>
    <t>151918571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</si>
  <si>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</si>
  <si>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50</t>
  </si>
  <si>
    <t>5904040360</t>
  </si>
  <si>
    <t>Rizikové kácení stromů jehličnatých se sklonem terénu přes 1:2 obvodem kmene přes 283 cm</t>
  </si>
  <si>
    <t>-58213649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</si>
  <si>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</si>
  <si>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51</t>
  </si>
  <si>
    <t>5904045010</t>
  </si>
  <si>
    <t>Odstranění pařezu mechanicky průměru do 10 cm</t>
  </si>
  <si>
    <t>860184021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</si>
  <si>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</si>
  <si>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52</t>
  </si>
  <si>
    <t>5904045020</t>
  </si>
  <si>
    <t>Odstranění pařezu mechanicky průměru přes 10 cm do 30 cm</t>
  </si>
  <si>
    <t>798587445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</si>
  <si>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</si>
  <si>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53</t>
  </si>
  <si>
    <t>5904045030</t>
  </si>
  <si>
    <t>Odstranění pařezu mechanicky průměru přes 30 cm do 60 cm</t>
  </si>
  <si>
    <t>-1822563869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</si>
  <si>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</si>
  <si>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54</t>
  </si>
  <si>
    <t>5904045040</t>
  </si>
  <si>
    <t>Odstranění pařezu mechanicky průměru přes 60 cm do 100 cm</t>
  </si>
  <si>
    <t>-998713894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</si>
  <si>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</si>
  <si>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55</t>
  </si>
  <si>
    <t>5904045050</t>
  </si>
  <si>
    <t>Odstranění pařezu mechanicky průměru přes 100 cm</t>
  </si>
  <si>
    <t>-1496344791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</si>
  <si>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</si>
  <si>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56</t>
  </si>
  <si>
    <t>5904045110</t>
  </si>
  <si>
    <t>Odstranění pařezu biologicky průměru do 10 cm</t>
  </si>
  <si>
    <t>1987150324</t>
  </si>
  <si>
    <t>Odstranění pařezu biologicky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</si>
  <si>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57</t>
  </si>
  <si>
    <t>5904045120</t>
  </si>
  <si>
    <t>Odstranění pařezu biologicky průměru přes 10 cm do 30 cm</t>
  </si>
  <si>
    <t>-1759300151</t>
  </si>
  <si>
    <t>Odstranění pařezu biologicky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</si>
  <si>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58</t>
  </si>
  <si>
    <t>5904045130</t>
  </si>
  <si>
    <t>Odstranění pařezu biologicky průměru přes 30 cm do 60 cm</t>
  </si>
  <si>
    <t>107356765</t>
  </si>
  <si>
    <t>Odstranění pařezu biologicky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</si>
  <si>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</t>
  </si>
  <si>
    <t>5904045140</t>
  </si>
  <si>
    <t>Odstranění pařezu biologicky průměru přes 60 cm do 100 cm</t>
  </si>
  <si>
    <t>-1283316306</t>
  </si>
  <si>
    <t>Odstranění pařezu biologicky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</si>
  <si>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60</t>
  </si>
  <si>
    <t>5904045150</t>
  </si>
  <si>
    <t>Odstranění pařezu biologicky průměru přes 100 cm</t>
  </si>
  <si>
    <t>-645748664</t>
  </si>
  <si>
    <t>Odstranění pařezu biologicky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</si>
  <si>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61</t>
  </si>
  <si>
    <t>5904050010</t>
  </si>
  <si>
    <t>Ošetření řezné plochy pařezu herbicidem průměru do 10 cm</t>
  </si>
  <si>
    <t>386558079</t>
  </si>
  <si>
    <t>Ošetření řezné plochy pařezu herbicidem průměru do 10 cm. Poznámka: 1. V cenách jsou započteny náklady aplikace roztoku na pařez pro omezení růstu výmladnosti a náklady na dodávku obarveného herbicidu.</t>
  </si>
  <si>
    <t>62</t>
  </si>
  <si>
    <t>5904050020</t>
  </si>
  <si>
    <t>Ošetření řezné plochy pařezu herbicidem průměru přes 10 cm do 30 cm</t>
  </si>
  <si>
    <t>-958489954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</si>
  <si>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</si>
  <si>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63</t>
  </si>
  <si>
    <t>5904050030</t>
  </si>
  <si>
    <t>Ošetření řezné plochy pařezu herbicidem průměru přes 30 cm do 60 cm</t>
  </si>
  <si>
    <t>845669765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</si>
  <si>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</si>
  <si>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64</t>
  </si>
  <si>
    <t>5904050040</t>
  </si>
  <si>
    <t>Ošetření řezné plochy pařezu herbicidem průměru přes 60 cm do 100 cm</t>
  </si>
  <si>
    <t>2075660085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</si>
  <si>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</si>
  <si>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65</t>
  </si>
  <si>
    <t>5904050050</t>
  </si>
  <si>
    <t>Ošetření řezné plochy pařezu herbicidem průměru přes 100 cm</t>
  </si>
  <si>
    <t>1703843843</t>
  </si>
  <si>
    <t>Ošetření řezné plochy pařezu herbicidem průměru přes 100 cm. Poznámka: 1. V cenách jsou započteny náklady aplikace roztoku na pařez pro omezení růstu výmladnosti a náklady na dodávku obarveného herbicidu.</t>
  </si>
  <si>
    <t>66</t>
  </si>
  <si>
    <t>5904060010</t>
  </si>
  <si>
    <t>Hubení náletové a pařezové vegetace strojním postřikovačem mimo profil KL jednostranně šíře záběru do 2 m</t>
  </si>
  <si>
    <t>-2025133775</t>
  </si>
  <si>
    <t>Hubení náletové a pařezové vegetace strojním postřikovačem mimo profil KL jednostranně šíře záběru do 2 m. Poznámka: 1. V cenách jsou započteny náklady na postřik náletové dřevité vegetace nebo pařezové výmladnosti aplikací herbicidu. 2. V cenách nejsou obsaženy náklady na vodu a dodávku herbicidu.</t>
  </si>
  <si>
    <t>67</t>
  </si>
  <si>
    <t>5904060020</t>
  </si>
  <si>
    <t>Hubení náletové a pařezové vegetace strojním postřikovačem mimo profil KL jednostranně šíře záběru do 4 m</t>
  </si>
  <si>
    <t>-979585482</t>
  </si>
  <si>
    <t>Hubení náletové a pařezové vegetace strojním postřikovačem mimo profil KL jednostranně šíře záběru do 4 m. Poznámka: 1. V cenách jsou započteny náklady na postřik náletové dřevité vegetace nebo pařezové výmladnosti aplikací herbicidu. 2. V cenách nejsou obsaženy náklady na vodu a dodávku herbicidu.</t>
  </si>
  <si>
    <t>68</t>
  </si>
  <si>
    <t>5904060030</t>
  </si>
  <si>
    <t>Hubení náletové a pařezové vegetace strojním postřikovačem mimo profil KL jednostranně šíře záběru do 6 m</t>
  </si>
  <si>
    <t>-525243440</t>
  </si>
  <si>
    <t>Hubení náletové a pařezové vegetace strojním postřikovačem mimo profil KL jednostranně šíře záběru do 6 m. Poznámka: 1. V cenách jsou započteny náklady na postřik náletové dřevité vegetace nebo pařezové výmladnosti aplikací herbicidu. 2. V cenách nejsou obsaženy náklady na vodu a dodávku herbicidu.</t>
  </si>
  <si>
    <t>69</t>
  </si>
  <si>
    <t>5904065010</t>
  </si>
  <si>
    <t>Výsadba stromů listnatých</t>
  </si>
  <si>
    <t>1435288266</t>
  </si>
  <si>
    <t>Výsadba stromů listnatých.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</si>
  <si>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70</t>
  </si>
  <si>
    <t>5904065020</t>
  </si>
  <si>
    <t>Výsadba stromů jehličnatých</t>
  </si>
  <si>
    <t>1118930230</t>
  </si>
  <si>
    <t>Výsadba stromů jehličnatých.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</si>
  <si>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71</t>
  </si>
  <si>
    <t>5904070010</t>
  </si>
  <si>
    <t>Ošetřování stromů do doby jejich samostatného růstu</t>
  </si>
  <si>
    <t>556893797</t>
  </si>
  <si>
    <t>Ošetřování stromů do doby jejich samostatného růstu. Poznámka: 1. V cenách jsou započteny náklady na hnojení, zalévání, okopávání a odplevelení, sestřih větví, opravu stability opěry včetně nákladů na hnojivo a vodu.</t>
  </si>
  <si>
    <t>72</t>
  </si>
  <si>
    <t>5904075010</t>
  </si>
  <si>
    <t>Výsadba keřů listnatých</t>
  </si>
  <si>
    <t>-351720197</t>
  </si>
  <si>
    <t>Výsadba keřů listnatých. Poznámka: 1. V cenách jsou započteny náklady na výkop jámy, osazení, zásyp, zajištění ukotvením, ochrana před okusem a vysycháním, úpravu terénu vodu a hnojivo. 2. V cenách nejsou obsaženy náklady na dodávku keřů.</t>
  </si>
  <si>
    <t>73</t>
  </si>
  <si>
    <t>5904075020</t>
  </si>
  <si>
    <t>Výsadba keřů jehličnatých</t>
  </si>
  <si>
    <t>1592886055</t>
  </si>
  <si>
    <t>Výsadba keřů jehličnatých. Poznámka: 1. V cenách jsou započteny náklady na výkop jámy, osazení, zásyp, zajištění ukotvením, ochrana před okusem a vysycháním, úpravu terénu vodu a hnojivo. 2. V cenách nejsou obsaženy náklady na dodávku keřů.</t>
  </si>
  <si>
    <t>74</t>
  </si>
  <si>
    <t>5904080010</t>
  </si>
  <si>
    <t>Ošetřování keřů do doby jejich samostatného růstu</t>
  </si>
  <si>
    <t>39943807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</si>
  <si>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</si>
  <si>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75</t>
  </si>
  <si>
    <t>5999005060</t>
  </si>
  <si>
    <t>Třídění ostatního materiálu</t>
  </si>
  <si>
    <t>t</t>
  </si>
  <si>
    <t>865541559</t>
  </si>
  <si>
    <t>Třídění ostatního materiálu. Poznámka: 1. V cenách jsou započteny náklady na manipulaci, vytřídění a uložení materiálu na úložiště nebo do skladu.</t>
  </si>
  <si>
    <t>76</t>
  </si>
  <si>
    <t>M</t>
  </si>
  <si>
    <t>5954101010</t>
  </si>
  <si>
    <t>Herbicidy Dicopur M 750</t>
  </si>
  <si>
    <t>litr</t>
  </si>
  <si>
    <t>-1598546261</t>
  </si>
  <si>
    <t>77</t>
  </si>
  <si>
    <t>5954101030</t>
  </si>
  <si>
    <t>Herbicidy Kaput Harvest</t>
  </si>
  <si>
    <t>-848233303</t>
  </si>
  <si>
    <t>78</t>
  </si>
  <si>
    <t>5954101040</t>
  </si>
  <si>
    <t>Herbicidy Roundup Flex</t>
  </si>
  <si>
    <t>2028696769</t>
  </si>
  <si>
    <t>79</t>
  </si>
  <si>
    <t>5954110000</t>
  </si>
  <si>
    <t>Smáčedla break-trhu S 240</t>
  </si>
  <si>
    <t>-880812531</t>
  </si>
  <si>
    <t>80</t>
  </si>
  <si>
    <t>02660325</t>
  </si>
  <si>
    <t>borovice černá /Pinus nigra/ 40-60cm</t>
  </si>
  <si>
    <t>CS ÚRS 2021 02</t>
  </si>
  <si>
    <t>-468368269</t>
  </si>
  <si>
    <t>Online PSC</t>
  </si>
  <si>
    <t>https://podminky.urs.cz/item/CS_URS_2021_02/02660325</t>
  </si>
  <si>
    <t>81</t>
  </si>
  <si>
    <t>02660320</t>
  </si>
  <si>
    <t>borovice kleč /Pinus mugo/ 20-40cm</t>
  </si>
  <si>
    <t>-1520109414</t>
  </si>
  <si>
    <t>https://podminky.urs.cz/item/CS_URS_2021_02/02660320</t>
  </si>
  <si>
    <t>82</t>
  </si>
  <si>
    <t>02660337</t>
  </si>
  <si>
    <t>borovice lesní /Pinus sylvestris/ 50-80cm</t>
  </si>
  <si>
    <t>-1439232312</t>
  </si>
  <si>
    <t>https://podminky.urs.cz/item/CS_URS_2021_02/02660337</t>
  </si>
  <si>
    <t>83</t>
  </si>
  <si>
    <t>02660358</t>
  </si>
  <si>
    <t>jedle bělokorá /Abies alba/ 30-60cm</t>
  </si>
  <si>
    <t>-1796524896</t>
  </si>
  <si>
    <t>https://podminky.urs.cz/item/CS_URS_2021_02/02660358</t>
  </si>
  <si>
    <t>84</t>
  </si>
  <si>
    <t>02660353</t>
  </si>
  <si>
    <t>modřín opadavý /Larix decidua/ 120-150cm</t>
  </si>
  <si>
    <t>-1208446606</t>
  </si>
  <si>
    <t>https://podminky.urs.cz/item/CS_URS_2021_02/02660353</t>
  </si>
  <si>
    <t>85</t>
  </si>
  <si>
    <t>02660354</t>
  </si>
  <si>
    <t>modřín /Larix kaempferi/ 120-150cm</t>
  </si>
  <si>
    <t>-1534314864</t>
  </si>
  <si>
    <t>https://podminky.urs.cz/item/CS_URS_2021_02/02660354</t>
  </si>
  <si>
    <t>86</t>
  </si>
  <si>
    <t>02660415</t>
  </si>
  <si>
    <t>smrk Pančičův /Picea omorika/ 80-125cm</t>
  </si>
  <si>
    <t>-1340355504</t>
  </si>
  <si>
    <t>https://podminky.urs.cz/item/CS_URS_2021_02/02660415</t>
  </si>
  <si>
    <t>87</t>
  </si>
  <si>
    <t>02660419</t>
  </si>
  <si>
    <t>smrk pichlavý /Picea pungens/ 100-150cm</t>
  </si>
  <si>
    <t>-1844272008</t>
  </si>
  <si>
    <t>https://podminky.urs.cz/item/CS_URS_2021_02/02660419</t>
  </si>
  <si>
    <t>88</t>
  </si>
  <si>
    <t>02660404</t>
  </si>
  <si>
    <t xml:space="preserve">smrk ztepilý  /Picea abies/ 80-125cm</t>
  </si>
  <si>
    <t>-1842334010</t>
  </si>
  <si>
    <t>https://podminky.urs.cz/item/CS_URS_2021_02/02660404</t>
  </si>
  <si>
    <t>89</t>
  </si>
  <si>
    <t>02660344</t>
  </si>
  <si>
    <t xml:space="preserve">cypřišek Lawsonův  /Chamaecyparis l. Ivonne/ 80-100cm</t>
  </si>
  <si>
    <t>-151583846</t>
  </si>
  <si>
    <t>https://podminky.urs.cz/item/CS_URS_2021_02/02660344</t>
  </si>
  <si>
    <t>90</t>
  </si>
  <si>
    <t>02660345</t>
  </si>
  <si>
    <t>tis obecný /Taxus baccata/ 60-80cm</t>
  </si>
  <si>
    <t>1038823732</t>
  </si>
  <si>
    <t>https://podminky.urs.cz/item/CS_URS_2021_02/02660345</t>
  </si>
  <si>
    <t>91</t>
  </si>
  <si>
    <t>02660348</t>
  </si>
  <si>
    <t>zerav západní /Thuja occidentalis/ 100-150cm</t>
  </si>
  <si>
    <t>660278118</t>
  </si>
  <si>
    <t>https://podminky.urs.cz/item/CS_URS_2021_02/02660348</t>
  </si>
  <si>
    <t>92</t>
  </si>
  <si>
    <t>02660302</t>
  </si>
  <si>
    <t xml:space="preserve">jalovec obecný  /Juniperus comm. Hibernica/ 125-150cm</t>
  </si>
  <si>
    <t>484652472</t>
  </si>
  <si>
    <t>https://podminky.urs.cz/item/CS_URS_2021_02/02660302</t>
  </si>
  <si>
    <t>93</t>
  </si>
  <si>
    <t>02650430</t>
  </si>
  <si>
    <t>bříza bělokorá /Betula pendula/ 150-200cm</t>
  </si>
  <si>
    <t>1027153299</t>
  </si>
  <si>
    <t>https://podminky.urs.cz/item/CS_URS_2021_02/02650430</t>
  </si>
  <si>
    <t>94</t>
  </si>
  <si>
    <t>02650360</t>
  </si>
  <si>
    <t>dub letní /Quercus robur/ 150-180cm</t>
  </si>
  <si>
    <t>-1524560740</t>
  </si>
  <si>
    <t>https://podminky.urs.cz/item/CS_URS_2021_02/02650360</t>
  </si>
  <si>
    <t>95</t>
  </si>
  <si>
    <t>02650442</t>
  </si>
  <si>
    <t>habr obecný /Carpinus betulus/ 80-125cm</t>
  </si>
  <si>
    <t>-871914273</t>
  </si>
  <si>
    <t>https://podminky.urs.cz/item/CS_URS_2021_02/02650442</t>
  </si>
  <si>
    <t>96</t>
  </si>
  <si>
    <t>02650300</t>
  </si>
  <si>
    <t>javor mléč /Acer platanoides/ 20-50cm</t>
  </si>
  <si>
    <t>596617229</t>
  </si>
  <si>
    <t>https://podminky.urs.cz/item/CS_URS_2021_02/02650300</t>
  </si>
  <si>
    <t>97</t>
  </si>
  <si>
    <t>5954113010</t>
  </si>
  <si>
    <t>Dřeviny Lípa malolistá (Tilia cordata) 50 - 80 cm, PK</t>
  </si>
  <si>
    <t>-822042753</t>
  </si>
  <si>
    <t>98</t>
  </si>
  <si>
    <t>5954113015</t>
  </si>
  <si>
    <t>Dřeviny Tis obecný / Taxus baccata / 30 - 50 cm, KK</t>
  </si>
  <si>
    <t>-1046963184</t>
  </si>
  <si>
    <t>99</t>
  </si>
  <si>
    <t>5954113020</t>
  </si>
  <si>
    <t>Dřeviny Zerav západní / Tuja occidentalis / 100 - 120 cm, KK</t>
  </si>
  <si>
    <t>-1869359445</t>
  </si>
  <si>
    <t>5954113025</t>
  </si>
  <si>
    <t>Dřeviny Pámelník chenaultův (Symphoricarpos chenaultii) 20 - 40, cm, K</t>
  </si>
  <si>
    <t>-524450279</t>
  </si>
  <si>
    <t>101</t>
  </si>
  <si>
    <t>5954113030</t>
  </si>
  <si>
    <t>Dřeviny Modřín opadavý / Larix decidua / 51 - 70 cm, PK</t>
  </si>
  <si>
    <t>-94727223</t>
  </si>
  <si>
    <t>102</t>
  </si>
  <si>
    <t>5954113035</t>
  </si>
  <si>
    <t>Dřeviny Jalovec polehlý / Juniperus horizontalis-Gold coast / 30 - 50 cm, K</t>
  </si>
  <si>
    <t>2043802208</t>
  </si>
  <si>
    <t>103</t>
  </si>
  <si>
    <t>5954113005</t>
  </si>
  <si>
    <t>Dřeviny Javor klen /Acer pseudoplatanus/ 80 - 120 cm, PK</t>
  </si>
  <si>
    <t>-2106375680</t>
  </si>
  <si>
    <t>104</t>
  </si>
  <si>
    <t>02650381</t>
  </si>
  <si>
    <t>jeřáb ptačí /Sorbus aucuparia/ 150-200cm</t>
  </si>
  <si>
    <t>509203165</t>
  </si>
  <si>
    <t>https://podminky.urs.cz/item/CS_URS_2021_02/02650381</t>
  </si>
  <si>
    <t>105</t>
  </si>
  <si>
    <t>02652024</t>
  </si>
  <si>
    <t>růže /Rosa/</t>
  </si>
  <si>
    <t>2089932218</t>
  </si>
  <si>
    <t>https://podminky.urs.cz/item/CS_URS_2021_02/02652024</t>
  </si>
  <si>
    <t>106</t>
  </si>
  <si>
    <t>02652025</t>
  </si>
  <si>
    <t>šeřík obecný /Syringa vulgaris/</t>
  </si>
  <si>
    <t>670807677</t>
  </si>
  <si>
    <t>https://podminky.urs.cz/item/CS_URS_2021_02/02652025</t>
  </si>
  <si>
    <t>107</t>
  </si>
  <si>
    <t>02652026</t>
  </si>
  <si>
    <t>šeřík /Syringa meyeri-pink/</t>
  </si>
  <si>
    <t>1957266859</t>
  </si>
  <si>
    <t>https://podminky.urs.cz/item/CS_URS_2021_02/02652026</t>
  </si>
  <si>
    <t>108</t>
  </si>
  <si>
    <t>02650483</t>
  </si>
  <si>
    <t>vrba kroucená /Salix erythroflexuosa/ 120-150cm</t>
  </si>
  <si>
    <t>-1973902440</t>
  </si>
  <si>
    <t>https://podminky.urs.cz/item/CS_URS_2021_02/02650483</t>
  </si>
  <si>
    <t>109</t>
  </si>
  <si>
    <t>02652023</t>
  </si>
  <si>
    <t>zlatice prostřední /Forsythia intermedia -gold/ 40-60cm</t>
  </si>
  <si>
    <t>221542032</t>
  </si>
  <si>
    <t>https://podminky.urs.cz/item/CS_URS_2021_02/02652023</t>
  </si>
  <si>
    <t>Č12 - Mimostaveništní doprava materiálu a likvidace odpadů</t>
  </si>
  <si>
    <t>OST - Ostatní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</si>
  <si>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</si>
  <si>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</si>
  <si>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-411391831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</si>
  <si>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</si>
  <si>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</si>
  <si>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</si>
  <si>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-1650269942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</si>
  <si>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</si>
  <si>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</si>
  <si>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</si>
  <si>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-272607600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</si>
  <si>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</si>
  <si>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</si>
  <si>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</si>
  <si>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-1628528806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</si>
  <si>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</si>
  <si>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</si>
  <si>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</si>
  <si>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-1485650062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</si>
  <si>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</si>
  <si>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</si>
  <si>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</si>
  <si>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-1923282449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</si>
  <si>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</si>
  <si>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</si>
  <si>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</si>
  <si>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839506295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</si>
  <si>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</si>
  <si>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</si>
  <si>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</si>
  <si>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-525781404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</si>
  <si>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</si>
  <si>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9902900100</t>
  </si>
  <si>
    <t>Naložení sypanin, drobného kusového materiálu, suti</t>
  </si>
  <si>
    <t>1282393978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</si>
  <si>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</si>
  <si>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9902900200</t>
  </si>
  <si>
    <t>Naložení objemnějšího kusového materiálu, vybouraných hmot</t>
  </si>
  <si>
    <t>998950477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</si>
  <si>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</si>
  <si>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9909000100</t>
  </si>
  <si>
    <t>Poplatek za uložení suti nebo hmot na oficiální skládku</t>
  </si>
  <si>
    <t>-2069925304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</si>
  <si>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</si>
  <si>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OST</t>
  </si>
  <si>
    <t>Ostatní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</si>
  <si>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</si>
  <si>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</si>
  <si>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512</t>
  </si>
  <si>
    <t>545401704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</si>
  <si>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</si>
  <si>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</si>
  <si>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</si>
  <si>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-1087331359</t>
  </si>
  <si>
    <t>Doprava obousměrná (např. dodávek z vlastních zásob zhotovitele nebo objednatele nebo výzisku) mechanizací o nosnosti do 3,5 t elektrosoučástek, montážního materiálu, kameniva, písku, dlažebních kostek, suti, atd.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</si>
  <si>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</si>
  <si>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</si>
  <si>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-1031742066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</si>
  <si>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</si>
  <si>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</si>
  <si>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</si>
  <si>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955184564</t>
  </si>
  <si>
    <t>Doprava obousměrná (např. dodávek z vlastních zásob zhotovitele nebo objednatele nebo výzisku) mechanizací o nosnosti do 3,5 t elektrosoučástek, montážního materiálu, kameniva, písku, dlažebních kostek, suti, atd.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</si>
  <si>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</si>
  <si>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</si>
  <si>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-853424158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</si>
  <si>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</si>
  <si>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</si>
  <si>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</si>
  <si>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814260432</t>
  </si>
  <si>
    <t>Doprava obousměrná (např. dodávek z vlastních zásob zhotovitele nebo objednatele nebo výzisku) mechanizací o nosnosti do 3,5 t elektrosoučástek, montážního materiálu, kameniva, písku, dlažebních kostek, suti, atd.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</si>
  <si>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</si>
  <si>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</si>
  <si>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1587274776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</si>
  <si>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</si>
  <si>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</si>
  <si>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</t>
  </si>
  <si>
    <t>-540452265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</si>
  <si>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</si>
  <si>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</si>
  <si>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</si>
  <si>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-1519829785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</si>
  <si>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</si>
  <si>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</si>
  <si>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</si>
  <si>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-784943232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</si>
  <si>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</si>
  <si>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</si>
  <si>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</si>
  <si>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-494793301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</si>
  <si>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</si>
  <si>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9902209100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</si>
  <si>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</t>
  </si>
  <si>
    <t>1680560852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</si>
  <si>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</si>
  <si>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9902300100</t>
  </si>
  <si>
    <t>Doprava jednosměrná (např. nakupovaného materiálu) mechanizací o nosnosti přes 3,5 t sypanin (kameniva, písku, suti, dlažebních kostek, atd.) do 10 km</t>
  </si>
  <si>
    <t>-1743406843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</si>
  <si>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</si>
  <si>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9902300200</t>
  </si>
  <si>
    <t>Doprava jednosměrná (např. nakupovaného materiálu) mechanizací o nosnosti přes 3,5 t sypanin (kameniva, písku, suti, dlažebních kostek, atd.) do 20 km</t>
  </si>
  <si>
    <t>-496442570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</si>
  <si>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</si>
  <si>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9902300300</t>
  </si>
  <si>
    <t>Doprava jednosměrná (např. nakupovaného materiálu) mechanizací o nosnosti přes 3,5 t sypanin (kameniva, písku, suti, dlažebních kostek, atd.) do 30 km</t>
  </si>
  <si>
    <t>-1723875365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</si>
  <si>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</si>
  <si>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9902300400</t>
  </si>
  <si>
    <t>Doprava jednosměrná (např. nakupovaného materiálu) mechanizací o nosnosti přes 3,5 t sypanin (kameniva, písku, suti, dlažebních kostek, atd.) do 40 km</t>
  </si>
  <si>
    <t>10430817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</si>
  <si>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</si>
  <si>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9902300500</t>
  </si>
  <si>
    <t>Doprava jednosměrná (např. nakupovaného materiálu) mechanizací o nosnosti přes 3,5 t sypanin (kameniva, písku, suti, dlažebních kostek, atd.) do 60 km</t>
  </si>
  <si>
    <t>639239122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</si>
  <si>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</si>
  <si>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9902300600</t>
  </si>
  <si>
    <t>Doprava jednosměrná (např. nakupovaného materiálu) mechanizací o nosnosti přes 3,5 t sypanin (kameniva, písku, suti, dlažebních kostek, atd.) do 80 km</t>
  </si>
  <si>
    <t>475329024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</si>
  <si>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</si>
  <si>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9902300700</t>
  </si>
  <si>
    <t>Doprava jednosměrná (např. nakupovaného materiálu) mechanizací o nosnosti přes 3,5 t sypanin (kameniva, písku, suti, dlažebních kostek, atd.) do 100 km</t>
  </si>
  <si>
    <t>-642848372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</si>
  <si>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</si>
  <si>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9902309100</t>
  </si>
  <si>
    <t>Doprava jednosměrná (např. nakupovaného materiálu) mechanizací o nosnosti přes 3,5 t sypanin (kameniva, písku, suti, dlažebních kostek, atd.) příplatek za každý další 1 km</t>
  </si>
  <si>
    <t>546487655</t>
  </si>
  <si>
    <t>Doprava jednosměrná (např. nakupovaného materiálu) mechanizací o nosnosti přes 3,5 t sypanin (kameniva, písku, suti, dlažebních kostek, atd.) příplatek za každý další 1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</si>
  <si>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</si>
  <si>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</si>
  <si>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1727164751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</si>
  <si>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</si>
  <si>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</si>
  <si>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</si>
  <si>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546892523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</si>
  <si>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</si>
  <si>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</si>
  <si>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</si>
  <si>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1346713864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</si>
  <si>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</si>
  <si>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</si>
  <si>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</si>
  <si>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-1712936327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</si>
  <si>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</si>
  <si>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</si>
  <si>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</si>
  <si>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1689525845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</si>
  <si>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</si>
  <si>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</si>
  <si>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</si>
  <si>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-602505275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</si>
  <si>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</si>
  <si>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</si>
  <si>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</si>
  <si>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1038145804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</si>
  <si>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</si>
  <si>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9902900300</t>
  </si>
  <si>
    <t>Složení sypanin, drobného kusového materiálu, suti</t>
  </si>
  <si>
    <t>1492787703</t>
  </si>
  <si>
    <t>Složení sypanin, drobného kusového materiálu, suti Poznámka: 1. Ceny jsou určeny pro skládání materiálu z vlastních zásob objednatele.</t>
  </si>
  <si>
    <t>9902900400</t>
  </si>
  <si>
    <t>Složení objemnějšího kusového materiálu, vybouraných hmot</t>
  </si>
  <si>
    <t>1427808386</t>
  </si>
  <si>
    <t>Složení objemnějšího kusového materiálu, vybouraných hmot Poznámka: 1. Ceny jsou určeny pro skládání materiálu z vlastních zásob objednatele.</t>
  </si>
  <si>
    <t>02 - VRN</t>
  </si>
  <si>
    <t>Č21 - Vedlejší rozpočtové náklady</t>
  </si>
  <si>
    <t>011101001</t>
  </si>
  <si>
    <t>Finanční náklady pojistné</t>
  </si>
  <si>
    <t>%</t>
  </si>
  <si>
    <t>1582388733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</si>
  <si>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</si>
  <si>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</si>
  <si>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-2062252922</t>
  </si>
  <si>
    <t>032104001</t>
  </si>
  <si>
    <t>Územní vlivy práce na těžce přístupných místech</t>
  </si>
  <si>
    <t>-1039983516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</si>
</sst>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167" fontId="17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2660325" TargetMode="External" /><Relationship Id="rId2" Type="http://schemas.openxmlformats.org/officeDocument/2006/relationships/hyperlink" Target="https://podminky.urs.cz/item/CS_URS_2021_02/02660320" TargetMode="External" /><Relationship Id="rId3" Type="http://schemas.openxmlformats.org/officeDocument/2006/relationships/hyperlink" Target="https://podminky.urs.cz/item/CS_URS_2021_02/02660337" TargetMode="External" /><Relationship Id="rId4" Type="http://schemas.openxmlformats.org/officeDocument/2006/relationships/hyperlink" Target="https://podminky.urs.cz/item/CS_URS_2021_02/02660358" TargetMode="External" /><Relationship Id="rId5" Type="http://schemas.openxmlformats.org/officeDocument/2006/relationships/hyperlink" Target="https://podminky.urs.cz/item/CS_URS_2021_02/02660353" TargetMode="External" /><Relationship Id="rId6" Type="http://schemas.openxmlformats.org/officeDocument/2006/relationships/hyperlink" Target="https://podminky.urs.cz/item/CS_URS_2021_02/02660354" TargetMode="External" /><Relationship Id="rId7" Type="http://schemas.openxmlformats.org/officeDocument/2006/relationships/hyperlink" Target="https://podminky.urs.cz/item/CS_URS_2021_02/02660415" TargetMode="External" /><Relationship Id="rId8" Type="http://schemas.openxmlformats.org/officeDocument/2006/relationships/hyperlink" Target="https://podminky.urs.cz/item/CS_URS_2021_02/02660419" TargetMode="External" /><Relationship Id="rId9" Type="http://schemas.openxmlformats.org/officeDocument/2006/relationships/hyperlink" Target="https://podminky.urs.cz/item/CS_URS_2021_02/02660404" TargetMode="External" /><Relationship Id="rId10" Type="http://schemas.openxmlformats.org/officeDocument/2006/relationships/hyperlink" Target="https://podminky.urs.cz/item/CS_URS_2021_02/02660344" TargetMode="External" /><Relationship Id="rId11" Type="http://schemas.openxmlformats.org/officeDocument/2006/relationships/hyperlink" Target="https://podminky.urs.cz/item/CS_URS_2021_02/02660345" TargetMode="External" /><Relationship Id="rId12" Type="http://schemas.openxmlformats.org/officeDocument/2006/relationships/hyperlink" Target="https://podminky.urs.cz/item/CS_URS_2021_02/02660348" TargetMode="External" /><Relationship Id="rId13" Type="http://schemas.openxmlformats.org/officeDocument/2006/relationships/hyperlink" Target="https://podminky.urs.cz/item/CS_URS_2021_02/02660302" TargetMode="External" /><Relationship Id="rId14" Type="http://schemas.openxmlformats.org/officeDocument/2006/relationships/hyperlink" Target="https://podminky.urs.cz/item/CS_URS_2021_02/02650430" TargetMode="External" /><Relationship Id="rId15" Type="http://schemas.openxmlformats.org/officeDocument/2006/relationships/hyperlink" Target="https://podminky.urs.cz/item/CS_URS_2021_02/02650360" TargetMode="External" /><Relationship Id="rId16" Type="http://schemas.openxmlformats.org/officeDocument/2006/relationships/hyperlink" Target="https://podminky.urs.cz/item/CS_URS_2021_02/02650442" TargetMode="External" /><Relationship Id="rId17" Type="http://schemas.openxmlformats.org/officeDocument/2006/relationships/hyperlink" Target="https://podminky.urs.cz/item/CS_URS_2021_02/02650300" TargetMode="External" /><Relationship Id="rId18" Type="http://schemas.openxmlformats.org/officeDocument/2006/relationships/hyperlink" Target="https://podminky.urs.cz/item/CS_URS_2021_02/02650381" TargetMode="External" /><Relationship Id="rId19" Type="http://schemas.openxmlformats.org/officeDocument/2006/relationships/hyperlink" Target="https://podminky.urs.cz/item/CS_URS_2021_02/02652024" TargetMode="External" /><Relationship Id="rId20" Type="http://schemas.openxmlformats.org/officeDocument/2006/relationships/hyperlink" Target="https://podminky.urs.cz/item/CS_URS_2021_02/02652025" TargetMode="External" /><Relationship Id="rId21" Type="http://schemas.openxmlformats.org/officeDocument/2006/relationships/hyperlink" Target="https://podminky.urs.cz/item/CS_URS_2021_02/02652026" TargetMode="External" /><Relationship Id="rId22" Type="http://schemas.openxmlformats.org/officeDocument/2006/relationships/hyperlink" Target="https://podminky.urs.cz/item/CS_URS_2021_02/02650483" TargetMode="External" /><Relationship Id="rId23" Type="http://schemas.openxmlformats.org/officeDocument/2006/relationships/hyperlink" Target="https://podminky.urs.cz/item/CS_URS_2021_02/02652023" TargetMode="External" /><Relationship Id="rId2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18</v>
      </c>
    </row>
    <row r="7" s="1" customFormat="1" ht="12" customHeight="1">
      <c r="B7" s="17"/>
      <c r="C7" s="18"/>
      <c r="D7" s="28" t="s">
        <v>19</v>
      </c>
      <c r="E7" s="18"/>
      <c r="F7" s="18"/>
      <c r="G7" s="18"/>
      <c r="H7" s="18"/>
      <c r="I7" s="18"/>
      <c r="J7" s="18"/>
      <c r="K7" s="23" t="s">
        <v>20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21</v>
      </c>
      <c r="AL7" s="18"/>
      <c r="AM7" s="18"/>
      <c r="AN7" s="23" t="s">
        <v>22</v>
      </c>
      <c r="AO7" s="18"/>
      <c r="AP7" s="18"/>
      <c r="AQ7" s="18"/>
      <c r="AR7" s="16"/>
      <c r="BE7" s="27"/>
      <c r="BS7" s="13" t="s">
        <v>23</v>
      </c>
    </row>
    <row r="8" s="1" customFormat="1" ht="12" customHeight="1">
      <c r="B8" s="17"/>
      <c r="C8" s="18"/>
      <c r="D8" s="28" t="s">
        <v>24</v>
      </c>
      <c r="E8" s="18"/>
      <c r="F8" s="18"/>
      <c r="G8" s="18"/>
      <c r="H8" s="18"/>
      <c r="I8" s="18"/>
      <c r="J8" s="18"/>
      <c r="K8" s="23" t="s">
        <v>25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26</v>
      </c>
      <c r="AL8" s="18"/>
      <c r="AM8" s="18"/>
      <c r="AN8" s="29" t="s">
        <v>27</v>
      </c>
      <c r="AO8" s="18"/>
      <c r="AP8" s="18"/>
      <c r="AQ8" s="18"/>
      <c r="AR8" s="16"/>
      <c r="BE8" s="27"/>
      <c r="BS8" s="13" t="s">
        <v>28</v>
      </c>
    </row>
    <row r="9" s="1" customFormat="1" ht="29.28" customHeight="1">
      <c r="B9" s="17"/>
      <c r="C9" s="18"/>
      <c r="D9" s="22" t="s">
        <v>29</v>
      </c>
      <c r="E9" s="18"/>
      <c r="F9" s="18"/>
      <c r="G9" s="18"/>
      <c r="H9" s="18"/>
      <c r="I9" s="18"/>
      <c r="J9" s="18"/>
      <c r="K9" s="30" t="s">
        <v>30</v>
      </c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22" t="s">
        <v>31</v>
      </c>
      <c r="AL9" s="18"/>
      <c r="AM9" s="18"/>
      <c r="AN9" s="30" t="s">
        <v>32</v>
      </c>
      <c r="AO9" s="18"/>
      <c r="AP9" s="18"/>
      <c r="AQ9" s="18"/>
      <c r="AR9" s="16"/>
      <c r="BE9" s="27"/>
      <c r="BS9" s="13" t="s">
        <v>33</v>
      </c>
    </row>
    <row r="10" s="1" customFormat="1" ht="12" customHeight="1">
      <c r="B10" s="17"/>
      <c r="C10" s="18"/>
      <c r="D10" s="28" t="s">
        <v>34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35</v>
      </c>
      <c r="AL10" s="18"/>
      <c r="AM10" s="18"/>
      <c r="AN10" s="23" t="s">
        <v>36</v>
      </c>
      <c r="AO10" s="18"/>
      <c r="AP10" s="18"/>
      <c r="AQ10" s="18"/>
      <c r="AR10" s="16"/>
      <c r="BE10" s="27"/>
      <c r="BS10" s="13" t="s">
        <v>18</v>
      </c>
    </row>
    <row r="11" s="1" customFormat="1" ht="18.48" customHeight="1">
      <c r="B11" s="17"/>
      <c r="C11" s="18"/>
      <c r="D11" s="18"/>
      <c r="E11" s="23" t="s">
        <v>37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38</v>
      </c>
      <c r="AL11" s="18"/>
      <c r="AM11" s="18"/>
      <c r="AN11" s="23" t="s">
        <v>39</v>
      </c>
      <c r="AO11" s="18"/>
      <c r="AP11" s="18"/>
      <c r="AQ11" s="18"/>
      <c r="AR11" s="16"/>
      <c r="BE11" s="27"/>
      <c r="BS11" s="13" t="s">
        <v>18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18</v>
      </c>
    </row>
    <row r="13" s="1" customFormat="1" ht="12" customHeight="1">
      <c r="B13" s="17"/>
      <c r="C13" s="18"/>
      <c r="D13" s="28" t="s">
        <v>40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35</v>
      </c>
      <c r="AL13" s="18"/>
      <c r="AM13" s="18"/>
      <c r="AN13" s="31" t="s">
        <v>41</v>
      </c>
      <c r="AO13" s="18"/>
      <c r="AP13" s="18"/>
      <c r="AQ13" s="18"/>
      <c r="AR13" s="16"/>
      <c r="BE13" s="27"/>
      <c r="BS13" s="13" t="s">
        <v>18</v>
      </c>
    </row>
    <row r="14">
      <c r="B14" s="17"/>
      <c r="C14" s="18"/>
      <c r="D14" s="18"/>
      <c r="E14" s="31" t="s">
        <v>41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8" t="s">
        <v>38</v>
      </c>
      <c r="AL14" s="18"/>
      <c r="AM14" s="18"/>
      <c r="AN14" s="31" t="s">
        <v>41</v>
      </c>
      <c r="AO14" s="18"/>
      <c r="AP14" s="18"/>
      <c r="AQ14" s="18"/>
      <c r="AR14" s="16"/>
      <c r="BE14" s="27"/>
      <c r="BS14" s="13" t="s">
        <v>18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42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35</v>
      </c>
      <c r="AL16" s="18"/>
      <c r="AM16" s="18"/>
      <c r="AN16" s="23" t="s">
        <v>43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44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38</v>
      </c>
      <c r="AL17" s="18"/>
      <c r="AM17" s="18"/>
      <c r="AN17" s="23" t="s">
        <v>43</v>
      </c>
      <c r="AO17" s="18"/>
      <c r="AP17" s="18"/>
      <c r="AQ17" s="18"/>
      <c r="AR17" s="16"/>
      <c r="BE17" s="27"/>
      <c r="BS17" s="13" t="s">
        <v>45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46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35</v>
      </c>
      <c r="AL19" s="18"/>
      <c r="AM19" s="18"/>
      <c r="AN19" s="23" t="s">
        <v>43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47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38</v>
      </c>
      <c r="AL20" s="18"/>
      <c r="AM20" s="18"/>
      <c r="AN20" s="23" t="s">
        <v>43</v>
      </c>
      <c r="AO20" s="18"/>
      <c r="AP20" s="18"/>
      <c r="AQ20" s="18"/>
      <c r="AR20" s="16"/>
      <c r="BE20" s="27"/>
      <c r="BS20" s="13" t="s">
        <v>45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48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3" t="s">
        <v>49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8"/>
      <c r="AQ25" s="18"/>
      <c r="AR25" s="16"/>
      <c r="BE25" s="27"/>
    </row>
    <row r="26" s="2" customFormat="1" ht="25.92" customHeight="1">
      <c r="A26" s="35"/>
      <c r="B26" s="36"/>
      <c r="C26" s="37"/>
      <c r="D26" s="38" t="s">
        <v>50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7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7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51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52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53</v>
      </c>
      <c r="AL28" s="42"/>
      <c r="AM28" s="42"/>
      <c r="AN28" s="42"/>
      <c r="AO28" s="42"/>
      <c r="AP28" s="37"/>
      <c r="AQ28" s="37"/>
      <c r="AR28" s="41"/>
      <c r="BE28" s="27"/>
    </row>
    <row r="29" s="3" customFormat="1" ht="14.4" customHeight="1">
      <c r="A29" s="3"/>
      <c r="B29" s="43"/>
      <c r="C29" s="44"/>
      <c r="D29" s="28" t="s">
        <v>54</v>
      </c>
      <c r="E29" s="44"/>
      <c r="F29" s="28" t="s">
        <v>55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8" t="s">
        <v>56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8" t="s">
        <v>57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8" t="s">
        <v>58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8" t="s">
        <v>59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60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61</v>
      </c>
      <c r="U35" s="51"/>
      <c r="V35" s="51"/>
      <c r="W35" s="51"/>
      <c r="X35" s="53" t="s">
        <v>62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19" t="s">
        <v>63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8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650190087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Údržba vyšší zeleně v obvodu OŘ Ústí n.L. 2021-2023 - OBLAST Č. 2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8" t="s">
        <v>24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OŘ UNL - správa tratí Most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8" t="s">
        <v>26</v>
      </c>
      <c r="AJ47" s="37"/>
      <c r="AK47" s="37"/>
      <c r="AL47" s="37"/>
      <c r="AM47" s="69" t="str">
        <f>IF(AN8= "","",AN8)</f>
        <v>31. 8. 2021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8" t="s">
        <v>34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organizace; OŘ ÚNL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8" t="s">
        <v>42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64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40.05" customHeight="1">
      <c r="A50" s="35"/>
      <c r="B50" s="36"/>
      <c r="C50" s="28" t="s">
        <v>40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8" t="s">
        <v>46</v>
      </c>
      <c r="AJ50" s="37"/>
      <c r="AK50" s="37"/>
      <c r="AL50" s="37"/>
      <c r="AM50" s="70" t="str">
        <f>IF(E20="","",E20)</f>
        <v xml:space="preserve"> Ing.Horák, horak@spravazeleznic.cz, 602 155 923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65</v>
      </c>
      <c r="D52" s="84"/>
      <c r="E52" s="84"/>
      <c r="F52" s="84"/>
      <c r="G52" s="84"/>
      <c r="H52" s="85"/>
      <c r="I52" s="86" t="s">
        <v>66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67</v>
      </c>
      <c r="AH52" s="84"/>
      <c r="AI52" s="84"/>
      <c r="AJ52" s="84"/>
      <c r="AK52" s="84"/>
      <c r="AL52" s="84"/>
      <c r="AM52" s="84"/>
      <c r="AN52" s="86" t="s">
        <v>68</v>
      </c>
      <c r="AO52" s="84"/>
      <c r="AP52" s="84"/>
      <c r="AQ52" s="88" t="s">
        <v>69</v>
      </c>
      <c r="AR52" s="41"/>
      <c r="AS52" s="89" t="s">
        <v>70</v>
      </c>
      <c r="AT52" s="90" t="s">
        <v>71</v>
      </c>
      <c r="AU52" s="90" t="s">
        <v>72</v>
      </c>
      <c r="AV52" s="90" t="s">
        <v>73</v>
      </c>
      <c r="AW52" s="90" t="s">
        <v>74</v>
      </c>
      <c r="AX52" s="90" t="s">
        <v>75</v>
      </c>
      <c r="AY52" s="90" t="s">
        <v>76</v>
      </c>
      <c r="AZ52" s="90" t="s">
        <v>77</v>
      </c>
      <c r="BA52" s="90" t="s">
        <v>78</v>
      </c>
      <c r="BB52" s="90" t="s">
        <v>79</v>
      </c>
      <c r="BC52" s="90" t="s">
        <v>80</v>
      </c>
      <c r="BD52" s="91" t="s">
        <v>81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82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ROUND(AG55+AG58,2)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43</v>
      </c>
      <c r="AR54" s="101"/>
      <c r="AS54" s="102">
        <f>ROUND(AS55+AS58,2)</f>
        <v>0</v>
      </c>
      <c r="AT54" s="103">
        <f>ROUND(SUM(AV54:AW54),2)</f>
        <v>0</v>
      </c>
      <c r="AU54" s="104">
        <f>ROUND(AU55+AU58,5)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ROUND(AZ55+AZ58,2)</f>
        <v>0</v>
      </c>
      <c r="BA54" s="103">
        <f>ROUND(BA55+BA58,2)</f>
        <v>0</v>
      </c>
      <c r="BB54" s="103">
        <f>ROUND(BB55+BB58,2)</f>
        <v>0</v>
      </c>
      <c r="BC54" s="103">
        <f>ROUND(BC55+BC58,2)</f>
        <v>0</v>
      </c>
      <c r="BD54" s="105">
        <f>ROUND(BD55+BD58,2)</f>
        <v>0</v>
      </c>
      <c r="BE54" s="6"/>
      <c r="BS54" s="106" t="s">
        <v>83</v>
      </c>
      <c r="BT54" s="106" t="s">
        <v>84</v>
      </c>
      <c r="BU54" s="107" t="s">
        <v>85</v>
      </c>
      <c r="BV54" s="106" t="s">
        <v>86</v>
      </c>
      <c r="BW54" s="106" t="s">
        <v>5</v>
      </c>
      <c r="BX54" s="106" t="s">
        <v>87</v>
      </c>
      <c r="CL54" s="106" t="s">
        <v>20</v>
      </c>
    </row>
    <row r="55" s="7" customFormat="1" ht="16.5" customHeight="1">
      <c r="A55" s="7"/>
      <c r="B55" s="108"/>
      <c r="C55" s="109"/>
      <c r="D55" s="110" t="s">
        <v>88</v>
      </c>
      <c r="E55" s="110"/>
      <c r="F55" s="110"/>
      <c r="G55" s="110"/>
      <c r="H55" s="110"/>
      <c r="I55" s="111"/>
      <c r="J55" s="110" t="s">
        <v>89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ROUND(SUM(AG56:AG57),2)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90</v>
      </c>
      <c r="AR55" s="115"/>
      <c r="AS55" s="116">
        <f>ROUND(SUM(AS56:AS57),2)</f>
        <v>0</v>
      </c>
      <c r="AT55" s="117">
        <f>ROUND(SUM(AV55:AW55),2)</f>
        <v>0</v>
      </c>
      <c r="AU55" s="118">
        <f>ROUND(SUM(AU56:AU57),5)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ROUND(SUM(AZ56:AZ57),2)</f>
        <v>0</v>
      </c>
      <c r="BA55" s="117">
        <f>ROUND(SUM(BA56:BA57),2)</f>
        <v>0</v>
      </c>
      <c r="BB55" s="117">
        <f>ROUND(SUM(BB56:BB57),2)</f>
        <v>0</v>
      </c>
      <c r="BC55" s="117">
        <f>ROUND(SUM(BC56:BC57),2)</f>
        <v>0</v>
      </c>
      <c r="BD55" s="119">
        <f>ROUND(SUM(BD56:BD57),2)</f>
        <v>0</v>
      </c>
      <c r="BE55" s="7"/>
      <c r="BS55" s="120" t="s">
        <v>83</v>
      </c>
      <c r="BT55" s="120" t="s">
        <v>23</v>
      </c>
      <c r="BU55" s="120" t="s">
        <v>85</v>
      </c>
      <c r="BV55" s="120" t="s">
        <v>86</v>
      </c>
      <c r="BW55" s="120" t="s">
        <v>91</v>
      </c>
      <c r="BX55" s="120" t="s">
        <v>5</v>
      </c>
      <c r="CL55" s="120" t="s">
        <v>43</v>
      </c>
      <c r="CM55" s="120" t="s">
        <v>92</v>
      </c>
    </row>
    <row r="56" s="4" customFormat="1" ht="16.5" customHeight="1">
      <c r="A56" s="121" t="s">
        <v>93</v>
      </c>
      <c r="B56" s="60"/>
      <c r="C56" s="122"/>
      <c r="D56" s="122"/>
      <c r="E56" s="123" t="s">
        <v>94</v>
      </c>
      <c r="F56" s="123"/>
      <c r="G56" s="123"/>
      <c r="H56" s="123"/>
      <c r="I56" s="123"/>
      <c r="J56" s="122"/>
      <c r="K56" s="123" t="s">
        <v>95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'Č11 - Ošetřování a hubení...'!J32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96</v>
      </c>
      <c r="AR56" s="62"/>
      <c r="AS56" s="126">
        <v>0</v>
      </c>
      <c r="AT56" s="127">
        <f>ROUND(SUM(AV56:AW56),2)</f>
        <v>0</v>
      </c>
      <c r="AU56" s="128">
        <f>'Č11 - Ošetřování a hubení...'!P85</f>
        <v>0</v>
      </c>
      <c r="AV56" s="127">
        <f>'Č11 - Ošetřování a hubení...'!J35</f>
        <v>0</v>
      </c>
      <c r="AW56" s="127">
        <f>'Č11 - Ošetřování a hubení...'!J36</f>
        <v>0</v>
      </c>
      <c r="AX56" s="127">
        <f>'Č11 - Ošetřování a hubení...'!J37</f>
        <v>0</v>
      </c>
      <c r="AY56" s="127">
        <f>'Č11 - Ošetřování a hubení...'!J38</f>
        <v>0</v>
      </c>
      <c r="AZ56" s="127">
        <f>'Č11 - Ošetřování a hubení...'!F35</f>
        <v>0</v>
      </c>
      <c r="BA56" s="127">
        <f>'Č11 - Ošetřování a hubení...'!F36</f>
        <v>0</v>
      </c>
      <c r="BB56" s="127">
        <f>'Č11 - Ošetřování a hubení...'!F37</f>
        <v>0</v>
      </c>
      <c r="BC56" s="127">
        <f>'Č11 - Ošetřování a hubení...'!F38</f>
        <v>0</v>
      </c>
      <c r="BD56" s="129">
        <f>'Č11 - Ošetřování a hubení...'!F39</f>
        <v>0</v>
      </c>
      <c r="BE56" s="4"/>
      <c r="BT56" s="130" t="s">
        <v>92</v>
      </c>
      <c r="BV56" s="130" t="s">
        <v>86</v>
      </c>
      <c r="BW56" s="130" t="s">
        <v>97</v>
      </c>
      <c r="BX56" s="130" t="s">
        <v>91</v>
      </c>
      <c r="CL56" s="130" t="s">
        <v>43</v>
      </c>
    </row>
    <row r="57" s="4" customFormat="1" ht="23.25" customHeight="1">
      <c r="A57" s="121" t="s">
        <v>93</v>
      </c>
      <c r="B57" s="60"/>
      <c r="C57" s="122"/>
      <c r="D57" s="122"/>
      <c r="E57" s="123" t="s">
        <v>98</v>
      </c>
      <c r="F57" s="123"/>
      <c r="G57" s="123"/>
      <c r="H57" s="123"/>
      <c r="I57" s="123"/>
      <c r="J57" s="122"/>
      <c r="K57" s="123" t="s">
        <v>99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'Č12 - Mimostaveništní dop...'!J32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96</v>
      </c>
      <c r="AR57" s="62"/>
      <c r="AS57" s="126">
        <v>0</v>
      </c>
      <c r="AT57" s="127">
        <f>ROUND(SUM(AV57:AW57),2)</f>
        <v>0</v>
      </c>
      <c r="AU57" s="128">
        <f>'Č12 - Mimostaveništní dop...'!P86</f>
        <v>0</v>
      </c>
      <c r="AV57" s="127">
        <f>'Č12 - Mimostaveništní dop...'!J35</f>
        <v>0</v>
      </c>
      <c r="AW57" s="127">
        <f>'Č12 - Mimostaveništní dop...'!J36</f>
        <v>0</v>
      </c>
      <c r="AX57" s="127">
        <f>'Č12 - Mimostaveništní dop...'!J37</f>
        <v>0</v>
      </c>
      <c r="AY57" s="127">
        <f>'Č12 - Mimostaveništní dop...'!J38</f>
        <v>0</v>
      </c>
      <c r="AZ57" s="127">
        <f>'Č12 - Mimostaveništní dop...'!F35</f>
        <v>0</v>
      </c>
      <c r="BA57" s="127">
        <f>'Č12 - Mimostaveništní dop...'!F36</f>
        <v>0</v>
      </c>
      <c r="BB57" s="127">
        <f>'Č12 - Mimostaveništní dop...'!F37</f>
        <v>0</v>
      </c>
      <c r="BC57" s="127">
        <f>'Č12 - Mimostaveništní dop...'!F38</f>
        <v>0</v>
      </c>
      <c r="BD57" s="129">
        <f>'Č12 - Mimostaveništní dop...'!F39</f>
        <v>0</v>
      </c>
      <c r="BE57" s="4"/>
      <c r="BT57" s="130" t="s">
        <v>92</v>
      </c>
      <c r="BV57" s="130" t="s">
        <v>86</v>
      </c>
      <c r="BW57" s="130" t="s">
        <v>100</v>
      </c>
      <c r="BX57" s="130" t="s">
        <v>91</v>
      </c>
      <c r="CL57" s="130" t="s">
        <v>43</v>
      </c>
    </row>
    <row r="58" s="7" customFormat="1" ht="16.5" customHeight="1">
      <c r="A58" s="7"/>
      <c r="B58" s="108"/>
      <c r="C58" s="109"/>
      <c r="D58" s="110" t="s">
        <v>101</v>
      </c>
      <c r="E58" s="110"/>
      <c r="F58" s="110"/>
      <c r="G58" s="110"/>
      <c r="H58" s="110"/>
      <c r="I58" s="111"/>
      <c r="J58" s="110" t="s">
        <v>102</v>
      </c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2">
        <f>ROUND(AG59,2)</f>
        <v>0</v>
      </c>
      <c r="AH58" s="111"/>
      <c r="AI58" s="111"/>
      <c r="AJ58" s="111"/>
      <c r="AK58" s="111"/>
      <c r="AL58" s="111"/>
      <c r="AM58" s="111"/>
      <c r="AN58" s="113">
        <f>SUM(AG58,AT58)</f>
        <v>0</v>
      </c>
      <c r="AO58" s="111"/>
      <c r="AP58" s="111"/>
      <c r="AQ58" s="114" t="s">
        <v>90</v>
      </c>
      <c r="AR58" s="115"/>
      <c r="AS58" s="116">
        <f>ROUND(AS59,2)</f>
        <v>0</v>
      </c>
      <c r="AT58" s="117">
        <f>ROUND(SUM(AV58:AW58),2)</f>
        <v>0</v>
      </c>
      <c r="AU58" s="118">
        <f>ROUND(AU59,5)</f>
        <v>0</v>
      </c>
      <c r="AV58" s="117">
        <f>ROUND(AZ58*L29,2)</f>
        <v>0</v>
      </c>
      <c r="AW58" s="117">
        <f>ROUND(BA58*L30,2)</f>
        <v>0</v>
      </c>
      <c r="AX58" s="117">
        <f>ROUND(BB58*L29,2)</f>
        <v>0</v>
      </c>
      <c r="AY58" s="117">
        <f>ROUND(BC58*L30,2)</f>
        <v>0</v>
      </c>
      <c r="AZ58" s="117">
        <f>ROUND(AZ59,2)</f>
        <v>0</v>
      </c>
      <c r="BA58" s="117">
        <f>ROUND(BA59,2)</f>
        <v>0</v>
      </c>
      <c r="BB58" s="117">
        <f>ROUND(BB59,2)</f>
        <v>0</v>
      </c>
      <c r="BC58" s="117">
        <f>ROUND(BC59,2)</f>
        <v>0</v>
      </c>
      <c r="BD58" s="119">
        <f>ROUND(BD59,2)</f>
        <v>0</v>
      </c>
      <c r="BE58" s="7"/>
      <c r="BS58" s="120" t="s">
        <v>83</v>
      </c>
      <c r="BT58" s="120" t="s">
        <v>23</v>
      </c>
      <c r="BU58" s="120" t="s">
        <v>85</v>
      </c>
      <c r="BV58" s="120" t="s">
        <v>86</v>
      </c>
      <c r="BW58" s="120" t="s">
        <v>103</v>
      </c>
      <c r="BX58" s="120" t="s">
        <v>5</v>
      </c>
      <c r="CL58" s="120" t="s">
        <v>43</v>
      </c>
      <c r="CM58" s="120" t="s">
        <v>92</v>
      </c>
    </row>
    <row r="59" s="4" customFormat="1" ht="16.5" customHeight="1">
      <c r="A59" s="121" t="s">
        <v>93</v>
      </c>
      <c r="B59" s="60"/>
      <c r="C59" s="122"/>
      <c r="D59" s="122"/>
      <c r="E59" s="123" t="s">
        <v>104</v>
      </c>
      <c r="F59" s="123"/>
      <c r="G59" s="123"/>
      <c r="H59" s="123"/>
      <c r="I59" s="123"/>
      <c r="J59" s="122"/>
      <c r="K59" s="123" t="s">
        <v>105</v>
      </c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4">
        <f>'Č21 - Vedlejší rozpočtové...'!J32</f>
        <v>0</v>
      </c>
      <c r="AH59" s="122"/>
      <c r="AI59" s="122"/>
      <c r="AJ59" s="122"/>
      <c r="AK59" s="122"/>
      <c r="AL59" s="122"/>
      <c r="AM59" s="122"/>
      <c r="AN59" s="124">
        <f>SUM(AG59,AT59)</f>
        <v>0</v>
      </c>
      <c r="AO59" s="122"/>
      <c r="AP59" s="122"/>
      <c r="AQ59" s="125" t="s">
        <v>96</v>
      </c>
      <c r="AR59" s="62"/>
      <c r="AS59" s="131">
        <v>0</v>
      </c>
      <c r="AT59" s="132">
        <f>ROUND(SUM(AV59:AW59),2)</f>
        <v>0</v>
      </c>
      <c r="AU59" s="133">
        <f>'Č21 - Vedlejší rozpočtové...'!P85</f>
        <v>0</v>
      </c>
      <c r="AV59" s="132">
        <f>'Č21 - Vedlejší rozpočtové...'!J35</f>
        <v>0</v>
      </c>
      <c r="AW59" s="132">
        <f>'Č21 - Vedlejší rozpočtové...'!J36</f>
        <v>0</v>
      </c>
      <c r="AX59" s="132">
        <f>'Č21 - Vedlejší rozpočtové...'!J37</f>
        <v>0</v>
      </c>
      <c r="AY59" s="132">
        <f>'Č21 - Vedlejší rozpočtové...'!J38</f>
        <v>0</v>
      </c>
      <c r="AZ59" s="132">
        <f>'Č21 - Vedlejší rozpočtové...'!F35</f>
        <v>0</v>
      </c>
      <c r="BA59" s="132">
        <f>'Č21 - Vedlejší rozpočtové...'!F36</f>
        <v>0</v>
      </c>
      <c r="BB59" s="132">
        <f>'Č21 - Vedlejší rozpočtové...'!F37</f>
        <v>0</v>
      </c>
      <c r="BC59" s="132">
        <f>'Č21 - Vedlejší rozpočtové...'!F38</f>
        <v>0</v>
      </c>
      <c r="BD59" s="134">
        <f>'Č21 - Vedlejší rozpočtové...'!F39</f>
        <v>0</v>
      </c>
      <c r="BE59" s="4"/>
      <c r="BT59" s="130" t="s">
        <v>92</v>
      </c>
      <c r="BV59" s="130" t="s">
        <v>86</v>
      </c>
      <c r="BW59" s="130" t="s">
        <v>106</v>
      </c>
      <c r="BX59" s="130" t="s">
        <v>103</v>
      </c>
      <c r="CL59" s="130" t="s">
        <v>43</v>
      </c>
    </row>
    <row r="60" s="2" customFormat="1" ht="30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1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41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</sheetData>
  <sheetProtection sheet="1" formatColumns="0" formatRows="0" objects="1" scenarios="1" spinCount="100000" saltValue="CYvPiVzyaEGTV+kbEIRI34hc+nFsOVfyIizqIyhJ2AwSEMQ8Nb3+m+ih2zIBDAsFmKI7qO0nFZV3VedodO3ZHg==" hashValue="9yfvW+D6TrcP6I6nDKtp7E/l0b0fnchRZgNnIR6nhlstjfoqvR5V0LDrkrjR9bSellAgNNqHZl5kOCg0OwpQRw==" algorithmName="SHA-512" password="CDD6"/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Č11 - Ošetřování a hubení...'!C2" display="/"/>
    <hyperlink ref="A57" location="'Č12 - Mimostaveništní dop...'!C2" display="/"/>
    <hyperlink ref="A59" location="'Č21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97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6"/>
      <c r="AT3" s="13" t="s">
        <v>92</v>
      </c>
    </row>
    <row r="4" hidden="1" s="1" customFormat="1" ht="24.96" customHeight="1">
      <c r="B4" s="16"/>
      <c r="D4" s="137" t="s">
        <v>107</v>
      </c>
      <c r="L4" s="16"/>
      <c r="M4" s="138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9" t="s">
        <v>16</v>
      </c>
      <c r="L6" s="16"/>
    </row>
    <row r="7" hidden="1" s="1" customFormat="1" ht="26.25" customHeight="1">
      <c r="B7" s="16"/>
      <c r="E7" s="140" t="str">
        <f>'Rekapitulace zakázky'!K6</f>
        <v>Údržba vyšší zeleně v obvodu OŘ Ústí n.L. 2021-2023 - OBLAST Č. 2</v>
      </c>
      <c r="F7" s="139"/>
      <c r="G7" s="139"/>
      <c r="H7" s="139"/>
      <c r="L7" s="16"/>
    </row>
    <row r="8" hidden="1" s="1" customFormat="1" ht="12" customHeight="1">
      <c r="B8" s="16"/>
      <c r="D8" s="139" t="s">
        <v>108</v>
      </c>
      <c r="L8" s="16"/>
    </row>
    <row r="9" hidden="1" s="2" customFormat="1" ht="16.5" customHeight="1">
      <c r="A9" s="35"/>
      <c r="B9" s="41"/>
      <c r="C9" s="35"/>
      <c r="D9" s="35"/>
      <c r="E9" s="140" t="s">
        <v>109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39" t="s">
        <v>110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2" t="s">
        <v>111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39" t="s">
        <v>19</v>
      </c>
      <c r="E13" s="35"/>
      <c r="F13" s="130" t="s">
        <v>43</v>
      </c>
      <c r="G13" s="35"/>
      <c r="H13" s="35"/>
      <c r="I13" s="139" t="s">
        <v>21</v>
      </c>
      <c r="J13" s="130" t="s">
        <v>43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24</v>
      </c>
      <c r="E14" s="35"/>
      <c r="F14" s="130" t="s">
        <v>25</v>
      </c>
      <c r="G14" s="35"/>
      <c r="H14" s="35"/>
      <c r="I14" s="139" t="s">
        <v>26</v>
      </c>
      <c r="J14" s="143" t="str">
        <f>'Rekapitulace zakázky'!AN8</f>
        <v>31. 8. 2021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39" t="s">
        <v>34</v>
      </c>
      <c r="E16" s="35"/>
      <c r="F16" s="35"/>
      <c r="G16" s="35"/>
      <c r="H16" s="35"/>
      <c r="I16" s="139" t="s">
        <v>35</v>
      </c>
      <c r="J16" s="130" t="s">
        <v>36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0" t="s">
        <v>37</v>
      </c>
      <c r="F17" s="35"/>
      <c r="G17" s="35"/>
      <c r="H17" s="35"/>
      <c r="I17" s="139" t="s">
        <v>38</v>
      </c>
      <c r="J17" s="130" t="s">
        <v>39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39" t="s">
        <v>40</v>
      </c>
      <c r="E19" s="35"/>
      <c r="F19" s="35"/>
      <c r="G19" s="35"/>
      <c r="H19" s="35"/>
      <c r="I19" s="139" t="s">
        <v>35</v>
      </c>
      <c r="J19" s="29" t="str">
        <f>'Rekapitulace zakázky'!AN13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29" t="str">
        <f>'Rekapitulace zakázky'!E14</f>
        <v>Vyplň údaj</v>
      </c>
      <c r="F20" s="130"/>
      <c r="G20" s="130"/>
      <c r="H20" s="130"/>
      <c r="I20" s="139" t="s">
        <v>38</v>
      </c>
      <c r="J20" s="29" t="str">
        <f>'Rekapitulace zakázky'!AN14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39" t="s">
        <v>42</v>
      </c>
      <c r="E22" s="35"/>
      <c r="F22" s="35"/>
      <c r="G22" s="35"/>
      <c r="H22" s="35"/>
      <c r="I22" s="139" t="s">
        <v>35</v>
      </c>
      <c r="J22" s="130" t="s">
        <v>43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0" t="s">
        <v>44</v>
      </c>
      <c r="F23" s="35"/>
      <c r="G23" s="35"/>
      <c r="H23" s="35"/>
      <c r="I23" s="139" t="s">
        <v>38</v>
      </c>
      <c r="J23" s="130" t="s">
        <v>43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39" t="s">
        <v>46</v>
      </c>
      <c r="E25" s="35"/>
      <c r="F25" s="35"/>
      <c r="G25" s="35"/>
      <c r="H25" s="35"/>
      <c r="I25" s="139" t="s">
        <v>35</v>
      </c>
      <c r="J25" s="130" t="s">
        <v>43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0" t="s">
        <v>47</v>
      </c>
      <c r="F26" s="35"/>
      <c r="G26" s="35"/>
      <c r="H26" s="35"/>
      <c r="I26" s="139" t="s">
        <v>38</v>
      </c>
      <c r="J26" s="130" t="s">
        <v>43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39" t="s">
        <v>48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71.25" customHeight="1">
      <c r="A29" s="144"/>
      <c r="B29" s="145"/>
      <c r="C29" s="144"/>
      <c r="D29" s="144"/>
      <c r="E29" s="146" t="s">
        <v>112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49" t="s">
        <v>50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1" t="s">
        <v>52</v>
      </c>
      <c r="G34" s="35"/>
      <c r="H34" s="35"/>
      <c r="I34" s="151" t="s">
        <v>51</v>
      </c>
      <c r="J34" s="151" t="s">
        <v>53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2" t="s">
        <v>54</v>
      </c>
      <c r="E35" s="139" t="s">
        <v>55</v>
      </c>
      <c r="F35" s="153">
        <f>ROUND((SUM(BE85:BE362)),  2)</f>
        <v>0</v>
      </c>
      <c r="G35" s="35"/>
      <c r="H35" s="35"/>
      <c r="I35" s="154">
        <v>0.20999999999999999</v>
      </c>
      <c r="J35" s="153">
        <f>ROUND(((SUM(BE85:BE362))*I35),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56</v>
      </c>
      <c r="F36" s="153">
        <f>ROUND((SUM(BF85:BF362)),  2)</f>
        <v>0</v>
      </c>
      <c r="G36" s="35"/>
      <c r="H36" s="35"/>
      <c r="I36" s="154">
        <v>0.14999999999999999</v>
      </c>
      <c r="J36" s="153">
        <f>ROUND(((SUM(BF85:BF362))*I36),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57</v>
      </c>
      <c r="F37" s="153">
        <f>ROUND((SUM(BG85:BG362)),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58</v>
      </c>
      <c r="F38" s="153">
        <f>ROUND((SUM(BH85:BH362)),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59</v>
      </c>
      <c r="F39" s="153">
        <f>ROUND((SUM(BI85:BI362)),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55"/>
      <c r="D41" s="156" t="s">
        <v>60</v>
      </c>
      <c r="E41" s="157"/>
      <c r="F41" s="157"/>
      <c r="G41" s="158" t="s">
        <v>61</v>
      </c>
      <c r="H41" s="159" t="s">
        <v>62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/>
    <row r="44" hidden="1"/>
    <row r="45" hidden="1"/>
    <row r="46" hidden="1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19" t="s">
        <v>113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8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26.25" customHeight="1">
      <c r="A50" s="35"/>
      <c r="B50" s="36"/>
      <c r="C50" s="37"/>
      <c r="D50" s="37"/>
      <c r="E50" s="166" t="str">
        <f>E7</f>
        <v>Údržba vyšší zeleně v obvodu OŘ Ústí n.L. 2021-2023 - OBLAST Č. 2</v>
      </c>
      <c r="F50" s="28"/>
      <c r="G50" s="28"/>
      <c r="H50" s="28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1" customFormat="1" ht="12" customHeight="1">
      <c r="B51" s="17"/>
      <c r="C51" s="28" t="s">
        <v>108</v>
      </c>
      <c r="D51" s="18"/>
      <c r="E51" s="18"/>
      <c r="F51" s="18"/>
      <c r="G51" s="18"/>
      <c r="H51" s="18"/>
      <c r="I51" s="18"/>
      <c r="J51" s="18"/>
      <c r="K51" s="18"/>
      <c r="L51" s="16"/>
    </row>
    <row r="52" hidden="1" s="2" customFormat="1" ht="16.5" customHeight="1">
      <c r="A52" s="35"/>
      <c r="B52" s="36"/>
      <c r="C52" s="37"/>
      <c r="D52" s="37"/>
      <c r="E52" s="166" t="s">
        <v>109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12" customHeight="1">
      <c r="A53" s="35"/>
      <c r="B53" s="36"/>
      <c r="C53" s="28" t="s">
        <v>110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6.5" customHeight="1">
      <c r="A54" s="35"/>
      <c r="B54" s="36"/>
      <c r="C54" s="37"/>
      <c r="D54" s="37"/>
      <c r="E54" s="66" t="str">
        <f>E11</f>
        <v>Č11 - Ošetřování a hubení vegetace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2" customHeight="1">
      <c r="A56" s="35"/>
      <c r="B56" s="36"/>
      <c r="C56" s="28" t="s">
        <v>24</v>
      </c>
      <c r="D56" s="37"/>
      <c r="E56" s="37"/>
      <c r="F56" s="23" t="str">
        <f>F14</f>
        <v>OŘ UNL - správa tratí Most</v>
      </c>
      <c r="G56" s="37"/>
      <c r="H56" s="37"/>
      <c r="I56" s="28" t="s">
        <v>26</v>
      </c>
      <c r="J56" s="69" t="str">
        <f>IF(J14="","",J14)</f>
        <v>31. 8. 2021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5.15" customHeight="1">
      <c r="A58" s="35"/>
      <c r="B58" s="36"/>
      <c r="C58" s="28" t="s">
        <v>34</v>
      </c>
      <c r="D58" s="37"/>
      <c r="E58" s="37"/>
      <c r="F58" s="23" t="str">
        <f>E17</f>
        <v>Správa železnic, státní organizace; OŘ ÚNL</v>
      </c>
      <c r="G58" s="37"/>
      <c r="H58" s="37"/>
      <c r="I58" s="28" t="s">
        <v>42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40.05" customHeight="1">
      <c r="A59" s="35"/>
      <c r="B59" s="36"/>
      <c r="C59" s="28" t="s">
        <v>40</v>
      </c>
      <c r="D59" s="37"/>
      <c r="E59" s="37"/>
      <c r="F59" s="23" t="str">
        <f>IF(E20="","",E20)</f>
        <v>Vyplň údaj</v>
      </c>
      <c r="G59" s="37"/>
      <c r="H59" s="37"/>
      <c r="I59" s="28" t="s">
        <v>46</v>
      </c>
      <c r="J59" s="33" t="str">
        <f>E26</f>
        <v xml:space="preserve"> Ing.Horák, horak@spravazeleznic.cz, 602 155 923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9.28" customHeight="1">
      <c r="A61" s="35"/>
      <c r="B61" s="36"/>
      <c r="C61" s="167" t="s">
        <v>114</v>
      </c>
      <c r="D61" s="168"/>
      <c r="E61" s="168"/>
      <c r="F61" s="168"/>
      <c r="G61" s="168"/>
      <c r="H61" s="168"/>
      <c r="I61" s="168"/>
      <c r="J61" s="169" t="s">
        <v>115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2.8" customHeight="1">
      <c r="A63" s="35"/>
      <c r="B63" s="36"/>
      <c r="C63" s="170" t="s">
        <v>82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3" t="s">
        <v>116</v>
      </c>
    </row>
    <row r="64" hidden="1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/>
    <row r="67" hidden="1"/>
    <row r="68" hidden="1"/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19" t="s">
        <v>117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8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26.25" customHeight="1">
      <c r="A73" s="35"/>
      <c r="B73" s="36"/>
      <c r="C73" s="37"/>
      <c r="D73" s="37"/>
      <c r="E73" s="166" t="str">
        <f>E7</f>
        <v>Údržba vyšší zeleně v obvodu OŘ Ústí n.L. 2021-2023 - OBLAST Č. 2</v>
      </c>
      <c r="F73" s="28"/>
      <c r="G73" s="28"/>
      <c r="H73" s="28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7"/>
      <c r="C74" s="28" t="s">
        <v>108</v>
      </c>
      <c r="D74" s="18"/>
      <c r="E74" s="18"/>
      <c r="F74" s="18"/>
      <c r="G74" s="18"/>
      <c r="H74" s="18"/>
      <c r="I74" s="18"/>
      <c r="J74" s="18"/>
      <c r="K74" s="18"/>
      <c r="L74" s="16"/>
    </row>
    <row r="75" s="2" customFormat="1" ht="16.5" customHeight="1">
      <c r="A75" s="35"/>
      <c r="B75" s="36"/>
      <c r="C75" s="37"/>
      <c r="D75" s="37"/>
      <c r="E75" s="166" t="s">
        <v>109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8" t="s">
        <v>110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Č11 - Ošetřování a hubení vegetace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8" t="s">
        <v>24</v>
      </c>
      <c r="D79" s="37"/>
      <c r="E79" s="37"/>
      <c r="F79" s="23" t="str">
        <f>F14</f>
        <v>OŘ UNL - správa tratí Most</v>
      </c>
      <c r="G79" s="37"/>
      <c r="H79" s="37"/>
      <c r="I79" s="28" t="s">
        <v>26</v>
      </c>
      <c r="J79" s="69" t="str">
        <f>IF(J14="","",J14)</f>
        <v>31. 8. 2021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5.15" customHeight="1">
      <c r="A81" s="35"/>
      <c r="B81" s="36"/>
      <c r="C81" s="28" t="s">
        <v>34</v>
      </c>
      <c r="D81" s="37"/>
      <c r="E81" s="37"/>
      <c r="F81" s="23" t="str">
        <f>E17</f>
        <v>Správa železnic, státní organizace; OŘ ÚNL</v>
      </c>
      <c r="G81" s="37"/>
      <c r="H81" s="37"/>
      <c r="I81" s="28" t="s">
        <v>42</v>
      </c>
      <c r="J81" s="33" t="str">
        <f>E23</f>
        <v xml:space="preserve"> 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40.05" customHeight="1">
      <c r="A82" s="35"/>
      <c r="B82" s="36"/>
      <c r="C82" s="28" t="s">
        <v>40</v>
      </c>
      <c r="D82" s="37"/>
      <c r="E82" s="37"/>
      <c r="F82" s="23" t="str">
        <f>IF(E20="","",E20)</f>
        <v>Vyplň údaj</v>
      </c>
      <c r="G82" s="37"/>
      <c r="H82" s="37"/>
      <c r="I82" s="28" t="s">
        <v>46</v>
      </c>
      <c r="J82" s="33" t="str">
        <f>E26</f>
        <v xml:space="preserve"> Ing.Horák, horak@spravazeleznic.cz, 602 155 923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118</v>
      </c>
      <c r="D84" s="174" t="s">
        <v>69</v>
      </c>
      <c r="E84" s="174" t="s">
        <v>65</v>
      </c>
      <c r="F84" s="174" t="s">
        <v>66</v>
      </c>
      <c r="G84" s="174" t="s">
        <v>119</v>
      </c>
      <c r="H84" s="174" t="s">
        <v>120</v>
      </c>
      <c r="I84" s="174" t="s">
        <v>121</v>
      </c>
      <c r="J84" s="174" t="s">
        <v>115</v>
      </c>
      <c r="K84" s="175" t="s">
        <v>122</v>
      </c>
      <c r="L84" s="176"/>
      <c r="M84" s="89" t="s">
        <v>43</v>
      </c>
      <c r="N84" s="90" t="s">
        <v>54</v>
      </c>
      <c r="O84" s="90" t="s">
        <v>123</v>
      </c>
      <c r="P84" s="90" t="s">
        <v>124</v>
      </c>
      <c r="Q84" s="90" t="s">
        <v>125</v>
      </c>
      <c r="R84" s="90" t="s">
        <v>126</v>
      </c>
      <c r="S84" s="90" t="s">
        <v>127</v>
      </c>
      <c r="T84" s="91" t="s">
        <v>128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129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SUM(P86:P362)</f>
        <v>0</v>
      </c>
      <c r="Q85" s="93"/>
      <c r="R85" s="179">
        <f>SUM(R86:R362)</f>
        <v>1.9009399999999999</v>
      </c>
      <c r="S85" s="93"/>
      <c r="T85" s="180">
        <f>SUM(T86:T362)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3" t="s">
        <v>83</v>
      </c>
      <c r="AU85" s="13" t="s">
        <v>116</v>
      </c>
      <c r="BK85" s="181">
        <f>SUM(BK86:BK362)</f>
        <v>0</v>
      </c>
    </row>
    <row r="86" s="2" customFormat="1" ht="21.75" customHeight="1">
      <c r="A86" s="35"/>
      <c r="B86" s="36"/>
      <c r="C86" s="182" t="s">
        <v>23</v>
      </c>
      <c r="D86" s="182" t="s">
        <v>130</v>
      </c>
      <c r="E86" s="183" t="s">
        <v>131</v>
      </c>
      <c r="F86" s="184" t="s">
        <v>132</v>
      </c>
      <c r="G86" s="185" t="s">
        <v>133</v>
      </c>
      <c r="H86" s="186">
        <v>20000</v>
      </c>
      <c r="I86" s="187"/>
      <c r="J86" s="188">
        <f>ROUND(I86*H86,2)</f>
        <v>0</v>
      </c>
      <c r="K86" s="184" t="s">
        <v>134</v>
      </c>
      <c r="L86" s="41"/>
      <c r="M86" s="189" t="s">
        <v>43</v>
      </c>
      <c r="N86" s="190" t="s">
        <v>55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135</v>
      </c>
      <c r="AT86" s="193" t="s">
        <v>130</v>
      </c>
      <c r="AU86" s="193" t="s">
        <v>84</v>
      </c>
      <c r="AY86" s="13" t="s">
        <v>136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3" t="s">
        <v>23</v>
      </c>
      <c r="BK86" s="194">
        <f>ROUND(I86*H86,2)</f>
        <v>0</v>
      </c>
      <c r="BL86" s="13" t="s">
        <v>135</v>
      </c>
      <c r="BM86" s="193" t="s">
        <v>137</v>
      </c>
    </row>
    <row r="87" s="2" customFormat="1">
      <c r="A87" s="35"/>
      <c r="B87" s="36"/>
      <c r="C87" s="37"/>
      <c r="D87" s="195" t="s">
        <v>138</v>
      </c>
      <c r="E87" s="37"/>
      <c r="F87" s="196" t="s">
        <v>139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3" t="s">
        <v>138</v>
      </c>
      <c r="AU87" s="13" t="s">
        <v>84</v>
      </c>
    </row>
    <row r="88" s="2" customFormat="1" ht="21.75" customHeight="1">
      <c r="A88" s="35"/>
      <c r="B88" s="36"/>
      <c r="C88" s="182" t="s">
        <v>92</v>
      </c>
      <c r="D88" s="182" t="s">
        <v>130</v>
      </c>
      <c r="E88" s="183" t="s">
        <v>140</v>
      </c>
      <c r="F88" s="184" t="s">
        <v>141</v>
      </c>
      <c r="G88" s="185" t="s">
        <v>133</v>
      </c>
      <c r="H88" s="186">
        <v>20000</v>
      </c>
      <c r="I88" s="187"/>
      <c r="J88" s="188">
        <f>ROUND(I88*H88,2)</f>
        <v>0</v>
      </c>
      <c r="K88" s="184" t="s">
        <v>134</v>
      </c>
      <c r="L88" s="41"/>
      <c r="M88" s="189" t="s">
        <v>43</v>
      </c>
      <c r="N88" s="190" t="s">
        <v>55</v>
      </c>
      <c r="O88" s="81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3" t="s">
        <v>135</v>
      </c>
      <c r="AT88" s="193" t="s">
        <v>130</v>
      </c>
      <c r="AU88" s="193" t="s">
        <v>84</v>
      </c>
      <c r="AY88" s="13" t="s">
        <v>136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3" t="s">
        <v>23</v>
      </c>
      <c r="BK88" s="194">
        <f>ROUND(I88*H88,2)</f>
        <v>0</v>
      </c>
      <c r="BL88" s="13" t="s">
        <v>135</v>
      </c>
      <c r="BM88" s="193" t="s">
        <v>142</v>
      </c>
    </row>
    <row r="89" s="2" customFormat="1">
      <c r="A89" s="35"/>
      <c r="B89" s="36"/>
      <c r="C89" s="37"/>
      <c r="D89" s="195" t="s">
        <v>138</v>
      </c>
      <c r="E89" s="37"/>
      <c r="F89" s="196" t="s">
        <v>143</v>
      </c>
      <c r="G89" s="37"/>
      <c r="H89" s="37"/>
      <c r="I89" s="197"/>
      <c r="J89" s="37"/>
      <c r="K89" s="37"/>
      <c r="L89" s="41"/>
      <c r="M89" s="198"/>
      <c r="N89" s="199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3" t="s">
        <v>138</v>
      </c>
      <c r="AU89" s="13" t="s">
        <v>84</v>
      </c>
    </row>
    <row r="90" s="2" customFormat="1" ht="24.15" customHeight="1">
      <c r="A90" s="35"/>
      <c r="B90" s="36"/>
      <c r="C90" s="182" t="s">
        <v>144</v>
      </c>
      <c r="D90" s="182" t="s">
        <v>130</v>
      </c>
      <c r="E90" s="183" t="s">
        <v>145</v>
      </c>
      <c r="F90" s="184" t="s">
        <v>146</v>
      </c>
      <c r="G90" s="185" t="s">
        <v>147</v>
      </c>
      <c r="H90" s="186">
        <v>6</v>
      </c>
      <c r="I90" s="187"/>
      <c r="J90" s="188">
        <f>ROUND(I90*H90,2)</f>
        <v>0</v>
      </c>
      <c r="K90" s="184" t="s">
        <v>134</v>
      </c>
      <c r="L90" s="41"/>
      <c r="M90" s="189" t="s">
        <v>43</v>
      </c>
      <c r="N90" s="190" t="s">
        <v>55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135</v>
      </c>
      <c r="AT90" s="193" t="s">
        <v>130</v>
      </c>
      <c r="AU90" s="193" t="s">
        <v>84</v>
      </c>
      <c r="AY90" s="13" t="s">
        <v>136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3" t="s">
        <v>23</v>
      </c>
      <c r="BK90" s="194">
        <f>ROUND(I90*H90,2)</f>
        <v>0</v>
      </c>
      <c r="BL90" s="13" t="s">
        <v>135</v>
      </c>
      <c r="BM90" s="193" t="s">
        <v>148</v>
      </c>
    </row>
    <row r="91" s="2" customFormat="1">
      <c r="A91" s="35"/>
      <c r="B91" s="36"/>
      <c r="C91" s="37"/>
      <c r="D91" s="195" t="s">
        <v>138</v>
      </c>
      <c r="E91" s="37"/>
      <c r="F91" s="196" t="s">
        <v>149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3" t="s">
        <v>138</v>
      </c>
      <c r="AU91" s="13" t="s">
        <v>84</v>
      </c>
    </row>
    <row r="92" s="2" customFormat="1" ht="24.15" customHeight="1">
      <c r="A92" s="35"/>
      <c r="B92" s="36"/>
      <c r="C92" s="182" t="s">
        <v>135</v>
      </c>
      <c r="D92" s="182" t="s">
        <v>130</v>
      </c>
      <c r="E92" s="183" t="s">
        <v>150</v>
      </c>
      <c r="F92" s="184" t="s">
        <v>151</v>
      </c>
      <c r="G92" s="185" t="s">
        <v>147</v>
      </c>
      <c r="H92" s="186">
        <v>6</v>
      </c>
      <c r="I92" s="187"/>
      <c r="J92" s="188">
        <f>ROUND(I92*H92,2)</f>
        <v>0</v>
      </c>
      <c r="K92" s="184" t="s">
        <v>134</v>
      </c>
      <c r="L92" s="41"/>
      <c r="M92" s="189" t="s">
        <v>43</v>
      </c>
      <c r="N92" s="190" t="s">
        <v>55</v>
      </c>
      <c r="O92" s="81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3" t="s">
        <v>135</v>
      </c>
      <c r="AT92" s="193" t="s">
        <v>130</v>
      </c>
      <c r="AU92" s="193" t="s">
        <v>84</v>
      </c>
      <c r="AY92" s="13" t="s">
        <v>136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3" t="s">
        <v>23</v>
      </c>
      <c r="BK92" s="194">
        <f>ROUND(I92*H92,2)</f>
        <v>0</v>
      </c>
      <c r="BL92" s="13" t="s">
        <v>135</v>
      </c>
      <c r="BM92" s="193" t="s">
        <v>152</v>
      </c>
    </row>
    <row r="93" s="2" customFormat="1">
      <c r="A93" s="35"/>
      <c r="B93" s="36"/>
      <c r="C93" s="37"/>
      <c r="D93" s="195" t="s">
        <v>138</v>
      </c>
      <c r="E93" s="37"/>
      <c r="F93" s="196" t="s">
        <v>153</v>
      </c>
      <c r="G93" s="37"/>
      <c r="H93" s="37"/>
      <c r="I93" s="197"/>
      <c r="J93" s="37"/>
      <c r="K93" s="37"/>
      <c r="L93" s="41"/>
      <c r="M93" s="198"/>
      <c r="N93" s="199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3" t="s">
        <v>138</v>
      </c>
      <c r="AU93" s="13" t="s">
        <v>84</v>
      </c>
    </row>
    <row r="94" s="2" customFormat="1" ht="16.5" customHeight="1">
      <c r="A94" s="35"/>
      <c r="B94" s="36"/>
      <c r="C94" s="182" t="s">
        <v>154</v>
      </c>
      <c r="D94" s="182" t="s">
        <v>130</v>
      </c>
      <c r="E94" s="183" t="s">
        <v>155</v>
      </c>
      <c r="F94" s="184" t="s">
        <v>156</v>
      </c>
      <c r="G94" s="185" t="s">
        <v>133</v>
      </c>
      <c r="H94" s="186">
        <v>3000</v>
      </c>
      <c r="I94" s="187"/>
      <c r="J94" s="188">
        <f>ROUND(I94*H94,2)</f>
        <v>0</v>
      </c>
      <c r="K94" s="184" t="s">
        <v>134</v>
      </c>
      <c r="L94" s="41"/>
      <c r="M94" s="189" t="s">
        <v>43</v>
      </c>
      <c r="N94" s="190" t="s">
        <v>55</v>
      </c>
      <c r="O94" s="81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3" t="s">
        <v>135</v>
      </c>
      <c r="AT94" s="193" t="s">
        <v>130</v>
      </c>
      <c r="AU94" s="193" t="s">
        <v>84</v>
      </c>
      <c r="AY94" s="13" t="s">
        <v>136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3" t="s">
        <v>23</v>
      </c>
      <c r="BK94" s="194">
        <f>ROUND(I94*H94,2)</f>
        <v>0</v>
      </c>
      <c r="BL94" s="13" t="s">
        <v>135</v>
      </c>
      <c r="BM94" s="193" t="s">
        <v>157</v>
      </c>
    </row>
    <row r="95" s="2" customFormat="1">
      <c r="A95" s="35"/>
      <c r="B95" s="36"/>
      <c r="C95" s="37"/>
      <c r="D95" s="195" t="s">
        <v>138</v>
      </c>
      <c r="E95" s="37"/>
      <c r="F95" s="196" t="s">
        <v>158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3" t="s">
        <v>138</v>
      </c>
      <c r="AU95" s="13" t="s">
        <v>84</v>
      </c>
    </row>
    <row r="96" s="2" customFormat="1" ht="16.5" customHeight="1">
      <c r="A96" s="35"/>
      <c r="B96" s="36"/>
      <c r="C96" s="182" t="s">
        <v>159</v>
      </c>
      <c r="D96" s="182" t="s">
        <v>130</v>
      </c>
      <c r="E96" s="183" t="s">
        <v>160</v>
      </c>
      <c r="F96" s="184" t="s">
        <v>161</v>
      </c>
      <c r="G96" s="185" t="s">
        <v>133</v>
      </c>
      <c r="H96" s="186">
        <v>3000</v>
      </c>
      <c r="I96" s="187"/>
      <c r="J96" s="188">
        <f>ROUND(I96*H96,2)</f>
        <v>0</v>
      </c>
      <c r="K96" s="184" t="s">
        <v>134</v>
      </c>
      <c r="L96" s="41"/>
      <c r="M96" s="189" t="s">
        <v>43</v>
      </c>
      <c r="N96" s="190" t="s">
        <v>55</v>
      </c>
      <c r="O96" s="81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3" t="s">
        <v>135</v>
      </c>
      <c r="AT96" s="193" t="s">
        <v>130</v>
      </c>
      <c r="AU96" s="193" t="s">
        <v>84</v>
      </c>
      <c r="AY96" s="13" t="s">
        <v>136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3" t="s">
        <v>23</v>
      </c>
      <c r="BK96" s="194">
        <f>ROUND(I96*H96,2)</f>
        <v>0</v>
      </c>
      <c r="BL96" s="13" t="s">
        <v>135</v>
      </c>
      <c r="BM96" s="193" t="s">
        <v>162</v>
      </c>
    </row>
    <row r="97" s="2" customFormat="1">
      <c r="A97" s="35"/>
      <c r="B97" s="36"/>
      <c r="C97" s="37"/>
      <c r="D97" s="195" t="s">
        <v>138</v>
      </c>
      <c r="E97" s="37"/>
      <c r="F97" s="196" t="s">
        <v>163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3" t="s">
        <v>138</v>
      </c>
      <c r="AU97" s="13" t="s">
        <v>84</v>
      </c>
    </row>
    <row r="98" s="2" customFormat="1" ht="24.15" customHeight="1">
      <c r="A98" s="35"/>
      <c r="B98" s="36"/>
      <c r="C98" s="182" t="s">
        <v>164</v>
      </c>
      <c r="D98" s="182" t="s">
        <v>130</v>
      </c>
      <c r="E98" s="183" t="s">
        <v>165</v>
      </c>
      <c r="F98" s="184" t="s">
        <v>166</v>
      </c>
      <c r="G98" s="185" t="s">
        <v>133</v>
      </c>
      <c r="H98" s="186">
        <v>40000</v>
      </c>
      <c r="I98" s="187"/>
      <c r="J98" s="188">
        <f>ROUND(I98*H98,2)</f>
        <v>0</v>
      </c>
      <c r="K98" s="184" t="s">
        <v>134</v>
      </c>
      <c r="L98" s="41"/>
      <c r="M98" s="189" t="s">
        <v>43</v>
      </c>
      <c r="N98" s="190" t="s">
        <v>55</v>
      </c>
      <c r="O98" s="81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3" t="s">
        <v>135</v>
      </c>
      <c r="AT98" s="193" t="s">
        <v>130</v>
      </c>
      <c r="AU98" s="193" t="s">
        <v>84</v>
      </c>
      <c r="AY98" s="13" t="s">
        <v>136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3" t="s">
        <v>23</v>
      </c>
      <c r="BK98" s="194">
        <f>ROUND(I98*H98,2)</f>
        <v>0</v>
      </c>
      <c r="BL98" s="13" t="s">
        <v>135</v>
      </c>
      <c r="BM98" s="193" t="s">
        <v>167</v>
      </c>
    </row>
    <row r="99" s="2" customFormat="1">
      <c r="A99" s="35"/>
      <c r="B99" s="36"/>
      <c r="C99" s="37"/>
      <c r="D99" s="195" t="s">
        <v>138</v>
      </c>
      <c r="E99" s="37"/>
      <c r="F99" s="196" t="s">
        <v>168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3" t="s">
        <v>138</v>
      </c>
      <c r="AU99" s="13" t="s">
        <v>84</v>
      </c>
    </row>
    <row r="100" s="2" customFormat="1" ht="24.15" customHeight="1">
      <c r="A100" s="35"/>
      <c r="B100" s="36"/>
      <c r="C100" s="182" t="s">
        <v>169</v>
      </c>
      <c r="D100" s="182" t="s">
        <v>130</v>
      </c>
      <c r="E100" s="183" t="s">
        <v>170</v>
      </c>
      <c r="F100" s="184" t="s">
        <v>171</v>
      </c>
      <c r="G100" s="185" t="s">
        <v>133</v>
      </c>
      <c r="H100" s="186">
        <v>40000</v>
      </c>
      <c r="I100" s="187"/>
      <c r="J100" s="188">
        <f>ROUND(I100*H100,2)</f>
        <v>0</v>
      </c>
      <c r="K100" s="184" t="s">
        <v>134</v>
      </c>
      <c r="L100" s="41"/>
      <c r="M100" s="189" t="s">
        <v>43</v>
      </c>
      <c r="N100" s="190" t="s">
        <v>55</v>
      </c>
      <c r="O100" s="81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3" t="s">
        <v>135</v>
      </c>
      <c r="AT100" s="193" t="s">
        <v>130</v>
      </c>
      <c r="AU100" s="193" t="s">
        <v>84</v>
      </c>
      <c r="AY100" s="13" t="s">
        <v>136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3" t="s">
        <v>23</v>
      </c>
      <c r="BK100" s="194">
        <f>ROUND(I100*H100,2)</f>
        <v>0</v>
      </c>
      <c r="BL100" s="13" t="s">
        <v>135</v>
      </c>
      <c r="BM100" s="193" t="s">
        <v>172</v>
      </c>
    </row>
    <row r="101" s="2" customFormat="1">
      <c r="A101" s="35"/>
      <c r="B101" s="36"/>
      <c r="C101" s="37"/>
      <c r="D101" s="195" t="s">
        <v>138</v>
      </c>
      <c r="E101" s="37"/>
      <c r="F101" s="196" t="s">
        <v>173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3" t="s">
        <v>138</v>
      </c>
      <c r="AU101" s="13" t="s">
        <v>84</v>
      </c>
    </row>
    <row r="102" s="2" customFormat="1" ht="24.15" customHeight="1">
      <c r="A102" s="35"/>
      <c r="B102" s="36"/>
      <c r="C102" s="182" t="s">
        <v>174</v>
      </c>
      <c r="D102" s="182" t="s">
        <v>130</v>
      </c>
      <c r="E102" s="183" t="s">
        <v>175</v>
      </c>
      <c r="F102" s="184" t="s">
        <v>176</v>
      </c>
      <c r="G102" s="185" t="s">
        <v>133</v>
      </c>
      <c r="H102" s="186">
        <v>45000</v>
      </c>
      <c r="I102" s="187"/>
      <c r="J102" s="188">
        <f>ROUND(I102*H102,2)</f>
        <v>0</v>
      </c>
      <c r="K102" s="184" t="s">
        <v>134</v>
      </c>
      <c r="L102" s="41"/>
      <c r="M102" s="189" t="s">
        <v>43</v>
      </c>
      <c r="N102" s="190" t="s">
        <v>55</v>
      </c>
      <c r="O102" s="81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3" t="s">
        <v>135</v>
      </c>
      <c r="AT102" s="193" t="s">
        <v>130</v>
      </c>
      <c r="AU102" s="193" t="s">
        <v>84</v>
      </c>
      <c r="AY102" s="13" t="s">
        <v>136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3" t="s">
        <v>23</v>
      </c>
      <c r="BK102" s="194">
        <f>ROUND(I102*H102,2)</f>
        <v>0</v>
      </c>
      <c r="BL102" s="13" t="s">
        <v>135</v>
      </c>
      <c r="BM102" s="193" t="s">
        <v>177</v>
      </c>
    </row>
    <row r="103" s="2" customFormat="1">
      <c r="A103" s="35"/>
      <c r="B103" s="36"/>
      <c r="C103" s="37"/>
      <c r="D103" s="195" t="s">
        <v>138</v>
      </c>
      <c r="E103" s="37"/>
      <c r="F103" s="196" t="s">
        <v>178</v>
      </c>
      <c r="G103" s="37"/>
      <c r="H103" s="37"/>
      <c r="I103" s="197"/>
      <c r="J103" s="37"/>
      <c r="K103" s="37"/>
      <c r="L103" s="41"/>
      <c r="M103" s="198"/>
      <c r="N103" s="199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3" t="s">
        <v>138</v>
      </c>
      <c r="AU103" s="13" t="s">
        <v>84</v>
      </c>
    </row>
    <row r="104" s="2" customFormat="1" ht="24.15" customHeight="1">
      <c r="A104" s="35"/>
      <c r="B104" s="36"/>
      <c r="C104" s="182" t="s">
        <v>28</v>
      </c>
      <c r="D104" s="182" t="s">
        <v>130</v>
      </c>
      <c r="E104" s="183" t="s">
        <v>179</v>
      </c>
      <c r="F104" s="184" t="s">
        <v>180</v>
      </c>
      <c r="G104" s="185" t="s">
        <v>133</v>
      </c>
      <c r="H104" s="186">
        <v>45000</v>
      </c>
      <c r="I104" s="187"/>
      <c r="J104" s="188">
        <f>ROUND(I104*H104,2)</f>
        <v>0</v>
      </c>
      <c r="K104" s="184" t="s">
        <v>134</v>
      </c>
      <c r="L104" s="41"/>
      <c r="M104" s="189" t="s">
        <v>43</v>
      </c>
      <c r="N104" s="190" t="s">
        <v>55</v>
      </c>
      <c r="O104" s="81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3" t="s">
        <v>135</v>
      </c>
      <c r="AT104" s="193" t="s">
        <v>130</v>
      </c>
      <c r="AU104" s="193" t="s">
        <v>84</v>
      </c>
      <c r="AY104" s="13" t="s">
        <v>136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13" t="s">
        <v>23</v>
      </c>
      <c r="BK104" s="194">
        <f>ROUND(I104*H104,2)</f>
        <v>0</v>
      </c>
      <c r="BL104" s="13" t="s">
        <v>135</v>
      </c>
      <c r="BM104" s="193" t="s">
        <v>181</v>
      </c>
    </row>
    <row r="105" s="2" customFormat="1">
      <c r="A105" s="35"/>
      <c r="B105" s="36"/>
      <c r="C105" s="37"/>
      <c r="D105" s="195" t="s">
        <v>138</v>
      </c>
      <c r="E105" s="37"/>
      <c r="F105" s="196" t="s">
        <v>182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3" t="s">
        <v>138</v>
      </c>
      <c r="AU105" s="13" t="s">
        <v>84</v>
      </c>
    </row>
    <row r="106" s="2" customFormat="1" ht="21.75" customHeight="1">
      <c r="A106" s="35"/>
      <c r="B106" s="36"/>
      <c r="C106" s="182" t="s">
        <v>183</v>
      </c>
      <c r="D106" s="182" t="s">
        <v>130</v>
      </c>
      <c r="E106" s="183" t="s">
        <v>184</v>
      </c>
      <c r="F106" s="184" t="s">
        <v>185</v>
      </c>
      <c r="G106" s="185" t="s">
        <v>186</v>
      </c>
      <c r="H106" s="186">
        <v>45</v>
      </c>
      <c r="I106" s="187"/>
      <c r="J106" s="188">
        <f>ROUND(I106*H106,2)</f>
        <v>0</v>
      </c>
      <c r="K106" s="184" t="s">
        <v>134</v>
      </c>
      <c r="L106" s="41"/>
      <c r="M106" s="189" t="s">
        <v>43</v>
      </c>
      <c r="N106" s="190" t="s">
        <v>55</v>
      </c>
      <c r="O106" s="81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3" t="s">
        <v>135</v>
      </c>
      <c r="AT106" s="193" t="s">
        <v>130</v>
      </c>
      <c r="AU106" s="193" t="s">
        <v>84</v>
      </c>
      <c r="AY106" s="13" t="s">
        <v>136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3" t="s">
        <v>23</v>
      </c>
      <c r="BK106" s="194">
        <f>ROUND(I106*H106,2)</f>
        <v>0</v>
      </c>
      <c r="BL106" s="13" t="s">
        <v>135</v>
      </c>
      <c r="BM106" s="193" t="s">
        <v>187</v>
      </c>
    </row>
    <row r="107" s="2" customFormat="1">
      <c r="A107" s="35"/>
      <c r="B107" s="36"/>
      <c r="C107" s="37"/>
      <c r="D107" s="195" t="s">
        <v>138</v>
      </c>
      <c r="E107" s="37"/>
      <c r="F107" s="196" t="s">
        <v>188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3" t="s">
        <v>138</v>
      </c>
      <c r="AU107" s="13" t="s">
        <v>84</v>
      </c>
    </row>
    <row r="108" s="2" customFormat="1" ht="21.75" customHeight="1">
      <c r="A108" s="35"/>
      <c r="B108" s="36"/>
      <c r="C108" s="182" t="s">
        <v>189</v>
      </c>
      <c r="D108" s="182" t="s">
        <v>130</v>
      </c>
      <c r="E108" s="183" t="s">
        <v>190</v>
      </c>
      <c r="F108" s="184" t="s">
        <v>191</v>
      </c>
      <c r="G108" s="185" t="s">
        <v>186</v>
      </c>
      <c r="H108" s="186">
        <v>150</v>
      </c>
      <c r="I108" s="187"/>
      <c r="J108" s="188">
        <f>ROUND(I108*H108,2)</f>
        <v>0</v>
      </c>
      <c r="K108" s="184" t="s">
        <v>134</v>
      </c>
      <c r="L108" s="41"/>
      <c r="M108" s="189" t="s">
        <v>43</v>
      </c>
      <c r="N108" s="190" t="s">
        <v>55</v>
      </c>
      <c r="O108" s="81"/>
      <c r="P108" s="191">
        <f>O108*H108</f>
        <v>0</v>
      </c>
      <c r="Q108" s="191">
        <v>0</v>
      </c>
      <c r="R108" s="191">
        <f>Q108*H108</f>
        <v>0</v>
      </c>
      <c r="S108" s="191">
        <v>0</v>
      </c>
      <c r="T108" s="192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3" t="s">
        <v>135</v>
      </c>
      <c r="AT108" s="193" t="s">
        <v>130</v>
      </c>
      <c r="AU108" s="193" t="s">
        <v>84</v>
      </c>
      <c r="AY108" s="13" t="s">
        <v>136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13" t="s">
        <v>23</v>
      </c>
      <c r="BK108" s="194">
        <f>ROUND(I108*H108,2)</f>
        <v>0</v>
      </c>
      <c r="BL108" s="13" t="s">
        <v>135</v>
      </c>
      <c r="BM108" s="193" t="s">
        <v>192</v>
      </c>
    </row>
    <row r="109" s="2" customFormat="1">
      <c r="A109" s="35"/>
      <c r="B109" s="36"/>
      <c r="C109" s="37"/>
      <c r="D109" s="195" t="s">
        <v>138</v>
      </c>
      <c r="E109" s="37"/>
      <c r="F109" s="196" t="s">
        <v>193</v>
      </c>
      <c r="G109" s="37"/>
      <c r="H109" s="37"/>
      <c r="I109" s="197"/>
      <c r="J109" s="37"/>
      <c r="K109" s="37"/>
      <c r="L109" s="41"/>
      <c r="M109" s="198"/>
      <c r="N109" s="19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3" t="s">
        <v>138</v>
      </c>
      <c r="AU109" s="13" t="s">
        <v>84</v>
      </c>
    </row>
    <row r="110" s="2" customFormat="1" ht="24.15" customHeight="1">
      <c r="A110" s="35"/>
      <c r="B110" s="36"/>
      <c r="C110" s="182" t="s">
        <v>194</v>
      </c>
      <c r="D110" s="182" t="s">
        <v>130</v>
      </c>
      <c r="E110" s="183" t="s">
        <v>195</v>
      </c>
      <c r="F110" s="184" t="s">
        <v>196</v>
      </c>
      <c r="G110" s="185" t="s">
        <v>197</v>
      </c>
      <c r="H110" s="186">
        <v>3</v>
      </c>
      <c r="I110" s="187"/>
      <c r="J110" s="188">
        <f>ROUND(I110*H110,2)</f>
        <v>0</v>
      </c>
      <c r="K110" s="184" t="s">
        <v>134</v>
      </c>
      <c r="L110" s="41"/>
      <c r="M110" s="189" t="s">
        <v>43</v>
      </c>
      <c r="N110" s="190" t="s">
        <v>55</v>
      </c>
      <c r="O110" s="81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3" t="s">
        <v>135</v>
      </c>
      <c r="AT110" s="193" t="s">
        <v>130</v>
      </c>
      <c r="AU110" s="193" t="s">
        <v>84</v>
      </c>
      <c r="AY110" s="13" t="s">
        <v>136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3" t="s">
        <v>23</v>
      </c>
      <c r="BK110" s="194">
        <f>ROUND(I110*H110,2)</f>
        <v>0</v>
      </c>
      <c r="BL110" s="13" t="s">
        <v>135</v>
      </c>
      <c r="BM110" s="193" t="s">
        <v>198</v>
      </c>
    </row>
    <row r="111" s="2" customFormat="1">
      <c r="A111" s="35"/>
      <c r="B111" s="36"/>
      <c r="C111" s="37"/>
      <c r="D111" s="195" t="s">
        <v>138</v>
      </c>
      <c r="E111" s="37"/>
      <c r="F111" s="196" t="s">
        <v>199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3" t="s">
        <v>138</v>
      </c>
      <c r="AU111" s="13" t="s">
        <v>84</v>
      </c>
    </row>
    <row r="112" s="2" customFormat="1" ht="16.5" customHeight="1">
      <c r="A112" s="35"/>
      <c r="B112" s="36"/>
      <c r="C112" s="182" t="s">
        <v>200</v>
      </c>
      <c r="D112" s="182" t="s">
        <v>130</v>
      </c>
      <c r="E112" s="183" t="s">
        <v>201</v>
      </c>
      <c r="F112" s="184" t="s">
        <v>202</v>
      </c>
      <c r="G112" s="185" t="s">
        <v>133</v>
      </c>
      <c r="H112" s="186">
        <v>300</v>
      </c>
      <c r="I112" s="187"/>
      <c r="J112" s="188">
        <f>ROUND(I112*H112,2)</f>
        <v>0</v>
      </c>
      <c r="K112" s="184" t="s">
        <v>134</v>
      </c>
      <c r="L112" s="41"/>
      <c r="M112" s="189" t="s">
        <v>43</v>
      </c>
      <c r="N112" s="190" t="s">
        <v>55</v>
      </c>
      <c r="O112" s="81"/>
      <c r="P112" s="191">
        <f>O112*H112</f>
        <v>0</v>
      </c>
      <c r="Q112" s="191">
        <v>0</v>
      </c>
      <c r="R112" s="191">
        <f>Q112*H112</f>
        <v>0</v>
      </c>
      <c r="S112" s="191">
        <v>0</v>
      </c>
      <c r="T112" s="192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3" t="s">
        <v>135</v>
      </c>
      <c r="AT112" s="193" t="s">
        <v>130</v>
      </c>
      <c r="AU112" s="193" t="s">
        <v>84</v>
      </c>
      <c r="AY112" s="13" t="s">
        <v>136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13" t="s">
        <v>23</v>
      </c>
      <c r="BK112" s="194">
        <f>ROUND(I112*H112,2)</f>
        <v>0</v>
      </c>
      <c r="BL112" s="13" t="s">
        <v>135</v>
      </c>
      <c r="BM112" s="193" t="s">
        <v>203</v>
      </c>
    </row>
    <row r="113" s="2" customFormat="1">
      <c r="A113" s="35"/>
      <c r="B113" s="36"/>
      <c r="C113" s="37"/>
      <c r="D113" s="195" t="s">
        <v>138</v>
      </c>
      <c r="E113" s="37"/>
      <c r="F113" s="196" t="s">
        <v>204</v>
      </c>
      <c r="G113" s="37"/>
      <c r="H113" s="37"/>
      <c r="I113" s="197"/>
      <c r="J113" s="37"/>
      <c r="K113" s="37"/>
      <c r="L113" s="41"/>
      <c r="M113" s="198"/>
      <c r="N113" s="199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3" t="s">
        <v>138</v>
      </c>
      <c r="AU113" s="13" t="s">
        <v>84</v>
      </c>
    </row>
    <row r="114" s="2" customFormat="1" ht="24.15" customHeight="1">
      <c r="A114" s="35"/>
      <c r="B114" s="36"/>
      <c r="C114" s="182" t="s">
        <v>8</v>
      </c>
      <c r="D114" s="182" t="s">
        <v>130</v>
      </c>
      <c r="E114" s="183" t="s">
        <v>205</v>
      </c>
      <c r="F114" s="184" t="s">
        <v>206</v>
      </c>
      <c r="G114" s="185" t="s">
        <v>207</v>
      </c>
      <c r="H114" s="186">
        <v>1000</v>
      </c>
      <c r="I114" s="187"/>
      <c r="J114" s="188">
        <f>ROUND(I114*H114,2)</f>
        <v>0</v>
      </c>
      <c r="K114" s="184" t="s">
        <v>134</v>
      </c>
      <c r="L114" s="41"/>
      <c r="M114" s="189" t="s">
        <v>43</v>
      </c>
      <c r="N114" s="190" t="s">
        <v>55</v>
      </c>
      <c r="O114" s="81"/>
      <c r="P114" s="191">
        <f>O114*H114</f>
        <v>0</v>
      </c>
      <c r="Q114" s="191">
        <v>0</v>
      </c>
      <c r="R114" s="191">
        <f>Q114*H114</f>
        <v>0</v>
      </c>
      <c r="S114" s="191">
        <v>0</v>
      </c>
      <c r="T114" s="192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3" t="s">
        <v>135</v>
      </c>
      <c r="AT114" s="193" t="s">
        <v>130</v>
      </c>
      <c r="AU114" s="193" t="s">
        <v>84</v>
      </c>
      <c r="AY114" s="13" t="s">
        <v>136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13" t="s">
        <v>23</v>
      </c>
      <c r="BK114" s="194">
        <f>ROUND(I114*H114,2)</f>
        <v>0</v>
      </c>
      <c r="BL114" s="13" t="s">
        <v>135</v>
      </c>
      <c r="BM114" s="193" t="s">
        <v>208</v>
      </c>
    </row>
    <row r="115" s="2" customFormat="1">
      <c r="A115" s="35"/>
      <c r="B115" s="36"/>
      <c r="C115" s="37"/>
      <c r="D115" s="195" t="s">
        <v>138</v>
      </c>
      <c r="E115" s="37"/>
      <c r="F115" s="196" t="s">
        <v>209</v>
      </c>
      <c r="G115" s="37"/>
      <c r="H115" s="37"/>
      <c r="I115" s="197"/>
      <c r="J115" s="37"/>
      <c r="K115" s="37"/>
      <c r="L115" s="41"/>
      <c r="M115" s="198"/>
      <c r="N115" s="199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3" t="s">
        <v>138</v>
      </c>
      <c r="AU115" s="13" t="s">
        <v>84</v>
      </c>
    </row>
    <row r="116" s="2" customFormat="1">
      <c r="A116" s="35"/>
      <c r="B116" s="36"/>
      <c r="C116" s="37"/>
      <c r="D116" s="195" t="s">
        <v>210</v>
      </c>
      <c r="E116" s="37"/>
      <c r="F116" s="200" t="s">
        <v>211</v>
      </c>
      <c r="G116" s="37"/>
      <c r="H116" s="37"/>
      <c r="I116" s="197"/>
      <c r="J116" s="37"/>
      <c r="K116" s="37"/>
      <c r="L116" s="41"/>
      <c r="M116" s="198"/>
      <c r="N116" s="199"/>
      <c r="O116" s="81"/>
      <c r="P116" s="81"/>
      <c r="Q116" s="81"/>
      <c r="R116" s="81"/>
      <c r="S116" s="81"/>
      <c r="T116" s="82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3" t="s">
        <v>210</v>
      </c>
      <c r="AU116" s="13" t="s">
        <v>84</v>
      </c>
    </row>
    <row r="117" s="2" customFormat="1" ht="24.15" customHeight="1">
      <c r="A117" s="35"/>
      <c r="B117" s="36"/>
      <c r="C117" s="182" t="s">
        <v>212</v>
      </c>
      <c r="D117" s="182" t="s">
        <v>130</v>
      </c>
      <c r="E117" s="183" t="s">
        <v>213</v>
      </c>
      <c r="F117" s="184" t="s">
        <v>214</v>
      </c>
      <c r="G117" s="185" t="s">
        <v>207</v>
      </c>
      <c r="H117" s="186">
        <v>900</v>
      </c>
      <c r="I117" s="187"/>
      <c r="J117" s="188">
        <f>ROUND(I117*H117,2)</f>
        <v>0</v>
      </c>
      <c r="K117" s="184" t="s">
        <v>134</v>
      </c>
      <c r="L117" s="41"/>
      <c r="M117" s="189" t="s">
        <v>43</v>
      </c>
      <c r="N117" s="190" t="s">
        <v>55</v>
      </c>
      <c r="O117" s="81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3" t="s">
        <v>135</v>
      </c>
      <c r="AT117" s="193" t="s">
        <v>130</v>
      </c>
      <c r="AU117" s="193" t="s">
        <v>84</v>
      </c>
      <c r="AY117" s="13" t="s">
        <v>136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3" t="s">
        <v>23</v>
      </c>
      <c r="BK117" s="194">
        <f>ROUND(I117*H117,2)</f>
        <v>0</v>
      </c>
      <c r="BL117" s="13" t="s">
        <v>135</v>
      </c>
      <c r="BM117" s="193" t="s">
        <v>215</v>
      </c>
    </row>
    <row r="118" s="2" customFormat="1">
      <c r="A118" s="35"/>
      <c r="B118" s="36"/>
      <c r="C118" s="37"/>
      <c r="D118" s="195" t="s">
        <v>138</v>
      </c>
      <c r="E118" s="37"/>
      <c r="F118" s="196" t="s">
        <v>216</v>
      </c>
      <c r="G118" s="37"/>
      <c r="H118" s="37"/>
      <c r="I118" s="197"/>
      <c r="J118" s="37"/>
      <c r="K118" s="37"/>
      <c r="L118" s="41"/>
      <c r="M118" s="198"/>
      <c r="N118" s="199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3" t="s">
        <v>138</v>
      </c>
      <c r="AU118" s="13" t="s">
        <v>84</v>
      </c>
    </row>
    <row r="119" s="2" customFormat="1">
      <c r="A119" s="35"/>
      <c r="B119" s="36"/>
      <c r="C119" s="37"/>
      <c r="D119" s="195" t="s">
        <v>210</v>
      </c>
      <c r="E119" s="37"/>
      <c r="F119" s="200" t="s">
        <v>217</v>
      </c>
      <c r="G119" s="37"/>
      <c r="H119" s="37"/>
      <c r="I119" s="197"/>
      <c r="J119" s="37"/>
      <c r="K119" s="37"/>
      <c r="L119" s="41"/>
      <c r="M119" s="198"/>
      <c r="N119" s="199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3" t="s">
        <v>210</v>
      </c>
      <c r="AU119" s="13" t="s">
        <v>84</v>
      </c>
    </row>
    <row r="120" s="2" customFormat="1" ht="24.15" customHeight="1">
      <c r="A120" s="35"/>
      <c r="B120" s="36"/>
      <c r="C120" s="182" t="s">
        <v>218</v>
      </c>
      <c r="D120" s="182" t="s">
        <v>130</v>
      </c>
      <c r="E120" s="183" t="s">
        <v>219</v>
      </c>
      <c r="F120" s="184" t="s">
        <v>220</v>
      </c>
      <c r="G120" s="185" t="s">
        <v>207</v>
      </c>
      <c r="H120" s="186">
        <v>390</v>
      </c>
      <c r="I120" s="187"/>
      <c r="J120" s="188">
        <f>ROUND(I120*H120,2)</f>
        <v>0</v>
      </c>
      <c r="K120" s="184" t="s">
        <v>134</v>
      </c>
      <c r="L120" s="41"/>
      <c r="M120" s="189" t="s">
        <v>43</v>
      </c>
      <c r="N120" s="190" t="s">
        <v>55</v>
      </c>
      <c r="O120" s="81"/>
      <c r="P120" s="191">
        <f>O120*H120</f>
        <v>0</v>
      </c>
      <c r="Q120" s="191">
        <v>0</v>
      </c>
      <c r="R120" s="191">
        <f>Q120*H120</f>
        <v>0</v>
      </c>
      <c r="S120" s="191">
        <v>0</v>
      </c>
      <c r="T120" s="192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3" t="s">
        <v>135</v>
      </c>
      <c r="AT120" s="193" t="s">
        <v>130</v>
      </c>
      <c r="AU120" s="193" t="s">
        <v>84</v>
      </c>
      <c r="AY120" s="13" t="s">
        <v>136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13" t="s">
        <v>23</v>
      </c>
      <c r="BK120" s="194">
        <f>ROUND(I120*H120,2)</f>
        <v>0</v>
      </c>
      <c r="BL120" s="13" t="s">
        <v>135</v>
      </c>
      <c r="BM120" s="193" t="s">
        <v>221</v>
      </c>
    </row>
    <row r="121" s="2" customFormat="1">
      <c r="A121" s="35"/>
      <c r="B121" s="36"/>
      <c r="C121" s="37"/>
      <c r="D121" s="195" t="s">
        <v>138</v>
      </c>
      <c r="E121" s="37"/>
      <c r="F121" s="196" t="s">
        <v>222</v>
      </c>
      <c r="G121" s="37"/>
      <c r="H121" s="37"/>
      <c r="I121" s="197"/>
      <c r="J121" s="37"/>
      <c r="K121" s="37"/>
      <c r="L121" s="41"/>
      <c r="M121" s="198"/>
      <c r="N121" s="199"/>
      <c r="O121" s="81"/>
      <c r="P121" s="81"/>
      <c r="Q121" s="81"/>
      <c r="R121" s="81"/>
      <c r="S121" s="81"/>
      <c r="T121" s="82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3" t="s">
        <v>138</v>
      </c>
      <c r="AU121" s="13" t="s">
        <v>84</v>
      </c>
    </row>
    <row r="122" s="2" customFormat="1">
      <c r="A122" s="35"/>
      <c r="B122" s="36"/>
      <c r="C122" s="37"/>
      <c r="D122" s="195" t="s">
        <v>210</v>
      </c>
      <c r="E122" s="37"/>
      <c r="F122" s="200" t="s">
        <v>223</v>
      </c>
      <c r="G122" s="37"/>
      <c r="H122" s="37"/>
      <c r="I122" s="197"/>
      <c r="J122" s="37"/>
      <c r="K122" s="37"/>
      <c r="L122" s="41"/>
      <c r="M122" s="198"/>
      <c r="N122" s="199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3" t="s">
        <v>210</v>
      </c>
      <c r="AU122" s="13" t="s">
        <v>84</v>
      </c>
    </row>
    <row r="123" s="2" customFormat="1" ht="24.15" customHeight="1">
      <c r="A123" s="35"/>
      <c r="B123" s="36"/>
      <c r="C123" s="182" t="s">
        <v>224</v>
      </c>
      <c r="D123" s="182" t="s">
        <v>130</v>
      </c>
      <c r="E123" s="183" t="s">
        <v>225</v>
      </c>
      <c r="F123" s="184" t="s">
        <v>226</v>
      </c>
      <c r="G123" s="185" t="s">
        <v>207</v>
      </c>
      <c r="H123" s="186">
        <v>50</v>
      </c>
      <c r="I123" s="187"/>
      <c r="J123" s="188">
        <f>ROUND(I123*H123,2)</f>
        <v>0</v>
      </c>
      <c r="K123" s="184" t="s">
        <v>134</v>
      </c>
      <c r="L123" s="41"/>
      <c r="M123" s="189" t="s">
        <v>43</v>
      </c>
      <c r="N123" s="190" t="s">
        <v>55</v>
      </c>
      <c r="O123" s="81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3" t="s">
        <v>135</v>
      </c>
      <c r="AT123" s="193" t="s">
        <v>130</v>
      </c>
      <c r="AU123" s="193" t="s">
        <v>84</v>
      </c>
      <c r="AY123" s="13" t="s">
        <v>136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3" t="s">
        <v>23</v>
      </c>
      <c r="BK123" s="194">
        <f>ROUND(I123*H123,2)</f>
        <v>0</v>
      </c>
      <c r="BL123" s="13" t="s">
        <v>135</v>
      </c>
      <c r="BM123" s="193" t="s">
        <v>227</v>
      </c>
    </row>
    <row r="124" s="2" customFormat="1">
      <c r="A124" s="35"/>
      <c r="B124" s="36"/>
      <c r="C124" s="37"/>
      <c r="D124" s="195" t="s">
        <v>138</v>
      </c>
      <c r="E124" s="37"/>
      <c r="F124" s="196" t="s">
        <v>228</v>
      </c>
      <c r="G124" s="37"/>
      <c r="H124" s="37"/>
      <c r="I124" s="197"/>
      <c r="J124" s="37"/>
      <c r="K124" s="37"/>
      <c r="L124" s="41"/>
      <c r="M124" s="198"/>
      <c r="N124" s="199"/>
      <c r="O124" s="81"/>
      <c r="P124" s="81"/>
      <c r="Q124" s="81"/>
      <c r="R124" s="81"/>
      <c r="S124" s="81"/>
      <c r="T124" s="8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3" t="s">
        <v>138</v>
      </c>
      <c r="AU124" s="13" t="s">
        <v>84</v>
      </c>
    </row>
    <row r="125" s="2" customFormat="1">
      <c r="A125" s="35"/>
      <c r="B125" s="36"/>
      <c r="C125" s="37"/>
      <c r="D125" s="195" t="s">
        <v>210</v>
      </c>
      <c r="E125" s="37"/>
      <c r="F125" s="200" t="s">
        <v>229</v>
      </c>
      <c r="G125" s="37"/>
      <c r="H125" s="37"/>
      <c r="I125" s="197"/>
      <c r="J125" s="37"/>
      <c r="K125" s="37"/>
      <c r="L125" s="41"/>
      <c r="M125" s="198"/>
      <c r="N125" s="199"/>
      <c r="O125" s="81"/>
      <c r="P125" s="81"/>
      <c r="Q125" s="81"/>
      <c r="R125" s="81"/>
      <c r="S125" s="81"/>
      <c r="T125" s="82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3" t="s">
        <v>210</v>
      </c>
      <c r="AU125" s="13" t="s">
        <v>84</v>
      </c>
    </row>
    <row r="126" s="2" customFormat="1" ht="24.15" customHeight="1">
      <c r="A126" s="35"/>
      <c r="B126" s="36"/>
      <c r="C126" s="182" t="s">
        <v>230</v>
      </c>
      <c r="D126" s="182" t="s">
        <v>130</v>
      </c>
      <c r="E126" s="183" t="s">
        <v>231</v>
      </c>
      <c r="F126" s="184" t="s">
        <v>232</v>
      </c>
      <c r="G126" s="185" t="s">
        <v>207</v>
      </c>
      <c r="H126" s="186">
        <v>15</v>
      </c>
      <c r="I126" s="187"/>
      <c r="J126" s="188">
        <f>ROUND(I126*H126,2)</f>
        <v>0</v>
      </c>
      <c r="K126" s="184" t="s">
        <v>134</v>
      </c>
      <c r="L126" s="41"/>
      <c r="M126" s="189" t="s">
        <v>43</v>
      </c>
      <c r="N126" s="190" t="s">
        <v>55</v>
      </c>
      <c r="O126" s="81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3" t="s">
        <v>135</v>
      </c>
      <c r="AT126" s="193" t="s">
        <v>130</v>
      </c>
      <c r="AU126" s="193" t="s">
        <v>84</v>
      </c>
      <c r="AY126" s="13" t="s">
        <v>136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3" t="s">
        <v>23</v>
      </c>
      <c r="BK126" s="194">
        <f>ROUND(I126*H126,2)</f>
        <v>0</v>
      </c>
      <c r="BL126" s="13" t="s">
        <v>135</v>
      </c>
      <c r="BM126" s="193" t="s">
        <v>233</v>
      </c>
    </row>
    <row r="127" s="2" customFormat="1">
      <c r="A127" s="35"/>
      <c r="B127" s="36"/>
      <c r="C127" s="37"/>
      <c r="D127" s="195" t="s">
        <v>138</v>
      </c>
      <c r="E127" s="37"/>
      <c r="F127" s="196" t="s">
        <v>234</v>
      </c>
      <c r="G127" s="37"/>
      <c r="H127" s="37"/>
      <c r="I127" s="197"/>
      <c r="J127" s="37"/>
      <c r="K127" s="37"/>
      <c r="L127" s="41"/>
      <c r="M127" s="198"/>
      <c r="N127" s="199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3" t="s">
        <v>138</v>
      </c>
      <c r="AU127" s="13" t="s">
        <v>84</v>
      </c>
    </row>
    <row r="128" s="2" customFormat="1">
      <c r="A128" s="35"/>
      <c r="B128" s="36"/>
      <c r="C128" s="37"/>
      <c r="D128" s="195" t="s">
        <v>210</v>
      </c>
      <c r="E128" s="37"/>
      <c r="F128" s="200" t="s">
        <v>235</v>
      </c>
      <c r="G128" s="37"/>
      <c r="H128" s="37"/>
      <c r="I128" s="197"/>
      <c r="J128" s="37"/>
      <c r="K128" s="37"/>
      <c r="L128" s="41"/>
      <c r="M128" s="198"/>
      <c r="N128" s="199"/>
      <c r="O128" s="81"/>
      <c r="P128" s="81"/>
      <c r="Q128" s="81"/>
      <c r="R128" s="81"/>
      <c r="S128" s="81"/>
      <c r="T128" s="82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3" t="s">
        <v>210</v>
      </c>
      <c r="AU128" s="13" t="s">
        <v>84</v>
      </c>
    </row>
    <row r="129" s="2" customFormat="1" ht="24.15" customHeight="1">
      <c r="A129" s="35"/>
      <c r="B129" s="36"/>
      <c r="C129" s="182" t="s">
        <v>236</v>
      </c>
      <c r="D129" s="182" t="s">
        <v>130</v>
      </c>
      <c r="E129" s="183" t="s">
        <v>237</v>
      </c>
      <c r="F129" s="184" t="s">
        <v>238</v>
      </c>
      <c r="G129" s="185" t="s">
        <v>207</v>
      </c>
      <c r="H129" s="186">
        <v>10</v>
      </c>
      <c r="I129" s="187"/>
      <c r="J129" s="188">
        <f>ROUND(I129*H129,2)</f>
        <v>0</v>
      </c>
      <c r="K129" s="184" t="s">
        <v>134</v>
      </c>
      <c r="L129" s="41"/>
      <c r="M129" s="189" t="s">
        <v>43</v>
      </c>
      <c r="N129" s="190" t="s">
        <v>55</v>
      </c>
      <c r="O129" s="81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3" t="s">
        <v>135</v>
      </c>
      <c r="AT129" s="193" t="s">
        <v>130</v>
      </c>
      <c r="AU129" s="193" t="s">
        <v>84</v>
      </c>
      <c r="AY129" s="13" t="s">
        <v>136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3" t="s">
        <v>23</v>
      </c>
      <c r="BK129" s="194">
        <f>ROUND(I129*H129,2)</f>
        <v>0</v>
      </c>
      <c r="BL129" s="13" t="s">
        <v>135</v>
      </c>
      <c r="BM129" s="193" t="s">
        <v>239</v>
      </c>
    </row>
    <row r="130" s="2" customFormat="1">
      <c r="A130" s="35"/>
      <c r="B130" s="36"/>
      <c r="C130" s="37"/>
      <c r="D130" s="195" t="s">
        <v>138</v>
      </c>
      <c r="E130" s="37"/>
      <c r="F130" s="196" t="s">
        <v>240</v>
      </c>
      <c r="G130" s="37"/>
      <c r="H130" s="37"/>
      <c r="I130" s="197"/>
      <c r="J130" s="37"/>
      <c r="K130" s="37"/>
      <c r="L130" s="41"/>
      <c r="M130" s="198"/>
      <c r="N130" s="199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3" t="s">
        <v>138</v>
      </c>
      <c r="AU130" s="13" t="s">
        <v>84</v>
      </c>
    </row>
    <row r="131" s="2" customFormat="1">
      <c r="A131" s="35"/>
      <c r="B131" s="36"/>
      <c r="C131" s="37"/>
      <c r="D131" s="195" t="s">
        <v>210</v>
      </c>
      <c r="E131" s="37"/>
      <c r="F131" s="200" t="s">
        <v>241</v>
      </c>
      <c r="G131" s="37"/>
      <c r="H131" s="37"/>
      <c r="I131" s="197"/>
      <c r="J131" s="37"/>
      <c r="K131" s="37"/>
      <c r="L131" s="41"/>
      <c r="M131" s="198"/>
      <c r="N131" s="199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3" t="s">
        <v>210</v>
      </c>
      <c r="AU131" s="13" t="s">
        <v>84</v>
      </c>
    </row>
    <row r="132" s="2" customFormat="1" ht="24.15" customHeight="1">
      <c r="A132" s="35"/>
      <c r="B132" s="36"/>
      <c r="C132" s="182" t="s">
        <v>7</v>
      </c>
      <c r="D132" s="182" t="s">
        <v>130</v>
      </c>
      <c r="E132" s="183" t="s">
        <v>242</v>
      </c>
      <c r="F132" s="184" t="s">
        <v>243</v>
      </c>
      <c r="G132" s="185" t="s">
        <v>207</v>
      </c>
      <c r="H132" s="186">
        <v>1200</v>
      </c>
      <c r="I132" s="187"/>
      <c r="J132" s="188">
        <f>ROUND(I132*H132,2)</f>
        <v>0</v>
      </c>
      <c r="K132" s="184" t="s">
        <v>134</v>
      </c>
      <c r="L132" s="41"/>
      <c r="M132" s="189" t="s">
        <v>43</v>
      </c>
      <c r="N132" s="190" t="s">
        <v>55</v>
      </c>
      <c r="O132" s="81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3" t="s">
        <v>135</v>
      </c>
      <c r="AT132" s="193" t="s">
        <v>130</v>
      </c>
      <c r="AU132" s="193" t="s">
        <v>84</v>
      </c>
      <c r="AY132" s="13" t="s">
        <v>136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3" t="s">
        <v>23</v>
      </c>
      <c r="BK132" s="194">
        <f>ROUND(I132*H132,2)</f>
        <v>0</v>
      </c>
      <c r="BL132" s="13" t="s">
        <v>135</v>
      </c>
      <c r="BM132" s="193" t="s">
        <v>244</v>
      </c>
    </row>
    <row r="133" s="2" customFormat="1">
      <c r="A133" s="35"/>
      <c r="B133" s="36"/>
      <c r="C133" s="37"/>
      <c r="D133" s="195" t="s">
        <v>138</v>
      </c>
      <c r="E133" s="37"/>
      <c r="F133" s="196" t="s">
        <v>245</v>
      </c>
      <c r="G133" s="37"/>
      <c r="H133" s="37"/>
      <c r="I133" s="197"/>
      <c r="J133" s="37"/>
      <c r="K133" s="37"/>
      <c r="L133" s="41"/>
      <c r="M133" s="198"/>
      <c r="N133" s="199"/>
      <c r="O133" s="81"/>
      <c r="P133" s="81"/>
      <c r="Q133" s="81"/>
      <c r="R133" s="81"/>
      <c r="S133" s="81"/>
      <c r="T133" s="82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3" t="s">
        <v>138</v>
      </c>
      <c r="AU133" s="13" t="s">
        <v>84</v>
      </c>
    </row>
    <row r="134" s="2" customFormat="1">
      <c r="A134" s="35"/>
      <c r="B134" s="36"/>
      <c r="C134" s="37"/>
      <c r="D134" s="195" t="s">
        <v>210</v>
      </c>
      <c r="E134" s="37"/>
      <c r="F134" s="200" t="s">
        <v>211</v>
      </c>
      <c r="G134" s="37"/>
      <c r="H134" s="37"/>
      <c r="I134" s="197"/>
      <c r="J134" s="37"/>
      <c r="K134" s="37"/>
      <c r="L134" s="41"/>
      <c r="M134" s="198"/>
      <c r="N134" s="199"/>
      <c r="O134" s="81"/>
      <c r="P134" s="81"/>
      <c r="Q134" s="81"/>
      <c r="R134" s="81"/>
      <c r="S134" s="81"/>
      <c r="T134" s="82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3" t="s">
        <v>210</v>
      </c>
      <c r="AU134" s="13" t="s">
        <v>84</v>
      </c>
    </row>
    <row r="135" s="2" customFormat="1" ht="24.15" customHeight="1">
      <c r="A135" s="35"/>
      <c r="B135" s="36"/>
      <c r="C135" s="182" t="s">
        <v>246</v>
      </c>
      <c r="D135" s="182" t="s">
        <v>130</v>
      </c>
      <c r="E135" s="183" t="s">
        <v>247</v>
      </c>
      <c r="F135" s="184" t="s">
        <v>248</v>
      </c>
      <c r="G135" s="185" t="s">
        <v>207</v>
      </c>
      <c r="H135" s="186">
        <v>1200</v>
      </c>
      <c r="I135" s="187"/>
      <c r="J135" s="188">
        <f>ROUND(I135*H135,2)</f>
        <v>0</v>
      </c>
      <c r="K135" s="184" t="s">
        <v>134</v>
      </c>
      <c r="L135" s="41"/>
      <c r="M135" s="189" t="s">
        <v>43</v>
      </c>
      <c r="N135" s="190" t="s">
        <v>55</v>
      </c>
      <c r="O135" s="81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3" t="s">
        <v>135</v>
      </c>
      <c r="AT135" s="193" t="s">
        <v>130</v>
      </c>
      <c r="AU135" s="193" t="s">
        <v>84</v>
      </c>
      <c r="AY135" s="13" t="s">
        <v>136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3" t="s">
        <v>23</v>
      </c>
      <c r="BK135" s="194">
        <f>ROUND(I135*H135,2)</f>
        <v>0</v>
      </c>
      <c r="BL135" s="13" t="s">
        <v>135</v>
      </c>
      <c r="BM135" s="193" t="s">
        <v>249</v>
      </c>
    </row>
    <row r="136" s="2" customFormat="1">
      <c r="A136" s="35"/>
      <c r="B136" s="36"/>
      <c r="C136" s="37"/>
      <c r="D136" s="195" t="s">
        <v>138</v>
      </c>
      <c r="E136" s="37"/>
      <c r="F136" s="196" t="s">
        <v>250</v>
      </c>
      <c r="G136" s="37"/>
      <c r="H136" s="37"/>
      <c r="I136" s="197"/>
      <c r="J136" s="37"/>
      <c r="K136" s="37"/>
      <c r="L136" s="41"/>
      <c r="M136" s="198"/>
      <c r="N136" s="199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3" t="s">
        <v>138</v>
      </c>
      <c r="AU136" s="13" t="s">
        <v>84</v>
      </c>
    </row>
    <row r="137" s="2" customFormat="1">
      <c r="A137" s="35"/>
      <c r="B137" s="36"/>
      <c r="C137" s="37"/>
      <c r="D137" s="195" t="s">
        <v>210</v>
      </c>
      <c r="E137" s="37"/>
      <c r="F137" s="200" t="s">
        <v>217</v>
      </c>
      <c r="G137" s="37"/>
      <c r="H137" s="37"/>
      <c r="I137" s="197"/>
      <c r="J137" s="37"/>
      <c r="K137" s="37"/>
      <c r="L137" s="41"/>
      <c r="M137" s="198"/>
      <c r="N137" s="199"/>
      <c r="O137" s="81"/>
      <c r="P137" s="81"/>
      <c r="Q137" s="81"/>
      <c r="R137" s="81"/>
      <c r="S137" s="81"/>
      <c r="T137" s="82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3" t="s">
        <v>210</v>
      </c>
      <c r="AU137" s="13" t="s">
        <v>84</v>
      </c>
    </row>
    <row r="138" s="2" customFormat="1" ht="24.15" customHeight="1">
      <c r="A138" s="35"/>
      <c r="B138" s="36"/>
      <c r="C138" s="182" t="s">
        <v>251</v>
      </c>
      <c r="D138" s="182" t="s">
        <v>130</v>
      </c>
      <c r="E138" s="183" t="s">
        <v>252</v>
      </c>
      <c r="F138" s="184" t="s">
        <v>253</v>
      </c>
      <c r="G138" s="185" t="s">
        <v>207</v>
      </c>
      <c r="H138" s="186">
        <v>300</v>
      </c>
      <c r="I138" s="187"/>
      <c r="J138" s="188">
        <f>ROUND(I138*H138,2)</f>
        <v>0</v>
      </c>
      <c r="K138" s="184" t="s">
        <v>134</v>
      </c>
      <c r="L138" s="41"/>
      <c r="M138" s="189" t="s">
        <v>43</v>
      </c>
      <c r="N138" s="190" t="s">
        <v>55</v>
      </c>
      <c r="O138" s="81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3" t="s">
        <v>135</v>
      </c>
      <c r="AT138" s="193" t="s">
        <v>130</v>
      </c>
      <c r="AU138" s="193" t="s">
        <v>84</v>
      </c>
      <c r="AY138" s="13" t="s">
        <v>136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3" t="s">
        <v>23</v>
      </c>
      <c r="BK138" s="194">
        <f>ROUND(I138*H138,2)</f>
        <v>0</v>
      </c>
      <c r="BL138" s="13" t="s">
        <v>135</v>
      </c>
      <c r="BM138" s="193" t="s">
        <v>254</v>
      </c>
    </row>
    <row r="139" s="2" customFormat="1">
      <c r="A139" s="35"/>
      <c r="B139" s="36"/>
      <c r="C139" s="37"/>
      <c r="D139" s="195" t="s">
        <v>138</v>
      </c>
      <c r="E139" s="37"/>
      <c r="F139" s="196" t="s">
        <v>255</v>
      </c>
      <c r="G139" s="37"/>
      <c r="H139" s="37"/>
      <c r="I139" s="197"/>
      <c r="J139" s="37"/>
      <c r="K139" s="37"/>
      <c r="L139" s="41"/>
      <c r="M139" s="198"/>
      <c r="N139" s="199"/>
      <c r="O139" s="81"/>
      <c r="P139" s="81"/>
      <c r="Q139" s="81"/>
      <c r="R139" s="81"/>
      <c r="S139" s="81"/>
      <c r="T139" s="82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3" t="s">
        <v>138</v>
      </c>
      <c r="AU139" s="13" t="s">
        <v>84</v>
      </c>
    </row>
    <row r="140" s="2" customFormat="1">
      <c r="A140" s="35"/>
      <c r="B140" s="36"/>
      <c r="C140" s="37"/>
      <c r="D140" s="195" t="s">
        <v>210</v>
      </c>
      <c r="E140" s="37"/>
      <c r="F140" s="200" t="s">
        <v>223</v>
      </c>
      <c r="G140" s="37"/>
      <c r="H140" s="37"/>
      <c r="I140" s="197"/>
      <c r="J140" s="37"/>
      <c r="K140" s="37"/>
      <c r="L140" s="41"/>
      <c r="M140" s="198"/>
      <c r="N140" s="199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3" t="s">
        <v>210</v>
      </c>
      <c r="AU140" s="13" t="s">
        <v>84</v>
      </c>
    </row>
    <row r="141" s="2" customFormat="1" ht="24.15" customHeight="1">
      <c r="A141" s="35"/>
      <c r="B141" s="36"/>
      <c r="C141" s="182" t="s">
        <v>256</v>
      </c>
      <c r="D141" s="182" t="s">
        <v>130</v>
      </c>
      <c r="E141" s="183" t="s">
        <v>257</v>
      </c>
      <c r="F141" s="184" t="s">
        <v>258</v>
      </c>
      <c r="G141" s="185" t="s">
        <v>207</v>
      </c>
      <c r="H141" s="186">
        <v>30</v>
      </c>
      <c r="I141" s="187"/>
      <c r="J141" s="188">
        <f>ROUND(I141*H141,2)</f>
        <v>0</v>
      </c>
      <c r="K141" s="184" t="s">
        <v>134</v>
      </c>
      <c r="L141" s="41"/>
      <c r="M141" s="189" t="s">
        <v>43</v>
      </c>
      <c r="N141" s="190" t="s">
        <v>55</v>
      </c>
      <c r="O141" s="81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3" t="s">
        <v>135</v>
      </c>
      <c r="AT141" s="193" t="s">
        <v>130</v>
      </c>
      <c r="AU141" s="193" t="s">
        <v>84</v>
      </c>
      <c r="AY141" s="13" t="s">
        <v>136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3" t="s">
        <v>23</v>
      </c>
      <c r="BK141" s="194">
        <f>ROUND(I141*H141,2)</f>
        <v>0</v>
      </c>
      <c r="BL141" s="13" t="s">
        <v>135</v>
      </c>
      <c r="BM141" s="193" t="s">
        <v>259</v>
      </c>
    </row>
    <row r="142" s="2" customFormat="1">
      <c r="A142" s="35"/>
      <c r="B142" s="36"/>
      <c r="C142" s="37"/>
      <c r="D142" s="195" t="s">
        <v>138</v>
      </c>
      <c r="E142" s="37"/>
      <c r="F142" s="196" t="s">
        <v>260</v>
      </c>
      <c r="G142" s="37"/>
      <c r="H142" s="37"/>
      <c r="I142" s="197"/>
      <c r="J142" s="37"/>
      <c r="K142" s="37"/>
      <c r="L142" s="41"/>
      <c r="M142" s="198"/>
      <c r="N142" s="199"/>
      <c r="O142" s="81"/>
      <c r="P142" s="81"/>
      <c r="Q142" s="81"/>
      <c r="R142" s="81"/>
      <c r="S142" s="81"/>
      <c r="T142" s="82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3" t="s">
        <v>138</v>
      </c>
      <c r="AU142" s="13" t="s">
        <v>84</v>
      </c>
    </row>
    <row r="143" s="2" customFormat="1">
      <c r="A143" s="35"/>
      <c r="B143" s="36"/>
      <c r="C143" s="37"/>
      <c r="D143" s="195" t="s">
        <v>210</v>
      </c>
      <c r="E143" s="37"/>
      <c r="F143" s="200" t="s">
        <v>229</v>
      </c>
      <c r="G143" s="37"/>
      <c r="H143" s="37"/>
      <c r="I143" s="197"/>
      <c r="J143" s="37"/>
      <c r="K143" s="37"/>
      <c r="L143" s="41"/>
      <c r="M143" s="198"/>
      <c r="N143" s="199"/>
      <c r="O143" s="81"/>
      <c r="P143" s="81"/>
      <c r="Q143" s="81"/>
      <c r="R143" s="81"/>
      <c r="S143" s="81"/>
      <c r="T143" s="82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3" t="s">
        <v>210</v>
      </c>
      <c r="AU143" s="13" t="s">
        <v>84</v>
      </c>
    </row>
    <row r="144" s="2" customFormat="1" ht="24.15" customHeight="1">
      <c r="A144" s="35"/>
      <c r="B144" s="36"/>
      <c r="C144" s="182" t="s">
        <v>261</v>
      </c>
      <c r="D144" s="182" t="s">
        <v>130</v>
      </c>
      <c r="E144" s="183" t="s">
        <v>262</v>
      </c>
      <c r="F144" s="184" t="s">
        <v>263</v>
      </c>
      <c r="G144" s="185" t="s">
        <v>207</v>
      </c>
      <c r="H144" s="186">
        <v>6</v>
      </c>
      <c r="I144" s="187"/>
      <c r="J144" s="188">
        <f>ROUND(I144*H144,2)</f>
        <v>0</v>
      </c>
      <c r="K144" s="184" t="s">
        <v>134</v>
      </c>
      <c r="L144" s="41"/>
      <c r="M144" s="189" t="s">
        <v>43</v>
      </c>
      <c r="N144" s="190" t="s">
        <v>55</v>
      </c>
      <c r="O144" s="81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3" t="s">
        <v>135</v>
      </c>
      <c r="AT144" s="193" t="s">
        <v>130</v>
      </c>
      <c r="AU144" s="193" t="s">
        <v>84</v>
      </c>
      <c r="AY144" s="13" t="s">
        <v>136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3" t="s">
        <v>23</v>
      </c>
      <c r="BK144" s="194">
        <f>ROUND(I144*H144,2)</f>
        <v>0</v>
      </c>
      <c r="BL144" s="13" t="s">
        <v>135</v>
      </c>
      <c r="BM144" s="193" t="s">
        <v>264</v>
      </c>
    </row>
    <row r="145" s="2" customFormat="1">
      <c r="A145" s="35"/>
      <c r="B145" s="36"/>
      <c r="C145" s="37"/>
      <c r="D145" s="195" t="s">
        <v>138</v>
      </c>
      <c r="E145" s="37"/>
      <c r="F145" s="196" t="s">
        <v>265</v>
      </c>
      <c r="G145" s="37"/>
      <c r="H145" s="37"/>
      <c r="I145" s="197"/>
      <c r="J145" s="37"/>
      <c r="K145" s="37"/>
      <c r="L145" s="41"/>
      <c r="M145" s="198"/>
      <c r="N145" s="199"/>
      <c r="O145" s="81"/>
      <c r="P145" s="81"/>
      <c r="Q145" s="81"/>
      <c r="R145" s="81"/>
      <c r="S145" s="81"/>
      <c r="T145" s="82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3" t="s">
        <v>138</v>
      </c>
      <c r="AU145" s="13" t="s">
        <v>84</v>
      </c>
    </row>
    <row r="146" s="2" customFormat="1">
      <c r="A146" s="35"/>
      <c r="B146" s="36"/>
      <c r="C146" s="37"/>
      <c r="D146" s="195" t="s">
        <v>210</v>
      </c>
      <c r="E146" s="37"/>
      <c r="F146" s="200" t="s">
        <v>235</v>
      </c>
      <c r="G146" s="37"/>
      <c r="H146" s="37"/>
      <c r="I146" s="197"/>
      <c r="J146" s="37"/>
      <c r="K146" s="37"/>
      <c r="L146" s="41"/>
      <c r="M146" s="198"/>
      <c r="N146" s="199"/>
      <c r="O146" s="81"/>
      <c r="P146" s="81"/>
      <c r="Q146" s="81"/>
      <c r="R146" s="81"/>
      <c r="S146" s="81"/>
      <c r="T146" s="82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3" t="s">
        <v>210</v>
      </c>
      <c r="AU146" s="13" t="s">
        <v>84</v>
      </c>
    </row>
    <row r="147" s="2" customFormat="1" ht="24.15" customHeight="1">
      <c r="A147" s="35"/>
      <c r="B147" s="36"/>
      <c r="C147" s="182" t="s">
        <v>266</v>
      </c>
      <c r="D147" s="182" t="s">
        <v>130</v>
      </c>
      <c r="E147" s="183" t="s">
        <v>267</v>
      </c>
      <c r="F147" s="184" t="s">
        <v>268</v>
      </c>
      <c r="G147" s="185" t="s">
        <v>207</v>
      </c>
      <c r="H147" s="186">
        <v>6</v>
      </c>
      <c r="I147" s="187"/>
      <c r="J147" s="188">
        <f>ROUND(I147*H147,2)</f>
        <v>0</v>
      </c>
      <c r="K147" s="184" t="s">
        <v>134</v>
      </c>
      <c r="L147" s="41"/>
      <c r="M147" s="189" t="s">
        <v>43</v>
      </c>
      <c r="N147" s="190" t="s">
        <v>55</v>
      </c>
      <c r="O147" s="81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3" t="s">
        <v>135</v>
      </c>
      <c r="AT147" s="193" t="s">
        <v>130</v>
      </c>
      <c r="AU147" s="193" t="s">
        <v>84</v>
      </c>
      <c r="AY147" s="13" t="s">
        <v>136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3" t="s">
        <v>23</v>
      </c>
      <c r="BK147" s="194">
        <f>ROUND(I147*H147,2)</f>
        <v>0</v>
      </c>
      <c r="BL147" s="13" t="s">
        <v>135</v>
      </c>
      <c r="BM147" s="193" t="s">
        <v>269</v>
      </c>
    </row>
    <row r="148" s="2" customFormat="1">
      <c r="A148" s="35"/>
      <c r="B148" s="36"/>
      <c r="C148" s="37"/>
      <c r="D148" s="195" t="s">
        <v>138</v>
      </c>
      <c r="E148" s="37"/>
      <c r="F148" s="196" t="s">
        <v>270</v>
      </c>
      <c r="G148" s="37"/>
      <c r="H148" s="37"/>
      <c r="I148" s="197"/>
      <c r="J148" s="37"/>
      <c r="K148" s="37"/>
      <c r="L148" s="41"/>
      <c r="M148" s="198"/>
      <c r="N148" s="199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3" t="s">
        <v>138</v>
      </c>
      <c r="AU148" s="13" t="s">
        <v>84</v>
      </c>
    </row>
    <row r="149" s="2" customFormat="1">
      <c r="A149" s="35"/>
      <c r="B149" s="36"/>
      <c r="C149" s="37"/>
      <c r="D149" s="195" t="s">
        <v>210</v>
      </c>
      <c r="E149" s="37"/>
      <c r="F149" s="200" t="s">
        <v>241</v>
      </c>
      <c r="G149" s="37"/>
      <c r="H149" s="37"/>
      <c r="I149" s="197"/>
      <c r="J149" s="37"/>
      <c r="K149" s="37"/>
      <c r="L149" s="41"/>
      <c r="M149" s="198"/>
      <c r="N149" s="199"/>
      <c r="O149" s="81"/>
      <c r="P149" s="81"/>
      <c r="Q149" s="81"/>
      <c r="R149" s="81"/>
      <c r="S149" s="81"/>
      <c r="T149" s="82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3" t="s">
        <v>210</v>
      </c>
      <c r="AU149" s="13" t="s">
        <v>84</v>
      </c>
    </row>
    <row r="150" s="2" customFormat="1" ht="33" customHeight="1">
      <c r="A150" s="35"/>
      <c r="B150" s="36"/>
      <c r="C150" s="182" t="s">
        <v>271</v>
      </c>
      <c r="D150" s="182" t="s">
        <v>130</v>
      </c>
      <c r="E150" s="183" t="s">
        <v>272</v>
      </c>
      <c r="F150" s="184" t="s">
        <v>273</v>
      </c>
      <c r="G150" s="185" t="s">
        <v>207</v>
      </c>
      <c r="H150" s="186">
        <v>60</v>
      </c>
      <c r="I150" s="187"/>
      <c r="J150" s="188">
        <f>ROUND(I150*H150,2)</f>
        <v>0</v>
      </c>
      <c r="K150" s="184" t="s">
        <v>134</v>
      </c>
      <c r="L150" s="41"/>
      <c r="M150" s="189" t="s">
        <v>43</v>
      </c>
      <c r="N150" s="190" t="s">
        <v>55</v>
      </c>
      <c r="O150" s="81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3" t="s">
        <v>135</v>
      </c>
      <c r="AT150" s="193" t="s">
        <v>130</v>
      </c>
      <c r="AU150" s="193" t="s">
        <v>84</v>
      </c>
      <c r="AY150" s="13" t="s">
        <v>136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3" t="s">
        <v>23</v>
      </c>
      <c r="BK150" s="194">
        <f>ROUND(I150*H150,2)</f>
        <v>0</v>
      </c>
      <c r="BL150" s="13" t="s">
        <v>135</v>
      </c>
      <c r="BM150" s="193" t="s">
        <v>274</v>
      </c>
    </row>
    <row r="151" s="2" customFormat="1">
      <c r="A151" s="35"/>
      <c r="B151" s="36"/>
      <c r="C151" s="37"/>
      <c r="D151" s="195" t="s">
        <v>138</v>
      </c>
      <c r="E151" s="37"/>
      <c r="F151" s="196" t="s">
        <v>275</v>
      </c>
      <c r="G151" s="37"/>
      <c r="H151" s="37"/>
      <c r="I151" s="197"/>
      <c r="J151" s="37"/>
      <c r="K151" s="37"/>
      <c r="L151" s="41"/>
      <c r="M151" s="198"/>
      <c r="N151" s="199"/>
      <c r="O151" s="81"/>
      <c r="P151" s="81"/>
      <c r="Q151" s="81"/>
      <c r="R151" s="81"/>
      <c r="S151" s="81"/>
      <c r="T151" s="82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3" t="s">
        <v>138</v>
      </c>
      <c r="AU151" s="13" t="s">
        <v>84</v>
      </c>
    </row>
    <row r="152" s="2" customFormat="1">
      <c r="A152" s="35"/>
      <c r="B152" s="36"/>
      <c r="C152" s="37"/>
      <c r="D152" s="195" t="s">
        <v>210</v>
      </c>
      <c r="E152" s="37"/>
      <c r="F152" s="200" t="s">
        <v>211</v>
      </c>
      <c r="G152" s="37"/>
      <c r="H152" s="37"/>
      <c r="I152" s="197"/>
      <c r="J152" s="37"/>
      <c r="K152" s="37"/>
      <c r="L152" s="41"/>
      <c r="M152" s="198"/>
      <c r="N152" s="199"/>
      <c r="O152" s="81"/>
      <c r="P152" s="81"/>
      <c r="Q152" s="81"/>
      <c r="R152" s="81"/>
      <c r="S152" s="81"/>
      <c r="T152" s="82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3" t="s">
        <v>210</v>
      </c>
      <c r="AU152" s="13" t="s">
        <v>84</v>
      </c>
    </row>
    <row r="153" s="2" customFormat="1" ht="33" customHeight="1">
      <c r="A153" s="35"/>
      <c r="B153" s="36"/>
      <c r="C153" s="182" t="s">
        <v>276</v>
      </c>
      <c r="D153" s="182" t="s">
        <v>130</v>
      </c>
      <c r="E153" s="183" t="s">
        <v>277</v>
      </c>
      <c r="F153" s="184" t="s">
        <v>278</v>
      </c>
      <c r="G153" s="185" t="s">
        <v>207</v>
      </c>
      <c r="H153" s="186">
        <v>60</v>
      </c>
      <c r="I153" s="187"/>
      <c r="J153" s="188">
        <f>ROUND(I153*H153,2)</f>
        <v>0</v>
      </c>
      <c r="K153" s="184" t="s">
        <v>134</v>
      </c>
      <c r="L153" s="41"/>
      <c r="M153" s="189" t="s">
        <v>43</v>
      </c>
      <c r="N153" s="190" t="s">
        <v>55</v>
      </c>
      <c r="O153" s="81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3" t="s">
        <v>135</v>
      </c>
      <c r="AT153" s="193" t="s">
        <v>130</v>
      </c>
      <c r="AU153" s="193" t="s">
        <v>84</v>
      </c>
      <c r="AY153" s="13" t="s">
        <v>136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3" t="s">
        <v>23</v>
      </c>
      <c r="BK153" s="194">
        <f>ROUND(I153*H153,2)</f>
        <v>0</v>
      </c>
      <c r="BL153" s="13" t="s">
        <v>135</v>
      </c>
      <c r="BM153" s="193" t="s">
        <v>279</v>
      </c>
    </row>
    <row r="154" s="2" customFormat="1">
      <c r="A154" s="35"/>
      <c r="B154" s="36"/>
      <c r="C154" s="37"/>
      <c r="D154" s="195" t="s">
        <v>138</v>
      </c>
      <c r="E154" s="37"/>
      <c r="F154" s="196" t="s">
        <v>280</v>
      </c>
      <c r="G154" s="37"/>
      <c r="H154" s="37"/>
      <c r="I154" s="197"/>
      <c r="J154" s="37"/>
      <c r="K154" s="37"/>
      <c r="L154" s="41"/>
      <c r="M154" s="198"/>
      <c r="N154" s="199"/>
      <c r="O154" s="81"/>
      <c r="P154" s="81"/>
      <c r="Q154" s="81"/>
      <c r="R154" s="81"/>
      <c r="S154" s="81"/>
      <c r="T154" s="82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3" t="s">
        <v>138</v>
      </c>
      <c r="AU154" s="13" t="s">
        <v>84</v>
      </c>
    </row>
    <row r="155" s="2" customFormat="1">
      <c r="A155" s="35"/>
      <c r="B155" s="36"/>
      <c r="C155" s="37"/>
      <c r="D155" s="195" t="s">
        <v>210</v>
      </c>
      <c r="E155" s="37"/>
      <c r="F155" s="200" t="s">
        <v>217</v>
      </c>
      <c r="G155" s="37"/>
      <c r="H155" s="37"/>
      <c r="I155" s="197"/>
      <c r="J155" s="37"/>
      <c r="K155" s="37"/>
      <c r="L155" s="41"/>
      <c r="M155" s="198"/>
      <c r="N155" s="199"/>
      <c r="O155" s="81"/>
      <c r="P155" s="81"/>
      <c r="Q155" s="81"/>
      <c r="R155" s="81"/>
      <c r="S155" s="81"/>
      <c r="T155" s="82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3" t="s">
        <v>210</v>
      </c>
      <c r="AU155" s="13" t="s">
        <v>84</v>
      </c>
    </row>
    <row r="156" s="2" customFormat="1" ht="33" customHeight="1">
      <c r="A156" s="35"/>
      <c r="B156" s="36"/>
      <c r="C156" s="182" t="s">
        <v>281</v>
      </c>
      <c r="D156" s="182" t="s">
        <v>130</v>
      </c>
      <c r="E156" s="183" t="s">
        <v>282</v>
      </c>
      <c r="F156" s="184" t="s">
        <v>283</v>
      </c>
      <c r="G156" s="185" t="s">
        <v>207</v>
      </c>
      <c r="H156" s="186">
        <v>30</v>
      </c>
      <c r="I156" s="187"/>
      <c r="J156" s="188">
        <f>ROUND(I156*H156,2)</f>
        <v>0</v>
      </c>
      <c r="K156" s="184" t="s">
        <v>134</v>
      </c>
      <c r="L156" s="41"/>
      <c r="M156" s="189" t="s">
        <v>43</v>
      </c>
      <c r="N156" s="190" t="s">
        <v>55</v>
      </c>
      <c r="O156" s="81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3" t="s">
        <v>135</v>
      </c>
      <c r="AT156" s="193" t="s">
        <v>130</v>
      </c>
      <c r="AU156" s="193" t="s">
        <v>84</v>
      </c>
      <c r="AY156" s="13" t="s">
        <v>136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3" t="s">
        <v>23</v>
      </c>
      <c r="BK156" s="194">
        <f>ROUND(I156*H156,2)</f>
        <v>0</v>
      </c>
      <c r="BL156" s="13" t="s">
        <v>135</v>
      </c>
      <c r="BM156" s="193" t="s">
        <v>284</v>
      </c>
    </row>
    <row r="157" s="2" customFormat="1">
      <c r="A157" s="35"/>
      <c r="B157" s="36"/>
      <c r="C157" s="37"/>
      <c r="D157" s="195" t="s">
        <v>138</v>
      </c>
      <c r="E157" s="37"/>
      <c r="F157" s="196" t="s">
        <v>285</v>
      </c>
      <c r="G157" s="37"/>
      <c r="H157" s="37"/>
      <c r="I157" s="197"/>
      <c r="J157" s="37"/>
      <c r="K157" s="37"/>
      <c r="L157" s="41"/>
      <c r="M157" s="198"/>
      <c r="N157" s="199"/>
      <c r="O157" s="81"/>
      <c r="P157" s="81"/>
      <c r="Q157" s="81"/>
      <c r="R157" s="81"/>
      <c r="S157" s="81"/>
      <c r="T157" s="82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3" t="s">
        <v>138</v>
      </c>
      <c r="AU157" s="13" t="s">
        <v>84</v>
      </c>
    </row>
    <row r="158" s="2" customFormat="1">
      <c r="A158" s="35"/>
      <c r="B158" s="36"/>
      <c r="C158" s="37"/>
      <c r="D158" s="195" t="s">
        <v>210</v>
      </c>
      <c r="E158" s="37"/>
      <c r="F158" s="200" t="s">
        <v>223</v>
      </c>
      <c r="G158" s="37"/>
      <c r="H158" s="37"/>
      <c r="I158" s="197"/>
      <c r="J158" s="37"/>
      <c r="K158" s="37"/>
      <c r="L158" s="41"/>
      <c r="M158" s="198"/>
      <c r="N158" s="199"/>
      <c r="O158" s="81"/>
      <c r="P158" s="81"/>
      <c r="Q158" s="81"/>
      <c r="R158" s="81"/>
      <c r="S158" s="81"/>
      <c r="T158" s="82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3" t="s">
        <v>210</v>
      </c>
      <c r="AU158" s="13" t="s">
        <v>84</v>
      </c>
    </row>
    <row r="159" s="2" customFormat="1" ht="33" customHeight="1">
      <c r="A159" s="35"/>
      <c r="B159" s="36"/>
      <c r="C159" s="182" t="s">
        <v>286</v>
      </c>
      <c r="D159" s="182" t="s">
        <v>130</v>
      </c>
      <c r="E159" s="183" t="s">
        <v>287</v>
      </c>
      <c r="F159" s="184" t="s">
        <v>288</v>
      </c>
      <c r="G159" s="185" t="s">
        <v>207</v>
      </c>
      <c r="H159" s="186">
        <v>30</v>
      </c>
      <c r="I159" s="187"/>
      <c r="J159" s="188">
        <f>ROUND(I159*H159,2)</f>
        <v>0</v>
      </c>
      <c r="K159" s="184" t="s">
        <v>134</v>
      </c>
      <c r="L159" s="41"/>
      <c r="M159" s="189" t="s">
        <v>43</v>
      </c>
      <c r="N159" s="190" t="s">
        <v>55</v>
      </c>
      <c r="O159" s="81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3" t="s">
        <v>135</v>
      </c>
      <c r="AT159" s="193" t="s">
        <v>130</v>
      </c>
      <c r="AU159" s="193" t="s">
        <v>84</v>
      </c>
      <c r="AY159" s="13" t="s">
        <v>136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3" t="s">
        <v>23</v>
      </c>
      <c r="BK159" s="194">
        <f>ROUND(I159*H159,2)</f>
        <v>0</v>
      </c>
      <c r="BL159" s="13" t="s">
        <v>135</v>
      </c>
      <c r="BM159" s="193" t="s">
        <v>289</v>
      </c>
    </row>
    <row r="160" s="2" customFormat="1">
      <c r="A160" s="35"/>
      <c r="B160" s="36"/>
      <c r="C160" s="37"/>
      <c r="D160" s="195" t="s">
        <v>138</v>
      </c>
      <c r="E160" s="37"/>
      <c r="F160" s="196" t="s">
        <v>290</v>
      </c>
      <c r="G160" s="37"/>
      <c r="H160" s="37"/>
      <c r="I160" s="197"/>
      <c r="J160" s="37"/>
      <c r="K160" s="37"/>
      <c r="L160" s="41"/>
      <c r="M160" s="198"/>
      <c r="N160" s="199"/>
      <c r="O160" s="81"/>
      <c r="P160" s="81"/>
      <c r="Q160" s="81"/>
      <c r="R160" s="81"/>
      <c r="S160" s="81"/>
      <c r="T160" s="82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3" t="s">
        <v>138</v>
      </c>
      <c r="AU160" s="13" t="s">
        <v>84</v>
      </c>
    </row>
    <row r="161" s="2" customFormat="1">
      <c r="A161" s="35"/>
      <c r="B161" s="36"/>
      <c r="C161" s="37"/>
      <c r="D161" s="195" t="s">
        <v>210</v>
      </c>
      <c r="E161" s="37"/>
      <c r="F161" s="200" t="s">
        <v>229</v>
      </c>
      <c r="G161" s="37"/>
      <c r="H161" s="37"/>
      <c r="I161" s="197"/>
      <c r="J161" s="37"/>
      <c r="K161" s="37"/>
      <c r="L161" s="41"/>
      <c r="M161" s="198"/>
      <c r="N161" s="199"/>
      <c r="O161" s="81"/>
      <c r="P161" s="81"/>
      <c r="Q161" s="81"/>
      <c r="R161" s="81"/>
      <c r="S161" s="81"/>
      <c r="T161" s="82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3" t="s">
        <v>210</v>
      </c>
      <c r="AU161" s="13" t="s">
        <v>84</v>
      </c>
    </row>
    <row r="162" s="2" customFormat="1" ht="33" customHeight="1">
      <c r="A162" s="35"/>
      <c r="B162" s="36"/>
      <c r="C162" s="182" t="s">
        <v>291</v>
      </c>
      <c r="D162" s="182" t="s">
        <v>130</v>
      </c>
      <c r="E162" s="183" t="s">
        <v>292</v>
      </c>
      <c r="F162" s="184" t="s">
        <v>293</v>
      </c>
      <c r="G162" s="185" t="s">
        <v>207</v>
      </c>
      <c r="H162" s="186">
        <v>30</v>
      </c>
      <c r="I162" s="187"/>
      <c r="J162" s="188">
        <f>ROUND(I162*H162,2)</f>
        <v>0</v>
      </c>
      <c r="K162" s="184" t="s">
        <v>134</v>
      </c>
      <c r="L162" s="41"/>
      <c r="M162" s="189" t="s">
        <v>43</v>
      </c>
      <c r="N162" s="190" t="s">
        <v>55</v>
      </c>
      <c r="O162" s="81"/>
      <c r="P162" s="191">
        <f>O162*H162</f>
        <v>0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3" t="s">
        <v>135</v>
      </c>
      <c r="AT162" s="193" t="s">
        <v>130</v>
      </c>
      <c r="AU162" s="193" t="s">
        <v>84</v>
      </c>
      <c r="AY162" s="13" t="s">
        <v>136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3" t="s">
        <v>23</v>
      </c>
      <c r="BK162" s="194">
        <f>ROUND(I162*H162,2)</f>
        <v>0</v>
      </c>
      <c r="BL162" s="13" t="s">
        <v>135</v>
      </c>
      <c r="BM162" s="193" t="s">
        <v>294</v>
      </c>
    </row>
    <row r="163" s="2" customFormat="1">
      <c r="A163" s="35"/>
      <c r="B163" s="36"/>
      <c r="C163" s="37"/>
      <c r="D163" s="195" t="s">
        <v>138</v>
      </c>
      <c r="E163" s="37"/>
      <c r="F163" s="196" t="s">
        <v>295</v>
      </c>
      <c r="G163" s="37"/>
      <c r="H163" s="37"/>
      <c r="I163" s="197"/>
      <c r="J163" s="37"/>
      <c r="K163" s="37"/>
      <c r="L163" s="41"/>
      <c r="M163" s="198"/>
      <c r="N163" s="199"/>
      <c r="O163" s="81"/>
      <c r="P163" s="81"/>
      <c r="Q163" s="81"/>
      <c r="R163" s="81"/>
      <c r="S163" s="81"/>
      <c r="T163" s="82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3" t="s">
        <v>138</v>
      </c>
      <c r="AU163" s="13" t="s">
        <v>84</v>
      </c>
    </row>
    <row r="164" s="2" customFormat="1">
      <c r="A164" s="35"/>
      <c r="B164" s="36"/>
      <c r="C164" s="37"/>
      <c r="D164" s="195" t="s">
        <v>210</v>
      </c>
      <c r="E164" s="37"/>
      <c r="F164" s="200" t="s">
        <v>235</v>
      </c>
      <c r="G164" s="37"/>
      <c r="H164" s="37"/>
      <c r="I164" s="197"/>
      <c r="J164" s="37"/>
      <c r="K164" s="37"/>
      <c r="L164" s="41"/>
      <c r="M164" s="198"/>
      <c r="N164" s="199"/>
      <c r="O164" s="81"/>
      <c r="P164" s="81"/>
      <c r="Q164" s="81"/>
      <c r="R164" s="81"/>
      <c r="S164" s="81"/>
      <c r="T164" s="82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3" t="s">
        <v>210</v>
      </c>
      <c r="AU164" s="13" t="s">
        <v>84</v>
      </c>
    </row>
    <row r="165" s="2" customFormat="1" ht="24.15" customHeight="1">
      <c r="A165" s="35"/>
      <c r="B165" s="36"/>
      <c r="C165" s="182" t="s">
        <v>296</v>
      </c>
      <c r="D165" s="182" t="s">
        <v>130</v>
      </c>
      <c r="E165" s="183" t="s">
        <v>297</v>
      </c>
      <c r="F165" s="184" t="s">
        <v>298</v>
      </c>
      <c r="G165" s="185" t="s">
        <v>207</v>
      </c>
      <c r="H165" s="186">
        <v>3</v>
      </c>
      <c r="I165" s="187"/>
      <c r="J165" s="188">
        <f>ROUND(I165*H165,2)</f>
        <v>0</v>
      </c>
      <c r="K165" s="184" t="s">
        <v>134</v>
      </c>
      <c r="L165" s="41"/>
      <c r="M165" s="189" t="s">
        <v>43</v>
      </c>
      <c r="N165" s="190" t="s">
        <v>55</v>
      </c>
      <c r="O165" s="81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3" t="s">
        <v>135</v>
      </c>
      <c r="AT165" s="193" t="s">
        <v>130</v>
      </c>
      <c r="AU165" s="193" t="s">
        <v>84</v>
      </c>
      <c r="AY165" s="13" t="s">
        <v>136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3" t="s">
        <v>23</v>
      </c>
      <c r="BK165" s="194">
        <f>ROUND(I165*H165,2)</f>
        <v>0</v>
      </c>
      <c r="BL165" s="13" t="s">
        <v>135</v>
      </c>
      <c r="BM165" s="193" t="s">
        <v>299</v>
      </c>
    </row>
    <row r="166" s="2" customFormat="1">
      <c r="A166" s="35"/>
      <c r="B166" s="36"/>
      <c r="C166" s="37"/>
      <c r="D166" s="195" t="s">
        <v>138</v>
      </c>
      <c r="E166" s="37"/>
      <c r="F166" s="196" t="s">
        <v>300</v>
      </c>
      <c r="G166" s="37"/>
      <c r="H166" s="37"/>
      <c r="I166" s="197"/>
      <c r="J166" s="37"/>
      <c r="K166" s="37"/>
      <c r="L166" s="41"/>
      <c r="M166" s="198"/>
      <c r="N166" s="199"/>
      <c r="O166" s="81"/>
      <c r="P166" s="81"/>
      <c r="Q166" s="81"/>
      <c r="R166" s="81"/>
      <c r="S166" s="81"/>
      <c r="T166" s="82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3" t="s">
        <v>138</v>
      </c>
      <c r="AU166" s="13" t="s">
        <v>84</v>
      </c>
    </row>
    <row r="167" s="2" customFormat="1">
      <c r="A167" s="35"/>
      <c r="B167" s="36"/>
      <c r="C167" s="37"/>
      <c r="D167" s="195" t="s">
        <v>210</v>
      </c>
      <c r="E167" s="37"/>
      <c r="F167" s="200" t="s">
        <v>241</v>
      </c>
      <c r="G167" s="37"/>
      <c r="H167" s="37"/>
      <c r="I167" s="197"/>
      <c r="J167" s="37"/>
      <c r="K167" s="37"/>
      <c r="L167" s="41"/>
      <c r="M167" s="198"/>
      <c r="N167" s="199"/>
      <c r="O167" s="81"/>
      <c r="P167" s="81"/>
      <c r="Q167" s="81"/>
      <c r="R167" s="81"/>
      <c r="S167" s="81"/>
      <c r="T167" s="82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3" t="s">
        <v>210</v>
      </c>
      <c r="AU167" s="13" t="s">
        <v>84</v>
      </c>
    </row>
    <row r="168" s="2" customFormat="1" ht="33" customHeight="1">
      <c r="A168" s="35"/>
      <c r="B168" s="36"/>
      <c r="C168" s="182" t="s">
        <v>301</v>
      </c>
      <c r="D168" s="182" t="s">
        <v>130</v>
      </c>
      <c r="E168" s="183" t="s">
        <v>302</v>
      </c>
      <c r="F168" s="184" t="s">
        <v>303</v>
      </c>
      <c r="G168" s="185" t="s">
        <v>207</v>
      </c>
      <c r="H168" s="186">
        <v>90</v>
      </c>
      <c r="I168" s="187"/>
      <c r="J168" s="188">
        <f>ROUND(I168*H168,2)</f>
        <v>0</v>
      </c>
      <c r="K168" s="184" t="s">
        <v>134</v>
      </c>
      <c r="L168" s="41"/>
      <c r="M168" s="189" t="s">
        <v>43</v>
      </c>
      <c r="N168" s="190" t="s">
        <v>55</v>
      </c>
      <c r="O168" s="81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3" t="s">
        <v>135</v>
      </c>
      <c r="AT168" s="193" t="s">
        <v>130</v>
      </c>
      <c r="AU168" s="193" t="s">
        <v>84</v>
      </c>
      <c r="AY168" s="13" t="s">
        <v>136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3" t="s">
        <v>23</v>
      </c>
      <c r="BK168" s="194">
        <f>ROUND(I168*H168,2)</f>
        <v>0</v>
      </c>
      <c r="BL168" s="13" t="s">
        <v>135</v>
      </c>
      <c r="BM168" s="193" t="s">
        <v>304</v>
      </c>
    </row>
    <row r="169" s="2" customFormat="1">
      <c r="A169" s="35"/>
      <c r="B169" s="36"/>
      <c r="C169" s="37"/>
      <c r="D169" s="195" t="s">
        <v>138</v>
      </c>
      <c r="E169" s="37"/>
      <c r="F169" s="196" t="s">
        <v>305</v>
      </c>
      <c r="G169" s="37"/>
      <c r="H169" s="37"/>
      <c r="I169" s="197"/>
      <c r="J169" s="37"/>
      <c r="K169" s="37"/>
      <c r="L169" s="41"/>
      <c r="M169" s="198"/>
      <c r="N169" s="199"/>
      <c r="O169" s="81"/>
      <c r="P169" s="81"/>
      <c r="Q169" s="81"/>
      <c r="R169" s="81"/>
      <c r="S169" s="81"/>
      <c r="T169" s="82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3" t="s">
        <v>138</v>
      </c>
      <c r="AU169" s="13" t="s">
        <v>84</v>
      </c>
    </row>
    <row r="170" s="2" customFormat="1">
      <c r="A170" s="35"/>
      <c r="B170" s="36"/>
      <c r="C170" s="37"/>
      <c r="D170" s="195" t="s">
        <v>210</v>
      </c>
      <c r="E170" s="37"/>
      <c r="F170" s="200" t="s">
        <v>211</v>
      </c>
      <c r="G170" s="37"/>
      <c r="H170" s="37"/>
      <c r="I170" s="197"/>
      <c r="J170" s="37"/>
      <c r="K170" s="37"/>
      <c r="L170" s="41"/>
      <c r="M170" s="198"/>
      <c r="N170" s="199"/>
      <c r="O170" s="81"/>
      <c r="P170" s="81"/>
      <c r="Q170" s="81"/>
      <c r="R170" s="81"/>
      <c r="S170" s="81"/>
      <c r="T170" s="82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3" t="s">
        <v>210</v>
      </c>
      <c r="AU170" s="13" t="s">
        <v>84</v>
      </c>
    </row>
    <row r="171" s="2" customFormat="1" ht="33" customHeight="1">
      <c r="A171" s="35"/>
      <c r="B171" s="36"/>
      <c r="C171" s="182" t="s">
        <v>306</v>
      </c>
      <c r="D171" s="182" t="s">
        <v>130</v>
      </c>
      <c r="E171" s="183" t="s">
        <v>307</v>
      </c>
      <c r="F171" s="184" t="s">
        <v>308</v>
      </c>
      <c r="G171" s="185" t="s">
        <v>207</v>
      </c>
      <c r="H171" s="186">
        <v>30</v>
      </c>
      <c r="I171" s="187"/>
      <c r="J171" s="188">
        <f>ROUND(I171*H171,2)</f>
        <v>0</v>
      </c>
      <c r="K171" s="184" t="s">
        <v>134</v>
      </c>
      <c r="L171" s="41"/>
      <c r="M171" s="189" t="s">
        <v>43</v>
      </c>
      <c r="N171" s="190" t="s">
        <v>55</v>
      </c>
      <c r="O171" s="81"/>
      <c r="P171" s="191">
        <f>O171*H171</f>
        <v>0</v>
      </c>
      <c r="Q171" s="191">
        <v>0</v>
      </c>
      <c r="R171" s="191">
        <f>Q171*H171</f>
        <v>0</v>
      </c>
      <c r="S171" s="191">
        <v>0</v>
      </c>
      <c r="T171" s="19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3" t="s">
        <v>135</v>
      </c>
      <c r="AT171" s="193" t="s">
        <v>130</v>
      </c>
      <c r="AU171" s="193" t="s">
        <v>84</v>
      </c>
      <c r="AY171" s="13" t="s">
        <v>136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3" t="s">
        <v>23</v>
      </c>
      <c r="BK171" s="194">
        <f>ROUND(I171*H171,2)</f>
        <v>0</v>
      </c>
      <c r="BL171" s="13" t="s">
        <v>135</v>
      </c>
      <c r="BM171" s="193" t="s">
        <v>309</v>
      </c>
    </row>
    <row r="172" s="2" customFormat="1">
      <c r="A172" s="35"/>
      <c r="B172" s="36"/>
      <c r="C172" s="37"/>
      <c r="D172" s="195" t="s">
        <v>138</v>
      </c>
      <c r="E172" s="37"/>
      <c r="F172" s="196" t="s">
        <v>310</v>
      </c>
      <c r="G172" s="37"/>
      <c r="H172" s="37"/>
      <c r="I172" s="197"/>
      <c r="J172" s="37"/>
      <c r="K172" s="37"/>
      <c r="L172" s="41"/>
      <c r="M172" s="198"/>
      <c r="N172" s="199"/>
      <c r="O172" s="81"/>
      <c r="P172" s="81"/>
      <c r="Q172" s="81"/>
      <c r="R172" s="81"/>
      <c r="S172" s="81"/>
      <c r="T172" s="82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3" t="s">
        <v>138</v>
      </c>
      <c r="AU172" s="13" t="s">
        <v>84</v>
      </c>
    </row>
    <row r="173" s="2" customFormat="1">
      <c r="A173" s="35"/>
      <c r="B173" s="36"/>
      <c r="C173" s="37"/>
      <c r="D173" s="195" t="s">
        <v>210</v>
      </c>
      <c r="E173" s="37"/>
      <c r="F173" s="200" t="s">
        <v>217</v>
      </c>
      <c r="G173" s="37"/>
      <c r="H173" s="37"/>
      <c r="I173" s="197"/>
      <c r="J173" s="37"/>
      <c r="K173" s="37"/>
      <c r="L173" s="41"/>
      <c r="M173" s="198"/>
      <c r="N173" s="199"/>
      <c r="O173" s="81"/>
      <c r="P173" s="81"/>
      <c r="Q173" s="81"/>
      <c r="R173" s="81"/>
      <c r="S173" s="81"/>
      <c r="T173" s="82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3" t="s">
        <v>210</v>
      </c>
      <c r="AU173" s="13" t="s">
        <v>84</v>
      </c>
    </row>
    <row r="174" s="2" customFormat="1" ht="33" customHeight="1">
      <c r="A174" s="35"/>
      <c r="B174" s="36"/>
      <c r="C174" s="182" t="s">
        <v>311</v>
      </c>
      <c r="D174" s="182" t="s">
        <v>130</v>
      </c>
      <c r="E174" s="183" t="s">
        <v>312</v>
      </c>
      <c r="F174" s="184" t="s">
        <v>313</v>
      </c>
      <c r="G174" s="185" t="s">
        <v>207</v>
      </c>
      <c r="H174" s="186">
        <v>20</v>
      </c>
      <c r="I174" s="187"/>
      <c r="J174" s="188">
        <f>ROUND(I174*H174,2)</f>
        <v>0</v>
      </c>
      <c r="K174" s="184" t="s">
        <v>134</v>
      </c>
      <c r="L174" s="41"/>
      <c r="M174" s="189" t="s">
        <v>43</v>
      </c>
      <c r="N174" s="190" t="s">
        <v>55</v>
      </c>
      <c r="O174" s="81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3" t="s">
        <v>135</v>
      </c>
      <c r="AT174" s="193" t="s">
        <v>130</v>
      </c>
      <c r="AU174" s="193" t="s">
        <v>84</v>
      </c>
      <c r="AY174" s="13" t="s">
        <v>136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3" t="s">
        <v>23</v>
      </c>
      <c r="BK174" s="194">
        <f>ROUND(I174*H174,2)</f>
        <v>0</v>
      </c>
      <c r="BL174" s="13" t="s">
        <v>135</v>
      </c>
      <c r="BM174" s="193" t="s">
        <v>314</v>
      </c>
    </row>
    <row r="175" s="2" customFormat="1">
      <c r="A175" s="35"/>
      <c r="B175" s="36"/>
      <c r="C175" s="37"/>
      <c r="D175" s="195" t="s">
        <v>138</v>
      </c>
      <c r="E175" s="37"/>
      <c r="F175" s="196" t="s">
        <v>315</v>
      </c>
      <c r="G175" s="37"/>
      <c r="H175" s="37"/>
      <c r="I175" s="197"/>
      <c r="J175" s="37"/>
      <c r="K175" s="37"/>
      <c r="L175" s="41"/>
      <c r="M175" s="198"/>
      <c r="N175" s="199"/>
      <c r="O175" s="81"/>
      <c r="P175" s="81"/>
      <c r="Q175" s="81"/>
      <c r="R175" s="81"/>
      <c r="S175" s="81"/>
      <c r="T175" s="82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3" t="s">
        <v>138</v>
      </c>
      <c r="AU175" s="13" t="s">
        <v>84</v>
      </c>
    </row>
    <row r="176" s="2" customFormat="1">
      <c r="A176" s="35"/>
      <c r="B176" s="36"/>
      <c r="C176" s="37"/>
      <c r="D176" s="195" t="s">
        <v>210</v>
      </c>
      <c r="E176" s="37"/>
      <c r="F176" s="200" t="s">
        <v>223</v>
      </c>
      <c r="G176" s="37"/>
      <c r="H176" s="37"/>
      <c r="I176" s="197"/>
      <c r="J176" s="37"/>
      <c r="K176" s="37"/>
      <c r="L176" s="41"/>
      <c r="M176" s="198"/>
      <c r="N176" s="199"/>
      <c r="O176" s="81"/>
      <c r="P176" s="81"/>
      <c r="Q176" s="81"/>
      <c r="R176" s="81"/>
      <c r="S176" s="81"/>
      <c r="T176" s="82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3" t="s">
        <v>210</v>
      </c>
      <c r="AU176" s="13" t="s">
        <v>84</v>
      </c>
    </row>
    <row r="177" s="2" customFormat="1" ht="33" customHeight="1">
      <c r="A177" s="35"/>
      <c r="B177" s="36"/>
      <c r="C177" s="182" t="s">
        <v>316</v>
      </c>
      <c r="D177" s="182" t="s">
        <v>130</v>
      </c>
      <c r="E177" s="183" t="s">
        <v>317</v>
      </c>
      <c r="F177" s="184" t="s">
        <v>318</v>
      </c>
      <c r="G177" s="185" t="s">
        <v>207</v>
      </c>
      <c r="H177" s="186">
        <v>15</v>
      </c>
      <c r="I177" s="187"/>
      <c r="J177" s="188">
        <f>ROUND(I177*H177,2)</f>
        <v>0</v>
      </c>
      <c r="K177" s="184" t="s">
        <v>134</v>
      </c>
      <c r="L177" s="41"/>
      <c r="M177" s="189" t="s">
        <v>43</v>
      </c>
      <c r="N177" s="190" t="s">
        <v>55</v>
      </c>
      <c r="O177" s="81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3" t="s">
        <v>135</v>
      </c>
      <c r="AT177" s="193" t="s">
        <v>130</v>
      </c>
      <c r="AU177" s="193" t="s">
        <v>84</v>
      </c>
      <c r="AY177" s="13" t="s">
        <v>136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3" t="s">
        <v>23</v>
      </c>
      <c r="BK177" s="194">
        <f>ROUND(I177*H177,2)</f>
        <v>0</v>
      </c>
      <c r="BL177" s="13" t="s">
        <v>135</v>
      </c>
      <c r="BM177" s="193" t="s">
        <v>319</v>
      </c>
    </row>
    <row r="178" s="2" customFormat="1">
      <c r="A178" s="35"/>
      <c r="B178" s="36"/>
      <c r="C178" s="37"/>
      <c r="D178" s="195" t="s">
        <v>138</v>
      </c>
      <c r="E178" s="37"/>
      <c r="F178" s="196" t="s">
        <v>320</v>
      </c>
      <c r="G178" s="37"/>
      <c r="H178" s="37"/>
      <c r="I178" s="197"/>
      <c r="J178" s="37"/>
      <c r="K178" s="37"/>
      <c r="L178" s="41"/>
      <c r="M178" s="198"/>
      <c r="N178" s="199"/>
      <c r="O178" s="81"/>
      <c r="P178" s="81"/>
      <c r="Q178" s="81"/>
      <c r="R178" s="81"/>
      <c r="S178" s="81"/>
      <c r="T178" s="82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3" t="s">
        <v>138</v>
      </c>
      <c r="AU178" s="13" t="s">
        <v>84</v>
      </c>
    </row>
    <row r="179" s="2" customFormat="1">
      <c r="A179" s="35"/>
      <c r="B179" s="36"/>
      <c r="C179" s="37"/>
      <c r="D179" s="195" t="s">
        <v>210</v>
      </c>
      <c r="E179" s="37"/>
      <c r="F179" s="200" t="s">
        <v>229</v>
      </c>
      <c r="G179" s="37"/>
      <c r="H179" s="37"/>
      <c r="I179" s="197"/>
      <c r="J179" s="37"/>
      <c r="K179" s="37"/>
      <c r="L179" s="41"/>
      <c r="M179" s="198"/>
      <c r="N179" s="199"/>
      <c r="O179" s="81"/>
      <c r="P179" s="81"/>
      <c r="Q179" s="81"/>
      <c r="R179" s="81"/>
      <c r="S179" s="81"/>
      <c r="T179" s="82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3" t="s">
        <v>210</v>
      </c>
      <c r="AU179" s="13" t="s">
        <v>84</v>
      </c>
    </row>
    <row r="180" s="2" customFormat="1" ht="33" customHeight="1">
      <c r="A180" s="35"/>
      <c r="B180" s="36"/>
      <c r="C180" s="182" t="s">
        <v>321</v>
      </c>
      <c r="D180" s="182" t="s">
        <v>130</v>
      </c>
      <c r="E180" s="183" t="s">
        <v>322</v>
      </c>
      <c r="F180" s="184" t="s">
        <v>323</v>
      </c>
      <c r="G180" s="185" t="s">
        <v>207</v>
      </c>
      <c r="H180" s="186">
        <v>3</v>
      </c>
      <c r="I180" s="187"/>
      <c r="J180" s="188">
        <f>ROUND(I180*H180,2)</f>
        <v>0</v>
      </c>
      <c r="K180" s="184" t="s">
        <v>134</v>
      </c>
      <c r="L180" s="41"/>
      <c r="M180" s="189" t="s">
        <v>43</v>
      </c>
      <c r="N180" s="190" t="s">
        <v>55</v>
      </c>
      <c r="O180" s="81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3" t="s">
        <v>135</v>
      </c>
      <c r="AT180" s="193" t="s">
        <v>130</v>
      </c>
      <c r="AU180" s="193" t="s">
        <v>84</v>
      </c>
      <c r="AY180" s="13" t="s">
        <v>136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3" t="s">
        <v>23</v>
      </c>
      <c r="BK180" s="194">
        <f>ROUND(I180*H180,2)</f>
        <v>0</v>
      </c>
      <c r="BL180" s="13" t="s">
        <v>135</v>
      </c>
      <c r="BM180" s="193" t="s">
        <v>324</v>
      </c>
    </row>
    <row r="181" s="2" customFormat="1">
      <c r="A181" s="35"/>
      <c r="B181" s="36"/>
      <c r="C181" s="37"/>
      <c r="D181" s="195" t="s">
        <v>138</v>
      </c>
      <c r="E181" s="37"/>
      <c r="F181" s="196" t="s">
        <v>325</v>
      </c>
      <c r="G181" s="37"/>
      <c r="H181" s="37"/>
      <c r="I181" s="197"/>
      <c r="J181" s="37"/>
      <c r="K181" s="37"/>
      <c r="L181" s="41"/>
      <c r="M181" s="198"/>
      <c r="N181" s="199"/>
      <c r="O181" s="81"/>
      <c r="P181" s="81"/>
      <c r="Q181" s="81"/>
      <c r="R181" s="81"/>
      <c r="S181" s="81"/>
      <c r="T181" s="82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3" t="s">
        <v>138</v>
      </c>
      <c r="AU181" s="13" t="s">
        <v>84</v>
      </c>
    </row>
    <row r="182" s="2" customFormat="1">
      <c r="A182" s="35"/>
      <c r="B182" s="36"/>
      <c r="C182" s="37"/>
      <c r="D182" s="195" t="s">
        <v>210</v>
      </c>
      <c r="E182" s="37"/>
      <c r="F182" s="200" t="s">
        <v>235</v>
      </c>
      <c r="G182" s="37"/>
      <c r="H182" s="37"/>
      <c r="I182" s="197"/>
      <c r="J182" s="37"/>
      <c r="K182" s="37"/>
      <c r="L182" s="41"/>
      <c r="M182" s="198"/>
      <c r="N182" s="199"/>
      <c r="O182" s="81"/>
      <c r="P182" s="81"/>
      <c r="Q182" s="81"/>
      <c r="R182" s="81"/>
      <c r="S182" s="81"/>
      <c r="T182" s="82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3" t="s">
        <v>210</v>
      </c>
      <c r="AU182" s="13" t="s">
        <v>84</v>
      </c>
    </row>
    <row r="183" s="2" customFormat="1" ht="24.15" customHeight="1">
      <c r="A183" s="35"/>
      <c r="B183" s="36"/>
      <c r="C183" s="182" t="s">
        <v>326</v>
      </c>
      <c r="D183" s="182" t="s">
        <v>130</v>
      </c>
      <c r="E183" s="183" t="s">
        <v>327</v>
      </c>
      <c r="F183" s="184" t="s">
        <v>328</v>
      </c>
      <c r="G183" s="185" t="s">
        <v>207</v>
      </c>
      <c r="H183" s="186">
        <v>3</v>
      </c>
      <c r="I183" s="187"/>
      <c r="J183" s="188">
        <f>ROUND(I183*H183,2)</f>
        <v>0</v>
      </c>
      <c r="K183" s="184" t="s">
        <v>134</v>
      </c>
      <c r="L183" s="41"/>
      <c r="M183" s="189" t="s">
        <v>43</v>
      </c>
      <c r="N183" s="190" t="s">
        <v>55</v>
      </c>
      <c r="O183" s="81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3" t="s">
        <v>135</v>
      </c>
      <c r="AT183" s="193" t="s">
        <v>130</v>
      </c>
      <c r="AU183" s="193" t="s">
        <v>84</v>
      </c>
      <c r="AY183" s="13" t="s">
        <v>136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3" t="s">
        <v>23</v>
      </c>
      <c r="BK183" s="194">
        <f>ROUND(I183*H183,2)</f>
        <v>0</v>
      </c>
      <c r="BL183" s="13" t="s">
        <v>135</v>
      </c>
      <c r="BM183" s="193" t="s">
        <v>329</v>
      </c>
    </row>
    <row r="184" s="2" customFormat="1">
      <c r="A184" s="35"/>
      <c r="B184" s="36"/>
      <c r="C184" s="37"/>
      <c r="D184" s="195" t="s">
        <v>138</v>
      </c>
      <c r="E184" s="37"/>
      <c r="F184" s="196" t="s">
        <v>330</v>
      </c>
      <c r="G184" s="37"/>
      <c r="H184" s="37"/>
      <c r="I184" s="197"/>
      <c r="J184" s="37"/>
      <c r="K184" s="37"/>
      <c r="L184" s="41"/>
      <c r="M184" s="198"/>
      <c r="N184" s="199"/>
      <c r="O184" s="81"/>
      <c r="P184" s="81"/>
      <c r="Q184" s="81"/>
      <c r="R184" s="81"/>
      <c r="S184" s="81"/>
      <c r="T184" s="82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3" t="s">
        <v>138</v>
      </c>
      <c r="AU184" s="13" t="s">
        <v>84</v>
      </c>
    </row>
    <row r="185" s="2" customFormat="1">
      <c r="A185" s="35"/>
      <c r="B185" s="36"/>
      <c r="C185" s="37"/>
      <c r="D185" s="195" t="s">
        <v>210</v>
      </c>
      <c r="E185" s="37"/>
      <c r="F185" s="200" t="s">
        <v>241</v>
      </c>
      <c r="G185" s="37"/>
      <c r="H185" s="37"/>
      <c r="I185" s="197"/>
      <c r="J185" s="37"/>
      <c r="K185" s="37"/>
      <c r="L185" s="41"/>
      <c r="M185" s="198"/>
      <c r="N185" s="199"/>
      <c r="O185" s="81"/>
      <c r="P185" s="81"/>
      <c r="Q185" s="81"/>
      <c r="R185" s="81"/>
      <c r="S185" s="81"/>
      <c r="T185" s="82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3" t="s">
        <v>210</v>
      </c>
      <c r="AU185" s="13" t="s">
        <v>84</v>
      </c>
    </row>
    <row r="186" s="2" customFormat="1" ht="33" customHeight="1">
      <c r="A186" s="35"/>
      <c r="B186" s="36"/>
      <c r="C186" s="182" t="s">
        <v>331</v>
      </c>
      <c r="D186" s="182" t="s">
        <v>130</v>
      </c>
      <c r="E186" s="183" t="s">
        <v>332</v>
      </c>
      <c r="F186" s="184" t="s">
        <v>333</v>
      </c>
      <c r="G186" s="185" t="s">
        <v>207</v>
      </c>
      <c r="H186" s="186">
        <v>60</v>
      </c>
      <c r="I186" s="187"/>
      <c r="J186" s="188">
        <f>ROUND(I186*H186,2)</f>
        <v>0</v>
      </c>
      <c r="K186" s="184" t="s">
        <v>134</v>
      </c>
      <c r="L186" s="41"/>
      <c r="M186" s="189" t="s">
        <v>43</v>
      </c>
      <c r="N186" s="190" t="s">
        <v>55</v>
      </c>
      <c r="O186" s="81"/>
      <c r="P186" s="191">
        <f>O186*H186</f>
        <v>0</v>
      </c>
      <c r="Q186" s="191">
        <v>0</v>
      </c>
      <c r="R186" s="191">
        <f>Q186*H186</f>
        <v>0</v>
      </c>
      <c r="S186" s="191">
        <v>0</v>
      </c>
      <c r="T186" s="19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3" t="s">
        <v>135</v>
      </c>
      <c r="AT186" s="193" t="s">
        <v>130</v>
      </c>
      <c r="AU186" s="193" t="s">
        <v>84</v>
      </c>
      <c r="AY186" s="13" t="s">
        <v>136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3" t="s">
        <v>23</v>
      </c>
      <c r="BK186" s="194">
        <f>ROUND(I186*H186,2)</f>
        <v>0</v>
      </c>
      <c r="BL186" s="13" t="s">
        <v>135</v>
      </c>
      <c r="BM186" s="193" t="s">
        <v>334</v>
      </c>
    </row>
    <row r="187" s="2" customFormat="1">
      <c r="A187" s="35"/>
      <c r="B187" s="36"/>
      <c r="C187" s="37"/>
      <c r="D187" s="195" t="s">
        <v>138</v>
      </c>
      <c r="E187" s="37"/>
      <c r="F187" s="196" t="s">
        <v>335</v>
      </c>
      <c r="G187" s="37"/>
      <c r="H187" s="37"/>
      <c r="I187" s="197"/>
      <c r="J187" s="37"/>
      <c r="K187" s="37"/>
      <c r="L187" s="41"/>
      <c r="M187" s="198"/>
      <c r="N187" s="199"/>
      <c r="O187" s="81"/>
      <c r="P187" s="81"/>
      <c r="Q187" s="81"/>
      <c r="R187" s="81"/>
      <c r="S187" s="81"/>
      <c r="T187" s="82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3" t="s">
        <v>138</v>
      </c>
      <c r="AU187" s="13" t="s">
        <v>84</v>
      </c>
    </row>
    <row r="188" s="2" customFormat="1">
      <c r="A188" s="35"/>
      <c r="B188" s="36"/>
      <c r="C188" s="37"/>
      <c r="D188" s="195" t="s">
        <v>210</v>
      </c>
      <c r="E188" s="37"/>
      <c r="F188" s="200" t="s">
        <v>211</v>
      </c>
      <c r="G188" s="37"/>
      <c r="H188" s="37"/>
      <c r="I188" s="197"/>
      <c r="J188" s="37"/>
      <c r="K188" s="37"/>
      <c r="L188" s="41"/>
      <c r="M188" s="198"/>
      <c r="N188" s="199"/>
      <c r="O188" s="81"/>
      <c r="P188" s="81"/>
      <c r="Q188" s="81"/>
      <c r="R188" s="81"/>
      <c r="S188" s="81"/>
      <c r="T188" s="82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3" t="s">
        <v>210</v>
      </c>
      <c r="AU188" s="13" t="s">
        <v>84</v>
      </c>
    </row>
    <row r="189" s="2" customFormat="1" ht="33" customHeight="1">
      <c r="A189" s="35"/>
      <c r="B189" s="36"/>
      <c r="C189" s="182" t="s">
        <v>336</v>
      </c>
      <c r="D189" s="182" t="s">
        <v>130</v>
      </c>
      <c r="E189" s="183" t="s">
        <v>337</v>
      </c>
      <c r="F189" s="184" t="s">
        <v>338</v>
      </c>
      <c r="G189" s="185" t="s">
        <v>207</v>
      </c>
      <c r="H189" s="186">
        <v>60</v>
      </c>
      <c r="I189" s="187"/>
      <c r="J189" s="188">
        <f>ROUND(I189*H189,2)</f>
        <v>0</v>
      </c>
      <c r="K189" s="184" t="s">
        <v>134</v>
      </c>
      <c r="L189" s="41"/>
      <c r="M189" s="189" t="s">
        <v>43</v>
      </c>
      <c r="N189" s="190" t="s">
        <v>55</v>
      </c>
      <c r="O189" s="81"/>
      <c r="P189" s="191">
        <f>O189*H189</f>
        <v>0</v>
      </c>
      <c r="Q189" s="191">
        <v>0</v>
      </c>
      <c r="R189" s="191">
        <f>Q189*H189</f>
        <v>0</v>
      </c>
      <c r="S189" s="191">
        <v>0</v>
      </c>
      <c r="T189" s="19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3" t="s">
        <v>135</v>
      </c>
      <c r="AT189" s="193" t="s">
        <v>130</v>
      </c>
      <c r="AU189" s="193" t="s">
        <v>84</v>
      </c>
      <c r="AY189" s="13" t="s">
        <v>136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13" t="s">
        <v>23</v>
      </c>
      <c r="BK189" s="194">
        <f>ROUND(I189*H189,2)</f>
        <v>0</v>
      </c>
      <c r="BL189" s="13" t="s">
        <v>135</v>
      </c>
      <c r="BM189" s="193" t="s">
        <v>339</v>
      </c>
    </row>
    <row r="190" s="2" customFormat="1">
      <c r="A190" s="35"/>
      <c r="B190" s="36"/>
      <c r="C190" s="37"/>
      <c r="D190" s="195" t="s">
        <v>138</v>
      </c>
      <c r="E190" s="37"/>
      <c r="F190" s="196" t="s">
        <v>340</v>
      </c>
      <c r="G190" s="37"/>
      <c r="H190" s="37"/>
      <c r="I190" s="197"/>
      <c r="J190" s="37"/>
      <c r="K190" s="37"/>
      <c r="L190" s="41"/>
      <c r="M190" s="198"/>
      <c r="N190" s="199"/>
      <c r="O190" s="81"/>
      <c r="P190" s="81"/>
      <c r="Q190" s="81"/>
      <c r="R190" s="81"/>
      <c r="S190" s="81"/>
      <c r="T190" s="82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3" t="s">
        <v>138</v>
      </c>
      <c r="AU190" s="13" t="s">
        <v>84</v>
      </c>
    </row>
    <row r="191" s="2" customFormat="1">
      <c r="A191" s="35"/>
      <c r="B191" s="36"/>
      <c r="C191" s="37"/>
      <c r="D191" s="195" t="s">
        <v>210</v>
      </c>
      <c r="E191" s="37"/>
      <c r="F191" s="200" t="s">
        <v>217</v>
      </c>
      <c r="G191" s="37"/>
      <c r="H191" s="37"/>
      <c r="I191" s="197"/>
      <c r="J191" s="37"/>
      <c r="K191" s="37"/>
      <c r="L191" s="41"/>
      <c r="M191" s="198"/>
      <c r="N191" s="199"/>
      <c r="O191" s="81"/>
      <c r="P191" s="81"/>
      <c r="Q191" s="81"/>
      <c r="R191" s="81"/>
      <c r="S191" s="81"/>
      <c r="T191" s="82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3" t="s">
        <v>210</v>
      </c>
      <c r="AU191" s="13" t="s">
        <v>84</v>
      </c>
    </row>
    <row r="192" s="2" customFormat="1" ht="33" customHeight="1">
      <c r="A192" s="35"/>
      <c r="B192" s="36"/>
      <c r="C192" s="182" t="s">
        <v>341</v>
      </c>
      <c r="D192" s="182" t="s">
        <v>130</v>
      </c>
      <c r="E192" s="183" t="s">
        <v>342</v>
      </c>
      <c r="F192" s="184" t="s">
        <v>343</v>
      </c>
      <c r="G192" s="185" t="s">
        <v>207</v>
      </c>
      <c r="H192" s="186">
        <v>60</v>
      </c>
      <c r="I192" s="187"/>
      <c r="J192" s="188">
        <f>ROUND(I192*H192,2)</f>
        <v>0</v>
      </c>
      <c r="K192" s="184" t="s">
        <v>134</v>
      </c>
      <c r="L192" s="41"/>
      <c r="M192" s="189" t="s">
        <v>43</v>
      </c>
      <c r="N192" s="190" t="s">
        <v>55</v>
      </c>
      <c r="O192" s="81"/>
      <c r="P192" s="191">
        <f>O192*H192</f>
        <v>0</v>
      </c>
      <c r="Q192" s="191">
        <v>0</v>
      </c>
      <c r="R192" s="191">
        <f>Q192*H192</f>
        <v>0</v>
      </c>
      <c r="S192" s="191">
        <v>0</v>
      </c>
      <c r="T192" s="19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3" t="s">
        <v>135</v>
      </c>
      <c r="AT192" s="193" t="s">
        <v>130</v>
      </c>
      <c r="AU192" s="193" t="s">
        <v>84</v>
      </c>
      <c r="AY192" s="13" t="s">
        <v>136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13" t="s">
        <v>23</v>
      </c>
      <c r="BK192" s="194">
        <f>ROUND(I192*H192,2)</f>
        <v>0</v>
      </c>
      <c r="BL192" s="13" t="s">
        <v>135</v>
      </c>
      <c r="BM192" s="193" t="s">
        <v>344</v>
      </c>
    </row>
    <row r="193" s="2" customFormat="1">
      <c r="A193" s="35"/>
      <c r="B193" s="36"/>
      <c r="C193" s="37"/>
      <c r="D193" s="195" t="s">
        <v>138</v>
      </c>
      <c r="E193" s="37"/>
      <c r="F193" s="196" t="s">
        <v>345</v>
      </c>
      <c r="G193" s="37"/>
      <c r="H193" s="37"/>
      <c r="I193" s="197"/>
      <c r="J193" s="37"/>
      <c r="K193" s="37"/>
      <c r="L193" s="41"/>
      <c r="M193" s="198"/>
      <c r="N193" s="199"/>
      <c r="O193" s="81"/>
      <c r="P193" s="81"/>
      <c r="Q193" s="81"/>
      <c r="R193" s="81"/>
      <c r="S193" s="81"/>
      <c r="T193" s="82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3" t="s">
        <v>138</v>
      </c>
      <c r="AU193" s="13" t="s">
        <v>84</v>
      </c>
    </row>
    <row r="194" s="2" customFormat="1">
      <c r="A194" s="35"/>
      <c r="B194" s="36"/>
      <c r="C194" s="37"/>
      <c r="D194" s="195" t="s">
        <v>210</v>
      </c>
      <c r="E194" s="37"/>
      <c r="F194" s="200" t="s">
        <v>223</v>
      </c>
      <c r="G194" s="37"/>
      <c r="H194" s="37"/>
      <c r="I194" s="197"/>
      <c r="J194" s="37"/>
      <c r="K194" s="37"/>
      <c r="L194" s="41"/>
      <c r="M194" s="198"/>
      <c r="N194" s="199"/>
      <c r="O194" s="81"/>
      <c r="P194" s="81"/>
      <c r="Q194" s="81"/>
      <c r="R194" s="81"/>
      <c r="S194" s="81"/>
      <c r="T194" s="82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3" t="s">
        <v>210</v>
      </c>
      <c r="AU194" s="13" t="s">
        <v>84</v>
      </c>
    </row>
    <row r="195" s="2" customFormat="1" ht="33" customHeight="1">
      <c r="A195" s="35"/>
      <c r="B195" s="36"/>
      <c r="C195" s="182" t="s">
        <v>346</v>
      </c>
      <c r="D195" s="182" t="s">
        <v>130</v>
      </c>
      <c r="E195" s="183" t="s">
        <v>347</v>
      </c>
      <c r="F195" s="184" t="s">
        <v>348</v>
      </c>
      <c r="G195" s="185" t="s">
        <v>207</v>
      </c>
      <c r="H195" s="186">
        <v>15</v>
      </c>
      <c r="I195" s="187"/>
      <c r="J195" s="188">
        <f>ROUND(I195*H195,2)</f>
        <v>0</v>
      </c>
      <c r="K195" s="184" t="s">
        <v>134</v>
      </c>
      <c r="L195" s="41"/>
      <c r="M195" s="189" t="s">
        <v>43</v>
      </c>
      <c r="N195" s="190" t="s">
        <v>55</v>
      </c>
      <c r="O195" s="81"/>
      <c r="P195" s="191">
        <f>O195*H195</f>
        <v>0</v>
      </c>
      <c r="Q195" s="191">
        <v>0</v>
      </c>
      <c r="R195" s="191">
        <f>Q195*H195</f>
        <v>0</v>
      </c>
      <c r="S195" s="191">
        <v>0</v>
      </c>
      <c r="T195" s="19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3" t="s">
        <v>135</v>
      </c>
      <c r="AT195" s="193" t="s">
        <v>130</v>
      </c>
      <c r="AU195" s="193" t="s">
        <v>84</v>
      </c>
      <c r="AY195" s="13" t="s">
        <v>136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13" t="s">
        <v>23</v>
      </c>
      <c r="BK195" s="194">
        <f>ROUND(I195*H195,2)</f>
        <v>0</v>
      </c>
      <c r="BL195" s="13" t="s">
        <v>135</v>
      </c>
      <c r="BM195" s="193" t="s">
        <v>349</v>
      </c>
    </row>
    <row r="196" s="2" customFormat="1">
      <c r="A196" s="35"/>
      <c r="B196" s="36"/>
      <c r="C196" s="37"/>
      <c r="D196" s="195" t="s">
        <v>138</v>
      </c>
      <c r="E196" s="37"/>
      <c r="F196" s="196" t="s">
        <v>350</v>
      </c>
      <c r="G196" s="37"/>
      <c r="H196" s="37"/>
      <c r="I196" s="197"/>
      <c r="J196" s="37"/>
      <c r="K196" s="37"/>
      <c r="L196" s="41"/>
      <c r="M196" s="198"/>
      <c r="N196" s="199"/>
      <c r="O196" s="81"/>
      <c r="P196" s="81"/>
      <c r="Q196" s="81"/>
      <c r="R196" s="81"/>
      <c r="S196" s="81"/>
      <c r="T196" s="82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3" t="s">
        <v>138</v>
      </c>
      <c r="AU196" s="13" t="s">
        <v>84</v>
      </c>
    </row>
    <row r="197" s="2" customFormat="1">
      <c r="A197" s="35"/>
      <c r="B197" s="36"/>
      <c r="C197" s="37"/>
      <c r="D197" s="195" t="s">
        <v>210</v>
      </c>
      <c r="E197" s="37"/>
      <c r="F197" s="200" t="s">
        <v>229</v>
      </c>
      <c r="G197" s="37"/>
      <c r="H197" s="37"/>
      <c r="I197" s="197"/>
      <c r="J197" s="37"/>
      <c r="K197" s="37"/>
      <c r="L197" s="41"/>
      <c r="M197" s="198"/>
      <c r="N197" s="199"/>
      <c r="O197" s="81"/>
      <c r="P197" s="81"/>
      <c r="Q197" s="81"/>
      <c r="R197" s="81"/>
      <c r="S197" s="81"/>
      <c r="T197" s="82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3" t="s">
        <v>210</v>
      </c>
      <c r="AU197" s="13" t="s">
        <v>84</v>
      </c>
    </row>
    <row r="198" s="2" customFormat="1" ht="33" customHeight="1">
      <c r="A198" s="35"/>
      <c r="B198" s="36"/>
      <c r="C198" s="182" t="s">
        <v>351</v>
      </c>
      <c r="D198" s="182" t="s">
        <v>130</v>
      </c>
      <c r="E198" s="183" t="s">
        <v>352</v>
      </c>
      <c r="F198" s="184" t="s">
        <v>353</v>
      </c>
      <c r="G198" s="185" t="s">
        <v>207</v>
      </c>
      <c r="H198" s="186">
        <v>15</v>
      </c>
      <c r="I198" s="187"/>
      <c r="J198" s="188">
        <f>ROUND(I198*H198,2)</f>
        <v>0</v>
      </c>
      <c r="K198" s="184" t="s">
        <v>134</v>
      </c>
      <c r="L198" s="41"/>
      <c r="M198" s="189" t="s">
        <v>43</v>
      </c>
      <c r="N198" s="190" t="s">
        <v>55</v>
      </c>
      <c r="O198" s="81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3" t="s">
        <v>135</v>
      </c>
      <c r="AT198" s="193" t="s">
        <v>130</v>
      </c>
      <c r="AU198" s="193" t="s">
        <v>84</v>
      </c>
      <c r="AY198" s="13" t="s">
        <v>136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3" t="s">
        <v>23</v>
      </c>
      <c r="BK198" s="194">
        <f>ROUND(I198*H198,2)</f>
        <v>0</v>
      </c>
      <c r="BL198" s="13" t="s">
        <v>135</v>
      </c>
      <c r="BM198" s="193" t="s">
        <v>354</v>
      </c>
    </row>
    <row r="199" s="2" customFormat="1">
      <c r="A199" s="35"/>
      <c r="B199" s="36"/>
      <c r="C199" s="37"/>
      <c r="D199" s="195" t="s">
        <v>138</v>
      </c>
      <c r="E199" s="37"/>
      <c r="F199" s="196" t="s">
        <v>355</v>
      </c>
      <c r="G199" s="37"/>
      <c r="H199" s="37"/>
      <c r="I199" s="197"/>
      <c r="J199" s="37"/>
      <c r="K199" s="37"/>
      <c r="L199" s="41"/>
      <c r="M199" s="198"/>
      <c r="N199" s="199"/>
      <c r="O199" s="81"/>
      <c r="P199" s="81"/>
      <c r="Q199" s="81"/>
      <c r="R199" s="81"/>
      <c r="S199" s="81"/>
      <c r="T199" s="82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3" t="s">
        <v>138</v>
      </c>
      <c r="AU199" s="13" t="s">
        <v>84</v>
      </c>
    </row>
    <row r="200" s="2" customFormat="1">
      <c r="A200" s="35"/>
      <c r="B200" s="36"/>
      <c r="C200" s="37"/>
      <c r="D200" s="195" t="s">
        <v>210</v>
      </c>
      <c r="E200" s="37"/>
      <c r="F200" s="200" t="s">
        <v>235</v>
      </c>
      <c r="G200" s="37"/>
      <c r="H200" s="37"/>
      <c r="I200" s="197"/>
      <c r="J200" s="37"/>
      <c r="K200" s="37"/>
      <c r="L200" s="41"/>
      <c r="M200" s="198"/>
      <c r="N200" s="199"/>
      <c r="O200" s="81"/>
      <c r="P200" s="81"/>
      <c r="Q200" s="81"/>
      <c r="R200" s="81"/>
      <c r="S200" s="81"/>
      <c r="T200" s="82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3" t="s">
        <v>210</v>
      </c>
      <c r="AU200" s="13" t="s">
        <v>84</v>
      </c>
    </row>
    <row r="201" s="2" customFormat="1" ht="24.15" customHeight="1">
      <c r="A201" s="35"/>
      <c r="B201" s="36"/>
      <c r="C201" s="182" t="s">
        <v>356</v>
      </c>
      <c r="D201" s="182" t="s">
        <v>130</v>
      </c>
      <c r="E201" s="183" t="s">
        <v>357</v>
      </c>
      <c r="F201" s="184" t="s">
        <v>358</v>
      </c>
      <c r="G201" s="185" t="s">
        <v>207</v>
      </c>
      <c r="H201" s="186">
        <v>6</v>
      </c>
      <c r="I201" s="187"/>
      <c r="J201" s="188">
        <f>ROUND(I201*H201,2)</f>
        <v>0</v>
      </c>
      <c r="K201" s="184" t="s">
        <v>134</v>
      </c>
      <c r="L201" s="41"/>
      <c r="M201" s="189" t="s">
        <v>43</v>
      </c>
      <c r="N201" s="190" t="s">
        <v>55</v>
      </c>
      <c r="O201" s="81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3" t="s">
        <v>135</v>
      </c>
      <c r="AT201" s="193" t="s">
        <v>130</v>
      </c>
      <c r="AU201" s="193" t="s">
        <v>84</v>
      </c>
      <c r="AY201" s="13" t="s">
        <v>136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3" t="s">
        <v>23</v>
      </c>
      <c r="BK201" s="194">
        <f>ROUND(I201*H201,2)</f>
        <v>0</v>
      </c>
      <c r="BL201" s="13" t="s">
        <v>135</v>
      </c>
      <c r="BM201" s="193" t="s">
        <v>359</v>
      </c>
    </row>
    <row r="202" s="2" customFormat="1">
      <c r="A202" s="35"/>
      <c r="B202" s="36"/>
      <c r="C202" s="37"/>
      <c r="D202" s="195" t="s">
        <v>138</v>
      </c>
      <c r="E202" s="37"/>
      <c r="F202" s="196" t="s">
        <v>360</v>
      </c>
      <c r="G202" s="37"/>
      <c r="H202" s="37"/>
      <c r="I202" s="197"/>
      <c r="J202" s="37"/>
      <c r="K202" s="37"/>
      <c r="L202" s="41"/>
      <c r="M202" s="198"/>
      <c r="N202" s="199"/>
      <c r="O202" s="81"/>
      <c r="P202" s="81"/>
      <c r="Q202" s="81"/>
      <c r="R202" s="81"/>
      <c r="S202" s="81"/>
      <c r="T202" s="82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3" t="s">
        <v>138</v>
      </c>
      <c r="AU202" s="13" t="s">
        <v>84</v>
      </c>
    </row>
    <row r="203" s="2" customFormat="1">
      <c r="A203" s="35"/>
      <c r="B203" s="36"/>
      <c r="C203" s="37"/>
      <c r="D203" s="195" t="s">
        <v>210</v>
      </c>
      <c r="E203" s="37"/>
      <c r="F203" s="200" t="s">
        <v>241</v>
      </c>
      <c r="G203" s="37"/>
      <c r="H203" s="37"/>
      <c r="I203" s="197"/>
      <c r="J203" s="37"/>
      <c r="K203" s="37"/>
      <c r="L203" s="41"/>
      <c r="M203" s="198"/>
      <c r="N203" s="199"/>
      <c r="O203" s="81"/>
      <c r="P203" s="81"/>
      <c r="Q203" s="81"/>
      <c r="R203" s="81"/>
      <c r="S203" s="81"/>
      <c r="T203" s="82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3" t="s">
        <v>210</v>
      </c>
      <c r="AU203" s="13" t="s">
        <v>84</v>
      </c>
    </row>
    <row r="204" s="2" customFormat="1" ht="33" customHeight="1">
      <c r="A204" s="35"/>
      <c r="B204" s="36"/>
      <c r="C204" s="182" t="s">
        <v>361</v>
      </c>
      <c r="D204" s="182" t="s">
        <v>130</v>
      </c>
      <c r="E204" s="183" t="s">
        <v>362</v>
      </c>
      <c r="F204" s="184" t="s">
        <v>363</v>
      </c>
      <c r="G204" s="185" t="s">
        <v>207</v>
      </c>
      <c r="H204" s="186">
        <v>60</v>
      </c>
      <c r="I204" s="187"/>
      <c r="J204" s="188">
        <f>ROUND(I204*H204,2)</f>
        <v>0</v>
      </c>
      <c r="K204" s="184" t="s">
        <v>134</v>
      </c>
      <c r="L204" s="41"/>
      <c r="M204" s="189" t="s">
        <v>43</v>
      </c>
      <c r="N204" s="190" t="s">
        <v>55</v>
      </c>
      <c r="O204" s="81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3" t="s">
        <v>135</v>
      </c>
      <c r="AT204" s="193" t="s">
        <v>130</v>
      </c>
      <c r="AU204" s="193" t="s">
        <v>84</v>
      </c>
      <c r="AY204" s="13" t="s">
        <v>136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13" t="s">
        <v>23</v>
      </c>
      <c r="BK204" s="194">
        <f>ROUND(I204*H204,2)</f>
        <v>0</v>
      </c>
      <c r="BL204" s="13" t="s">
        <v>135</v>
      </c>
      <c r="BM204" s="193" t="s">
        <v>364</v>
      </c>
    </row>
    <row r="205" s="2" customFormat="1">
      <c r="A205" s="35"/>
      <c r="B205" s="36"/>
      <c r="C205" s="37"/>
      <c r="D205" s="195" t="s">
        <v>138</v>
      </c>
      <c r="E205" s="37"/>
      <c r="F205" s="196" t="s">
        <v>365</v>
      </c>
      <c r="G205" s="37"/>
      <c r="H205" s="37"/>
      <c r="I205" s="197"/>
      <c r="J205" s="37"/>
      <c r="K205" s="37"/>
      <c r="L205" s="41"/>
      <c r="M205" s="198"/>
      <c r="N205" s="199"/>
      <c r="O205" s="81"/>
      <c r="P205" s="81"/>
      <c r="Q205" s="81"/>
      <c r="R205" s="81"/>
      <c r="S205" s="81"/>
      <c r="T205" s="82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3" t="s">
        <v>138</v>
      </c>
      <c r="AU205" s="13" t="s">
        <v>84</v>
      </c>
    </row>
    <row r="206" s="2" customFormat="1">
      <c r="A206" s="35"/>
      <c r="B206" s="36"/>
      <c r="C206" s="37"/>
      <c r="D206" s="195" t="s">
        <v>210</v>
      </c>
      <c r="E206" s="37"/>
      <c r="F206" s="200" t="s">
        <v>211</v>
      </c>
      <c r="G206" s="37"/>
      <c r="H206" s="37"/>
      <c r="I206" s="197"/>
      <c r="J206" s="37"/>
      <c r="K206" s="37"/>
      <c r="L206" s="41"/>
      <c r="M206" s="198"/>
      <c r="N206" s="199"/>
      <c r="O206" s="81"/>
      <c r="P206" s="81"/>
      <c r="Q206" s="81"/>
      <c r="R206" s="81"/>
      <c r="S206" s="81"/>
      <c r="T206" s="82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3" t="s">
        <v>210</v>
      </c>
      <c r="AU206" s="13" t="s">
        <v>84</v>
      </c>
    </row>
    <row r="207" s="2" customFormat="1" ht="33" customHeight="1">
      <c r="A207" s="35"/>
      <c r="B207" s="36"/>
      <c r="C207" s="182" t="s">
        <v>366</v>
      </c>
      <c r="D207" s="182" t="s">
        <v>130</v>
      </c>
      <c r="E207" s="183" t="s">
        <v>367</v>
      </c>
      <c r="F207" s="184" t="s">
        <v>368</v>
      </c>
      <c r="G207" s="185" t="s">
        <v>207</v>
      </c>
      <c r="H207" s="186">
        <v>60</v>
      </c>
      <c r="I207" s="187"/>
      <c r="J207" s="188">
        <f>ROUND(I207*H207,2)</f>
        <v>0</v>
      </c>
      <c r="K207" s="184" t="s">
        <v>134</v>
      </c>
      <c r="L207" s="41"/>
      <c r="M207" s="189" t="s">
        <v>43</v>
      </c>
      <c r="N207" s="190" t="s">
        <v>55</v>
      </c>
      <c r="O207" s="81"/>
      <c r="P207" s="191">
        <f>O207*H207</f>
        <v>0</v>
      </c>
      <c r="Q207" s="191">
        <v>0</v>
      </c>
      <c r="R207" s="191">
        <f>Q207*H207</f>
        <v>0</v>
      </c>
      <c r="S207" s="191">
        <v>0</v>
      </c>
      <c r="T207" s="19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3" t="s">
        <v>135</v>
      </c>
      <c r="AT207" s="193" t="s">
        <v>130</v>
      </c>
      <c r="AU207" s="193" t="s">
        <v>84</v>
      </c>
      <c r="AY207" s="13" t="s">
        <v>136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13" t="s">
        <v>23</v>
      </c>
      <c r="BK207" s="194">
        <f>ROUND(I207*H207,2)</f>
        <v>0</v>
      </c>
      <c r="BL207" s="13" t="s">
        <v>135</v>
      </c>
      <c r="BM207" s="193" t="s">
        <v>369</v>
      </c>
    </row>
    <row r="208" s="2" customFormat="1">
      <c r="A208" s="35"/>
      <c r="B208" s="36"/>
      <c r="C208" s="37"/>
      <c r="D208" s="195" t="s">
        <v>138</v>
      </c>
      <c r="E208" s="37"/>
      <c r="F208" s="196" t="s">
        <v>370</v>
      </c>
      <c r="G208" s="37"/>
      <c r="H208" s="37"/>
      <c r="I208" s="197"/>
      <c r="J208" s="37"/>
      <c r="K208" s="37"/>
      <c r="L208" s="41"/>
      <c r="M208" s="198"/>
      <c r="N208" s="199"/>
      <c r="O208" s="81"/>
      <c r="P208" s="81"/>
      <c r="Q208" s="81"/>
      <c r="R208" s="81"/>
      <c r="S208" s="81"/>
      <c r="T208" s="82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3" t="s">
        <v>138</v>
      </c>
      <c r="AU208" s="13" t="s">
        <v>84</v>
      </c>
    </row>
    <row r="209" s="2" customFormat="1">
      <c r="A209" s="35"/>
      <c r="B209" s="36"/>
      <c r="C209" s="37"/>
      <c r="D209" s="195" t="s">
        <v>210</v>
      </c>
      <c r="E209" s="37"/>
      <c r="F209" s="200" t="s">
        <v>217</v>
      </c>
      <c r="G209" s="37"/>
      <c r="H209" s="37"/>
      <c r="I209" s="197"/>
      <c r="J209" s="37"/>
      <c r="K209" s="37"/>
      <c r="L209" s="41"/>
      <c r="M209" s="198"/>
      <c r="N209" s="199"/>
      <c r="O209" s="81"/>
      <c r="P209" s="81"/>
      <c r="Q209" s="81"/>
      <c r="R209" s="81"/>
      <c r="S209" s="81"/>
      <c r="T209" s="82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3" t="s">
        <v>210</v>
      </c>
      <c r="AU209" s="13" t="s">
        <v>84</v>
      </c>
    </row>
    <row r="210" s="2" customFormat="1" ht="33" customHeight="1">
      <c r="A210" s="35"/>
      <c r="B210" s="36"/>
      <c r="C210" s="182" t="s">
        <v>371</v>
      </c>
      <c r="D210" s="182" t="s">
        <v>130</v>
      </c>
      <c r="E210" s="183" t="s">
        <v>372</v>
      </c>
      <c r="F210" s="184" t="s">
        <v>373</v>
      </c>
      <c r="G210" s="185" t="s">
        <v>207</v>
      </c>
      <c r="H210" s="186">
        <v>15</v>
      </c>
      <c r="I210" s="187"/>
      <c r="J210" s="188">
        <f>ROUND(I210*H210,2)</f>
        <v>0</v>
      </c>
      <c r="K210" s="184" t="s">
        <v>134</v>
      </c>
      <c r="L210" s="41"/>
      <c r="M210" s="189" t="s">
        <v>43</v>
      </c>
      <c r="N210" s="190" t="s">
        <v>55</v>
      </c>
      <c r="O210" s="81"/>
      <c r="P210" s="191">
        <f>O210*H210</f>
        <v>0</v>
      </c>
      <c r="Q210" s="191">
        <v>0</v>
      </c>
      <c r="R210" s="191">
        <f>Q210*H210</f>
        <v>0</v>
      </c>
      <c r="S210" s="191">
        <v>0</v>
      </c>
      <c r="T210" s="19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3" t="s">
        <v>135</v>
      </c>
      <c r="AT210" s="193" t="s">
        <v>130</v>
      </c>
      <c r="AU210" s="193" t="s">
        <v>84</v>
      </c>
      <c r="AY210" s="13" t="s">
        <v>136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13" t="s">
        <v>23</v>
      </c>
      <c r="BK210" s="194">
        <f>ROUND(I210*H210,2)</f>
        <v>0</v>
      </c>
      <c r="BL210" s="13" t="s">
        <v>135</v>
      </c>
      <c r="BM210" s="193" t="s">
        <v>374</v>
      </c>
    </row>
    <row r="211" s="2" customFormat="1">
      <c r="A211" s="35"/>
      <c r="B211" s="36"/>
      <c r="C211" s="37"/>
      <c r="D211" s="195" t="s">
        <v>138</v>
      </c>
      <c r="E211" s="37"/>
      <c r="F211" s="196" t="s">
        <v>375</v>
      </c>
      <c r="G211" s="37"/>
      <c r="H211" s="37"/>
      <c r="I211" s="197"/>
      <c r="J211" s="37"/>
      <c r="K211" s="37"/>
      <c r="L211" s="41"/>
      <c r="M211" s="198"/>
      <c r="N211" s="199"/>
      <c r="O211" s="81"/>
      <c r="P211" s="81"/>
      <c r="Q211" s="81"/>
      <c r="R211" s="81"/>
      <c r="S211" s="81"/>
      <c r="T211" s="82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3" t="s">
        <v>138</v>
      </c>
      <c r="AU211" s="13" t="s">
        <v>84</v>
      </c>
    </row>
    <row r="212" s="2" customFormat="1">
      <c r="A212" s="35"/>
      <c r="B212" s="36"/>
      <c r="C212" s="37"/>
      <c r="D212" s="195" t="s">
        <v>210</v>
      </c>
      <c r="E212" s="37"/>
      <c r="F212" s="200" t="s">
        <v>223</v>
      </c>
      <c r="G212" s="37"/>
      <c r="H212" s="37"/>
      <c r="I212" s="197"/>
      <c r="J212" s="37"/>
      <c r="K212" s="37"/>
      <c r="L212" s="41"/>
      <c r="M212" s="198"/>
      <c r="N212" s="199"/>
      <c r="O212" s="81"/>
      <c r="P212" s="81"/>
      <c r="Q212" s="81"/>
      <c r="R212" s="81"/>
      <c r="S212" s="81"/>
      <c r="T212" s="82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3" t="s">
        <v>210</v>
      </c>
      <c r="AU212" s="13" t="s">
        <v>84</v>
      </c>
    </row>
    <row r="213" s="2" customFormat="1" ht="33" customHeight="1">
      <c r="A213" s="35"/>
      <c r="B213" s="36"/>
      <c r="C213" s="182" t="s">
        <v>376</v>
      </c>
      <c r="D213" s="182" t="s">
        <v>130</v>
      </c>
      <c r="E213" s="183" t="s">
        <v>377</v>
      </c>
      <c r="F213" s="184" t="s">
        <v>378</v>
      </c>
      <c r="G213" s="185" t="s">
        <v>207</v>
      </c>
      <c r="H213" s="186">
        <v>15</v>
      </c>
      <c r="I213" s="187"/>
      <c r="J213" s="188">
        <f>ROUND(I213*H213,2)</f>
        <v>0</v>
      </c>
      <c r="K213" s="184" t="s">
        <v>134</v>
      </c>
      <c r="L213" s="41"/>
      <c r="M213" s="189" t="s">
        <v>43</v>
      </c>
      <c r="N213" s="190" t="s">
        <v>55</v>
      </c>
      <c r="O213" s="81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3" t="s">
        <v>135</v>
      </c>
      <c r="AT213" s="193" t="s">
        <v>130</v>
      </c>
      <c r="AU213" s="193" t="s">
        <v>84</v>
      </c>
      <c r="AY213" s="13" t="s">
        <v>136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3" t="s">
        <v>23</v>
      </c>
      <c r="BK213" s="194">
        <f>ROUND(I213*H213,2)</f>
        <v>0</v>
      </c>
      <c r="BL213" s="13" t="s">
        <v>135</v>
      </c>
      <c r="BM213" s="193" t="s">
        <v>379</v>
      </c>
    </row>
    <row r="214" s="2" customFormat="1">
      <c r="A214" s="35"/>
      <c r="B214" s="36"/>
      <c r="C214" s="37"/>
      <c r="D214" s="195" t="s">
        <v>138</v>
      </c>
      <c r="E214" s="37"/>
      <c r="F214" s="196" t="s">
        <v>380</v>
      </c>
      <c r="G214" s="37"/>
      <c r="H214" s="37"/>
      <c r="I214" s="197"/>
      <c r="J214" s="37"/>
      <c r="K214" s="37"/>
      <c r="L214" s="41"/>
      <c r="M214" s="198"/>
      <c r="N214" s="199"/>
      <c r="O214" s="81"/>
      <c r="P214" s="81"/>
      <c r="Q214" s="81"/>
      <c r="R214" s="81"/>
      <c r="S214" s="81"/>
      <c r="T214" s="82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3" t="s">
        <v>138</v>
      </c>
      <c r="AU214" s="13" t="s">
        <v>84</v>
      </c>
    </row>
    <row r="215" s="2" customFormat="1">
      <c r="A215" s="35"/>
      <c r="B215" s="36"/>
      <c r="C215" s="37"/>
      <c r="D215" s="195" t="s">
        <v>210</v>
      </c>
      <c r="E215" s="37"/>
      <c r="F215" s="200" t="s">
        <v>229</v>
      </c>
      <c r="G215" s="37"/>
      <c r="H215" s="37"/>
      <c r="I215" s="197"/>
      <c r="J215" s="37"/>
      <c r="K215" s="37"/>
      <c r="L215" s="41"/>
      <c r="M215" s="198"/>
      <c r="N215" s="199"/>
      <c r="O215" s="81"/>
      <c r="P215" s="81"/>
      <c r="Q215" s="81"/>
      <c r="R215" s="81"/>
      <c r="S215" s="81"/>
      <c r="T215" s="82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3" t="s">
        <v>210</v>
      </c>
      <c r="AU215" s="13" t="s">
        <v>84</v>
      </c>
    </row>
    <row r="216" s="2" customFormat="1" ht="33" customHeight="1">
      <c r="A216" s="35"/>
      <c r="B216" s="36"/>
      <c r="C216" s="182" t="s">
        <v>381</v>
      </c>
      <c r="D216" s="182" t="s">
        <v>130</v>
      </c>
      <c r="E216" s="183" t="s">
        <v>382</v>
      </c>
      <c r="F216" s="184" t="s">
        <v>383</v>
      </c>
      <c r="G216" s="185" t="s">
        <v>207</v>
      </c>
      <c r="H216" s="186">
        <v>3</v>
      </c>
      <c r="I216" s="187"/>
      <c r="J216" s="188">
        <f>ROUND(I216*H216,2)</f>
        <v>0</v>
      </c>
      <c r="K216" s="184" t="s">
        <v>134</v>
      </c>
      <c r="L216" s="41"/>
      <c r="M216" s="189" t="s">
        <v>43</v>
      </c>
      <c r="N216" s="190" t="s">
        <v>55</v>
      </c>
      <c r="O216" s="81"/>
      <c r="P216" s="191">
        <f>O216*H216</f>
        <v>0</v>
      </c>
      <c r="Q216" s="191">
        <v>0</v>
      </c>
      <c r="R216" s="191">
        <f>Q216*H216</f>
        <v>0</v>
      </c>
      <c r="S216" s="191">
        <v>0</v>
      </c>
      <c r="T216" s="19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3" t="s">
        <v>135</v>
      </c>
      <c r="AT216" s="193" t="s">
        <v>130</v>
      </c>
      <c r="AU216" s="193" t="s">
        <v>84</v>
      </c>
      <c r="AY216" s="13" t="s">
        <v>136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3" t="s">
        <v>23</v>
      </c>
      <c r="BK216" s="194">
        <f>ROUND(I216*H216,2)</f>
        <v>0</v>
      </c>
      <c r="BL216" s="13" t="s">
        <v>135</v>
      </c>
      <c r="BM216" s="193" t="s">
        <v>384</v>
      </c>
    </row>
    <row r="217" s="2" customFormat="1">
      <c r="A217" s="35"/>
      <c r="B217" s="36"/>
      <c r="C217" s="37"/>
      <c r="D217" s="195" t="s">
        <v>138</v>
      </c>
      <c r="E217" s="37"/>
      <c r="F217" s="196" t="s">
        <v>385</v>
      </c>
      <c r="G217" s="37"/>
      <c r="H217" s="37"/>
      <c r="I217" s="197"/>
      <c r="J217" s="37"/>
      <c r="K217" s="37"/>
      <c r="L217" s="41"/>
      <c r="M217" s="198"/>
      <c r="N217" s="199"/>
      <c r="O217" s="81"/>
      <c r="P217" s="81"/>
      <c r="Q217" s="81"/>
      <c r="R217" s="81"/>
      <c r="S217" s="81"/>
      <c r="T217" s="82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3" t="s">
        <v>138</v>
      </c>
      <c r="AU217" s="13" t="s">
        <v>84</v>
      </c>
    </row>
    <row r="218" s="2" customFormat="1">
      <c r="A218" s="35"/>
      <c r="B218" s="36"/>
      <c r="C218" s="37"/>
      <c r="D218" s="195" t="s">
        <v>210</v>
      </c>
      <c r="E218" s="37"/>
      <c r="F218" s="200" t="s">
        <v>235</v>
      </c>
      <c r="G218" s="37"/>
      <c r="H218" s="37"/>
      <c r="I218" s="197"/>
      <c r="J218" s="37"/>
      <c r="K218" s="37"/>
      <c r="L218" s="41"/>
      <c r="M218" s="198"/>
      <c r="N218" s="199"/>
      <c r="O218" s="81"/>
      <c r="P218" s="81"/>
      <c r="Q218" s="81"/>
      <c r="R218" s="81"/>
      <c r="S218" s="81"/>
      <c r="T218" s="82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3" t="s">
        <v>210</v>
      </c>
      <c r="AU218" s="13" t="s">
        <v>84</v>
      </c>
    </row>
    <row r="219" s="2" customFormat="1" ht="24.15" customHeight="1">
      <c r="A219" s="35"/>
      <c r="B219" s="36"/>
      <c r="C219" s="182" t="s">
        <v>386</v>
      </c>
      <c r="D219" s="182" t="s">
        <v>130</v>
      </c>
      <c r="E219" s="183" t="s">
        <v>387</v>
      </c>
      <c r="F219" s="184" t="s">
        <v>388</v>
      </c>
      <c r="G219" s="185" t="s">
        <v>207</v>
      </c>
      <c r="H219" s="186">
        <v>3</v>
      </c>
      <c r="I219" s="187"/>
      <c r="J219" s="188">
        <f>ROUND(I219*H219,2)</f>
        <v>0</v>
      </c>
      <c r="K219" s="184" t="s">
        <v>134</v>
      </c>
      <c r="L219" s="41"/>
      <c r="M219" s="189" t="s">
        <v>43</v>
      </c>
      <c r="N219" s="190" t="s">
        <v>55</v>
      </c>
      <c r="O219" s="81"/>
      <c r="P219" s="191">
        <f>O219*H219</f>
        <v>0</v>
      </c>
      <c r="Q219" s="191">
        <v>0</v>
      </c>
      <c r="R219" s="191">
        <f>Q219*H219</f>
        <v>0</v>
      </c>
      <c r="S219" s="191">
        <v>0</v>
      </c>
      <c r="T219" s="19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3" t="s">
        <v>135</v>
      </c>
      <c r="AT219" s="193" t="s">
        <v>130</v>
      </c>
      <c r="AU219" s="193" t="s">
        <v>84</v>
      </c>
      <c r="AY219" s="13" t="s">
        <v>136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13" t="s">
        <v>23</v>
      </c>
      <c r="BK219" s="194">
        <f>ROUND(I219*H219,2)</f>
        <v>0</v>
      </c>
      <c r="BL219" s="13" t="s">
        <v>135</v>
      </c>
      <c r="BM219" s="193" t="s">
        <v>389</v>
      </c>
    </row>
    <row r="220" s="2" customFormat="1">
      <c r="A220" s="35"/>
      <c r="B220" s="36"/>
      <c r="C220" s="37"/>
      <c r="D220" s="195" t="s">
        <v>138</v>
      </c>
      <c r="E220" s="37"/>
      <c r="F220" s="196" t="s">
        <v>390</v>
      </c>
      <c r="G220" s="37"/>
      <c r="H220" s="37"/>
      <c r="I220" s="197"/>
      <c r="J220" s="37"/>
      <c r="K220" s="37"/>
      <c r="L220" s="41"/>
      <c r="M220" s="198"/>
      <c r="N220" s="199"/>
      <c r="O220" s="81"/>
      <c r="P220" s="81"/>
      <c r="Q220" s="81"/>
      <c r="R220" s="81"/>
      <c r="S220" s="81"/>
      <c r="T220" s="82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3" t="s">
        <v>138</v>
      </c>
      <c r="AU220" s="13" t="s">
        <v>84</v>
      </c>
    </row>
    <row r="221" s="2" customFormat="1">
      <c r="A221" s="35"/>
      <c r="B221" s="36"/>
      <c r="C221" s="37"/>
      <c r="D221" s="195" t="s">
        <v>210</v>
      </c>
      <c r="E221" s="37"/>
      <c r="F221" s="200" t="s">
        <v>241</v>
      </c>
      <c r="G221" s="37"/>
      <c r="H221" s="37"/>
      <c r="I221" s="197"/>
      <c r="J221" s="37"/>
      <c r="K221" s="37"/>
      <c r="L221" s="41"/>
      <c r="M221" s="198"/>
      <c r="N221" s="199"/>
      <c r="O221" s="81"/>
      <c r="P221" s="81"/>
      <c r="Q221" s="81"/>
      <c r="R221" s="81"/>
      <c r="S221" s="81"/>
      <c r="T221" s="82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3" t="s">
        <v>210</v>
      </c>
      <c r="AU221" s="13" t="s">
        <v>84</v>
      </c>
    </row>
    <row r="222" s="2" customFormat="1" ht="21.75" customHeight="1">
      <c r="A222" s="35"/>
      <c r="B222" s="36"/>
      <c r="C222" s="182" t="s">
        <v>391</v>
      </c>
      <c r="D222" s="182" t="s">
        <v>130</v>
      </c>
      <c r="E222" s="183" t="s">
        <v>392</v>
      </c>
      <c r="F222" s="184" t="s">
        <v>393</v>
      </c>
      <c r="G222" s="185" t="s">
        <v>207</v>
      </c>
      <c r="H222" s="186">
        <v>15</v>
      </c>
      <c r="I222" s="187"/>
      <c r="J222" s="188">
        <f>ROUND(I222*H222,2)</f>
        <v>0</v>
      </c>
      <c r="K222" s="184" t="s">
        <v>134</v>
      </c>
      <c r="L222" s="41"/>
      <c r="M222" s="189" t="s">
        <v>43</v>
      </c>
      <c r="N222" s="190" t="s">
        <v>55</v>
      </c>
      <c r="O222" s="81"/>
      <c r="P222" s="191">
        <f>O222*H222</f>
        <v>0</v>
      </c>
      <c r="Q222" s="191">
        <v>0</v>
      </c>
      <c r="R222" s="191">
        <f>Q222*H222</f>
        <v>0</v>
      </c>
      <c r="S222" s="191">
        <v>0</v>
      </c>
      <c r="T222" s="19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3" t="s">
        <v>135</v>
      </c>
      <c r="AT222" s="193" t="s">
        <v>130</v>
      </c>
      <c r="AU222" s="193" t="s">
        <v>84</v>
      </c>
      <c r="AY222" s="13" t="s">
        <v>136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3" t="s">
        <v>23</v>
      </c>
      <c r="BK222" s="194">
        <f>ROUND(I222*H222,2)</f>
        <v>0</v>
      </c>
      <c r="BL222" s="13" t="s">
        <v>135</v>
      </c>
      <c r="BM222" s="193" t="s">
        <v>394</v>
      </c>
    </row>
    <row r="223" s="2" customFormat="1">
      <c r="A223" s="35"/>
      <c r="B223" s="36"/>
      <c r="C223" s="37"/>
      <c r="D223" s="195" t="s">
        <v>138</v>
      </c>
      <c r="E223" s="37"/>
      <c r="F223" s="196" t="s">
        <v>395</v>
      </c>
      <c r="G223" s="37"/>
      <c r="H223" s="37"/>
      <c r="I223" s="197"/>
      <c r="J223" s="37"/>
      <c r="K223" s="37"/>
      <c r="L223" s="41"/>
      <c r="M223" s="198"/>
      <c r="N223" s="199"/>
      <c r="O223" s="81"/>
      <c r="P223" s="81"/>
      <c r="Q223" s="81"/>
      <c r="R223" s="81"/>
      <c r="S223" s="81"/>
      <c r="T223" s="82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3" t="s">
        <v>138</v>
      </c>
      <c r="AU223" s="13" t="s">
        <v>84</v>
      </c>
    </row>
    <row r="224" s="2" customFormat="1" ht="24.15" customHeight="1">
      <c r="A224" s="35"/>
      <c r="B224" s="36"/>
      <c r="C224" s="182" t="s">
        <v>396</v>
      </c>
      <c r="D224" s="182" t="s">
        <v>130</v>
      </c>
      <c r="E224" s="183" t="s">
        <v>397</v>
      </c>
      <c r="F224" s="184" t="s">
        <v>398</v>
      </c>
      <c r="G224" s="185" t="s">
        <v>207</v>
      </c>
      <c r="H224" s="186">
        <v>15</v>
      </c>
      <c r="I224" s="187"/>
      <c r="J224" s="188">
        <f>ROUND(I224*H224,2)</f>
        <v>0</v>
      </c>
      <c r="K224" s="184" t="s">
        <v>134</v>
      </c>
      <c r="L224" s="41"/>
      <c r="M224" s="189" t="s">
        <v>43</v>
      </c>
      <c r="N224" s="190" t="s">
        <v>55</v>
      </c>
      <c r="O224" s="81"/>
      <c r="P224" s="191">
        <f>O224*H224</f>
        <v>0</v>
      </c>
      <c r="Q224" s="191">
        <v>0</v>
      </c>
      <c r="R224" s="191">
        <f>Q224*H224</f>
        <v>0</v>
      </c>
      <c r="S224" s="191">
        <v>0</v>
      </c>
      <c r="T224" s="19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3" t="s">
        <v>135</v>
      </c>
      <c r="AT224" s="193" t="s">
        <v>130</v>
      </c>
      <c r="AU224" s="193" t="s">
        <v>84</v>
      </c>
      <c r="AY224" s="13" t="s">
        <v>136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13" t="s">
        <v>23</v>
      </c>
      <c r="BK224" s="194">
        <f>ROUND(I224*H224,2)</f>
        <v>0</v>
      </c>
      <c r="BL224" s="13" t="s">
        <v>135</v>
      </c>
      <c r="BM224" s="193" t="s">
        <v>399</v>
      </c>
    </row>
    <row r="225" s="2" customFormat="1">
      <c r="A225" s="35"/>
      <c r="B225" s="36"/>
      <c r="C225" s="37"/>
      <c r="D225" s="195" t="s">
        <v>138</v>
      </c>
      <c r="E225" s="37"/>
      <c r="F225" s="196" t="s">
        <v>400</v>
      </c>
      <c r="G225" s="37"/>
      <c r="H225" s="37"/>
      <c r="I225" s="197"/>
      <c r="J225" s="37"/>
      <c r="K225" s="37"/>
      <c r="L225" s="41"/>
      <c r="M225" s="198"/>
      <c r="N225" s="199"/>
      <c r="O225" s="81"/>
      <c r="P225" s="81"/>
      <c r="Q225" s="81"/>
      <c r="R225" s="81"/>
      <c r="S225" s="81"/>
      <c r="T225" s="82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3" t="s">
        <v>138</v>
      </c>
      <c r="AU225" s="13" t="s">
        <v>84</v>
      </c>
    </row>
    <row r="226" s="2" customFormat="1" ht="24.15" customHeight="1">
      <c r="A226" s="35"/>
      <c r="B226" s="36"/>
      <c r="C226" s="182" t="s">
        <v>401</v>
      </c>
      <c r="D226" s="182" t="s">
        <v>130</v>
      </c>
      <c r="E226" s="183" t="s">
        <v>402</v>
      </c>
      <c r="F226" s="184" t="s">
        <v>403</v>
      </c>
      <c r="G226" s="185" t="s">
        <v>207</v>
      </c>
      <c r="H226" s="186">
        <v>15</v>
      </c>
      <c r="I226" s="187"/>
      <c r="J226" s="188">
        <f>ROUND(I226*H226,2)</f>
        <v>0</v>
      </c>
      <c r="K226" s="184" t="s">
        <v>134</v>
      </c>
      <c r="L226" s="41"/>
      <c r="M226" s="189" t="s">
        <v>43</v>
      </c>
      <c r="N226" s="190" t="s">
        <v>55</v>
      </c>
      <c r="O226" s="81"/>
      <c r="P226" s="191">
        <f>O226*H226</f>
        <v>0</v>
      </c>
      <c r="Q226" s="191">
        <v>0</v>
      </c>
      <c r="R226" s="191">
        <f>Q226*H226</f>
        <v>0</v>
      </c>
      <c r="S226" s="191">
        <v>0</v>
      </c>
      <c r="T226" s="19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3" t="s">
        <v>135</v>
      </c>
      <c r="AT226" s="193" t="s">
        <v>130</v>
      </c>
      <c r="AU226" s="193" t="s">
        <v>84</v>
      </c>
      <c r="AY226" s="13" t="s">
        <v>136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3" t="s">
        <v>23</v>
      </c>
      <c r="BK226" s="194">
        <f>ROUND(I226*H226,2)</f>
        <v>0</v>
      </c>
      <c r="BL226" s="13" t="s">
        <v>135</v>
      </c>
      <c r="BM226" s="193" t="s">
        <v>404</v>
      </c>
    </row>
    <row r="227" s="2" customFormat="1">
      <c r="A227" s="35"/>
      <c r="B227" s="36"/>
      <c r="C227" s="37"/>
      <c r="D227" s="195" t="s">
        <v>138</v>
      </c>
      <c r="E227" s="37"/>
      <c r="F227" s="196" t="s">
        <v>405</v>
      </c>
      <c r="G227" s="37"/>
      <c r="H227" s="37"/>
      <c r="I227" s="197"/>
      <c r="J227" s="37"/>
      <c r="K227" s="37"/>
      <c r="L227" s="41"/>
      <c r="M227" s="198"/>
      <c r="N227" s="199"/>
      <c r="O227" s="81"/>
      <c r="P227" s="81"/>
      <c r="Q227" s="81"/>
      <c r="R227" s="81"/>
      <c r="S227" s="81"/>
      <c r="T227" s="82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3" t="s">
        <v>138</v>
      </c>
      <c r="AU227" s="13" t="s">
        <v>84</v>
      </c>
    </row>
    <row r="228" s="2" customFormat="1" ht="24.15" customHeight="1">
      <c r="A228" s="35"/>
      <c r="B228" s="36"/>
      <c r="C228" s="182" t="s">
        <v>406</v>
      </c>
      <c r="D228" s="182" t="s">
        <v>130</v>
      </c>
      <c r="E228" s="183" t="s">
        <v>407</v>
      </c>
      <c r="F228" s="184" t="s">
        <v>408</v>
      </c>
      <c r="G228" s="185" t="s">
        <v>207</v>
      </c>
      <c r="H228" s="186">
        <v>15</v>
      </c>
      <c r="I228" s="187"/>
      <c r="J228" s="188">
        <f>ROUND(I228*H228,2)</f>
        <v>0</v>
      </c>
      <c r="K228" s="184" t="s">
        <v>134</v>
      </c>
      <c r="L228" s="41"/>
      <c r="M228" s="189" t="s">
        <v>43</v>
      </c>
      <c r="N228" s="190" t="s">
        <v>55</v>
      </c>
      <c r="O228" s="81"/>
      <c r="P228" s="191">
        <f>O228*H228</f>
        <v>0</v>
      </c>
      <c r="Q228" s="191">
        <v>0</v>
      </c>
      <c r="R228" s="191">
        <f>Q228*H228</f>
        <v>0</v>
      </c>
      <c r="S228" s="191">
        <v>0</v>
      </c>
      <c r="T228" s="19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3" t="s">
        <v>135</v>
      </c>
      <c r="AT228" s="193" t="s">
        <v>130</v>
      </c>
      <c r="AU228" s="193" t="s">
        <v>84</v>
      </c>
      <c r="AY228" s="13" t="s">
        <v>136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13" t="s">
        <v>23</v>
      </c>
      <c r="BK228" s="194">
        <f>ROUND(I228*H228,2)</f>
        <v>0</v>
      </c>
      <c r="BL228" s="13" t="s">
        <v>135</v>
      </c>
      <c r="BM228" s="193" t="s">
        <v>409</v>
      </c>
    </row>
    <row r="229" s="2" customFormat="1">
      <c r="A229" s="35"/>
      <c r="B229" s="36"/>
      <c r="C229" s="37"/>
      <c r="D229" s="195" t="s">
        <v>138</v>
      </c>
      <c r="E229" s="37"/>
      <c r="F229" s="196" t="s">
        <v>410</v>
      </c>
      <c r="G229" s="37"/>
      <c r="H229" s="37"/>
      <c r="I229" s="197"/>
      <c r="J229" s="37"/>
      <c r="K229" s="37"/>
      <c r="L229" s="41"/>
      <c r="M229" s="198"/>
      <c r="N229" s="199"/>
      <c r="O229" s="81"/>
      <c r="P229" s="81"/>
      <c r="Q229" s="81"/>
      <c r="R229" s="81"/>
      <c r="S229" s="81"/>
      <c r="T229" s="82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3" t="s">
        <v>138</v>
      </c>
      <c r="AU229" s="13" t="s">
        <v>84</v>
      </c>
    </row>
    <row r="230" s="2" customFormat="1" ht="21.75" customHeight="1">
      <c r="A230" s="35"/>
      <c r="B230" s="36"/>
      <c r="C230" s="182" t="s">
        <v>411</v>
      </c>
      <c r="D230" s="182" t="s">
        <v>130</v>
      </c>
      <c r="E230" s="183" t="s">
        <v>412</v>
      </c>
      <c r="F230" s="184" t="s">
        <v>413</v>
      </c>
      <c r="G230" s="185" t="s">
        <v>207</v>
      </c>
      <c r="H230" s="186">
        <v>6</v>
      </c>
      <c r="I230" s="187"/>
      <c r="J230" s="188">
        <f>ROUND(I230*H230,2)</f>
        <v>0</v>
      </c>
      <c r="K230" s="184" t="s">
        <v>134</v>
      </c>
      <c r="L230" s="41"/>
      <c r="M230" s="189" t="s">
        <v>43</v>
      </c>
      <c r="N230" s="190" t="s">
        <v>55</v>
      </c>
      <c r="O230" s="81"/>
      <c r="P230" s="191">
        <f>O230*H230</f>
        <v>0</v>
      </c>
      <c r="Q230" s="191">
        <v>0</v>
      </c>
      <c r="R230" s="191">
        <f>Q230*H230</f>
        <v>0</v>
      </c>
      <c r="S230" s="191">
        <v>0</v>
      </c>
      <c r="T230" s="19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3" t="s">
        <v>135</v>
      </c>
      <c r="AT230" s="193" t="s">
        <v>130</v>
      </c>
      <c r="AU230" s="193" t="s">
        <v>84</v>
      </c>
      <c r="AY230" s="13" t="s">
        <v>136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3" t="s">
        <v>23</v>
      </c>
      <c r="BK230" s="194">
        <f>ROUND(I230*H230,2)</f>
        <v>0</v>
      </c>
      <c r="BL230" s="13" t="s">
        <v>135</v>
      </c>
      <c r="BM230" s="193" t="s">
        <v>414</v>
      </c>
    </row>
    <row r="231" s="2" customFormat="1">
      <c r="A231" s="35"/>
      <c r="B231" s="36"/>
      <c r="C231" s="37"/>
      <c r="D231" s="195" t="s">
        <v>138</v>
      </c>
      <c r="E231" s="37"/>
      <c r="F231" s="196" t="s">
        <v>415</v>
      </c>
      <c r="G231" s="37"/>
      <c r="H231" s="37"/>
      <c r="I231" s="197"/>
      <c r="J231" s="37"/>
      <c r="K231" s="37"/>
      <c r="L231" s="41"/>
      <c r="M231" s="198"/>
      <c r="N231" s="199"/>
      <c r="O231" s="81"/>
      <c r="P231" s="81"/>
      <c r="Q231" s="81"/>
      <c r="R231" s="81"/>
      <c r="S231" s="81"/>
      <c r="T231" s="82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3" t="s">
        <v>138</v>
      </c>
      <c r="AU231" s="13" t="s">
        <v>84</v>
      </c>
    </row>
    <row r="232" s="2" customFormat="1" ht="16.5" customHeight="1">
      <c r="A232" s="35"/>
      <c r="B232" s="36"/>
      <c r="C232" s="182" t="s">
        <v>416</v>
      </c>
      <c r="D232" s="182" t="s">
        <v>130</v>
      </c>
      <c r="E232" s="183" t="s">
        <v>417</v>
      </c>
      <c r="F232" s="184" t="s">
        <v>418</v>
      </c>
      <c r="G232" s="185" t="s">
        <v>207</v>
      </c>
      <c r="H232" s="186">
        <v>15</v>
      </c>
      <c r="I232" s="187"/>
      <c r="J232" s="188">
        <f>ROUND(I232*H232,2)</f>
        <v>0</v>
      </c>
      <c r="K232" s="184" t="s">
        <v>134</v>
      </c>
      <c r="L232" s="41"/>
      <c r="M232" s="189" t="s">
        <v>43</v>
      </c>
      <c r="N232" s="190" t="s">
        <v>55</v>
      </c>
      <c r="O232" s="81"/>
      <c r="P232" s="191">
        <f>O232*H232</f>
        <v>0</v>
      </c>
      <c r="Q232" s="191">
        <v>0</v>
      </c>
      <c r="R232" s="191">
        <f>Q232*H232</f>
        <v>0</v>
      </c>
      <c r="S232" s="191">
        <v>0</v>
      </c>
      <c r="T232" s="19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3" t="s">
        <v>135</v>
      </c>
      <c r="AT232" s="193" t="s">
        <v>130</v>
      </c>
      <c r="AU232" s="193" t="s">
        <v>84</v>
      </c>
      <c r="AY232" s="13" t="s">
        <v>136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3" t="s">
        <v>23</v>
      </c>
      <c r="BK232" s="194">
        <f>ROUND(I232*H232,2)</f>
        <v>0</v>
      </c>
      <c r="BL232" s="13" t="s">
        <v>135</v>
      </c>
      <c r="BM232" s="193" t="s">
        <v>419</v>
      </c>
    </row>
    <row r="233" s="2" customFormat="1">
      <c r="A233" s="35"/>
      <c r="B233" s="36"/>
      <c r="C233" s="37"/>
      <c r="D233" s="195" t="s">
        <v>138</v>
      </c>
      <c r="E233" s="37"/>
      <c r="F233" s="196" t="s">
        <v>420</v>
      </c>
      <c r="G233" s="37"/>
      <c r="H233" s="37"/>
      <c r="I233" s="197"/>
      <c r="J233" s="37"/>
      <c r="K233" s="37"/>
      <c r="L233" s="41"/>
      <c r="M233" s="198"/>
      <c r="N233" s="199"/>
      <c r="O233" s="81"/>
      <c r="P233" s="81"/>
      <c r="Q233" s="81"/>
      <c r="R233" s="81"/>
      <c r="S233" s="81"/>
      <c r="T233" s="82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3" t="s">
        <v>138</v>
      </c>
      <c r="AU233" s="13" t="s">
        <v>84</v>
      </c>
    </row>
    <row r="234" s="2" customFormat="1" ht="24.15" customHeight="1">
      <c r="A234" s="35"/>
      <c r="B234" s="36"/>
      <c r="C234" s="182" t="s">
        <v>421</v>
      </c>
      <c r="D234" s="182" t="s">
        <v>130</v>
      </c>
      <c r="E234" s="183" t="s">
        <v>422</v>
      </c>
      <c r="F234" s="184" t="s">
        <v>423</v>
      </c>
      <c r="G234" s="185" t="s">
        <v>207</v>
      </c>
      <c r="H234" s="186">
        <v>15</v>
      </c>
      <c r="I234" s="187"/>
      <c r="J234" s="188">
        <f>ROUND(I234*H234,2)</f>
        <v>0</v>
      </c>
      <c r="K234" s="184" t="s">
        <v>134</v>
      </c>
      <c r="L234" s="41"/>
      <c r="M234" s="189" t="s">
        <v>43</v>
      </c>
      <c r="N234" s="190" t="s">
        <v>55</v>
      </c>
      <c r="O234" s="81"/>
      <c r="P234" s="191">
        <f>O234*H234</f>
        <v>0</v>
      </c>
      <c r="Q234" s="191">
        <v>0</v>
      </c>
      <c r="R234" s="191">
        <f>Q234*H234</f>
        <v>0</v>
      </c>
      <c r="S234" s="191">
        <v>0</v>
      </c>
      <c r="T234" s="19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3" t="s">
        <v>135</v>
      </c>
      <c r="AT234" s="193" t="s">
        <v>130</v>
      </c>
      <c r="AU234" s="193" t="s">
        <v>84</v>
      </c>
      <c r="AY234" s="13" t="s">
        <v>136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3" t="s">
        <v>23</v>
      </c>
      <c r="BK234" s="194">
        <f>ROUND(I234*H234,2)</f>
        <v>0</v>
      </c>
      <c r="BL234" s="13" t="s">
        <v>135</v>
      </c>
      <c r="BM234" s="193" t="s">
        <v>424</v>
      </c>
    </row>
    <row r="235" s="2" customFormat="1">
      <c r="A235" s="35"/>
      <c r="B235" s="36"/>
      <c r="C235" s="37"/>
      <c r="D235" s="195" t="s">
        <v>138</v>
      </c>
      <c r="E235" s="37"/>
      <c r="F235" s="196" t="s">
        <v>425</v>
      </c>
      <c r="G235" s="37"/>
      <c r="H235" s="37"/>
      <c r="I235" s="197"/>
      <c r="J235" s="37"/>
      <c r="K235" s="37"/>
      <c r="L235" s="41"/>
      <c r="M235" s="198"/>
      <c r="N235" s="199"/>
      <c r="O235" s="81"/>
      <c r="P235" s="81"/>
      <c r="Q235" s="81"/>
      <c r="R235" s="81"/>
      <c r="S235" s="81"/>
      <c r="T235" s="82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3" t="s">
        <v>138</v>
      </c>
      <c r="AU235" s="13" t="s">
        <v>84</v>
      </c>
    </row>
    <row r="236" s="2" customFormat="1" ht="24.15" customHeight="1">
      <c r="A236" s="35"/>
      <c r="B236" s="36"/>
      <c r="C236" s="182" t="s">
        <v>426</v>
      </c>
      <c r="D236" s="182" t="s">
        <v>130</v>
      </c>
      <c r="E236" s="183" t="s">
        <v>427</v>
      </c>
      <c r="F236" s="184" t="s">
        <v>428</v>
      </c>
      <c r="G236" s="185" t="s">
        <v>207</v>
      </c>
      <c r="H236" s="186">
        <v>15</v>
      </c>
      <c r="I236" s="187"/>
      <c r="J236" s="188">
        <f>ROUND(I236*H236,2)</f>
        <v>0</v>
      </c>
      <c r="K236" s="184" t="s">
        <v>134</v>
      </c>
      <c r="L236" s="41"/>
      <c r="M236" s="189" t="s">
        <v>43</v>
      </c>
      <c r="N236" s="190" t="s">
        <v>55</v>
      </c>
      <c r="O236" s="81"/>
      <c r="P236" s="191">
        <f>O236*H236</f>
        <v>0</v>
      </c>
      <c r="Q236" s="191">
        <v>0</v>
      </c>
      <c r="R236" s="191">
        <f>Q236*H236</f>
        <v>0</v>
      </c>
      <c r="S236" s="191">
        <v>0</v>
      </c>
      <c r="T236" s="19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3" t="s">
        <v>135</v>
      </c>
      <c r="AT236" s="193" t="s">
        <v>130</v>
      </c>
      <c r="AU236" s="193" t="s">
        <v>84</v>
      </c>
      <c r="AY236" s="13" t="s">
        <v>136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13" t="s">
        <v>23</v>
      </c>
      <c r="BK236" s="194">
        <f>ROUND(I236*H236,2)</f>
        <v>0</v>
      </c>
      <c r="BL236" s="13" t="s">
        <v>135</v>
      </c>
      <c r="BM236" s="193" t="s">
        <v>429</v>
      </c>
    </row>
    <row r="237" s="2" customFormat="1">
      <c r="A237" s="35"/>
      <c r="B237" s="36"/>
      <c r="C237" s="37"/>
      <c r="D237" s="195" t="s">
        <v>138</v>
      </c>
      <c r="E237" s="37"/>
      <c r="F237" s="196" t="s">
        <v>430</v>
      </c>
      <c r="G237" s="37"/>
      <c r="H237" s="37"/>
      <c r="I237" s="197"/>
      <c r="J237" s="37"/>
      <c r="K237" s="37"/>
      <c r="L237" s="41"/>
      <c r="M237" s="198"/>
      <c r="N237" s="199"/>
      <c r="O237" s="81"/>
      <c r="P237" s="81"/>
      <c r="Q237" s="81"/>
      <c r="R237" s="81"/>
      <c r="S237" s="81"/>
      <c r="T237" s="82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3" t="s">
        <v>138</v>
      </c>
      <c r="AU237" s="13" t="s">
        <v>84</v>
      </c>
    </row>
    <row r="238" s="2" customFormat="1" ht="24.15" customHeight="1">
      <c r="A238" s="35"/>
      <c r="B238" s="36"/>
      <c r="C238" s="182" t="s">
        <v>431</v>
      </c>
      <c r="D238" s="182" t="s">
        <v>130</v>
      </c>
      <c r="E238" s="183" t="s">
        <v>432</v>
      </c>
      <c r="F238" s="184" t="s">
        <v>433</v>
      </c>
      <c r="G238" s="185" t="s">
        <v>207</v>
      </c>
      <c r="H238" s="186">
        <v>15</v>
      </c>
      <c r="I238" s="187"/>
      <c r="J238" s="188">
        <f>ROUND(I238*H238,2)</f>
        <v>0</v>
      </c>
      <c r="K238" s="184" t="s">
        <v>134</v>
      </c>
      <c r="L238" s="41"/>
      <c r="M238" s="189" t="s">
        <v>43</v>
      </c>
      <c r="N238" s="190" t="s">
        <v>55</v>
      </c>
      <c r="O238" s="81"/>
      <c r="P238" s="191">
        <f>O238*H238</f>
        <v>0</v>
      </c>
      <c r="Q238" s="191">
        <v>0</v>
      </c>
      <c r="R238" s="191">
        <f>Q238*H238</f>
        <v>0</v>
      </c>
      <c r="S238" s="191">
        <v>0</v>
      </c>
      <c r="T238" s="19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3" t="s">
        <v>135</v>
      </c>
      <c r="AT238" s="193" t="s">
        <v>130</v>
      </c>
      <c r="AU238" s="193" t="s">
        <v>84</v>
      </c>
      <c r="AY238" s="13" t="s">
        <v>136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13" t="s">
        <v>23</v>
      </c>
      <c r="BK238" s="194">
        <f>ROUND(I238*H238,2)</f>
        <v>0</v>
      </c>
      <c r="BL238" s="13" t="s">
        <v>135</v>
      </c>
      <c r="BM238" s="193" t="s">
        <v>434</v>
      </c>
    </row>
    <row r="239" s="2" customFormat="1">
      <c r="A239" s="35"/>
      <c r="B239" s="36"/>
      <c r="C239" s="37"/>
      <c r="D239" s="195" t="s">
        <v>138</v>
      </c>
      <c r="E239" s="37"/>
      <c r="F239" s="196" t="s">
        <v>435</v>
      </c>
      <c r="G239" s="37"/>
      <c r="H239" s="37"/>
      <c r="I239" s="197"/>
      <c r="J239" s="37"/>
      <c r="K239" s="37"/>
      <c r="L239" s="41"/>
      <c r="M239" s="198"/>
      <c r="N239" s="199"/>
      <c r="O239" s="81"/>
      <c r="P239" s="81"/>
      <c r="Q239" s="81"/>
      <c r="R239" s="81"/>
      <c r="S239" s="81"/>
      <c r="T239" s="82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3" t="s">
        <v>138</v>
      </c>
      <c r="AU239" s="13" t="s">
        <v>84</v>
      </c>
    </row>
    <row r="240" s="2" customFormat="1" ht="21.75" customHeight="1">
      <c r="A240" s="35"/>
      <c r="B240" s="36"/>
      <c r="C240" s="182" t="s">
        <v>436</v>
      </c>
      <c r="D240" s="182" t="s">
        <v>130</v>
      </c>
      <c r="E240" s="183" t="s">
        <v>437</v>
      </c>
      <c r="F240" s="184" t="s">
        <v>438</v>
      </c>
      <c r="G240" s="185" t="s">
        <v>207</v>
      </c>
      <c r="H240" s="186">
        <v>15</v>
      </c>
      <c r="I240" s="187"/>
      <c r="J240" s="188">
        <f>ROUND(I240*H240,2)</f>
        <v>0</v>
      </c>
      <c r="K240" s="184" t="s">
        <v>134</v>
      </c>
      <c r="L240" s="41"/>
      <c r="M240" s="189" t="s">
        <v>43</v>
      </c>
      <c r="N240" s="190" t="s">
        <v>55</v>
      </c>
      <c r="O240" s="81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3" t="s">
        <v>135</v>
      </c>
      <c r="AT240" s="193" t="s">
        <v>130</v>
      </c>
      <c r="AU240" s="193" t="s">
        <v>84</v>
      </c>
      <c r="AY240" s="13" t="s">
        <v>136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13" t="s">
        <v>23</v>
      </c>
      <c r="BK240" s="194">
        <f>ROUND(I240*H240,2)</f>
        <v>0</v>
      </c>
      <c r="BL240" s="13" t="s">
        <v>135</v>
      </c>
      <c r="BM240" s="193" t="s">
        <v>439</v>
      </c>
    </row>
    <row r="241" s="2" customFormat="1">
      <c r="A241" s="35"/>
      <c r="B241" s="36"/>
      <c r="C241" s="37"/>
      <c r="D241" s="195" t="s">
        <v>138</v>
      </c>
      <c r="E241" s="37"/>
      <c r="F241" s="196" t="s">
        <v>440</v>
      </c>
      <c r="G241" s="37"/>
      <c r="H241" s="37"/>
      <c r="I241" s="197"/>
      <c r="J241" s="37"/>
      <c r="K241" s="37"/>
      <c r="L241" s="41"/>
      <c r="M241" s="198"/>
      <c r="N241" s="199"/>
      <c r="O241" s="81"/>
      <c r="P241" s="81"/>
      <c r="Q241" s="81"/>
      <c r="R241" s="81"/>
      <c r="S241" s="81"/>
      <c r="T241" s="82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3" t="s">
        <v>138</v>
      </c>
      <c r="AU241" s="13" t="s">
        <v>84</v>
      </c>
    </row>
    <row r="242" s="2" customFormat="1" ht="24.15" customHeight="1">
      <c r="A242" s="35"/>
      <c r="B242" s="36"/>
      <c r="C242" s="182" t="s">
        <v>441</v>
      </c>
      <c r="D242" s="182" t="s">
        <v>130</v>
      </c>
      <c r="E242" s="183" t="s">
        <v>442</v>
      </c>
      <c r="F242" s="184" t="s">
        <v>443</v>
      </c>
      <c r="G242" s="185" t="s">
        <v>207</v>
      </c>
      <c r="H242" s="186">
        <v>300</v>
      </c>
      <c r="I242" s="187"/>
      <c r="J242" s="188">
        <f>ROUND(I242*H242,2)</f>
        <v>0</v>
      </c>
      <c r="K242" s="184" t="s">
        <v>134</v>
      </c>
      <c r="L242" s="41"/>
      <c r="M242" s="189" t="s">
        <v>43</v>
      </c>
      <c r="N242" s="190" t="s">
        <v>55</v>
      </c>
      <c r="O242" s="81"/>
      <c r="P242" s="191">
        <f>O242*H242</f>
        <v>0</v>
      </c>
      <c r="Q242" s="191">
        <v>0</v>
      </c>
      <c r="R242" s="191">
        <f>Q242*H242</f>
        <v>0</v>
      </c>
      <c r="S242" s="191">
        <v>0</v>
      </c>
      <c r="T242" s="19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3" t="s">
        <v>135</v>
      </c>
      <c r="AT242" s="193" t="s">
        <v>130</v>
      </c>
      <c r="AU242" s="193" t="s">
        <v>84</v>
      </c>
      <c r="AY242" s="13" t="s">
        <v>136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3" t="s">
        <v>23</v>
      </c>
      <c r="BK242" s="194">
        <f>ROUND(I242*H242,2)</f>
        <v>0</v>
      </c>
      <c r="BL242" s="13" t="s">
        <v>135</v>
      </c>
      <c r="BM242" s="193" t="s">
        <v>444</v>
      </c>
    </row>
    <row r="243" s="2" customFormat="1">
      <c r="A243" s="35"/>
      <c r="B243" s="36"/>
      <c r="C243" s="37"/>
      <c r="D243" s="195" t="s">
        <v>138</v>
      </c>
      <c r="E243" s="37"/>
      <c r="F243" s="196" t="s">
        <v>445</v>
      </c>
      <c r="G243" s="37"/>
      <c r="H243" s="37"/>
      <c r="I243" s="197"/>
      <c r="J243" s="37"/>
      <c r="K243" s="37"/>
      <c r="L243" s="41"/>
      <c r="M243" s="198"/>
      <c r="N243" s="199"/>
      <c r="O243" s="81"/>
      <c r="P243" s="81"/>
      <c r="Q243" s="81"/>
      <c r="R243" s="81"/>
      <c r="S243" s="81"/>
      <c r="T243" s="82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3" t="s">
        <v>138</v>
      </c>
      <c r="AU243" s="13" t="s">
        <v>84</v>
      </c>
    </row>
    <row r="244" s="2" customFormat="1" ht="24.15" customHeight="1">
      <c r="A244" s="35"/>
      <c r="B244" s="36"/>
      <c r="C244" s="182" t="s">
        <v>446</v>
      </c>
      <c r="D244" s="182" t="s">
        <v>130</v>
      </c>
      <c r="E244" s="183" t="s">
        <v>447</v>
      </c>
      <c r="F244" s="184" t="s">
        <v>448</v>
      </c>
      <c r="G244" s="185" t="s">
        <v>207</v>
      </c>
      <c r="H244" s="186">
        <v>300</v>
      </c>
      <c r="I244" s="187"/>
      <c r="J244" s="188">
        <f>ROUND(I244*H244,2)</f>
        <v>0</v>
      </c>
      <c r="K244" s="184" t="s">
        <v>134</v>
      </c>
      <c r="L244" s="41"/>
      <c r="M244" s="189" t="s">
        <v>43</v>
      </c>
      <c r="N244" s="190" t="s">
        <v>55</v>
      </c>
      <c r="O244" s="81"/>
      <c r="P244" s="191">
        <f>O244*H244</f>
        <v>0</v>
      </c>
      <c r="Q244" s="191">
        <v>0</v>
      </c>
      <c r="R244" s="191">
        <f>Q244*H244</f>
        <v>0</v>
      </c>
      <c r="S244" s="191">
        <v>0</v>
      </c>
      <c r="T244" s="19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3" t="s">
        <v>135</v>
      </c>
      <c r="AT244" s="193" t="s">
        <v>130</v>
      </c>
      <c r="AU244" s="193" t="s">
        <v>84</v>
      </c>
      <c r="AY244" s="13" t="s">
        <v>136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13" t="s">
        <v>23</v>
      </c>
      <c r="BK244" s="194">
        <f>ROUND(I244*H244,2)</f>
        <v>0</v>
      </c>
      <c r="BL244" s="13" t="s">
        <v>135</v>
      </c>
      <c r="BM244" s="193" t="s">
        <v>449</v>
      </c>
    </row>
    <row r="245" s="2" customFormat="1">
      <c r="A245" s="35"/>
      <c r="B245" s="36"/>
      <c r="C245" s="37"/>
      <c r="D245" s="195" t="s">
        <v>138</v>
      </c>
      <c r="E245" s="37"/>
      <c r="F245" s="196" t="s">
        <v>450</v>
      </c>
      <c r="G245" s="37"/>
      <c r="H245" s="37"/>
      <c r="I245" s="197"/>
      <c r="J245" s="37"/>
      <c r="K245" s="37"/>
      <c r="L245" s="41"/>
      <c r="M245" s="198"/>
      <c r="N245" s="199"/>
      <c r="O245" s="81"/>
      <c r="P245" s="81"/>
      <c r="Q245" s="81"/>
      <c r="R245" s="81"/>
      <c r="S245" s="81"/>
      <c r="T245" s="82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3" t="s">
        <v>138</v>
      </c>
      <c r="AU245" s="13" t="s">
        <v>84</v>
      </c>
    </row>
    <row r="246" s="2" customFormat="1" ht="24.15" customHeight="1">
      <c r="A246" s="35"/>
      <c r="B246" s="36"/>
      <c r="C246" s="182" t="s">
        <v>451</v>
      </c>
      <c r="D246" s="182" t="s">
        <v>130</v>
      </c>
      <c r="E246" s="183" t="s">
        <v>452</v>
      </c>
      <c r="F246" s="184" t="s">
        <v>453</v>
      </c>
      <c r="G246" s="185" t="s">
        <v>207</v>
      </c>
      <c r="H246" s="186">
        <v>300</v>
      </c>
      <c r="I246" s="187"/>
      <c r="J246" s="188">
        <f>ROUND(I246*H246,2)</f>
        <v>0</v>
      </c>
      <c r="K246" s="184" t="s">
        <v>134</v>
      </c>
      <c r="L246" s="41"/>
      <c r="M246" s="189" t="s">
        <v>43</v>
      </c>
      <c r="N246" s="190" t="s">
        <v>55</v>
      </c>
      <c r="O246" s="81"/>
      <c r="P246" s="191">
        <f>O246*H246</f>
        <v>0</v>
      </c>
      <c r="Q246" s="191">
        <v>0</v>
      </c>
      <c r="R246" s="191">
        <f>Q246*H246</f>
        <v>0</v>
      </c>
      <c r="S246" s="191">
        <v>0</v>
      </c>
      <c r="T246" s="19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3" t="s">
        <v>135</v>
      </c>
      <c r="AT246" s="193" t="s">
        <v>130</v>
      </c>
      <c r="AU246" s="193" t="s">
        <v>84</v>
      </c>
      <c r="AY246" s="13" t="s">
        <v>136</v>
      </c>
      <c r="BE246" s="194">
        <f>IF(N246="základní",J246,0)</f>
        <v>0</v>
      </c>
      <c r="BF246" s="194">
        <f>IF(N246="snížená",J246,0)</f>
        <v>0</v>
      </c>
      <c r="BG246" s="194">
        <f>IF(N246="zákl. přenesená",J246,0)</f>
        <v>0</v>
      </c>
      <c r="BH246" s="194">
        <f>IF(N246="sníž. přenesená",J246,0)</f>
        <v>0</v>
      </c>
      <c r="BI246" s="194">
        <f>IF(N246="nulová",J246,0)</f>
        <v>0</v>
      </c>
      <c r="BJ246" s="13" t="s">
        <v>23</v>
      </c>
      <c r="BK246" s="194">
        <f>ROUND(I246*H246,2)</f>
        <v>0</v>
      </c>
      <c r="BL246" s="13" t="s">
        <v>135</v>
      </c>
      <c r="BM246" s="193" t="s">
        <v>454</v>
      </c>
    </row>
    <row r="247" s="2" customFormat="1">
      <c r="A247" s="35"/>
      <c r="B247" s="36"/>
      <c r="C247" s="37"/>
      <c r="D247" s="195" t="s">
        <v>138</v>
      </c>
      <c r="E247" s="37"/>
      <c r="F247" s="196" t="s">
        <v>455</v>
      </c>
      <c r="G247" s="37"/>
      <c r="H247" s="37"/>
      <c r="I247" s="197"/>
      <c r="J247" s="37"/>
      <c r="K247" s="37"/>
      <c r="L247" s="41"/>
      <c r="M247" s="198"/>
      <c r="N247" s="199"/>
      <c r="O247" s="81"/>
      <c r="P247" s="81"/>
      <c r="Q247" s="81"/>
      <c r="R247" s="81"/>
      <c r="S247" s="81"/>
      <c r="T247" s="82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3" t="s">
        <v>138</v>
      </c>
      <c r="AU247" s="13" t="s">
        <v>84</v>
      </c>
    </row>
    <row r="248" s="2" customFormat="1" ht="24.15" customHeight="1">
      <c r="A248" s="35"/>
      <c r="B248" s="36"/>
      <c r="C248" s="182" t="s">
        <v>456</v>
      </c>
      <c r="D248" s="182" t="s">
        <v>130</v>
      </c>
      <c r="E248" s="183" t="s">
        <v>457</v>
      </c>
      <c r="F248" s="184" t="s">
        <v>458</v>
      </c>
      <c r="G248" s="185" t="s">
        <v>207</v>
      </c>
      <c r="H248" s="186">
        <v>150</v>
      </c>
      <c r="I248" s="187"/>
      <c r="J248" s="188">
        <f>ROUND(I248*H248,2)</f>
        <v>0</v>
      </c>
      <c r="K248" s="184" t="s">
        <v>134</v>
      </c>
      <c r="L248" s="41"/>
      <c r="M248" s="189" t="s">
        <v>43</v>
      </c>
      <c r="N248" s="190" t="s">
        <v>55</v>
      </c>
      <c r="O248" s="81"/>
      <c r="P248" s="191">
        <f>O248*H248</f>
        <v>0</v>
      </c>
      <c r="Q248" s="191">
        <v>0</v>
      </c>
      <c r="R248" s="191">
        <f>Q248*H248</f>
        <v>0</v>
      </c>
      <c r="S248" s="191">
        <v>0</v>
      </c>
      <c r="T248" s="19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3" t="s">
        <v>135</v>
      </c>
      <c r="AT248" s="193" t="s">
        <v>130</v>
      </c>
      <c r="AU248" s="193" t="s">
        <v>84</v>
      </c>
      <c r="AY248" s="13" t="s">
        <v>136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13" t="s">
        <v>23</v>
      </c>
      <c r="BK248" s="194">
        <f>ROUND(I248*H248,2)</f>
        <v>0</v>
      </c>
      <c r="BL248" s="13" t="s">
        <v>135</v>
      </c>
      <c r="BM248" s="193" t="s">
        <v>459</v>
      </c>
    </row>
    <row r="249" s="2" customFormat="1">
      <c r="A249" s="35"/>
      <c r="B249" s="36"/>
      <c r="C249" s="37"/>
      <c r="D249" s="195" t="s">
        <v>138</v>
      </c>
      <c r="E249" s="37"/>
      <c r="F249" s="196" t="s">
        <v>460</v>
      </c>
      <c r="G249" s="37"/>
      <c r="H249" s="37"/>
      <c r="I249" s="197"/>
      <c r="J249" s="37"/>
      <c r="K249" s="37"/>
      <c r="L249" s="41"/>
      <c r="M249" s="198"/>
      <c r="N249" s="199"/>
      <c r="O249" s="81"/>
      <c r="P249" s="81"/>
      <c r="Q249" s="81"/>
      <c r="R249" s="81"/>
      <c r="S249" s="81"/>
      <c r="T249" s="82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3" t="s">
        <v>138</v>
      </c>
      <c r="AU249" s="13" t="s">
        <v>84</v>
      </c>
    </row>
    <row r="250" s="2" customFormat="1" ht="24.15" customHeight="1">
      <c r="A250" s="35"/>
      <c r="B250" s="36"/>
      <c r="C250" s="182" t="s">
        <v>461</v>
      </c>
      <c r="D250" s="182" t="s">
        <v>130</v>
      </c>
      <c r="E250" s="183" t="s">
        <v>462</v>
      </c>
      <c r="F250" s="184" t="s">
        <v>463</v>
      </c>
      <c r="G250" s="185" t="s">
        <v>207</v>
      </c>
      <c r="H250" s="186">
        <v>30</v>
      </c>
      <c r="I250" s="187"/>
      <c r="J250" s="188">
        <f>ROUND(I250*H250,2)</f>
        <v>0</v>
      </c>
      <c r="K250" s="184" t="s">
        <v>134</v>
      </c>
      <c r="L250" s="41"/>
      <c r="M250" s="189" t="s">
        <v>43</v>
      </c>
      <c r="N250" s="190" t="s">
        <v>55</v>
      </c>
      <c r="O250" s="81"/>
      <c r="P250" s="191">
        <f>O250*H250</f>
        <v>0</v>
      </c>
      <c r="Q250" s="191">
        <v>0</v>
      </c>
      <c r="R250" s="191">
        <f>Q250*H250</f>
        <v>0</v>
      </c>
      <c r="S250" s="191">
        <v>0</v>
      </c>
      <c r="T250" s="19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3" t="s">
        <v>135</v>
      </c>
      <c r="AT250" s="193" t="s">
        <v>130</v>
      </c>
      <c r="AU250" s="193" t="s">
        <v>84</v>
      </c>
      <c r="AY250" s="13" t="s">
        <v>136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13" t="s">
        <v>23</v>
      </c>
      <c r="BK250" s="194">
        <f>ROUND(I250*H250,2)</f>
        <v>0</v>
      </c>
      <c r="BL250" s="13" t="s">
        <v>135</v>
      </c>
      <c r="BM250" s="193" t="s">
        <v>464</v>
      </c>
    </row>
    <row r="251" s="2" customFormat="1">
      <c r="A251" s="35"/>
      <c r="B251" s="36"/>
      <c r="C251" s="37"/>
      <c r="D251" s="195" t="s">
        <v>138</v>
      </c>
      <c r="E251" s="37"/>
      <c r="F251" s="196" t="s">
        <v>465</v>
      </c>
      <c r="G251" s="37"/>
      <c r="H251" s="37"/>
      <c r="I251" s="197"/>
      <c r="J251" s="37"/>
      <c r="K251" s="37"/>
      <c r="L251" s="41"/>
      <c r="M251" s="198"/>
      <c r="N251" s="199"/>
      <c r="O251" s="81"/>
      <c r="P251" s="81"/>
      <c r="Q251" s="81"/>
      <c r="R251" s="81"/>
      <c r="S251" s="81"/>
      <c r="T251" s="82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3" t="s">
        <v>138</v>
      </c>
      <c r="AU251" s="13" t="s">
        <v>84</v>
      </c>
    </row>
    <row r="252" s="2" customFormat="1" ht="37.8" customHeight="1">
      <c r="A252" s="35"/>
      <c r="B252" s="36"/>
      <c r="C252" s="182" t="s">
        <v>466</v>
      </c>
      <c r="D252" s="182" t="s">
        <v>130</v>
      </c>
      <c r="E252" s="183" t="s">
        <v>467</v>
      </c>
      <c r="F252" s="184" t="s">
        <v>468</v>
      </c>
      <c r="G252" s="185" t="s">
        <v>197</v>
      </c>
      <c r="H252" s="186">
        <v>30</v>
      </c>
      <c r="I252" s="187"/>
      <c r="J252" s="188">
        <f>ROUND(I252*H252,2)</f>
        <v>0</v>
      </c>
      <c r="K252" s="184" t="s">
        <v>134</v>
      </c>
      <c r="L252" s="41"/>
      <c r="M252" s="189" t="s">
        <v>43</v>
      </c>
      <c r="N252" s="190" t="s">
        <v>55</v>
      </c>
      <c r="O252" s="81"/>
      <c r="P252" s="191">
        <f>O252*H252</f>
        <v>0</v>
      </c>
      <c r="Q252" s="191">
        <v>0</v>
      </c>
      <c r="R252" s="191">
        <f>Q252*H252</f>
        <v>0</v>
      </c>
      <c r="S252" s="191">
        <v>0</v>
      </c>
      <c r="T252" s="19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3" t="s">
        <v>135</v>
      </c>
      <c r="AT252" s="193" t="s">
        <v>130</v>
      </c>
      <c r="AU252" s="193" t="s">
        <v>84</v>
      </c>
      <c r="AY252" s="13" t="s">
        <v>136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3" t="s">
        <v>23</v>
      </c>
      <c r="BK252" s="194">
        <f>ROUND(I252*H252,2)</f>
        <v>0</v>
      </c>
      <c r="BL252" s="13" t="s">
        <v>135</v>
      </c>
      <c r="BM252" s="193" t="s">
        <v>469</v>
      </c>
    </row>
    <row r="253" s="2" customFormat="1">
      <c r="A253" s="35"/>
      <c r="B253" s="36"/>
      <c r="C253" s="37"/>
      <c r="D253" s="195" t="s">
        <v>138</v>
      </c>
      <c r="E253" s="37"/>
      <c r="F253" s="196" t="s">
        <v>470</v>
      </c>
      <c r="G253" s="37"/>
      <c r="H253" s="37"/>
      <c r="I253" s="197"/>
      <c r="J253" s="37"/>
      <c r="K253" s="37"/>
      <c r="L253" s="41"/>
      <c r="M253" s="198"/>
      <c r="N253" s="199"/>
      <c r="O253" s="81"/>
      <c r="P253" s="81"/>
      <c r="Q253" s="81"/>
      <c r="R253" s="81"/>
      <c r="S253" s="81"/>
      <c r="T253" s="82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3" t="s">
        <v>138</v>
      </c>
      <c r="AU253" s="13" t="s">
        <v>84</v>
      </c>
    </row>
    <row r="254" s="2" customFormat="1" ht="37.8" customHeight="1">
      <c r="A254" s="35"/>
      <c r="B254" s="36"/>
      <c r="C254" s="182" t="s">
        <v>471</v>
      </c>
      <c r="D254" s="182" t="s">
        <v>130</v>
      </c>
      <c r="E254" s="183" t="s">
        <v>472</v>
      </c>
      <c r="F254" s="184" t="s">
        <v>473</v>
      </c>
      <c r="G254" s="185" t="s">
        <v>197</v>
      </c>
      <c r="H254" s="186">
        <v>75</v>
      </c>
      <c r="I254" s="187"/>
      <c r="J254" s="188">
        <f>ROUND(I254*H254,2)</f>
        <v>0</v>
      </c>
      <c r="K254" s="184" t="s">
        <v>134</v>
      </c>
      <c r="L254" s="41"/>
      <c r="M254" s="189" t="s">
        <v>43</v>
      </c>
      <c r="N254" s="190" t="s">
        <v>55</v>
      </c>
      <c r="O254" s="81"/>
      <c r="P254" s="191">
        <f>O254*H254</f>
        <v>0</v>
      </c>
      <c r="Q254" s="191">
        <v>0</v>
      </c>
      <c r="R254" s="191">
        <f>Q254*H254</f>
        <v>0</v>
      </c>
      <c r="S254" s="191">
        <v>0</v>
      </c>
      <c r="T254" s="19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93" t="s">
        <v>135</v>
      </c>
      <c r="AT254" s="193" t="s">
        <v>130</v>
      </c>
      <c r="AU254" s="193" t="s">
        <v>84</v>
      </c>
      <c r="AY254" s="13" t="s">
        <v>136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13" t="s">
        <v>23</v>
      </c>
      <c r="BK254" s="194">
        <f>ROUND(I254*H254,2)</f>
        <v>0</v>
      </c>
      <c r="BL254" s="13" t="s">
        <v>135</v>
      </c>
      <c r="BM254" s="193" t="s">
        <v>474</v>
      </c>
    </row>
    <row r="255" s="2" customFormat="1">
      <c r="A255" s="35"/>
      <c r="B255" s="36"/>
      <c r="C255" s="37"/>
      <c r="D255" s="195" t="s">
        <v>138</v>
      </c>
      <c r="E255" s="37"/>
      <c r="F255" s="196" t="s">
        <v>475</v>
      </c>
      <c r="G255" s="37"/>
      <c r="H255" s="37"/>
      <c r="I255" s="197"/>
      <c r="J255" s="37"/>
      <c r="K255" s="37"/>
      <c r="L255" s="41"/>
      <c r="M255" s="198"/>
      <c r="N255" s="199"/>
      <c r="O255" s="81"/>
      <c r="P255" s="81"/>
      <c r="Q255" s="81"/>
      <c r="R255" s="81"/>
      <c r="S255" s="81"/>
      <c r="T255" s="82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3" t="s">
        <v>138</v>
      </c>
      <c r="AU255" s="13" t="s">
        <v>84</v>
      </c>
    </row>
    <row r="256" s="2" customFormat="1" ht="37.8" customHeight="1">
      <c r="A256" s="35"/>
      <c r="B256" s="36"/>
      <c r="C256" s="182" t="s">
        <v>476</v>
      </c>
      <c r="D256" s="182" t="s">
        <v>130</v>
      </c>
      <c r="E256" s="183" t="s">
        <v>477</v>
      </c>
      <c r="F256" s="184" t="s">
        <v>478</v>
      </c>
      <c r="G256" s="185" t="s">
        <v>197</v>
      </c>
      <c r="H256" s="186">
        <v>15</v>
      </c>
      <c r="I256" s="187"/>
      <c r="J256" s="188">
        <f>ROUND(I256*H256,2)</f>
        <v>0</v>
      </c>
      <c r="K256" s="184" t="s">
        <v>134</v>
      </c>
      <c r="L256" s="41"/>
      <c r="M256" s="189" t="s">
        <v>43</v>
      </c>
      <c r="N256" s="190" t="s">
        <v>55</v>
      </c>
      <c r="O256" s="81"/>
      <c r="P256" s="191">
        <f>O256*H256</f>
        <v>0</v>
      </c>
      <c r="Q256" s="191">
        <v>0</v>
      </c>
      <c r="R256" s="191">
        <f>Q256*H256</f>
        <v>0</v>
      </c>
      <c r="S256" s="191">
        <v>0</v>
      </c>
      <c r="T256" s="19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3" t="s">
        <v>135</v>
      </c>
      <c r="AT256" s="193" t="s">
        <v>130</v>
      </c>
      <c r="AU256" s="193" t="s">
        <v>84</v>
      </c>
      <c r="AY256" s="13" t="s">
        <v>136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13" t="s">
        <v>23</v>
      </c>
      <c r="BK256" s="194">
        <f>ROUND(I256*H256,2)</f>
        <v>0</v>
      </c>
      <c r="BL256" s="13" t="s">
        <v>135</v>
      </c>
      <c r="BM256" s="193" t="s">
        <v>479</v>
      </c>
    </row>
    <row r="257" s="2" customFormat="1">
      <c r="A257" s="35"/>
      <c r="B257" s="36"/>
      <c r="C257" s="37"/>
      <c r="D257" s="195" t="s">
        <v>138</v>
      </c>
      <c r="E257" s="37"/>
      <c r="F257" s="196" t="s">
        <v>480</v>
      </c>
      <c r="G257" s="37"/>
      <c r="H257" s="37"/>
      <c r="I257" s="197"/>
      <c r="J257" s="37"/>
      <c r="K257" s="37"/>
      <c r="L257" s="41"/>
      <c r="M257" s="198"/>
      <c r="N257" s="199"/>
      <c r="O257" s="81"/>
      <c r="P257" s="81"/>
      <c r="Q257" s="81"/>
      <c r="R257" s="81"/>
      <c r="S257" s="81"/>
      <c r="T257" s="82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3" t="s">
        <v>138</v>
      </c>
      <c r="AU257" s="13" t="s">
        <v>84</v>
      </c>
    </row>
    <row r="258" s="2" customFormat="1" ht="16.5" customHeight="1">
      <c r="A258" s="35"/>
      <c r="B258" s="36"/>
      <c r="C258" s="182" t="s">
        <v>481</v>
      </c>
      <c r="D258" s="182" t="s">
        <v>130</v>
      </c>
      <c r="E258" s="183" t="s">
        <v>482</v>
      </c>
      <c r="F258" s="184" t="s">
        <v>483</v>
      </c>
      <c r="G258" s="185" t="s">
        <v>207</v>
      </c>
      <c r="H258" s="186">
        <v>90</v>
      </c>
      <c r="I258" s="187"/>
      <c r="J258" s="188">
        <f>ROUND(I258*H258,2)</f>
        <v>0</v>
      </c>
      <c r="K258" s="184" t="s">
        <v>134</v>
      </c>
      <c r="L258" s="41"/>
      <c r="M258" s="189" t="s">
        <v>43</v>
      </c>
      <c r="N258" s="190" t="s">
        <v>55</v>
      </c>
      <c r="O258" s="81"/>
      <c r="P258" s="191">
        <f>O258*H258</f>
        <v>0</v>
      </c>
      <c r="Q258" s="191">
        <v>0</v>
      </c>
      <c r="R258" s="191">
        <f>Q258*H258</f>
        <v>0</v>
      </c>
      <c r="S258" s="191">
        <v>0</v>
      </c>
      <c r="T258" s="19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3" t="s">
        <v>135</v>
      </c>
      <c r="AT258" s="193" t="s">
        <v>130</v>
      </c>
      <c r="AU258" s="193" t="s">
        <v>84</v>
      </c>
      <c r="AY258" s="13" t="s">
        <v>136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13" t="s">
        <v>23</v>
      </c>
      <c r="BK258" s="194">
        <f>ROUND(I258*H258,2)</f>
        <v>0</v>
      </c>
      <c r="BL258" s="13" t="s">
        <v>135</v>
      </c>
      <c r="BM258" s="193" t="s">
        <v>484</v>
      </c>
    </row>
    <row r="259" s="2" customFormat="1">
      <c r="A259" s="35"/>
      <c r="B259" s="36"/>
      <c r="C259" s="37"/>
      <c r="D259" s="195" t="s">
        <v>138</v>
      </c>
      <c r="E259" s="37"/>
      <c r="F259" s="196" t="s">
        <v>485</v>
      </c>
      <c r="G259" s="37"/>
      <c r="H259" s="37"/>
      <c r="I259" s="197"/>
      <c r="J259" s="37"/>
      <c r="K259" s="37"/>
      <c r="L259" s="41"/>
      <c r="M259" s="198"/>
      <c r="N259" s="199"/>
      <c r="O259" s="81"/>
      <c r="P259" s="81"/>
      <c r="Q259" s="81"/>
      <c r="R259" s="81"/>
      <c r="S259" s="81"/>
      <c r="T259" s="82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3" t="s">
        <v>138</v>
      </c>
      <c r="AU259" s="13" t="s">
        <v>84</v>
      </c>
    </row>
    <row r="260" s="2" customFormat="1" ht="16.5" customHeight="1">
      <c r="A260" s="35"/>
      <c r="B260" s="36"/>
      <c r="C260" s="182" t="s">
        <v>486</v>
      </c>
      <c r="D260" s="182" t="s">
        <v>130</v>
      </c>
      <c r="E260" s="183" t="s">
        <v>487</v>
      </c>
      <c r="F260" s="184" t="s">
        <v>488</v>
      </c>
      <c r="G260" s="185" t="s">
        <v>207</v>
      </c>
      <c r="H260" s="186">
        <v>120</v>
      </c>
      <c r="I260" s="187"/>
      <c r="J260" s="188">
        <f>ROUND(I260*H260,2)</f>
        <v>0</v>
      </c>
      <c r="K260" s="184" t="s">
        <v>134</v>
      </c>
      <c r="L260" s="41"/>
      <c r="M260" s="189" t="s">
        <v>43</v>
      </c>
      <c r="N260" s="190" t="s">
        <v>55</v>
      </c>
      <c r="O260" s="81"/>
      <c r="P260" s="191">
        <f>O260*H260</f>
        <v>0</v>
      </c>
      <c r="Q260" s="191">
        <v>0</v>
      </c>
      <c r="R260" s="191">
        <f>Q260*H260</f>
        <v>0</v>
      </c>
      <c r="S260" s="191">
        <v>0</v>
      </c>
      <c r="T260" s="19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3" t="s">
        <v>135</v>
      </c>
      <c r="AT260" s="193" t="s">
        <v>130</v>
      </c>
      <c r="AU260" s="193" t="s">
        <v>84</v>
      </c>
      <c r="AY260" s="13" t="s">
        <v>136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13" t="s">
        <v>23</v>
      </c>
      <c r="BK260" s="194">
        <f>ROUND(I260*H260,2)</f>
        <v>0</v>
      </c>
      <c r="BL260" s="13" t="s">
        <v>135</v>
      </c>
      <c r="BM260" s="193" t="s">
        <v>489</v>
      </c>
    </row>
    <row r="261" s="2" customFormat="1">
      <c r="A261" s="35"/>
      <c r="B261" s="36"/>
      <c r="C261" s="37"/>
      <c r="D261" s="195" t="s">
        <v>138</v>
      </c>
      <c r="E261" s="37"/>
      <c r="F261" s="196" t="s">
        <v>490</v>
      </c>
      <c r="G261" s="37"/>
      <c r="H261" s="37"/>
      <c r="I261" s="197"/>
      <c r="J261" s="37"/>
      <c r="K261" s="37"/>
      <c r="L261" s="41"/>
      <c r="M261" s="198"/>
      <c r="N261" s="199"/>
      <c r="O261" s="81"/>
      <c r="P261" s="81"/>
      <c r="Q261" s="81"/>
      <c r="R261" s="81"/>
      <c r="S261" s="81"/>
      <c r="T261" s="82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3" t="s">
        <v>138</v>
      </c>
      <c r="AU261" s="13" t="s">
        <v>84</v>
      </c>
    </row>
    <row r="262" s="2" customFormat="1" ht="21.75" customHeight="1">
      <c r="A262" s="35"/>
      <c r="B262" s="36"/>
      <c r="C262" s="182" t="s">
        <v>491</v>
      </c>
      <c r="D262" s="182" t="s">
        <v>130</v>
      </c>
      <c r="E262" s="183" t="s">
        <v>492</v>
      </c>
      <c r="F262" s="184" t="s">
        <v>493</v>
      </c>
      <c r="G262" s="185" t="s">
        <v>207</v>
      </c>
      <c r="H262" s="186">
        <v>210</v>
      </c>
      <c r="I262" s="187"/>
      <c r="J262" s="188">
        <f>ROUND(I262*H262,2)</f>
        <v>0</v>
      </c>
      <c r="K262" s="184" t="s">
        <v>134</v>
      </c>
      <c r="L262" s="41"/>
      <c r="M262" s="189" t="s">
        <v>43</v>
      </c>
      <c r="N262" s="190" t="s">
        <v>55</v>
      </c>
      <c r="O262" s="81"/>
      <c r="P262" s="191">
        <f>O262*H262</f>
        <v>0</v>
      </c>
      <c r="Q262" s="191">
        <v>0</v>
      </c>
      <c r="R262" s="191">
        <f>Q262*H262</f>
        <v>0</v>
      </c>
      <c r="S262" s="191">
        <v>0</v>
      </c>
      <c r="T262" s="19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3" t="s">
        <v>135</v>
      </c>
      <c r="AT262" s="193" t="s">
        <v>130</v>
      </c>
      <c r="AU262" s="193" t="s">
        <v>84</v>
      </c>
      <c r="AY262" s="13" t="s">
        <v>136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13" t="s">
        <v>23</v>
      </c>
      <c r="BK262" s="194">
        <f>ROUND(I262*H262,2)</f>
        <v>0</v>
      </c>
      <c r="BL262" s="13" t="s">
        <v>135</v>
      </c>
      <c r="BM262" s="193" t="s">
        <v>494</v>
      </c>
    </row>
    <row r="263" s="2" customFormat="1">
      <c r="A263" s="35"/>
      <c r="B263" s="36"/>
      <c r="C263" s="37"/>
      <c r="D263" s="195" t="s">
        <v>138</v>
      </c>
      <c r="E263" s="37"/>
      <c r="F263" s="196" t="s">
        <v>495</v>
      </c>
      <c r="G263" s="37"/>
      <c r="H263" s="37"/>
      <c r="I263" s="197"/>
      <c r="J263" s="37"/>
      <c r="K263" s="37"/>
      <c r="L263" s="41"/>
      <c r="M263" s="198"/>
      <c r="N263" s="199"/>
      <c r="O263" s="81"/>
      <c r="P263" s="81"/>
      <c r="Q263" s="81"/>
      <c r="R263" s="81"/>
      <c r="S263" s="81"/>
      <c r="T263" s="82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3" t="s">
        <v>138</v>
      </c>
      <c r="AU263" s="13" t="s">
        <v>84</v>
      </c>
    </row>
    <row r="264" s="2" customFormat="1" ht="16.5" customHeight="1">
      <c r="A264" s="35"/>
      <c r="B264" s="36"/>
      <c r="C264" s="182" t="s">
        <v>496</v>
      </c>
      <c r="D264" s="182" t="s">
        <v>130</v>
      </c>
      <c r="E264" s="183" t="s">
        <v>497</v>
      </c>
      <c r="F264" s="184" t="s">
        <v>498</v>
      </c>
      <c r="G264" s="185" t="s">
        <v>207</v>
      </c>
      <c r="H264" s="186">
        <v>60</v>
      </c>
      <c r="I264" s="187"/>
      <c r="J264" s="188">
        <f>ROUND(I264*H264,2)</f>
        <v>0</v>
      </c>
      <c r="K264" s="184" t="s">
        <v>134</v>
      </c>
      <c r="L264" s="41"/>
      <c r="M264" s="189" t="s">
        <v>43</v>
      </c>
      <c r="N264" s="190" t="s">
        <v>55</v>
      </c>
      <c r="O264" s="81"/>
      <c r="P264" s="191">
        <f>O264*H264</f>
        <v>0</v>
      </c>
      <c r="Q264" s="191">
        <v>0</v>
      </c>
      <c r="R264" s="191">
        <f>Q264*H264</f>
        <v>0</v>
      </c>
      <c r="S264" s="191">
        <v>0</v>
      </c>
      <c r="T264" s="19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3" t="s">
        <v>135</v>
      </c>
      <c r="AT264" s="193" t="s">
        <v>130</v>
      </c>
      <c r="AU264" s="193" t="s">
        <v>84</v>
      </c>
      <c r="AY264" s="13" t="s">
        <v>136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13" t="s">
        <v>23</v>
      </c>
      <c r="BK264" s="194">
        <f>ROUND(I264*H264,2)</f>
        <v>0</v>
      </c>
      <c r="BL264" s="13" t="s">
        <v>135</v>
      </c>
      <c r="BM264" s="193" t="s">
        <v>499</v>
      </c>
    </row>
    <row r="265" s="2" customFormat="1">
      <c r="A265" s="35"/>
      <c r="B265" s="36"/>
      <c r="C265" s="37"/>
      <c r="D265" s="195" t="s">
        <v>138</v>
      </c>
      <c r="E265" s="37"/>
      <c r="F265" s="196" t="s">
        <v>500</v>
      </c>
      <c r="G265" s="37"/>
      <c r="H265" s="37"/>
      <c r="I265" s="197"/>
      <c r="J265" s="37"/>
      <c r="K265" s="37"/>
      <c r="L265" s="41"/>
      <c r="M265" s="198"/>
      <c r="N265" s="199"/>
      <c r="O265" s="81"/>
      <c r="P265" s="81"/>
      <c r="Q265" s="81"/>
      <c r="R265" s="81"/>
      <c r="S265" s="81"/>
      <c r="T265" s="82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3" t="s">
        <v>138</v>
      </c>
      <c r="AU265" s="13" t="s">
        <v>84</v>
      </c>
    </row>
    <row r="266" s="2" customFormat="1" ht="16.5" customHeight="1">
      <c r="A266" s="35"/>
      <c r="B266" s="36"/>
      <c r="C266" s="182" t="s">
        <v>501</v>
      </c>
      <c r="D266" s="182" t="s">
        <v>130</v>
      </c>
      <c r="E266" s="183" t="s">
        <v>502</v>
      </c>
      <c r="F266" s="184" t="s">
        <v>503</v>
      </c>
      <c r="G266" s="185" t="s">
        <v>207</v>
      </c>
      <c r="H266" s="186">
        <v>18</v>
      </c>
      <c r="I266" s="187"/>
      <c r="J266" s="188">
        <f>ROUND(I266*H266,2)</f>
        <v>0</v>
      </c>
      <c r="K266" s="184" t="s">
        <v>134</v>
      </c>
      <c r="L266" s="41"/>
      <c r="M266" s="189" t="s">
        <v>43</v>
      </c>
      <c r="N266" s="190" t="s">
        <v>55</v>
      </c>
      <c r="O266" s="81"/>
      <c r="P266" s="191">
        <f>O266*H266</f>
        <v>0</v>
      </c>
      <c r="Q266" s="191">
        <v>0</v>
      </c>
      <c r="R266" s="191">
        <f>Q266*H266</f>
        <v>0</v>
      </c>
      <c r="S266" s="191">
        <v>0</v>
      </c>
      <c r="T266" s="19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3" t="s">
        <v>135</v>
      </c>
      <c r="AT266" s="193" t="s">
        <v>130</v>
      </c>
      <c r="AU266" s="193" t="s">
        <v>84</v>
      </c>
      <c r="AY266" s="13" t="s">
        <v>136</v>
      </c>
      <c r="BE266" s="194">
        <f>IF(N266="základní",J266,0)</f>
        <v>0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13" t="s">
        <v>23</v>
      </c>
      <c r="BK266" s="194">
        <f>ROUND(I266*H266,2)</f>
        <v>0</v>
      </c>
      <c r="BL266" s="13" t="s">
        <v>135</v>
      </c>
      <c r="BM266" s="193" t="s">
        <v>504</v>
      </c>
    </row>
    <row r="267" s="2" customFormat="1">
      <c r="A267" s="35"/>
      <c r="B267" s="36"/>
      <c r="C267" s="37"/>
      <c r="D267" s="195" t="s">
        <v>138</v>
      </c>
      <c r="E267" s="37"/>
      <c r="F267" s="196" t="s">
        <v>505</v>
      </c>
      <c r="G267" s="37"/>
      <c r="H267" s="37"/>
      <c r="I267" s="197"/>
      <c r="J267" s="37"/>
      <c r="K267" s="37"/>
      <c r="L267" s="41"/>
      <c r="M267" s="198"/>
      <c r="N267" s="199"/>
      <c r="O267" s="81"/>
      <c r="P267" s="81"/>
      <c r="Q267" s="81"/>
      <c r="R267" s="81"/>
      <c r="S267" s="81"/>
      <c r="T267" s="82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3" t="s">
        <v>138</v>
      </c>
      <c r="AU267" s="13" t="s">
        <v>84</v>
      </c>
    </row>
    <row r="268" s="2" customFormat="1" ht="21.75" customHeight="1">
      <c r="A268" s="35"/>
      <c r="B268" s="36"/>
      <c r="C268" s="182" t="s">
        <v>506</v>
      </c>
      <c r="D268" s="182" t="s">
        <v>130</v>
      </c>
      <c r="E268" s="183" t="s">
        <v>507</v>
      </c>
      <c r="F268" s="184" t="s">
        <v>508</v>
      </c>
      <c r="G268" s="185" t="s">
        <v>207</v>
      </c>
      <c r="H268" s="186">
        <v>300</v>
      </c>
      <c r="I268" s="187"/>
      <c r="J268" s="188">
        <f>ROUND(I268*H268,2)</f>
        <v>0</v>
      </c>
      <c r="K268" s="184" t="s">
        <v>134</v>
      </c>
      <c r="L268" s="41"/>
      <c r="M268" s="189" t="s">
        <v>43</v>
      </c>
      <c r="N268" s="190" t="s">
        <v>55</v>
      </c>
      <c r="O268" s="81"/>
      <c r="P268" s="191">
        <f>O268*H268</f>
        <v>0</v>
      </c>
      <c r="Q268" s="191">
        <v>0</v>
      </c>
      <c r="R268" s="191">
        <f>Q268*H268</f>
        <v>0</v>
      </c>
      <c r="S268" s="191">
        <v>0</v>
      </c>
      <c r="T268" s="19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3" t="s">
        <v>135</v>
      </c>
      <c r="AT268" s="193" t="s">
        <v>130</v>
      </c>
      <c r="AU268" s="193" t="s">
        <v>84</v>
      </c>
      <c r="AY268" s="13" t="s">
        <v>136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13" t="s">
        <v>23</v>
      </c>
      <c r="BK268" s="194">
        <f>ROUND(I268*H268,2)</f>
        <v>0</v>
      </c>
      <c r="BL268" s="13" t="s">
        <v>135</v>
      </c>
      <c r="BM268" s="193" t="s">
        <v>509</v>
      </c>
    </row>
    <row r="269" s="2" customFormat="1">
      <c r="A269" s="35"/>
      <c r="B269" s="36"/>
      <c r="C269" s="37"/>
      <c r="D269" s="195" t="s">
        <v>138</v>
      </c>
      <c r="E269" s="37"/>
      <c r="F269" s="196" t="s">
        <v>510</v>
      </c>
      <c r="G269" s="37"/>
      <c r="H269" s="37"/>
      <c r="I269" s="197"/>
      <c r="J269" s="37"/>
      <c r="K269" s="37"/>
      <c r="L269" s="41"/>
      <c r="M269" s="198"/>
      <c r="N269" s="199"/>
      <c r="O269" s="81"/>
      <c r="P269" s="81"/>
      <c r="Q269" s="81"/>
      <c r="R269" s="81"/>
      <c r="S269" s="81"/>
      <c r="T269" s="82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3" t="s">
        <v>138</v>
      </c>
      <c r="AU269" s="13" t="s">
        <v>84</v>
      </c>
    </row>
    <row r="270" s="2" customFormat="1" ht="16.5" customHeight="1">
      <c r="A270" s="35"/>
      <c r="B270" s="36"/>
      <c r="C270" s="182" t="s">
        <v>511</v>
      </c>
      <c r="D270" s="182" t="s">
        <v>130</v>
      </c>
      <c r="E270" s="183" t="s">
        <v>512</v>
      </c>
      <c r="F270" s="184" t="s">
        <v>513</v>
      </c>
      <c r="G270" s="185" t="s">
        <v>514</v>
      </c>
      <c r="H270" s="186">
        <v>30</v>
      </c>
      <c r="I270" s="187"/>
      <c r="J270" s="188">
        <f>ROUND(I270*H270,2)</f>
        <v>0</v>
      </c>
      <c r="K270" s="184" t="s">
        <v>134</v>
      </c>
      <c r="L270" s="41"/>
      <c r="M270" s="189" t="s">
        <v>43</v>
      </c>
      <c r="N270" s="190" t="s">
        <v>55</v>
      </c>
      <c r="O270" s="81"/>
      <c r="P270" s="191">
        <f>O270*H270</f>
        <v>0</v>
      </c>
      <c r="Q270" s="191">
        <v>0</v>
      </c>
      <c r="R270" s="191">
        <f>Q270*H270</f>
        <v>0</v>
      </c>
      <c r="S270" s="191">
        <v>0</v>
      </c>
      <c r="T270" s="192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3" t="s">
        <v>135</v>
      </c>
      <c r="AT270" s="193" t="s">
        <v>130</v>
      </c>
      <c r="AU270" s="193" t="s">
        <v>84</v>
      </c>
      <c r="AY270" s="13" t="s">
        <v>136</v>
      </c>
      <c r="BE270" s="194">
        <f>IF(N270="základní",J270,0)</f>
        <v>0</v>
      </c>
      <c r="BF270" s="194">
        <f>IF(N270="snížená",J270,0)</f>
        <v>0</v>
      </c>
      <c r="BG270" s="194">
        <f>IF(N270="zákl. přenesená",J270,0)</f>
        <v>0</v>
      </c>
      <c r="BH270" s="194">
        <f>IF(N270="sníž. přenesená",J270,0)</f>
        <v>0</v>
      </c>
      <c r="BI270" s="194">
        <f>IF(N270="nulová",J270,0)</f>
        <v>0</v>
      </c>
      <c r="BJ270" s="13" t="s">
        <v>23</v>
      </c>
      <c r="BK270" s="194">
        <f>ROUND(I270*H270,2)</f>
        <v>0</v>
      </c>
      <c r="BL270" s="13" t="s">
        <v>135</v>
      </c>
      <c r="BM270" s="193" t="s">
        <v>515</v>
      </c>
    </row>
    <row r="271" s="2" customFormat="1">
      <c r="A271" s="35"/>
      <c r="B271" s="36"/>
      <c r="C271" s="37"/>
      <c r="D271" s="195" t="s">
        <v>138</v>
      </c>
      <c r="E271" s="37"/>
      <c r="F271" s="196" t="s">
        <v>516</v>
      </c>
      <c r="G271" s="37"/>
      <c r="H271" s="37"/>
      <c r="I271" s="197"/>
      <c r="J271" s="37"/>
      <c r="K271" s="37"/>
      <c r="L271" s="41"/>
      <c r="M271" s="198"/>
      <c r="N271" s="199"/>
      <c r="O271" s="81"/>
      <c r="P271" s="81"/>
      <c r="Q271" s="81"/>
      <c r="R271" s="81"/>
      <c r="S271" s="81"/>
      <c r="T271" s="82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3" t="s">
        <v>138</v>
      </c>
      <c r="AU271" s="13" t="s">
        <v>84</v>
      </c>
    </row>
    <row r="272" s="2" customFormat="1" ht="16.5" customHeight="1">
      <c r="A272" s="35"/>
      <c r="B272" s="36"/>
      <c r="C272" s="201" t="s">
        <v>517</v>
      </c>
      <c r="D272" s="201" t="s">
        <v>518</v>
      </c>
      <c r="E272" s="202" t="s">
        <v>519</v>
      </c>
      <c r="F272" s="203" t="s">
        <v>520</v>
      </c>
      <c r="G272" s="204" t="s">
        <v>521</v>
      </c>
      <c r="H272" s="205">
        <v>60</v>
      </c>
      <c r="I272" s="206"/>
      <c r="J272" s="207">
        <f>ROUND(I272*H272,2)</f>
        <v>0</v>
      </c>
      <c r="K272" s="203" t="s">
        <v>134</v>
      </c>
      <c r="L272" s="208"/>
      <c r="M272" s="209" t="s">
        <v>43</v>
      </c>
      <c r="N272" s="210" t="s">
        <v>55</v>
      </c>
      <c r="O272" s="81"/>
      <c r="P272" s="191">
        <f>O272*H272</f>
        <v>0</v>
      </c>
      <c r="Q272" s="191">
        <v>0.001</v>
      </c>
      <c r="R272" s="191">
        <f>Q272*H272</f>
        <v>0.059999999999999998</v>
      </c>
      <c r="S272" s="191">
        <v>0</v>
      </c>
      <c r="T272" s="192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3" t="s">
        <v>169</v>
      </c>
      <c r="AT272" s="193" t="s">
        <v>518</v>
      </c>
      <c r="AU272" s="193" t="s">
        <v>84</v>
      </c>
      <c r="AY272" s="13" t="s">
        <v>136</v>
      </c>
      <c r="BE272" s="194">
        <f>IF(N272="základní",J272,0)</f>
        <v>0</v>
      </c>
      <c r="BF272" s="194">
        <f>IF(N272="snížená",J272,0)</f>
        <v>0</v>
      </c>
      <c r="BG272" s="194">
        <f>IF(N272="zákl. přenesená",J272,0)</f>
        <v>0</v>
      </c>
      <c r="BH272" s="194">
        <f>IF(N272="sníž. přenesená",J272,0)</f>
        <v>0</v>
      </c>
      <c r="BI272" s="194">
        <f>IF(N272="nulová",J272,0)</f>
        <v>0</v>
      </c>
      <c r="BJ272" s="13" t="s">
        <v>23</v>
      </c>
      <c r="BK272" s="194">
        <f>ROUND(I272*H272,2)</f>
        <v>0</v>
      </c>
      <c r="BL272" s="13" t="s">
        <v>135</v>
      </c>
      <c r="BM272" s="193" t="s">
        <v>522</v>
      </c>
    </row>
    <row r="273" s="2" customFormat="1">
      <c r="A273" s="35"/>
      <c r="B273" s="36"/>
      <c r="C273" s="37"/>
      <c r="D273" s="195" t="s">
        <v>138</v>
      </c>
      <c r="E273" s="37"/>
      <c r="F273" s="196" t="s">
        <v>520</v>
      </c>
      <c r="G273" s="37"/>
      <c r="H273" s="37"/>
      <c r="I273" s="197"/>
      <c r="J273" s="37"/>
      <c r="K273" s="37"/>
      <c r="L273" s="41"/>
      <c r="M273" s="198"/>
      <c r="N273" s="199"/>
      <c r="O273" s="81"/>
      <c r="P273" s="81"/>
      <c r="Q273" s="81"/>
      <c r="R273" s="81"/>
      <c r="S273" s="81"/>
      <c r="T273" s="82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3" t="s">
        <v>138</v>
      </c>
      <c r="AU273" s="13" t="s">
        <v>84</v>
      </c>
    </row>
    <row r="274" s="2" customFormat="1" ht="16.5" customHeight="1">
      <c r="A274" s="35"/>
      <c r="B274" s="36"/>
      <c r="C274" s="201" t="s">
        <v>523</v>
      </c>
      <c r="D274" s="201" t="s">
        <v>518</v>
      </c>
      <c r="E274" s="202" t="s">
        <v>524</v>
      </c>
      <c r="F274" s="203" t="s">
        <v>525</v>
      </c>
      <c r="G274" s="204" t="s">
        <v>521</v>
      </c>
      <c r="H274" s="205">
        <v>30</v>
      </c>
      <c r="I274" s="206"/>
      <c r="J274" s="207">
        <f>ROUND(I274*H274,2)</f>
        <v>0</v>
      </c>
      <c r="K274" s="203" t="s">
        <v>134</v>
      </c>
      <c r="L274" s="208"/>
      <c r="M274" s="209" t="s">
        <v>43</v>
      </c>
      <c r="N274" s="210" t="s">
        <v>55</v>
      </c>
      <c r="O274" s="81"/>
      <c r="P274" s="191">
        <f>O274*H274</f>
        <v>0</v>
      </c>
      <c r="Q274" s="191">
        <v>0.001</v>
      </c>
      <c r="R274" s="191">
        <f>Q274*H274</f>
        <v>0.029999999999999999</v>
      </c>
      <c r="S274" s="191">
        <v>0</v>
      </c>
      <c r="T274" s="19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3" t="s">
        <v>169</v>
      </c>
      <c r="AT274" s="193" t="s">
        <v>518</v>
      </c>
      <c r="AU274" s="193" t="s">
        <v>84</v>
      </c>
      <c r="AY274" s="13" t="s">
        <v>136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13" t="s">
        <v>23</v>
      </c>
      <c r="BK274" s="194">
        <f>ROUND(I274*H274,2)</f>
        <v>0</v>
      </c>
      <c r="BL274" s="13" t="s">
        <v>135</v>
      </c>
      <c r="BM274" s="193" t="s">
        <v>526</v>
      </c>
    </row>
    <row r="275" s="2" customFormat="1">
      <c r="A275" s="35"/>
      <c r="B275" s="36"/>
      <c r="C275" s="37"/>
      <c r="D275" s="195" t="s">
        <v>138</v>
      </c>
      <c r="E275" s="37"/>
      <c r="F275" s="196" t="s">
        <v>525</v>
      </c>
      <c r="G275" s="37"/>
      <c r="H275" s="37"/>
      <c r="I275" s="197"/>
      <c r="J275" s="37"/>
      <c r="K275" s="37"/>
      <c r="L275" s="41"/>
      <c r="M275" s="198"/>
      <c r="N275" s="199"/>
      <c r="O275" s="81"/>
      <c r="P275" s="81"/>
      <c r="Q275" s="81"/>
      <c r="R275" s="81"/>
      <c r="S275" s="81"/>
      <c r="T275" s="82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3" t="s">
        <v>138</v>
      </c>
      <c r="AU275" s="13" t="s">
        <v>84</v>
      </c>
    </row>
    <row r="276" s="2" customFormat="1" ht="16.5" customHeight="1">
      <c r="A276" s="35"/>
      <c r="B276" s="36"/>
      <c r="C276" s="201" t="s">
        <v>527</v>
      </c>
      <c r="D276" s="201" t="s">
        <v>518</v>
      </c>
      <c r="E276" s="202" t="s">
        <v>528</v>
      </c>
      <c r="F276" s="203" t="s">
        <v>529</v>
      </c>
      <c r="G276" s="204" t="s">
        <v>521</v>
      </c>
      <c r="H276" s="205">
        <v>60</v>
      </c>
      <c r="I276" s="206"/>
      <c r="J276" s="207">
        <f>ROUND(I276*H276,2)</f>
        <v>0</v>
      </c>
      <c r="K276" s="203" t="s">
        <v>134</v>
      </c>
      <c r="L276" s="208"/>
      <c r="M276" s="209" t="s">
        <v>43</v>
      </c>
      <c r="N276" s="210" t="s">
        <v>55</v>
      </c>
      <c r="O276" s="81"/>
      <c r="P276" s="191">
        <f>O276*H276</f>
        <v>0</v>
      </c>
      <c r="Q276" s="191">
        <v>0.001</v>
      </c>
      <c r="R276" s="191">
        <f>Q276*H276</f>
        <v>0.059999999999999998</v>
      </c>
      <c r="S276" s="191">
        <v>0</v>
      </c>
      <c r="T276" s="192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93" t="s">
        <v>169</v>
      </c>
      <c r="AT276" s="193" t="s">
        <v>518</v>
      </c>
      <c r="AU276" s="193" t="s">
        <v>84</v>
      </c>
      <c r="AY276" s="13" t="s">
        <v>136</v>
      </c>
      <c r="BE276" s="194">
        <f>IF(N276="základní",J276,0)</f>
        <v>0</v>
      </c>
      <c r="BF276" s="194">
        <f>IF(N276="snížená",J276,0)</f>
        <v>0</v>
      </c>
      <c r="BG276" s="194">
        <f>IF(N276="zákl. přenesená",J276,0)</f>
        <v>0</v>
      </c>
      <c r="BH276" s="194">
        <f>IF(N276="sníž. přenesená",J276,0)</f>
        <v>0</v>
      </c>
      <c r="BI276" s="194">
        <f>IF(N276="nulová",J276,0)</f>
        <v>0</v>
      </c>
      <c r="BJ276" s="13" t="s">
        <v>23</v>
      </c>
      <c r="BK276" s="194">
        <f>ROUND(I276*H276,2)</f>
        <v>0</v>
      </c>
      <c r="BL276" s="13" t="s">
        <v>135</v>
      </c>
      <c r="BM276" s="193" t="s">
        <v>530</v>
      </c>
    </row>
    <row r="277" s="2" customFormat="1">
      <c r="A277" s="35"/>
      <c r="B277" s="36"/>
      <c r="C277" s="37"/>
      <c r="D277" s="195" t="s">
        <v>138</v>
      </c>
      <c r="E277" s="37"/>
      <c r="F277" s="196" t="s">
        <v>529</v>
      </c>
      <c r="G277" s="37"/>
      <c r="H277" s="37"/>
      <c r="I277" s="197"/>
      <c r="J277" s="37"/>
      <c r="K277" s="37"/>
      <c r="L277" s="41"/>
      <c r="M277" s="198"/>
      <c r="N277" s="199"/>
      <c r="O277" s="81"/>
      <c r="P277" s="81"/>
      <c r="Q277" s="81"/>
      <c r="R277" s="81"/>
      <c r="S277" s="81"/>
      <c r="T277" s="82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3" t="s">
        <v>138</v>
      </c>
      <c r="AU277" s="13" t="s">
        <v>84</v>
      </c>
    </row>
    <row r="278" s="2" customFormat="1" ht="16.5" customHeight="1">
      <c r="A278" s="35"/>
      <c r="B278" s="36"/>
      <c r="C278" s="201" t="s">
        <v>531</v>
      </c>
      <c r="D278" s="201" t="s">
        <v>518</v>
      </c>
      <c r="E278" s="202" t="s">
        <v>532</v>
      </c>
      <c r="F278" s="203" t="s">
        <v>533</v>
      </c>
      <c r="G278" s="204" t="s">
        <v>521</v>
      </c>
      <c r="H278" s="205">
        <v>1</v>
      </c>
      <c r="I278" s="206"/>
      <c r="J278" s="207">
        <f>ROUND(I278*H278,2)</f>
        <v>0</v>
      </c>
      <c r="K278" s="203" t="s">
        <v>134</v>
      </c>
      <c r="L278" s="208"/>
      <c r="M278" s="209" t="s">
        <v>43</v>
      </c>
      <c r="N278" s="210" t="s">
        <v>55</v>
      </c>
      <c r="O278" s="81"/>
      <c r="P278" s="191">
        <f>O278*H278</f>
        <v>0</v>
      </c>
      <c r="Q278" s="191">
        <v>0.001</v>
      </c>
      <c r="R278" s="191">
        <f>Q278*H278</f>
        <v>0.001</v>
      </c>
      <c r="S278" s="191">
        <v>0</v>
      </c>
      <c r="T278" s="192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3" t="s">
        <v>169</v>
      </c>
      <c r="AT278" s="193" t="s">
        <v>518</v>
      </c>
      <c r="AU278" s="193" t="s">
        <v>84</v>
      </c>
      <c r="AY278" s="13" t="s">
        <v>136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13" t="s">
        <v>23</v>
      </c>
      <c r="BK278" s="194">
        <f>ROUND(I278*H278,2)</f>
        <v>0</v>
      </c>
      <c r="BL278" s="13" t="s">
        <v>135</v>
      </c>
      <c r="BM278" s="193" t="s">
        <v>534</v>
      </c>
    </row>
    <row r="279" s="2" customFormat="1">
      <c r="A279" s="35"/>
      <c r="B279" s="36"/>
      <c r="C279" s="37"/>
      <c r="D279" s="195" t="s">
        <v>138</v>
      </c>
      <c r="E279" s="37"/>
      <c r="F279" s="196" t="s">
        <v>533</v>
      </c>
      <c r="G279" s="37"/>
      <c r="H279" s="37"/>
      <c r="I279" s="197"/>
      <c r="J279" s="37"/>
      <c r="K279" s="37"/>
      <c r="L279" s="41"/>
      <c r="M279" s="198"/>
      <c r="N279" s="199"/>
      <c r="O279" s="81"/>
      <c r="P279" s="81"/>
      <c r="Q279" s="81"/>
      <c r="R279" s="81"/>
      <c r="S279" s="81"/>
      <c r="T279" s="82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3" t="s">
        <v>138</v>
      </c>
      <c r="AU279" s="13" t="s">
        <v>84</v>
      </c>
    </row>
    <row r="280" s="2" customFormat="1" ht="16.5" customHeight="1">
      <c r="A280" s="35"/>
      <c r="B280" s="36"/>
      <c r="C280" s="201" t="s">
        <v>535</v>
      </c>
      <c r="D280" s="201" t="s">
        <v>518</v>
      </c>
      <c r="E280" s="202" t="s">
        <v>536</v>
      </c>
      <c r="F280" s="203" t="s">
        <v>537</v>
      </c>
      <c r="G280" s="204" t="s">
        <v>207</v>
      </c>
      <c r="H280" s="205">
        <v>1</v>
      </c>
      <c r="I280" s="206"/>
      <c r="J280" s="207">
        <f>ROUND(I280*H280,2)</f>
        <v>0</v>
      </c>
      <c r="K280" s="203" t="s">
        <v>538</v>
      </c>
      <c r="L280" s="208"/>
      <c r="M280" s="209" t="s">
        <v>43</v>
      </c>
      <c r="N280" s="210" t="s">
        <v>55</v>
      </c>
      <c r="O280" s="81"/>
      <c r="P280" s="191">
        <f>O280*H280</f>
        <v>0</v>
      </c>
      <c r="Q280" s="191">
        <v>0.0089999999999999993</v>
      </c>
      <c r="R280" s="191">
        <f>Q280*H280</f>
        <v>0.0089999999999999993</v>
      </c>
      <c r="S280" s="191">
        <v>0</v>
      </c>
      <c r="T280" s="192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3" t="s">
        <v>169</v>
      </c>
      <c r="AT280" s="193" t="s">
        <v>518</v>
      </c>
      <c r="AU280" s="193" t="s">
        <v>84</v>
      </c>
      <c r="AY280" s="13" t="s">
        <v>136</v>
      </c>
      <c r="BE280" s="194">
        <f>IF(N280="základní",J280,0)</f>
        <v>0</v>
      </c>
      <c r="BF280" s="194">
        <f>IF(N280="snížená",J280,0)</f>
        <v>0</v>
      </c>
      <c r="BG280" s="194">
        <f>IF(N280="zákl. přenesená",J280,0)</f>
        <v>0</v>
      </c>
      <c r="BH280" s="194">
        <f>IF(N280="sníž. přenesená",J280,0)</f>
        <v>0</v>
      </c>
      <c r="BI280" s="194">
        <f>IF(N280="nulová",J280,0)</f>
        <v>0</v>
      </c>
      <c r="BJ280" s="13" t="s">
        <v>23</v>
      </c>
      <c r="BK280" s="194">
        <f>ROUND(I280*H280,2)</f>
        <v>0</v>
      </c>
      <c r="BL280" s="13" t="s">
        <v>135</v>
      </c>
      <c r="BM280" s="193" t="s">
        <v>539</v>
      </c>
    </row>
    <row r="281" s="2" customFormat="1">
      <c r="A281" s="35"/>
      <c r="B281" s="36"/>
      <c r="C281" s="37"/>
      <c r="D281" s="195" t="s">
        <v>138</v>
      </c>
      <c r="E281" s="37"/>
      <c r="F281" s="196" t="s">
        <v>537</v>
      </c>
      <c r="G281" s="37"/>
      <c r="H281" s="37"/>
      <c r="I281" s="197"/>
      <c r="J281" s="37"/>
      <c r="K281" s="37"/>
      <c r="L281" s="41"/>
      <c r="M281" s="198"/>
      <c r="N281" s="199"/>
      <c r="O281" s="81"/>
      <c r="P281" s="81"/>
      <c r="Q281" s="81"/>
      <c r="R281" s="81"/>
      <c r="S281" s="81"/>
      <c r="T281" s="82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3" t="s">
        <v>138</v>
      </c>
      <c r="AU281" s="13" t="s">
        <v>84</v>
      </c>
    </row>
    <row r="282" s="2" customFormat="1">
      <c r="A282" s="35"/>
      <c r="B282" s="36"/>
      <c r="C282" s="37"/>
      <c r="D282" s="211" t="s">
        <v>540</v>
      </c>
      <c r="E282" s="37"/>
      <c r="F282" s="212" t="s">
        <v>541</v>
      </c>
      <c r="G282" s="37"/>
      <c r="H282" s="37"/>
      <c r="I282" s="197"/>
      <c r="J282" s="37"/>
      <c r="K282" s="37"/>
      <c r="L282" s="41"/>
      <c r="M282" s="198"/>
      <c r="N282" s="199"/>
      <c r="O282" s="81"/>
      <c r="P282" s="81"/>
      <c r="Q282" s="81"/>
      <c r="R282" s="81"/>
      <c r="S282" s="81"/>
      <c r="T282" s="82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3" t="s">
        <v>540</v>
      </c>
      <c r="AU282" s="13" t="s">
        <v>84</v>
      </c>
    </row>
    <row r="283" s="2" customFormat="1" ht="16.5" customHeight="1">
      <c r="A283" s="35"/>
      <c r="B283" s="36"/>
      <c r="C283" s="201" t="s">
        <v>542</v>
      </c>
      <c r="D283" s="201" t="s">
        <v>518</v>
      </c>
      <c r="E283" s="202" t="s">
        <v>543</v>
      </c>
      <c r="F283" s="203" t="s">
        <v>544</v>
      </c>
      <c r="G283" s="204" t="s">
        <v>207</v>
      </c>
      <c r="H283" s="205">
        <v>1</v>
      </c>
      <c r="I283" s="206"/>
      <c r="J283" s="207">
        <f>ROUND(I283*H283,2)</f>
        <v>0</v>
      </c>
      <c r="K283" s="203" t="s">
        <v>538</v>
      </c>
      <c r="L283" s="208"/>
      <c r="M283" s="209" t="s">
        <v>43</v>
      </c>
      <c r="N283" s="210" t="s">
        <v>55</v>
      </c>
      <c r="O283" s="81"/>
      <c r="P283" s="191">
        <f>O283*H283</f>
        <v>0</v>
      </c>
      <c r="Q283" s="191">
        <v>0.01</v>
      </c>
      <c r="R283" s="191">
        <f>Q283*H283</f>
        <v>0.01</v>
      </c>
      <c r="S283" s="191">
        <v>0</v>
      </c>
      <c r="T283" s="192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3" t="s">
        <v>169</v>
      </c>
      <c r="AT283" s="193" t="s">
        <v>518</v>
      </c>
      <c r="AU283" s="193" t="s">
        <v>84</v>
      </c>
      <c r="AY283" s="13" t="s">
        <v>136</v>
      </c>
      <c r="BE283" s="194">
        <f>IF(N283="základní",J283,0)</f>
        <v>0</v>
      </c>
      <c r="BF283" s="194">
        <f>IF(N283="snížená",J283,0)</f>
        <v>0</v>
      </c>
      <c r="BG283" s="194">
        <f>IF(N283="zákl. přenesená",J283,0)</f>
        <v>0</v>
      </c>
      <c r="BH283" s="194">
        <f>IF(N283="sníž. přenesená",J283,0)</f>
        <v>0</v>
      </c>
      <c r="BI283" s="194">
        <f>IF(N283="nulová",J283,0)</f>
        <v>0</v>
      </c>
      <c r="BJ283" s="13" t="s">
        <v>23</v>
      </c>
      <c r="BK283" s="194">
        <f>ROUND(I283*H283,2)</f>
        <v>0</v>
      </c>
      <c r="BL283" s="13" t="s">
        <v>135</v>
      </c>
      <c r="BM283" s="193" t="s">
        <v>545</v>
      </c>
    </row>
    <row r="284" s="2" customFormat="1">
      <c r="A284" s="35"/>
      <c r="B284" s="36"/>
      <c r="C284" s="37"/>
      <c r="D284" s="195" t="s">
        <v>138</v>
      </c>
      <c r="E284" s="37"/>
      <c r="F284" s="196" t="s">
        <v>544</v>
      </c>
      <c r="G284" s="37"/>
      <c r="H284" s="37"/>
      <c r="I284" s="197"/>
      <c r="J284" s="37"/>
      <c r="K284" s="37"/>
      <c r="L284" s="41"/>
      <c r="M284" s="198"/>
      <c r="N284" s="199"/>
      <c r="O284" s="81"/>
      <c r="P284" s="81"/>
      <c r="Q284" s="81"/>
      <c r="R284" s="81"/>
      <c r="S284" s="81"/>
      <c r="T284" s="82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3" t="s">
        <v>138</v>
      </c>
      <c r="AU284" s="13" t="s">
        <v>84</v>
      </c>
    </row>
    <row r="285" s="2" customFormat="1">
      <c r="A285" s="35"/>
      <c r="B285" s="36"/>
      <c r="C285" s="37"/>
      <c r="D285" s="211" t="s">
        <v>540</v>
      </c>
      <c r="E285" s="37"/>
      <c r="F285" s="212" t="s">
        <v>546</v>
      </c>
      <c r="G285" s="37"/>
      <c r="H285" s="37"/>
      <c r="I285" s="197"/>
      <c r="J285" s="37"/>
      <c r="K285" s="37"/>
      <c r="L285" s="41"/>
      <c r="M285" s="198"/>
      <c r="N285" s="199"/>
      <c r="O285" s="81"/>
      <c r="P285" s="81"/>
      <c r="Q285" s="81"/>
      <c r="R285" s="81"/>
      <c r="S285" s="81"/>
      <c r="T285" s="82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3" t="s">
        <v>540</v>
      </c>
      <c r="AU285" s="13" t="s">
        <v>84</v>
      </c>
    </row>
    <row r="286" s="2" customFormat="1" ht="16.5" customHeight="1">
      <c r="A286" s="35"/>
      <c r="B286" s="36"/>
      <c r="C286" s="201" t="s">
        <v>547</v>
      </c>
      <c r="D286" s="201" t="s">
        <v>518</v>
      </c>
      <c r="E286" s="202" t="s">
        <v>548</v>
      </c>
      <c r="F286" s="203" t="s">
        <v>549</v>
      </c>
      <c r="G286" s="204" t="s">
        <v>207</v>
      </c>
      <c r="H286" s="205">
        <v>3</v>
      </c>
      <c r="I286" s="206"/>
      <c r="J286" s="207">
        <f>ROUND(I286*H286,2)</f>
        <v>0</v>
      </c>
      <c r="K286" s="203" t="s">
        <v>538</v>
      </c>
      <c r="L286" s="208"/>
      <c r="M286" s="209" t="s">
        <v>43</v>
      </c>
      <c r="N286" s="210" t="s">
        <v>55</v>
      </c>
      <c r="O286" s="81"/>
      <c r="P286" s="191">
        <f>O286*H286</f>
        <v>0</v>
      </c>
      <c r="Q286" s="191">
        <v>0.01</v>
      </c>
      <c r="R286" s="191">
        <f>Q286*H286</f>
        <v>0.029999999999999999</v>
      </c>
      <c r="S286" s="191">
        <v>0</v>
      </c>
      <c r="T286" s="192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3" t="s">
        <v>169</v>
      </c>
      <c r="AT286" s="193" t="s">
        <v>518</v>
      </c>
      <c r="AU286" s="193" t="s">
        <v>84</v>
      </c>
      <c r="AY286" s="13" t="s">
        <v>136</v>
      </c>
      <c r="BE286" s="194">
        <f>IF(N286="základní",J286,0)</f>
        <v>0</v>
      </c>
      <c r="BF286" s="194">
        <f>IF(N286="snížená",J286,0)</f>
        <v>0</v>
      </c>
      <c r="BG286" s="194">
        <f>IF(N286="zákl. přenesená",J286,0)</f>
        <v>0</v>
      </c>
      <c r="BH286" s="194">
        <f>IF(N286="sníž. přenesená",J286,0)</f>
        <v>0</v>
      </c>
      <c r="BI286" s="194">
        <f>IF(N286="nulová",J286,0)</f>
        <v>0</v>
      </c>
      <c r="BJ286" s="13" t="s">
        <v>23</v>
      </c>
      <c r="BK286" s="194">
        <f>ROUND(I286*H286,2)</f>
        <v>0</v>
      </c>
      <c r="BL286" s="13" t="s">
        <v>135</v>
      </c>
      <c r="BM286" s="193" t="s">
        <v>550</v>
      </c>
    </row>
    <row r="287" s="2" customFormat="1">
      <c r="A287" s="35"/>
      <c r="B287" s="36"/>
      <c r="C287" s="37"/>
      <c r="D287" s="195" t="s">
        <v>138</v>
      </c>
      <c r="E287" s="37"/>
      <c r="F287" s="196" t="s">
        <v>549</v>
      </c>
      <c r="G287" s="37"/>
      <c r="H287" s="37"/>
      <c r="I287" s="197"/>
      <c r="J287" s="37"/>
      <c r="K287" s="37"/>
      <c r="L287" s="41"/>
      <c r="M287" s="198"/>
      <c r="N287" s="199"/>
      <c r="O287" s="81"/>
      <c r="P287" s="81"/>
      <c r="Q287" s="81"/>
      <c r="R287" s="81"/>
      <c r="S287" s="81"/>
      <c r="T287" s="82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3" t="s">
        <v>138</v>
      </c>
      <c r="AU287" s="13" t="s">
        <v>84</v>
      </c>
    </row>
    <row r="288" s="2" customFormat="1">
      <c r="A288" s="35"/>
      <c r="B288" s="36"/>
      <c r="C288" s="37"/>
      <c r="D288" s="211" t="s">
        <v>540</v>
      </c>
      <c r="E288" s="37"/>
      <c r="F288" s="212" t="s">
        <v>551</v>
      </c>
      <c r="G288" s="37"/>
      <c r="H288" s="37"/>
      <c r="I288" s="197"/>
      <c r="J288" s="37"/>
      <c r="K288" s="37"/>
      <c r="L288" s="41"/>
      <c r="M288" s="198"/>
      <c r="N288" s="199"/>
      <c r="O288" s="81"/>
      <c r="P288" s="81"/>
      <c r="Q288" s="81"/>
      <c r="R288" s="81"/>
      <c r="S288" s="81"/>
      <c r="T288" s="82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3" t="s">
        <v>540</v>
      </c>
      <c r="AU288" s="13" t="s">
        <v>84</v>
      </c>
    </row>
    <row r="289" s="2" customFormat="1" ht="16.5" customHeight="1">
      <c r="A289" s="35"/>
      <c r="B289" s="36"/>
      <c r="C289" s="201" t="s">
        <v>552</v>
      </c>
      <c r="D289" s="201" t="s">
        <v>518</v>
      </c>
      <c r="E289" s="202" t="s">
        <v>553</v>
      </c>
      <c r="F289" s="203" t="s">
        <v>554</v>
      </c>
      <c r="G289" s="204" t="s">
        <v>207</v>
      </c>
      <c r="H289" s="205">
        <v>1</v>
      </c>
      <c r="I289" s="206"/>
      <c r="J289" s="207">
        <f>ROUND(I289*H289,2)</f>
        <v>0</v>
      </c>
      <c r="K289" s="203" t="s">
        <v>538</v>
      </c>
      <c r="L289" s="208"/>
      <c r="M289" s="209" t="s">
        <v>43</v>
      </c>
      <c r="N289" s="210" t="s">
        <v>55</v>
      </c>
      <c r="O289" s="81"/>
      <c r="P289" s="191">
        <f>O289*H289</f>
        <v>0</v>
      </c>
      <c r="Q289" s="191">
        <v>0.01</v>
      </c>
      <c r="R289" s="191">
        <f>Q289*H289</f>
        <v>0.01</v>
      </c>
      <c r="S289" s="191">
        <v>0</v>
      </c>
      <c r="T289" s="192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3" t="s">
        <v>169</v>
      </c>
      <c r="AT289" s="193" t="s">
        <v>518</v>
      </c>
      <c r="AU289" s="193" t="s">
        <v>84</v>
      </c>
      <c r="AY289" s="13" t="s">
        <v>136</v>
      </c>
      <c r="BE289" s="194">
        <f>IF(N289="základní",J289,0)</f>
        <v>0</v>
      </c>
      <c r="BF289" s="194">
        <f>IF(N289="snížená",J289,0)</f>
        <v>0</v>
      </c>
      <c r="BG289" s="194">
        <f>IF(N289="zákl. přenesená",J289,0)</f>
        <v>0</v>
      </c>
      <c r="BH289" s="194">
        <f>IF(N289="sníž. přenesená",J289,0)</f>
        <v>0</v>
      </c>
      <c r="BI289" s="194">
        <f>IF(N289="nulová",J289,0)</f>
        <v>0</v>
      </c>
      <c r="BJ289" s="13" t="s">
        <v>23</v>
      </c>
      <c r="BK289" s="194">
        <f>ROUND(I289*H289,2)</f>
        <v>0</v>
      </c>
      <c r="BL289" s="13" t="s">
        <v>135</v>
      </c>
      <c r="BM289" s="193" t="s">
        <v>555</v>
      </c>
    </row>
    <row r="290" s="2" customFormat="1">
      <c r="A290" s="35"/>
      <c r="B290" s="36"/>
      <c r="C290" s="37"/>
      <c r="D290" s="195" t="s">
        <v>138</v>
      </c>
      <c r="E290" s="37"/>
      <c r="F290" s="196" t="s">
        <v>554</v>
      </c>
      <c r="G290" s="37"/>
      <c r="H290" s="37"/>
      <c r="I290" s="197"/>
      <c r="J290" s="37"/>
      <c r="K290" s="37"/>
      <c r="L290" s="41"/>
      <c r="M290" s="198"/>
      <c r="N290" s="199"/>
      <c r="O290" s="81"/>
      <c r="P290" s="81"/>
      <c r="Q290" s="81"/>
      <c r="R290" s="81"/>
      <c r="S290" s="81"/>
      <c r="T290" s="82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3" t="s">
        <v>138</v>
      </c>
      <c r="AU290" s="13" t="s">
        <v>84</v>
      </c>
    </row>
    <row r="291" s="2" customFormat="1">
      <c r="A291" s="35"/>
      <c r="B291" s="36"/>
      <c r="C291" s="37"/>
      <c r="D291" s="211" t="s">
        <v>540</v>
      </c>
      <c r="E291" s="37"/>
      <c r="F291" s="212" t="s">
        <v>556</v>
      </c>
      <c r="G291" s="37"/>
      <c r="H291" s="37"/>
      <c r="I291" s="197"/>
      <c r="J291" s="37"/>
      <c r="K291" s="37"/>
      <c r="L291" s="41"/>
      <c r="M291" s="198"/>
      <c r="N291" s="199"/>
      <c r="O291" s="81"/>
      <c r="P291" s="81"/>
      <c r="Q291" s="81"/>
      <c r="R291" s="81"/>
      <c r="S291" s="81"/>
      <c r="T291" s="82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3" t="s">
        <v>540</v>
      </c>
      <c r="AU291" s="13" t="s">
        <v>84</v>
      </c>
    </row>
    <row r="292" s="2" customFormat="1" ht="16.5" customHeight="1">
      <c r="A292" s="35"/>
      <c r="B292" s="36"/>
      <c r="C292" s="201" t="s">
        <v>557</v>
      </c>
      <c r="D292" s="201" t="s">
        <v>518</v>
      </c>
      <c r="E292" s="202" t="s">
        <v>558</v>
      </c>
      <c r="F292" s="203" t="s">
        <v>559</v>
      </c>
      <c r="G292" s="204" t="s">
        <v>207</v>
      </c>
      <c r="H292" s="205">
        <v>10</v>
      </c>
      <c r="I292" s="206"/>
      <c r="J292" s="207">
        <f>ROUND(I292*H292,2)</f>
        <v>0</v>
      </c>
      <c r="K292" s="203" t="s">
        <v>538</v>
      </c>
      <c r="L292" s="208"/>
      <c r="M292" s="209" t="s">
        <v>43</v>
      </c>
      <c r="N292" s="210" t="s">
        <v>55</v>
      </c>
      <c r="O292" s="81"/>
      <c r="P292" s="191">
        <f>O292*H292</f>
        <v>0</v>
      </c>
      <c r="Q292" s="191">
        <v>0.01</v>
      </c>
      <c r="R292" s="191">
        <f>Q292*H292</f>
        <v>0.10000000000000001</v>
      </c>
      <c r="S292" s="191">
        <v>0</v>
      </c>
      <c r="T292" s="192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3" t="s">
        <v>169</v>
      </c>
      <c r="AT292" s="193" t="s">
        <v>518</v>
      </c>
      <c r="AU292" s="193" t="s">
        <v>84</v>
      </c>
      <c r="AY292" s="13" t="s">
        <v>136</v>
      </c>
      <c r="BE292" s="194">
        <f>IF(N292="základní",J292,0)</f>
        <v>0</v>
      </c>
      <c r="BF292" s="194">
        <f>IF(N292="snížená",J292,0)</f>
        <v>0</v>
      </c>
      <c r="BG292" s="194">
        <f>IF(N292="zákl. přenesená",J292,0)</f>
        <v>0</v>
      </c>
      <c r="BH292" s="194">
        <f>IF(N292="sníž. přenesená",J292,0)</f>
        <v>0</v>
      </c>
      <c r="BI292" s="194">
        <f>IF(N292="nulová",J292,0)</f>
        <v>0</v>
      </c>
      <c r="BJ292" s="13" t="s">
        <v>23</v>
      </c>
      <c r="BK292" s="194">
        <f>ROUND(I292*H292,2)</f>
        <v>0</v>
      </c>
      <c r="BL292" s="13" t="s">
        <v>135</v>
      </c>
      <c r="BM292" s="193" t="s">
        <v>560</v>
      </c>
    </row>
    <row r="293" s="2" customFormat="1">
      <c r="A293" s="35"/>
      <c r="B293" s="36"/>
      <c r="C293" s="37"/>
      <c r="D293" s="195" t="s">
        <v>138</v>
      </c>
      <c r="E293" s="37"/>
      <c r="F293" s="196" t="s">
        <v>559</v>
      </c>
      <c r="G293" s="37"/>
      <c r="H293" s="37"/>
      <c r="I293" s="197"/>
      <c r="J293" s="37"/>
      <c r="K293" s="37"/>
      <c r="L293" s="41"/>
      <c r="M293" s="198"/>
      <c r="N293" s="199"/>
      <c r="O293" s="81"/>
      <c r="P293" s="81"/>
      <c r="Q293" s="81"/>
      <c r="R293" s="81"/>
      <c r="S293" s="81"/>
      <c r="T293" s="82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3" t="s">
        <v>138</v>
      </c>
      <c r="AU293" s="13" t="s">
        <v>84</v>
      </c>
    </row>
    <row r="294" s="2" customFormat="1">
      <c r="A294" s="35"/>
      <c r="B294" s="36"/>
      <c r="C294" s="37"/>
      <c r="D294" s="211" t="s">
        <v>540</v>
      </c>
      <c r="E294" s="37"/>
      <c r="F294" s="212" t="s">
        <v>561</v>
      </c>
      <c r="G294" s="37"/>
      <c r="H294" s="37"/>
      <c r="I294" s="197"/>
      <c r="J294" s="37"/>
      <c r="K294" s="37"/>
      <c r="L294" s="41"/>
      <c r="M294" s="198"/>
      <c r="N294" s="199"/>
      <c r="O294" s="81"/>
      <c r="P294" s="81"/>
      <c r="Q294" s="81"/>
      <c r="R294" s="81"/>
      <c r="S294" s="81"/>
      <c r="T294" s="82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3" t="s">
        <v>540</v>
      </c>
      <c r="AU294" s="13" t="s">
        <v>84</v>
      </c>
    </row>
    <row r="295" s="2" customFormat="1" ht="16.5" customHeight="1">
      <c r="A295" s="35"/>
      <c r="B295" s="36"/>
      <c r="C295" s="201" t="s">
        <v>562</v>
      </c>
      <c r="D295" s="201" t="s">
        <v>518</v>
      </c>
      <c r="E295" s="202" t="s">
        <v>563</v>
      </c>
      <c r="F295" s="203" t="s">
        <v>564</v>
      </c>
      <c r="G295" s="204" t="s">
        <v>207</v>
      </c>
      <c r="H295" s="205">
        <v>1</v>
      </c>
      <c r="I295" s="206"/>
      <c r="J295" s="207">
        <f>ROUND(I295*H295,2)</f>
        <v>0</v>
      </c>
      <c r="K295" s="203" t="s">
        <v>538</v>
      </c>
      <c r="L295" s="208"/>
      <c r="M295" s="209" t="s">
        <v>43</v>
      </c>
      <c r="N295" s="210" t="s">
        <v>55</v>
      </c>
      <c r="O295" s="81"/>
      <c r="P295" s="191">
        <f>O295*H295</f>
        <v>0</v>
      </c>
      <c r="Q295" s="191">
        <v>0.01</v>
      </c>
      <c r="R295" s="191">
        <f>Q295*H295</f>
        <v>0.01</v>
      </c>
      <c r="S295" s="191">
        <v>0</v>
      </c>
      <c r="T295" s="192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3" t="s">
        <v>169</v>
      </c>
      <c r="AT295" s="193" t="s">
        <v>518</v>
      </c>
      <c r="AU295" s="193" t="s">
        <v>84</v>
      </c>
      <c r="AY295" s="13" t="s">
        <v>136</v>
      </c>
      <c r="BE295" s="194">
        <f>IF(N295="základní",J295,0)</f>
        <v>0</v>
      </c>
      <c r="BF295" s="194">
        <f>IF(N295="snížená",J295,0)</f>
        <v>0</v>
      </c>
      <c r="BG295" s="194">
        <f>IF(N295="zákl. přenesená",J295,0)</f>
        <v>0</v>
      </c>
      <c r="BH295" s="194">
        <f>IF(N295="sníž. přenesená",J295,0)</f>
        <v>0</v>
      </c>
      <c r="BI295" s="194">
        <f>IF(N295="nulová",J295,0)</f>
        <v>0</v>
      </c>
      <c r="BJ295" s="13" t="s">
        <v>23</v>
      </c>
      <c r="BK295" s="194">
        <f>ROUND(I295*H295,2)</f>
        <v>0</v>
      </c>
      <c r="BL295" s="13" t="s">
        <v>135</v>
      </c>
      <c r="BM295" s="193" t="s">
        <v>565</v>
      </c>
    </row>
    <row r="296" s="2" customFormat="1">
      <c r="A296" s="35"/>
      <c r="B296" s="36"/>
      <c r="C296" s="37"/>
      <c r="D296" s="195" t="s">
        <v>138</v>
      </c>
      <c r="E296" s="37"/>
      <c r="F296" s="196" t="s">
        <v>564</v>
      </c>
      <c r="G296" s="37"/>
      <c r="H296" s="37"/>
      <c r="I296" s="197"/>
      <c r="J296" s="37"/>
      <c r="K296" s="37"/>
      <c r="L296" s="41"/>
      <c r="M296" s="198"/>
      <c r="N296" s="199"/>
      <c r="O296" s="81"/>
      <c r="P296" s="81"/>
      <c r="Q296" s="81"/>
      <c r="R296" s="81"/>
      <c r="S296" s="81"/>
      <c r="T296" s="82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3" t="s">
        <v>138</v>
      </c>
      <c r="AU296" s="13" t="s">
        <v>84</v>
      </c>
    </row>
    <row r="297" s="2" customFormat="1">
      <c r="A297" s="35"/>
      <c r="B297" s="36"/>
      <c r="C297" s="37"/>
      <c r="D297" s="211" t="s">
        <v>540</v>
      </c>
      <c r="E297" s="37"/>
      <c r="F297" s="212" t="s">
        <v>566</v>
      </c>
      <c r="G297" s="37"/>
      <c r="H297" s="37"/>
      <c r="I297" s="197"/>
      <c r="J297" s="37"/>
      <c r="K297" s="37"/>
      <c r="L297" s="41"/>
      <c r="M297" s="198"/>
      <c r="N297" s="199"/>
      <c r="O297" s="81"/>
      <c r="P297" s="81"/>
      <c r="Q297" s="81"/>
      <c r="R297" s="81"/>
      <c r="S297" s="81"/>
      <c r="T297" s="82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3" t="s">
        <v>540</v>
      </c>
      <c r="AU297" s="13" t="s">
        <v>84</v>
      </c>
    </row>
    <row r="298" s="2" customFormat="1" ht="16.5" customHeight="1">
      <c r="A298" s="35"/>
      <c r="B298" s="36"/>
      <c r="C298" s="201" t="s">
        <v>567</v>
      </c>
      <c r="D298" s="201" t="s">
        <v>518</v>
      </c>
      <c r="E298" s="202" t="s">
        <v>568</v>
      </c>
      <c r="F298" s="203" t="s">
        <v>569</v>
      </c>
      <c r="G298" s="204" t="s">
        <v>207</v>
      </c>
      <c r="H298" s="205">
        <v>1</v>
      </c>
      <c r="I298" s="206"/>
      <c r="J298" s="207">
        <f>ROUND(I298*H298,2)</f>
        <v>0</v>
      </c>
      <c r="K298" s="203" t="s">
        <v>538</v>
      </c>
      <c r="L298" s="208"/>
      <c r="M298" s="209" t="s">
        <v>43</v>
      </c>
      <c r="N298" s="210" t="s">
        <v>55</v>
      </c>
      <c r="O298" s="81"/>
      <c r="P298" s="191">
        <f>O298*H298</f>
        <v>0</v>
      </c>
      <c r="Q298" s="191">
        <v>0.017999999999999999</v>
      </c>
      <c r="R298" s="191">
        <f>Q298*H298</f>
        <v>0.017999999999999999</v>
      </c>
      <c r="S298" s="191">
        <v>0</v>
      </c>
      <c r="T298" s="192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3" t="s">
        <v>169</v>
      </c>
      <c r="AT298" s="193" t="s">
        <v>518</v>
      </c>
      <c r="AU298" s="193" t="s">
        <v>84</v>
      </c>
      <c r="AY298" s="13" t="s">
        <v>136</v>
      </c>
      <c r="BE298" s="194">
        <f>IF(N298="základní",J298,0)</f>
        <v>0</v>
      </c>
      <c r="BF298" s="194">
        <f>IF(N298="snížená",J298,0)</f>
        <v>0</v>
      </c>
      <c r="BG298" s="194">
        <f>IF(N298="zákl. přenesená",J298,0)</f>
        <v>0</v>
      </c>
      <c r="BH298" s="194">
        <f>IF(N298="sníž. přenesená",J298,0)</f>
        <v>0</v>
      </c>
      <c r="BI298" s="194">
        <f>IF(N298="nulová",J298,0)</f>
        <v>0</v>
      </c>
      <c r="BJ298" s="13" t="s">
        <v>23</v>
      </c>
      <c r="BK298" s="194">
        <f>ROUND(I298*H298,2)</f>
        <v>0</v>
      </c>
      <c r="BL298" s="13" t="s">
        <v>135</v>
      </c>
      <c r="BM298" s="193" t="s">
        <v>570</v>
      </c>
    </row>
    <row r="299" s="2" customFormat="1">
      <c r="A299" s="35"/>
      <c r="B299" s="36"/>
      <c r="C299" s="37"/>
      <c r="D299" s="195" t="s">
        <v>138</v>
      </c>
      <c r="E299" s="37"/>
      <c r="F299" s="196" t="s">
        <v>569</v>
      </c>
      <c r="G299" s="37"/>
      <c r="H299" s="37"/>
      <c r="I299" s="197"/>
      <c r="J299" s="37"/>
      <c r="K299" s="37"/>
      <c r="L299" s="41"/>
      <c r="M299" s="198"/>
      <c r="N299" s="199"/>
      <c r="O299" s="81"/>
      <c r="P299" s="81"/>
      <c r="Q299" s="81"/>
      <c r="R299" s="81"/>
      <c r="S299" s="81"/>
      <c r="T299" s="82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3" t="s">
        <v>138</v>
      </c>
      <c r="AU299" s="13" t="s">
        <v>84</v>
      </c>
    </row>
    <row r="300" s="2" customFormat="1">
      <c r="A300" s="35"/>
      <c r="B300" s="36"/>
      <c r="C300" s="37"/>
      <c r="D300" s="211" t="s">
        <v>540</v>
      </c>
      <c r="E300" s="37"/>
      <c r="F300" s="212" t="s">
        <v>571</v>
      </c>
      <c r="G300" s="37"/>
      <c r="H300" s="37"/>
      <c r="I300" s="197"/>
      <c r="J300" s="37"/>
      <c r="K300" s="37"/>
      <c r="L300" s="41"/>
      <c r="M300" s="198"/>
      <c r="N300" s="199"/>
      <c r="O300" s="81"/>
      <c r="P300" s="81"/>
      <c r="Q300" s="81"/>
      <c r="R300" s="81"/>
      <c r="S300" s="81"/>
      <c r="T300" s="82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3" t="s">
        <v>540</v>
      </c>
      <c r="AU300" s="13" t="s">
        <v>84</v>
      </c>
    </row>
    <row r="301" s="2" customFormat="1" ht="16.5" customHeight="1">
      <c r="A301" s="35"/>
      <c r="B301" s="36"/>
      <c r="C301" s="201" t="s">
        <v>572</v>
      </c>
      <c r="D301" s="201" t="s">
        <v>518</v>
      </c>
      <c r="E301" s="202" t="s">
        <v>573</v>
      </c>
      <c r="F301" s="203" t="s">
        <v>574</v>
      </c>
      <c r="G301" s="204" t="s">
        <v>207</v>
      </c>
      <c r="H301" s="205">
        <v>10</v>
      </c>
      <c r="I301" s="206"/>
      <c r="J301" s="207">
        <f>ROUND(I301*H301,2)</f>
        <v>0</v>
      </c>
      <c r="K301" s="203" t="s">
        <v>538</v>
      </c>
      <c r="L301" s="208"/>
      <c r="M301" s="209" t="s">
        <v>43</v>
      </c>
      <c r="N301" s="210" t="s">
        <v>55</v>
      </c>
      <c r="O301" s="81"/>
      <c r="P301" s="191">
        <f>O301*H301</f>
        <v>0</v>
      </c>
      <c r="Q301" s="191">
        <v>0.070000000000000007</v>
      </c>
      <c r="R301" s="191">
        <f>Q301*H301</f>
        <v>0.70000000000000007</v>
      </c>
      <c r="S301" s="191">
        <v>0</v>
      </c>
      <c r="T301" s="192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3" t="s">
        <v>169</v>
      </c>
      <c r="AT301" s="193" t="s">
        <v>518</v>
      </c>
      <c r="AU301" s="193" t="s">
        <v>84</v>
      </c>
      <c r="AY301" s="13" t="s">
        <v>136</v>
      </c>
      <c r="BE301" s="194">
        <f>IF(N301="základní",J301,0)</f>
        <v>0</v>
      </c>
      <c r="BF301" s="194">
        <f>IF(N301="snížená",J301,0)</f>
        <v>0</v>
      </c>
      <c r="BG301" s="194">
        <f>IF(N301="zákl. přenesená",J301,0)</f>
        <v>0</v>
      </c>
      <c r="BH301" s="194">
        <f>IF(N301="sníž. přenesená",J301,0)</f>
        <v>0</v>
      </c>
      <c r="BI301" s="194">
        <f>IF(N301="nulová",J301,0)</f>
        <v>0</v>
      </c>
      <c r="BJ301" s="13" t="s">
        <v>23</v>
      </c>
      <c r="BK301" s="194">
        <f>ROUND(I301*H301,2)</f>
        <v>0</v>
      </c>
      <c r="BL301" s="13" t="s">
        <v>135</v>
      </c>
      <c r="BM301" s="193" t="s">
        <v>575</v>
      </c>
    </row>
    <row r="302" s="2" customFormat="1">
      <c r="A302" s="35"/>
      <c r="B302" s="36"/>
      <c r="C302" s="37"/>
      <c r="D302" s="195" t="s">
        <v>138</v>
      </c>
      <c r="E302" s="37"/>
      <c r="F302" s="196" t="s">
        <v>574</v>
      </c>
      <c r="G302" s="37"/>
      <c r="H302" s="37"/>
      <c r="I302" s="197"/>
      <c r="J302" s="37"/>
      <c r="K302" s="37"/>
      <c r="L302" s="41"/>
      <c r="M302" s="198"/>
      <c r="N302" s="199"/>
      <c r="O302" s="81"/>
      <c r="P302" s="81"/>
      <c r="Q302" s="81"/>
      <c r="R302" s="81"/>
      <c r="S302" s="81"/>
      <c r="T302" s="82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3" t="s">
        <v>138</v>
      </c>
      <c r="AU302" s="13" t="s">
        <v>84</v>
      </c>
    </row>
    <row r="303" s="2" customFormat="1">
      <c r="A303" s="35"/>
      <c r="B303" s="36"/>
      <c r="C303" s="37"/>
      <c r="D303" s="211" t="s">
        <v>540</v>
      </c>
      <c r="E303" s="37"/>
      <c r="F303" s="212" t="s">
        <v>576</v>
      </c>
      <c r="G303" s="37"/>
      <c r="H303" s="37"/>
      <c r="I303" s="197"/>
      <c r="J303" s="37"/>
      <c r="K303" s="37"/>
      <c r="L303" s="41"/>
      <c r="M303" s="198"/>
      <c r="N303" s="199"/>
      <c r="O303" s="81"/>
      <c r="P303" s="81"/>
      <c r="Q303" s="81"/>
      <c r="R303" s="81"/>
      <c r="S303" s="81"/>
      <c r="T303" s="82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3" t="s">
        <v>540</v>
      </c>
      <c r="AU303" s="13" t="s">
        <v>84</v>
      </c>
    </row>
    <row r="304" s="2" customFormat="1" ht="16.5" customHeight="1">
      <c r="A304" s="35"/>
      <c r="B304" s="36"/>
      <c r="C304" s="201" t="s">
        <v>577</v>
      </c>
      <c r="D304" s="201" t="s">
        <v>518</v>
      </c>
      <c r="E304" s="202" t="s">
        <v>578</v>
      </c>
      <c r="F304" s="203" t="s">
        <v>579</v>
      </c>
      <c r="G304" s="204" t="s">
        <v>207</v>
      </c>
      <c r="H304" s="205">
        <v>10</v>
      </c>
      <c r="I304" s="206"/>
      <c r="J304" s="207">
        <f>ROUND(I304*H304,2)</f>
        <v>0</v>
      </c>
      <c r="K304" s="203" t="s">
        <v>538</v>
      </c>
      <c r="L304" s="208"/>
      <c r="M304" s="209" t="s">
        <v>43</v>
      </c>
      <c r="N304" s="210" t="s">
        <v>55</v>
      </c>
      <c r="O304" s="81"/>
      <c r="P304" s="191">
        <f>O304*H304</f>
        <v>0</v>
      </c>
      <c r="Q304" s="191">
        <v>0.017999999999999999</v>
      </c>
      <c r="R304" s="191">
        <f>Q304*H304</f>
        <v>0.17999999999999999</v>
      </c>
      <c r="S304" s="191">
        <v>0</v>
      </c>
      <c r="T304" s="192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3" t="s">
        <v>169</v>
      </c>
      <c r="AT304" s="193" t="s">
        <v>518</v>
      </c>
      <c r="AU304" s="193" t="s">
        <v>84</v>
      </c>
      <c r="AY304" s="13" t="s">
        <v>136</v>
      </c>
      <c r="BE304" s="194">
        <f>IF(N304="základní",J304,0)</f>
        <v>0</v>
      </c>
      <c r="BF304" s="194">
        <f>IF(N304="snížená",J304,0)</f>
        <v>0</v>
      </c>
      <c r="BG304" s="194">
        <f>IF(N304="zákl. přenesená",J304,0)</f>
        <v>0</v>
      </c>
      <c r="BH304" s="194">
        <f>IF(N304="sníž. přenesená",J304,0)</f>
        <v>0</v>
      </c>
      <c r="BI304" s="194">
        <f>IF(N304="nulová",J304,0)</f>
        <v>0</v>
      </c>
      <c r="BJ304" s="13" t="s">
        <v>23</v>
      </c>
      <c r="BK304" s="194">
        <f>ROUND(I304*H304,2)</f>
        <v>0</v>
      </c>
      <c r="BL304" s="13" t="s">
        <v>135</v>
      </c>
      <c r="BM304" s="193" t="s">
        <v>580</v>
      </c>
    </row>
    <row r="305" s="2" customFormat="1">
      <c r="A305" s="35"/>
      <c r="B305" s="36"/>
      <c r="C305" s="37"/>
      <c r="D305" s="195" t="s">
        <v>138</v>
      </c>
      <c r="E305" s="37"/>
      <c r="F305" s="196" t="s">
        <v>579</v>
      </c>
      <c r="G305" s="37"/>
      <c r="H305" s="37"/>
      <c r="I305" s="197"/>
      <c r="J305" s="37"/>
      <c r="K305" s="37"/>
      <c r="L305" s="41"/>
      <c r="M305" s="198"/>
      <c r="N305" s="199"/>
      <c r="O305" s="81"/>
      <c r="P305" s="81"/>
      <c r="Q305" s="81"/>
      <c r="R305" s="81"/>
      <c r="S305" s="81"/>
      <c r="T305" s="82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3" t="s">
        <v>138</v>
      </c>
      <c r="AU305" s="13" t="s">
        <v>84</v>
      </c>
    </row>
    <row r="306" s="2" customFormat="1">
      <c r="A306" s="35"/>
      <c r="B306" s="36"/>
      <c r="C306" s="37"/>
      <c r="D306" s="211" t="s">
        <v>540</v>
      </c>
      <c r="E306" s="37"/>
      <c r="F306" s="212" t="s">
        <v>581</v>
      </c>
      <c r="G306" s="37"/>
      <c r="H306" s="37"/>
      <c r="I306" s="197"/>
      <c r="J306" s="37"/>
      <c r="K306" s="37"/>
      <c r="L306" s="41"/>
      <c r="M306" s="198"/>
      <c r="N306" s="199"/>
      <c r="O306" s="81"/>
      <c r="P306" s="81"/>
      <c r="Q306" s="81"/>
      <c r="R306" s="81"/>
      <c r="S306" s="81"/>
      <c r="T306" s="82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3" t="s">
        <v>540</v>
      </c>
      <c r="AU306" s="13" t="s">
        <v>84</v>
      </c>
    </row>
    <row r="307" s="2" customFormat="1" ht="24.15" customHeight="1">
      <c r="A307" s="35"/>
      <c r="B307" s="36"/>
      <c r="C307" s="201" t="s">
        <v>582</v>
      </c>
      <c r="D307" s="201" t="s">
        <v>518</v>
      </c>
      <c r="E307" s="202" t="s">
        <v>583</v>
      </c>
      <c r="F307" s="203" t="s">
        <v>584</v>
      </c>
      <c r="G307" s="204" t="s">
        <v>207</v>
      </c>
      <c r="H307" s="205">
        <v>1</v>
      </c>
      <c r="I307" s="206"/>
      <c r="J307" s="207">
        <f>ROUND(I307*H307,2)</f>
        <v>0</v>
      </c>
      <c r="K307" s="203" t="s">
        <v>538</v>
      </c>
      <c r="L307" s="208"/>
      <c r="M307" s="209" t="s">
        <v>43</v>
      </c>
      <c r="N307" s="210" t="s">
        <v>55</v>
      </c>
      <c r="O307" s="81"/>
      <c r="P307" s="191">
        <f>O307*H307</f>
        <v>0</v>
      </c>
      <c r="Q307" s="191">
        <v>0.01</v>
      </c>
      <c r="R307" s="191">
        <f>Q307*H307</f>
        <v>0.01</v>
      </c>
      <c r="S307" s="191">
        <v>0</v>
      </c>
      <c r="T307" s="192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3" t="s">
        <v>169</v>
      </c>
      <c r="AT307" s="193" t="s">
        <v>518</v>
      </c>
      <c r="AU307" s="193" t="s">
        <v>84</v>
      </c>
      <c r="AY307" s="13" t="s">
        <v>136</v>
      </c>
      <c r="BE307" s="194">
        <f>IF(N307="základní",J307,0)</f>
        <v>0</v>
      </c>
      <c r="BF307" s="194">
        <f>IF(N307="snížená",J307,0)</f>
        <v>0</v>
      </c>
      <c r="BG307" s="194">
        <f>IF(N307="zákl. přenesená",J307,0)</f>
        <v>0</v>
      </c>
      <c r="BH307" s="194">
        <f>IF(N307="sníž. přenesená",J307,0)</f>
        <v>0</v>
      </c>
      <c r="BI307" s="194">
        <f>IF(N307="nulová",J307,0)</f>
        <v>0</v>
      </c>
      <c r="BJ307" s="13" t="s">
        <v>23</v>
      </c>
      <c r="BK307" s="194">
        <f>ROUND(I307*H307,2)</f>
        <v>0</v>
      </c>
      <c r="BL307" s="13" t="s">
        <v>135</v>
      </c>
      <c r="BM307" s="193" t="s">
        <v>585</v>
      </c>
    </row>
    <row r="308" s="2" customFormat="1">
      <c r="A308" s="35"/>
      <c r="B308" s="36"/>
      <c r="C308" s="37"/>
      <c r="D308" s="195" t="s">
        <v>138</v>
      </c>
      <c r="E308" s="37"/>
      <c r="F308" s="196" t="s">
        <v>584</v>
      </c>
      <c r="G308" s="37"/>
      <c r="H308" s="37"/>
      <c r="I308" s="197"/>
      <c r="J308" s="37"/>
      <c r="K308" s="37"/>
      <c r="L308" s="41"/>
      <c r="M308" s="198"/>
      <c r="N308" s="199"/>
      <c r="O308" s="81"/>
      <c r="P308" s="81"/>
      <c r="Q308" s="81"/>
      <c r="R308" s="81"/>
      <c r="S308" s="81"/>
      <c r="T308" s="82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3" t="s">
        <v>138</v>
      </c>
      <c r="AU308" s="13" t="s">
        <v>84</v>
      </c>
    </row>
    <row r="309" s="2" customFormat="1">
      <c r="A309" s="35"/>
      <c r="B309" s="36"/>
      <c r="C309" s="37"/>
      <c r="D309" s="211" t="s">
        <v>540</v>
      </c>
      <c r="E309" s="37"/>
      <c r="F309" s="212" t="s">
        <v>586</v>
      </c>
      <c r="G309" s="37"/>
      <c r="H309" s="37"/>
      <c r="I309" s="197"/>
      <c r="J309" s="37"/>
      <c r="K309" s="37"/>
      <c r="L309" s="41"/>
      <c r="M309" s="198"/>
      <c r="N309" s="199"/>
      <c r="O309" s="81"/>
      <c r="P309" s="81"/>
      <c r="Q309" s="81"/>
      <c r="R309" s="81"/>
      <c r="S309" s="81"/>
      <c r="T309" s="82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3" t="s">
        <v>540</v>
      </c>
      <c r="AU309" s="13" t="s">
        <v>84</v>
      </c>
    </row>
    <row r="310" s="2" customFormat="1" ht="16.5" customHeight="1">
      <c r="A310" s="35"/>
      <c r="B310" s="36"/>
      <c r="C310" s="201" t="s">
        <v>587</v>
      </c>
      <c r="D310" s="201" t="s">
        <v>518</v>
      </c>
      <c r="E310" s="202" t="s">
        <v>588</v>
      </c>
      <c r="F310" s="203" t="s">
        <v>589</v>
      </c>
      <c r="G310" s="204" t="s">
        <v>207</v>
      </c>
      <c r="H310" s="205">
        <v>2</v>
      </c>
      <c r="I310" s="206"/>
      <c r="J310" s="207">
        <f>ROUND(I310*H310,2)</f>
        <v>0</v>
      </c>
      <c r="K310" s="203" t="s">
        <v>538</v>
      </c>
      <c r="L310" s="208"/>
      <c r="M310" s="209" t="s">
        <v>43</v>
      </c>
      <c r="N310" s="210" t="s">
        <v>55</v>
      </c>
      <c r="O310" s="81"/>
      <c r="P310" s="191">
        <f>O310*H310</f>
        <v>0</v>
      </c>
      <c r="Q310" s="191">
        <v>0.0089999999999999993</v>
      </c>
      <c r="R310" s="191">
        <f>Q310*H310</f>
        <v>0.017999999999999999</v>
      </c>
      <c r="S310" s="191">
        <v>0</v>
      </c>
      <c r="T310" s="192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3" t="s">
        <v>169</v>
      </c>
      <c r="AT310" s="193" t="s">
        <v>518</v>
      </c>
      <c r="AU310" s="193" t="s">
        <v>84</v>
      </c>
      <c r="AY310" s="13" t="s">
        <v>136</v>
      </c>
      <c r="BE310" s="194">
        <f>IF(N310="základní",J310,0)</f>
        <v>0</v>
      </c>
      <c r="BF310" s="194">
        <f>IF(N310="snížená",J310,0)</f>
        <v>0</v>
      </c>
      <c r="BG310" s="194">
        <f>IF(N310="zákl. přenesená",J310,0)</f>
        <v>0</v>
      </c>
      <c r="BH310" s="194">
        <f>IF(N310="sníž. přenesená",J310,0)</f>
        <v>0</v>
      </c>
      <c r="BI310" s="194">
        <f>IF(N310="nulová",J310,0)</f>
        <v>0</v>
      </c>
      <c r="BJ310" s="13" t="s">
        <v>23</v>
      </c>
      <c r="BK310" s="194">
        <f>ROUND(I310*H310,2)</f>
        <v>0</v>
      </c>
      <c r="BL310" s="13" t="s">
        <v>135</v>
      </c>
      <c r="BM310" s="193" t="s">
        <v>590</v>
      </c>
    </row>
    <row r="311" s="2" customFormat="1">
      <c r="A311" s="35"/>
      <c r="B311" s="36"/>
      <c r="C311" s="37"/>
      <c r="D311" s="195" t="s">
        <v>138</v>
      </c>
      <c r="E311" s="37"/>
      <c r="F311" s="196" t="s">
        <v>589</v>
      </c>
      <c r="G311" s="37"/>
      <c r="H311" s="37"/>
      <c r="I311" s="197"/>
      <c r="J311" s="37"/>
      <c r="K311" s="37"/>
      <c r="L311" s="41"/>
      <c r="M311" s="198"/>
      <c r="N311" s="199"/>
      <c r="O311" s="81"/>
      <c r="P311" s="81"/>
      <c r="Q311" s="81"/>
      <c r="R311" s="81"/>
      <c r="S311" s="81"/>
      <c r="T311" s="82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3" t="s">
        <v>138</v>
      </c>
      <c r="AU311" s="13" t="s">
        <v>84</v>
      </c>
    </row>
    <row r="312" s="2" customFormat="1">
      <c r="A312" s="35"/>
      <c r="B312" s="36"/>
      <c r="C312" s="37"/>
      <c r="D312" s="211" t="s">
        <v>540</v>
      </c>
      <c r="E312" s="37"/>
      <c r="F312" s="212" t="s">
        <v>591</v>
      </c>
      <c r="G312" s="37"/>
      <c r="H312" s="37"/>
      <c r="I312" s="197"/>
      <c r="J312" s="37"/>
      <c r="K312" s="37"/>
      <c r="L312" s="41"/>
      <c r="M312" s="198"/>
      <c r="N312" s="199"/>
      <c r="O312" s="81"/>
      <c r="P312" s="81"/>
      <c r="Q312" s="81"/>
      <c r="R312" s="81"/>
      <c r="S312" s="81"/>
      <c r="T312" s="82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3" t="s">
        <v>540</v>
      </c>
      <c r="AU312" s="13" t="s">
        <v>84</v>
      </c>
    </row>
    <row r="313" s="2" customFormat="1" ht="16.5" customHeight="1">
      <c r="A313" s="35"/>
      <c r="B313" s="36"/>
      <c r="C313" s="201" t="s">
        <v>592</v>
      </c>
      <c r="D313" s="201" t="s">
        <v>518</v>
      </c>
      <c r="E313" s="202" t="s">
        <v>593</v>
      </c>
      <c r="F313" s="203" t="s">
        <v>594</v>
      </c>
      <c r="G313" s="204" t="s">
        <v>207</v>
      </c>
      <c r="H313" s="205">
        <v>1</v>
      </c>
      <c r="I313" s="206"/>
      <c r="J313" s="207">
        <f>ROUND(I313*H313,2)</f>
        <v>0</v>
      </c>
      <c r="K313" s="203" t="s">
        <v>538</v>
      </c>
      <c r="L313" s="208"/>
      <c r="M313" s="209" t="s">
        <v>43</v>
      </c>
      <c r="N313" s="210" t="s">
        <v>55</v>
      </c>
      <c r="O313" s="81"/>
      <c r="P313" s="191">
        <f>O313*H313</f>
        <v>0</v>
      </c>
      <c r="Q313" s="191">
        <v>0.017999999999999999</v>
      </c>
      <c r="R313" s="191">
        <f>Q313*H313</f>
        <v>0.017999999999999999</v>
      </c>
      <c r="S313" s="191">
        <v>0</v>
      </c>
      <c r="T313" s="192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3" t="s">
        <v>169</v>
      </c>
      <c r="AT313" s="193" t="s">
        <v>518</v>
      </c>
      <c r="AU313" s="193" t="s">
        <v>84</v>
      </c>
      <c r="AY313" s="13" t="s">
        <v>136</v>
      </c>
      <c r="BE313" s="194">
        <f>IF(N313="základní",J313,0)</f>
        <v>0</v>
      </c>
      <c r="BF313" s="194">
        <f>IF(N313="snížená",J313,0)</f>
        <v>0</v>
      </c>
      <c r="BG313" s="194">
        <f>IF(N313="zákl. přenesená",J313,0)</f>
        <v>0</v>
      </c>
      <c r="BH313" s="194">
        <f>IF(N313="sníž. přenesená",J313,0)</f>
        <v>0</v>
      </c>
      <c r="BI313" s="194">
        <f>IF(N313="nulová",J313,0)</f>
        <v>0</v>
      </c>
      <c r="BJ313" s="13" t="s">
        <v>23</v>
      </c>
      <c r="BK313" s="194">
        <f>ROUND(I313*H313,2)</f>
        <v>0</v>
      </c>
      <c r="BL313" s="13" t="s">
        <v>135</v>
      </c>
      <c r="BM313" s="193" t="s">
        <v>595</v>
      </c>
    </row>
    <row r="314" s="2" customFormat="1">
      <c r="A314" s="35"/>
      <c r="B314" s="36"/>
      <c r="C314" s="37"/>
      <c r="D314" s="195" t="s">
        <v>138</v>
      </c>
      <c r="E314" s="37"/>
      <c r="F314" s="196" t="s">
        <v>594</v>
      </c>
      <c r="G314" s="37"/>
      <c r="H314" s="37"/>
      <c r="I314" s="197"/>
      <c r="J314" s="37"/>
      <c r="K314" s="37"/>
      <c r="L314" s="41"/>
      <c r="M314" s="198"/>
      <c r="N314" s="199"/>
      <c r="O314" s="81"/>
      <c r="P314" s="81"/>
      <c r="Q314" s="81"/>
      <c r="R314" s="81"/>
      <c r="S314" s="81"/>
      <c r="T314" s="82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3" t="s">
        <v>138</v>
      </c>
      <c r="AU314" s="13" t="s">
        <v>84</v>
      </c>
    </row>
    <row r="315" s="2" customFormat="1">
      <c r="A315" s="35"/>
      <c r="B315" s="36"/>
      <c r="C315" s="37"/>
      <c r="D315" s="211" t="s">
        <v>540</v>
      </c>
      <c r="E315" s="37"/>
      <c r="F315" s="212" t="s">
        <v>596</v>
      </c>
      <c r="G315" s="37"/>
      <c r="H315" s="37"/>
      <c r="I315" s="197"/>
      <c r="J315" s="37"/>
      <c r="K315" s="37"/>
      <c r="L315" s="41"/>
      <c r="M315" s="198"/>
      <c r="N315" s="199"/>
      <c r="O315" s="81"/>
      <c r="P315" s="81"/>
      <c r="Q315" s="81"/>
      <c r="R315" s="81"/>
      <c r="S315" s="81"/>
      <c r="T315" s="82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3" t="s">
        <v>540</v>
      </c>
      <c r="AU315" s="13" t="s">
        <v>84</v>
      </c>
    </row>
    <row r="316" s="2" customFormat="1" ht="24.15" customHeight="1">
      <c r="A316" s="35"/>
      <c r="B316" s="36"/>
      <c r="C316" s="201" t="s">
        <v>597</v>
      </c>
      <c r="D316" s="201" t="s">
        <v>518</v>
      </c>
      <c r="E316" s="202" t="s">
        <v>598</v>
      </c>
      <c r="F316" s="203" t="s">
        <v>599</v>
      </c>
      <c r="G316" s="204" t="s">
        <v>207</v>
      </c>
      <c r="H316" s="205">
        <v>2</v>
      </c>
      <c r="I316" s="206"/>
      <c r="J316" s="207">
        <f>ROUND(I316*H316,2)</f>
        <v>0</v>
      </c>
      <c r="K316" s="203" t="s">
        <v>538</v>
      </c>
      <c r="L316" s="208"/>
      <c r="M316" s="209" t="s">
        <v>43</v>
      </c>
      <c r="N316" s="210" t="s">
        <v>55</v>
      </c>
      <c r="O316" s="81"/>
      <c r="P316" s="191">
        <f>O316*H316</f>
        <v>0</v>
      </c>
      <c r="Q316" s="191">
        <v>0.029999999999999999</v>
      </c>
      <c r="R316" s="191">
        <f>Q316*H316</f>
        <v>0.059999999999999998</v>
      </c>
      <c r="S316" s="191">
        <v>0</v>
      </c>
      <c r="T316" s="192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3" t="s">
        <v>169</v>
      </c>
      <c r="AT316" s="193" t="s">
        <v>518</v>
      </c>
      <c r="AU316" s="193" t="s">
        <v>84</v>
      </c>
      <c r="AY316" s="13" t="s">
        <v>136</v>
      </c>
      <c r="BE316" s="194">
        <f>IF(N316="základní",J316,0)</f>
        <v>0</v>
      </c>
      <c r="BF316" s="194">
        <f>IF(N316="snížená",J316,0)</f>
        <v>0</v>
      </c>
      <c r="BG316" s="194">
        <f>IF(N316="zákl. přenesená",J316,0)</f>
        <v>0</v>
      </c>
      <c r="BH316" s="194">
        <f>IF(N316="sníž. přenesená",J316,0)</f>
        <v>0</v>
      </c>
      <c r="BI316" s="194">
        <f>IF(N316="nulová",J316,0)</f>
        <v>0</v>
      </c>
      <c r="BJ316" s="13" t="s">
        <v>23</v>
      </c>
      <c r="BK316" s="194">
        <f>ROUND(I316*H316,2)</f>
        <v>0</v>
      </c>
      <c r="BL316" s="13" t="s">
        <v>135</v>
      </c>
      <c r="BM316" s="193" t="s">
        <v>600</v>
      </c>
    </row>
    <row r="317" s="2" customFormat="1">
      <c r="A317" s="35"/>
      <c r="B317" s="36"/>
      <c r="C317" s="37"/>
      <c r="D317" s="195" t="s">
        <v>138</v>
      </c>
      <c r="E317" s="37"/>
      <c r="F317" s="196" t="s">
        <v>599</v>
      </c>
      <c r="G317" s="37"/>
      <c r="H317" s="37"/>
      <c r="I317" s="197"/>
      <c r="J317" s="37"/>
      <c r="K317" s="37"/>
      <c r="L317" s="41"/>
      <c r="M317" s="198"/>
      <c r="N317" s="199"/>
      <c r="O317" s="81"/>
      <c r="P317" s="81"/>
      <c r="Q317" s="81"/>
      <c r="R317" s="81"/>
      <c r="S317" s="81"/>
      <c r="T317" s="82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3" t="s">
        <v>138</v>
      </c>
      <c r="AU317" s="13" t="s">
        <v>84</v>
      </c>
    </row>
    <row r="318" s="2" customFormat="1">
      <c r="A318" s="35"/>
      <c r="B318" s="36"/>
      <c r="C318" s="37"/>
      <c r="D318" s="211" t="s">
        <v>540</v>
      </c>
      <c r="E318" s="37"/>
      <c r="F318" s="212" t="s">
        <v>601</v>
      </c>
      <c r="G318" s="37"/>
      <c r="H318" s="37"/>
      <c r="I318" s="197"/>
      <c r="J318" s="37"/>
      <c r="K318" s="37"/>
      <c r="L318" s="41"/>
      <c r="M318" s="198"/>
      <c r="N318" s="199"/>
      <c r="O318" s="81"/>
      <c r="P318" s="81"/>
      <c r="Q318" s="81"/>
      <c r="R318" s="81"/>
      <c r="S318" s="81"/>
      <c r="T318" s="82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3" t="s">
        <v>540</v>
      </c>
      <c r="AU318" s="13" t="s">
        <v>84</v>
      </c>
    </row>
    <row r="319" s="2" customFormat="1" ht="16.5" customHeight="1">
      <c r="A319" s="35"/>
      <c r="B319" s="36"/>
      <c r="C319" s="201" t="s">
        <v>602</v>
      </c>
      <c r="D319" s="201" t="s">
        <v>518</v>
      </c>
      <c r="E319" s="202" t="s">
        <v>603</v>
      </c>
      <c r="F319" s="203" t="s">
        <v>604</v>
      </c>
      <c r="G319" s="204" t="s">
        <v>207</v>
      </c>
      <c r="H319" s="205">
        <v>2</v>
      </c>
      <c r="I319" s="206"/>
      <c r="J319" s="207">
        <f>ROUND(I319*H319,2)</f>
        <v>0</v>
      </c>
      <c r="K319" s="203" t="s">
        <v>538</v>
      </c>
      <c r="L319" s="208"/>
      <c r="M319" s="209" t="s">
        <v>43</v>
      </c>
      <c r="N319" s="210" t="s">
        <v>55</v>
      </c>
      <c r="O319" s="81"/>
      <c r="P319" s="191">
        <f>O319*H319</f>
        <v>0</v>
      </c>
      <c r="Q319" s="191">
        <v>0.0023</v>
      </c>
      <c r="R319" s="191">
        <f>Q319*H319</f>
        <v>0.0045999999999999999</v>
      </c>
      <c r="S319" s="191">
        <v>0</v>
      </c>
      <c r="T319" s="192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3" t="s">
        <v>169</v>
      </c>
      <c r="AT319" s="193" t="s">
        <v>518</v>
      </c>
      <c r="AU319" s="193" t="s">
        <v>84</v>
      </c>
      <c r="AY319" s="13" t="s">
        <v>136</v>
      </c>
      <c r="BE319" s="194">
        <f>IF(N319="základní",J319,0)</f>
        <v>0</v>
      </c>
      <c r="BF319" s="194">
        <f>IF(N319="snížená",J319,0)</f>
        <v>0</v>
      </c>
      <c r="BG319" s="194">
        <f>IF(N319="zákl. přenesená",J319,0)</f>
        <v>0</v>
      </c>
      <c r="BH319" s="194">
        <f>IF(N319="sníž. přenesená",J319,0)</f>
        <v>0</v>
      </c>
      <c r="BI319" s="194">
        <f>IF(N319="nulová",J319,0)</f>
        <v>0</v>
      </c>
      <c r="BJ319" s="13" t="s">
        <v>23</v>
      </c>
      <c r="BK319" s="194">
        <f>ROUND(I319*H319,2)</f>
        <v>0</v>
      </c>
      <c r="BL319" s="13" t="s">
        <v>135</v>
      </c>
      <c r="BM319" s="193" t="s">
        <v>605</v>
      </c>
    </row>
    <row r="320" s="2" customFormat="1">
      <c r="A320" s="35"/>
      <c r="B320" s="36"/>
      <c r="C320" s="37"/>
      <c r="D320" s="195" t="s">
        <v>138</v>
      </c>
      <c r="E320" s="37"/>
      <c r="F320" s="196" t="s">
        <v>604</v>
      </c>
      <c r="G320" s="37"/>
      <c r="H320" s="37"/>
      <c r="I320" s="197"/>
      <c r="J320" s="37"/>
      <c r="K320" s="37"/>
      <c r="L320" s="41"/>
      <c r="M320" s="198"/>
      <c r="N320" s="199"/>
      <c r="O320" s="81"/>
      <c r="P320" s="81"/>
      <c r="Q320" s="81"/>
      <c r="R320" s="81"/>
      <c r="S320" s="81"/>
      <c r="T320" s="82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3" t="s">
        <v>138</v>
      </c>
      <c r="AU320" s="13" t="s">
        <v>84</v>
      </c>
    </row>
    <row r="321" s="2" customFormat="1">
      <c r="A321" s="35"/>
      <c r="B321" s="36"/>
      <c r="C321" s="37"/>
      <c r="D321" s="211" t="s">
        <v>540</v>
      </c>
      <c r="E321" s="37"/>
      <c r="F321" s="212" t="s">
        <v>606</v>
      </c>
      <c r="G321" s="37"/>
      <c r="H321" s="37"/>
      <c r="I321" s="197"/>
      <c r="J321" s="37"/>
      <c r="K321" s="37"/>
      <c r="L321" s="41"/>
      <c r="M321" s="198"/>
      <c r="N321" s="199"/>
      <c r="O321" s="81"/>
      <c r="P321" s="81"/>
      <c r="Q321" s="81"/>
      <c r="R321" s="81"/>
      <c r="S321" s="81"/>
      <c r="T321" s="82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3" t="s">
        <v>540</v>
      </c>
      <c r="AU321" s="13" t="s">
        <v>84</v>
      </c>
    </row>
    <row r="322" s="2" customFormat="1" ht="16.5" customHeight="1">
      <c r="A322" s="35"/>
      <c r="B322" s="36"/>
      <c r="C322" s="201" t="s">
        <v>607</v>
      </c>
      <c r="D322" s="201" t="s">
        <v>518</v>
      </c>
      <c r="E322" s="202" t="s">
        <v>608</v>
      </c>
      <c r="F322" s="203" t="s">
        <v>609</v>
      </c>
      <c r="G322" s="204" t="s">
        <v>207</v>
      </c>
      <c r="H322" s="205">
        <v>10</v>
      </c>
      <c r="I322" s="206"/>
      <c r="J322" s="207">
        <f>ROUND(I322*H322,2)</f>
        <v>0</v>
      </c>
      <c r="K322" s="203" t="s">
        <v>538</v>
      </c>
      <c r="L322" s="208"/>
      <c r="M322" s="209" t="s">
        <v>43</v>
      </c>
      <c r="N322" s="210" t="s">
        <v>55</v>
      </c>
      <c r="O322" s="81"/>
      <c r="P322" s="191">
        <f>O322*H322</f>
        <v>0</v>
      </c>
      <c r="Q322" s="191">
        <v>0.027</v>
      </c>
      <c r="R322" s="191">
        <f>Q322*H322</f>
        <v>0.27000000000000002</v>
      </c>
      <c r="S322" s="191">
        <v>0</v>
      </c>
      <c r="T322" s="192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3" t="s">
        <v>169</v>
      </c>
      <c r="AT322" s="193" t="s">
        <v>518</v>
      </c>
      <c r="AU322" s="193" t="s">
        <v>84</v>
      </c>
      <c r="AY322" s="13" t="s">
        <v>136</v>
      </c>
      <c r="BE322" s="194">
        <f>IF(N322="základní",J322,0)</f>
        <v>0</v>
      </c>
      <c r="BF322" s="194">
        <f>IF(N322="snížená",J322,0)</f>
        <v>0</v>
      </c>
      <c r="BG322" s="194">
        <f>IF(N322="zákl. přenesená",J322,0)</f>
        <v>0</v>
      </c>
      <c r="BH322" s="194">
        <f>IF(N322="sníž. přenesená",J322,0)</f>
        <v>0</v>
      </c>
      <c r="BI322" s="194">
        <f>IF(N322="nulová",J322,0)</f>
        <v>0</v>
      </c>
      <c r="BJ322" s="13" t="s">
        <v>23</v>
      </c>
      <c r="BK322" s="194">
        <f>ROUND(I322*H322,2)</f>
        <v>0</v>
      </c>
      <c r="BL322" s="13" t="s">
        <v>135</v>
      </c>
      <c r="BM322" s="193" t="s">
        <v>610</v>
      </c>
    </row>
    <row r="323" s="2" customFormat="1">
      <c r="A323" s="35"/>
      <c r="B323" s="36"/>
      <c r="C323" s="37"/>
      <c r="D323" s="195" t="s">
        <v>138</v>
      </c>
      <c r="E323" s="37"/>
      <c r="F323" s="196" t="s">
        <v>609</v>
      </c>
      <c r="G323" s="37"/>
      <c r="H323" s="37"/>
      <c r="I323" s="197"/>
      <c r="J323" s="37"/>
      <c r="K323" s="37"/>
      <c r="L323" s="41"/>
      <c r="M323" s="198"/>
      <c r="N323" s="199"/>
      <c r="O323" s="81"/>
      <c r="P323" s="81"/>
      <c r="Q323" s="81"/>
      <c r="R323" s="81"/>
      <c r="S323" s="81"/>
      <c r="T323" s="82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3" t="s">
        <v>138</v>
      </c>
      <c r="AU323" s="13" t="s">
        <v>84</v>
      </c>
    </row>
    <row r="324" s="2" customFormat="1">
      <c r="A324" s="35"/>
      <c r="B324" s="36"/>
      <c r="C324" s="37"/>
      <c r="D324" s="211" t="s">
        <v>540</v>
      </c>
      <c r="E324" s="37"/>
      <c r="F324" s="212" t="s">
        <v>611</v>
      </c>
      <c r="G324" s="37"/>
      <c r="H324" s="37"/>
      <c r="I324" s="197"/>
      <c r="J324" s="37"/>
      <c r="K324" s="37"/>
      <c r="L324" s="41"/>
      <c r="M324" s="198"/>
      <c r="N324" s="199"/>
      <c r="O324" s="81"/>
      <c r="P324" s="81"/>
      <c r="Q324" s="81"/>
      <c r="R324" s="81"/>
      <c r="S324" s="81"/>
      <c r="T324" s="82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3" t="s">
        <v>540</v>
      </c>
      <c r="AU324" s="13" t="s">
        <v>84</v>
      </c>
    </row>
    <row r="325" s="2" customFormat="1" ht="16.5" customHeight="1">
      <c r="A325" s="35"/>
      <c r="B325" s="36"/>
      <c r="C325" s="201" t="s">
        <v>612</v>
      </c>
      <c r="D325" s="201" t="s">
        <v>518</v>
      </c>
      <c r="E325" s="202" t="s">
        <v>613</v>
      </c>
      <c r="F325" s="203" t="s">
        <v>614</v>
      </c>
      <c r="G325" s="204" t="s">
        <v>207</v>
      </c>
      <c r="H325" s="205">
        <v>10</v>
      </c>
      <c r="I325" s="206"/>
      <c r="J325" s="207">
        <f>ROUND(I325*H325,2)</f>
        <v>0</v>
      </c>
      <c r="K325" s="203" t="s">
        <v>538</v>
      </c>
      <c r="L325" s="208"/>
      <c r="M325" s="209" t="s">
        <v>43</v>
      </c>
      <c r="N325" s="210" t="s">
        <v>55</v>
      </c>
      <c r="O325" s="81"/>
      <c r="P325" s="191">
        <f>O325*H325</f>
        <v>0</v>
      </c>
      <c r="Q325" s="191">
        <v>0.01</v>
      </c>
      <c r="R325" s="191">
        <f>Q325*H325</f>
        <v>0.10000000000000001</v>
      </c>
      <c r="S325" s="191">
        <v>0</v>
      </c>
      <c r="T325" s="192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3" t="s">
        <v>169</v>
      </c>
      <c r="AT325" s="193" t="s">
        <v>518</v>
      </c>
      <c r="AU325" s="193" t="s">
        <v>84</v>
      </c>
      <c r="AY325" s="13" t="s">
        <v>136</v>
      </c>
      <c r="BE325" s="194">
        <f>IF(N325="základní",J325,0)</f>
        <v>0</v>
      </c>
      <c r="BF325" s="194">
        <f>IF(N325="snížená",J325,0)</f>
        <v>0</v>
      </c>
      <c r="BG325" s="194">
        <f>IF(N325="zákl. přenesená",J325,0)</f>
        <v>0</v>
      </c>
      <c r="BH325" s="194">
        <f>IF(N325="sníž. přenesená",J325,0)</f>
        <v>0</v>
      </c>
      <c r="BI325" s="194">
        <f>IF(N325="nulová",J325,0)</f>
        <v>0</v>
      </c>
      <c r="BJ325" s="13" t="s">
        <v>23</v>
      </c>
      <c r="BK325" s="194">
        <f>ROUND(I325*H325,2)</f>
        <v>0</v>
      </c>
      <c r="BL325" s="13" t="s">
        <v>135</v>
      </c>
      <c r="BM325" s="193" t="s">
        <v>615</v>
      </c>
    </row>
    <row r="326" s="2" customFormat="1">
      <c r="A326" s="35"/>
      <c r="B326" s="36"/>
      <c r="C326" s="37"/>
      <c r="D326" s="195" t="s">
        <v>138</v>
      </c>
      <c r="E326" s="37"/>
      <c r="F326" s="196" t="s">
        <v>614</v>
      </c>
      <c r="G326" s="37"/>
      <c r="H326" s="37"/>
      <c r="I326" s="197"/>
      <c r="J326" s="37"/>
      <c r="K326" s="37"/>
      <c r="L326" s="41"/>
      <c r="M326" s="198"/>
      <c r="N326" s="199"/>
      <c r="O326" s="81"/>
      <c r="P326" s="81"/>
      <c r="Q326" s="81"/>
      <c r="R326" s="81"/>
      <c r="S326" s="81"/>
      <c r="T326" s="82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3" t="s">
        <v>138</v>
      </c>
      <c r="AU326" s="13" t="s">
        <v>84</v>
      </c>
    </row>
    <row r="327" s="2" customFormat="1">
      <c r="A327" s="35"/>
      <c r="B327" s="36"/>
      <c r="C327" s="37"/>
      <c r="D327" s="211" t="s">
        <v>540</v>
      </c>
      <c r="E327" s="37"/>
      <c r="F327" s="212" t="s">
        <v>616</v>
      </c>
      <c r="G327" s="37"/>
      <c r="H327" s="37"/>
      <c r="I327" s="197"/>
      <c r="J327" s="37"/>
      <c r="K327" s="37"/>
      <c r="L327" s="41"/>
      <c r="M327" s="198"/>
      <c r="N327" s="199"/>
      <c r="O327" s="81"/>
      <c r="P327" s="81"/>
      <c r="Q327" s="81"/>
      <c r="R327" s="81"/>
      <c r="S327" s="81"/>
      <c r="T327" s="82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3" t="s">
        <v>540</v>
      </c>
      <c r="AU327" s="13" t="s">
        <v>84</v>
      </c>
    </row>
    <row r="328" s="2" customFormat="1" ht="16.5" customHeight="1">
      <c r="A328" s="35"/>
      <c r="B328" s="36"/>
      <c r="C328" s="201" t="s">
        <v>617</v>
      </c>
      <c r="D328" s="201" t="s">
        <v>518</v>
      </c>
      <c r="E328" s="202" t="s">
        <v>618</v>
      </c>
      <c r="F328" s="203" t="s">
        <v>619</v>
      </c>
      <c r="G328" s="204" t="s">
        <v>207</v>
      </c>
      <c r="H328" s="205">
        <v>5</v>
      </c>
      <c r="I328" s="206"/>
      <c r="J328" s="207">
        <f>ROUND(I328*H328,2)</f>
        <v>0</v>
      </c>
      <c r="K328" s="203" t="s">
        <v>538</v>
      </c>
      <c r="L328" s="208"/>
      <c r="M328" s="209" t="s">
        <v>43</v>
      </c>
      <c r="N328" s="210" t="s">
        <v>55</v>
      </c>
      <c r="O328" s="81"/>
      <c r="P328" s="191">
        <f>O328*H328</f>
        <v>0</v>
      </c>
      <c r="Q328" s="191">
        <v>3.0000000000000001E-05</v>
      </c>
      <c r="R328" s="191">
        <f>Q328*H328</f>
        <v>0.00015000000000000001</v>
      </c>
      <c r="S328" s="191">
        <v>0</v>
      </c>
      <c r="T328" s="192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3" t="s">
        <v>169</v>
      </c>
      <c r="AT328" s="193" t="s">
        <v>518</v>
      </c>
      <c r="AU328" s="193" t="s">
        <v>84</v>
      </c>
      <c r="AY328" s="13" t="s">
        <v>136</v>
      </c>
      <c r="BE328" s="194">
        <f>IF(N328="základní",J328,0)</f>
        <v>0</v>
      </c>
      <c r="BF328" s="194">
        <f>IF(N328="snížená",J328,0)</f>
        <v>0</v>
      </c>
      <c r="BG328" s="194">
        <f>IF(N328="zákl. přenesená",J328,0)</f>
        <v>0</v>
      </c>
      <c r="BH328" s="194">
        <f>IF(N328="sníž. přenesená",J328,0)</f>
        <v>0</v>
      </c>
      <c r="BI328" s="194">
        <f>IF(N328="nulová",J328,0)</f>
        <v>0</v>
      </c>
      <c r="BJ328" s="13" t="s">
        <v>23</v>
      </c>
      <c r="BK328" s="194">
        <f>ROUND(I328*H328,2)</f>
        <v>0</v>
      </c>
      <c r="BL328" s="13" t="s">
        <v>135</v>
      </c>
      <c r="BM328" s="193" t="s">
        <v>620</v>
      </c>
    </row>
    <row r="329" s="2" customFormat="1">
      <c r="A329" s="35"/>
      <c r="B329" s="36"/>
      <c r="C329" s="37"/>
      <c r="D329" s="195" t="s">
        <v>138</v>
      </c>
      <c r="E329" s="37"/>
      <c r="F329" s="196" t="s">
        <v>619</v>
      </c>
      <c r="G329" s="37"/>
      <c r="H329" s="37"/>
      <c r="I329" s="197"/>
      <c r="J329" s="37"/>
      <c r="K329" s="37"/>
      <c r="L329" s="41"/>
      <c r="M329" s="198"/>
      <c r="N329" s="199"/>
      <c r="O329" s="81"/>
      <c r="P329" s="81"/>
      <c r="Q329" s="81"/>
      <c r="R329" s="81"/>
      <c r="S329" s="81"/>
      <c r="T329" s="82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3" t="s">
        <v>138</v>
      </c>
      <c r="AU329" s="13" t="s">
        <v>84</v>
      </c>
    </row>
    <row r="330" s="2" customFormat="1">
      <c r="A330" s="35"/>
      <c r="B330" s="36"/>
      <c r="C330" s="37"/>
      <c r="D330" s="211" t="s">
        <v>540</v>
      </c>
      <c r="E330" s="37"/>
      <c r="F330" s="212" t="s">
        <v>621</v>
      </c>
      <c r="G330" s="37"/>
      <c r="H330" s="37"/>
      <c r="I330" s="197"/>
      <c r="J330" s="37"/>
      <c r="K330" s="37"/>
      <c r="L330" s="41"/>
      <c r="M330" s="198"/>
      <c r="N330" s="199"/>
      <c r="O330" s="81"/>
      <c r="P330" s="81"/>
      <c r="Q330" s="81"/>
      <c r="R330" s="81"/>
      <c r="S330" s="81"/>
      <c r="T330" s="82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3" t="s">
        <v>540</v>
      </c>
      <c r="AU330" s="13" t="s">
        <v>84</v>
      </c>
    </row>
    <row r="331" s="2" customFormat="1" ht="21.75" customHeight="1">
      <c r="A331" s="35"/>
      <c r="B331" s="36"/>
      <c r="C331" s="201" t="s">
        <v>622</v>
      </c>
      <c r="D331" s="201" t="s">
        <v>518</v>
      </c>
      <c r="E331" s="202" t="s">
        <v>623</v>
      </c>
      <c r="F331" s="203" t="s">
        <v>624</v>
      </c>
      <c r="G331" s="204" t="s">
        <v>207</v>
      </c>
      <c r="H331" s="205">
        <v>1</v>
      </c>
      <c r="I331" s="206"/>
      <c r="J331" s="207">
        <f>ROUND(I331*H331,2)</f>
        <v>0</v>
      </c>
      <c r="K331" s="203" t="s">
        <v>134</v>
      </c>
      <c r="L331" s="208"/>
      <c r="M331" s="209" t="s">
        <v>43</v>
      </c>
      <c r="N331" s="210" t="s">
        <v>55</v>
      </c>
      <c r="O331" s="81"/>
      <c r="P331" s="191">
        <f>O331*H331</f>
        <v>0</v>
      </c>
      <c r="Q331" s="191">
        <v>4.0000000000000003E-05</v>
      </c>
      <c r="R331" s="191">
        <f>Q331*H331</f>
        <v>4.0000000000000003E-05</v>
      </c>
      <c r="S331" s="191">
        <v>0</v>
      </c>
      <c r="T331" s="192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3" t="s">
        <v>169</v>
      </c>
      <c r="AT331" s="193" t="s">
        <v>518</v>
      </c>
      <c r="AU331" s="193" t="s">
        <v>84</v>
      </c>
      <c r="AY331" s="13" t="s">
        <v>136</v>
      </c>
      <c r="BE331" s="194">
        <f>IF(N331="základní",J331,0)</f>
        <v>0</v>
      </c>
      <c r="BF331" s="194">
        <f>IF(N331="snížená",J331,0)</f>
        <v>0</v>
      </c>
      <c r="BG331" s="194">
        <f>IF(N331="zákl. přenesená",J331,0)</f>
        <v>0</v>
      </c>
      <c r="BH331" s="194">
        <f>IF(N331="sníž. přenesená",J331,0)</f>
        <v>0</v>
      </c>
      <c r="BI331" s="194">
        <f>IF(N331="nulová",J331,0)</f>
        <v>0</v>
      </c>
      <c r="BJ331" s="13" t="s">
        <v>23</v>
      </c>
      <c r="BK331" s="194">
        <f>ROUND(I331*H331,2)</f>
        <v>0</v>
      </c>
      <c r="BL331" s="13" t="s">
        <v>135</v>
      </c>
      <c r="BM331" s="193" t="s">
        <v>625</v>
      </c>
    </row>
    <row r="332" s="2" customFormat="1">
      <c r="A332" s="35"/>
      <c r="B332" s="36"/>
      <c r="C332" s="37"/>
      <c r="D332" s="195" t="s">
        <v>138</v>
      </c>
      <c r="E332" s="37"/>
      <c r="F332" s="196" t="s">
        <v>624</v>
      </c>
      <c r="G332" s="37"/>
      <c r="H332" s="37"/>
      <c r="I332" s="197"/>
      <c r="J332" s="37"/>
      <c r="K332" s="37"/>
      <c r="L332" s="41"/>
      <c r="M332" s="198"/>
      <c r="N332" s="199"/>
      <c r="O332" s="81"/>
      <c r="P332" s="81"/>
      <c r="Q332" s="81"/>
      <c r="R332" s="81"/>
      <c r="S332" s="81"/>
      <c r="T332" s="82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3" t="s">
        <v>138</v>
      </c>
      <c r="AU332" s="13" t="s">
        <v>84</v>
      </c>
    </row>
    <row r="333" s="2" customFormat="1" ht="21.75" customHeight="1">
      <c r="A333" s="35"/>
      <c r="B333" s="36"/>
      <c r="C333" s="201" t="s">
        <v>626</v>
      </c>
      <c r="D333" s="201" t="s">
        <v>518</v>
      </c>
      <c r="E333" s="202" t="s">
        <v>627</v>
      </c>
      <c r="F333" s="203" t="s">
        <v>628</v>
      </c>
      <c r="G333" s="204" t="s">
        <v>207</v>
      </c>
      <c r="H333" s="205">
        <v>1</v>
      </c>
      <c r="I333" s="206"/>
      <c r="J333" s="207">
        <f>ROUND(I333*H333,2)</f>
        <v>0</v>
      </c>
      <c r="K333" s="203" t="s">
        <v>134</v>
      </c>
      <c r="L333" s="208"/>
      <c r="M333" s="209" t="s">
        <v>43</v>
      </c>
      <c r="N333" s="210" t="s">
        <v>55</v>
      </c>
      <c r="O333" s="81"/>
      <c r="P333" s="191">
        <f>O333*H333</f>
        <v>0</v>
      </c>
      <c r="Q333" s="191">
        <v>0.0033999999999999998</v>
      </c>
      <c r="R333" s="191">
        <f>Q333*H333</f>
        <v>0.0033999999999999998</v>
      </c>
      <c r="S333" s="191">
        <v>0</v>
      </c>
      <c r="T333" s="192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93" t="s">
        <v>169</v>
      </c>
      <c r="AT333" s="193" t="s">
        <v>518</v>
      </c>
      <c r="AU333" s="193" t="s">
        <v>84</v>
      </c>
      <c r="AY333" s="13" t="s">
        <v>136</v>
      </c>
      <c r="BE333" s="194">
        <f>IF(N333="základní",J333,0)</f>
        <v>0</v>
      </c>
      <c r="BF333" s="194">
        <f>IF(N333="snížená",J333,0)</f>
        <v>0</v>
      </c>
      <c r="BG333" s="194">
        <f>IF(N333="zákl. přenesená",J333,0)</f>
        <v>0</v>
      </c>
      <c r="BH333" s="194">
        <f>IF(N333="sníž. přenesená",J333,0)</f>
        <v>0</v>
      </c>
      <c r="BI333" s="194">
        <f>IF(N333="nulová",J333,0)</f>
        <v>0</v>
      </c>
      <c r="BJ333" s="13" t="s">
        <v>23</v>
      </c>
      <c r="BK333" s="194">
        <f>ROUND(I333*H333,2)</f>
        <v>0</v>
      </c>
      <c r="BL333" s="13" t="s">
        <v>135</v>
      </c>
      <c r="BM333" s="193" t="s">
        <v>629</v>
      </c>
    </row>
    <row r="334" s="2" customFormat="1">
      <c r="A334" s="35"/>
      <c r="B334" s="36"/>
      <c r="C334" s="37"/>
      <c r="D334" s="195" t="s">
        <v>138</v>
      </c>
      <c r="E334" s="37"/>
      <c r="F334" s="196" t="s">
        <v>628</v>
      </c>
      <c r="G334" s="37"/>
      <c r="H334" s="37"/>
      <c r="I334" s="197"/>
      <c r="J334" s="37"/>
      <c r="K334" s="37"/>
      <c r="L334" s="41"/>
      <c r="M334" s="198"/>
      <c r="N334" s="199"/>
      <c r="O334" s="81"/>
      <c r="P334" s="81"/>
      <c r="Q334" s="81"/>
      <c r="R334" s="81"/>
      <c r="S334" s="81"/>
      <c r="T334" s="82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3" t="s">
        <v>138</v>
      </c>
      <c r="AU334" s="13" t="s">
        <v>84</v>
      </c>
    </row>
    <row r="335" s="2" customFormat="1" ht="24.15" customHeight="1">
      <c r="A335" s="35"/>
      <c r="B335" s="36"/>
      <c r="C335" s="201" t="s">
        <v>630</v>
      </c>
      <c r="D335" s="201" t="s">
        <v>518</v>
      </c>
      <c r="E335" s="202" t="s">
        <v>631</v>
      </c>
      <c r="F335" s="203" t="s">
        <v>632</v>
      </c>
      <c r="G335" s="204" t="s">
        <v>207</v>
      </c>
      <c r="H335" s="205">
        <v>1</v>
      </c>
      <c r="I335" s="206"/>
      <c r="J335" s="207">
        <f>ROUND(I335*H335,2)</f>
        <v>0</v>
      </c>
      <c r="K335" s="203" t="s">
        <v>134</v>
      </c>
      <c r="L335" s="208"/>
      <c r="M335" s="209" t="s">
        <v>43</v>
      </c>
      <c r="N335" s="210" t="s">
        <v>55</v>
      </c>
      <c r="O335" s="81"/>
      <c r="P335" s="191">
        <f>O335*H335</f>
        <v>0</v>
      </c>
      <c r="Q335" s="191">
        <v>0.0035000000000000001</v>
      </c>
      <c r="R335" s="191">
        <f>Q335*H335</f>
        <v>0.0035000000000000001</v>
      </c>
      <c r="S335" s="191">
        <v>0</v>
      </c>
      <c r="T335" s="192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93" t="s">
        <v>169</v>
      </c>
      <c r="AT335" s="193" t="s">
        <v>518</v>
      </c>
      <c r="AU335" s="193" t="s">
        <v>84</v>
      </c>
      <c r="AY335" s="13" t="s">
        <v>136</v>
      </c>
      <c r="BE335" s="194">
        <f>IF(N335="základní",J335,0)</f>
        <v>0</v>
      </c>
      <c r="BF335" s="194">
        <f>IF(N335="snížená",J335,0)</f>
        <v>0</v>
      </c>
      <c r="BG335" s="194">
        <f>IF(N335="zákl. přenesená",J335,0)</f>
        <v>0</v>
      </c>
      <c r="BH335" s="194">
        <f>IF(N335="sníž. přenesená",J335,0)</f>
        <v>0</v>
      </c>
      <c r="BI335" s="194">
        <f>IF(N335="nulová",J335,0)</f>
        <v>0</v>
      </c>
      <c r="BJ335" s="13" t="s">
        <v>23</v>
      </c>
      <c r="BK335" s="194">
        <f>ROUND(I335*H335,2)</f>
        <v>0</v>
      </c>
      <c r="BL335" s="13" t="s">
        <v>135</v>
      </c>
      <c r="BM335" s="193" t="s">
        <v>633</v>
      </c>
    </row>
    <row r="336" s="2" customFormat="1">
      <c r="A336" s="35"/>
      <c r="B336" s="36"/>
      <c r="C336" s="37"/>
      <c r="D336" s="195" t="s">
        <v>138</v>
      </c>
      <c r="E336" s="37"/>
      <c r="F336" s="196" t="s">
        <v>632</v>
      </c>
      <c r="G336" s="37"/>
      <c r="H336" s="37"/>
      <c r="I336" s="197"/>
      <c r="J336" s="37"/>
      <c r="K336" s="37"/>
      <c r="L336" s="41"/>
      <c r="M336" s="198"/>
      <c r="N336" s="199"/>
      <c r="O336" s="81"/>
      <c r="P336" s="81"/>
      <c r="Q336" s="81"/>
      <c r="R336" s="81"/>
      <c r="S336" s="81"/>
      <c r="T336" s="82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3" t="s">
        <v>138</v>
      </c>
      <c r="AU336" s="13" t="s">
        <v>84</v>
      </c>
    </row>
    <row r="337" s="2" customFormat="1" ht="24.15" customHeight="1">
      <c r="A337" s="35"/>
      <c r="B337" s="36"/>
      <c r="C337" s="201" t="s">
        <v>33</v>
      </c>
      <c r="D337" s="201" t="s">
        <v>518</v>
      </c>
      <c r="E337" s="202" t="s">
        <v>634</v>
      </c>
      <c r="F337" s="203" t="s">
        <v>635</v>
      </c>
      <c r="G337" s="204" t="s">
        <v>207</v>
      </c>
      <c r="H337" s="205">
        <v>1</v>
      </c>
      <c r="I337" s="206"/>
      <c r="J337" s="207">
        <f>ROUND(I337*H337,2)</f>
        <v>0</v>
      </c>
      <c r="K337" s="203" t="s">
        <v>134</v>
      </c>
      <c r="L337" s="208"/>
      <c r="M337" s="209" t="s">
        <v>43</v>
      </c>
      <c r="N337" s="210" t="s">
        <v>55</v>
      </c>
      <c r="O337" s="81"/>
      <c r="P337" s="191">
        <f>O337*H337</f>
        <v>0</v>
      </c>
      <c r="Q337" s="191">
        <v>0.0011999999999999999</v>
      </c>
      <c r="R337" s="191">
        <f>Q337*H337</f>
        <v>0.0011999999999999999</v>
      </c>
      <c r="S337" s="191">
        <v>0</v>
      </c>
      <c r="T337" s="192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3" t="s">
        <v>169</v>
      </c>
      <c r="AT337" s="193" t="s">
        <v>518</v>
      </c>
      <c r="AU337" s="193" t="s">
        <v>84</v>
      </c>
      <c r="AY337" s="13" t="s">
        <v>136</v>
      </c>
      <c r="BE337" s="194">
        <f>IF(N337="základní",J337,0)</f>
        <v>0</v>
      </c>
      <c r="BF337" s="194">
        <f>IF(N337="snížená",J337,0)</f>
        <v>0</v>
      </c>
      <c r="BG337" s="194">
        <f>IF(N337="zákl. přenesená",J337,0)</f>
        <v>0</v>
      </c>
      <c r="BH337" s="194">
        <f>IF(N337="sníž. přenesená",J337,0)</f>
        <v>0</v>
      </c>
      <c r="BI337" s="194">
        <f>IF(N337="nulová",J337,0)</f>
        <v>0</v>
      </c>
      <c r="BJ337" s="13" t="s">
        <v>23</v>
      </c>
      <c r="BK337" s="194">
        <f>ROUND(I337*H337,2)</f>
        <v>0</v>
      </c>
      <c r="BL337" s="13" t="s">
        <v>135</v>
      </c>
      <c r="BM337" s="193" t="s">
        <v>636</v>
      </c>
    </row>
    <row r="338" s="2" customFormat="1">
      <c r="A338" s="35"/>
      <c r="B338" s="36"/>
      <c r="C338" s="37"/>
      <c r="D338" s="195" t="s">
        <v>138</v>
      </c>
      <c r="E338" s="37"/>
      <c r="F338" s="196" t="s">
        <v>635</v>
      </c>
      <c r="G338" s="37"/>
      <c r="H338" s="37"/>
      <c r="I338" s="197"/>
      <c r="J338" s="37"/>
      <c r="K338" s="37"/>
      <c r="L338" s="41"/>
      <c r="M338" s="198"/>
      <c r="N338" s="199"/>
      <c r="O338" s="81"/>
      <c r="P338" s="81"/>
      <c r="Q338" s="81"/>
      <c r="R338" s="81"/>
      <c r="S338" s="81"/>
      <c r="T338" s="82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3" t="s">
        <v>138</v>
      </c>
      <c r="AU338" s="13" t="s">
        <v>84</v>
      </c>
    </row>
    <row r="339" s="2" customFormat="1" ht="24.15" customHeight="1">
      <c r="A339" s="35"/>
      <c r="B339" s="36"/>
      <c r="C339" s="201" t="s">
        <v>637</v>
      </c>
      <c r="D339" s="201" t="s">
        <v>518</v>
      </c>
      <c r="E339" s="202" t="s">
        <v>638</v>
      </c>
      <c r="F339" s="203" t="s">
        <v>639</v>
      </c>
      <c r="G339" s="204" t="s">
        <v>207</v>
      </c>
      <c r="H339" s="205">
        <v>1</v>
      </c>
      <c r="I339" s="206"/>
      <c r="J339" s="207">
        <f>ROUND(I339*H339,2)</f>
        <v>0</v>
      </c>
      <c r="K339" s="203" t="s">
        <v>134</v>
      </c>
      <c r="L339" s="208"/>
      <c r="M339" s="209" t="s">
        <v>43</v>
      </c>
      <c r="N339" s="210" t="s">
        <v>55</v>
      </c>
      <c r="O339" s="81"/>
      <c r="P339" s="191">
        <f>O339*H339</f>
        <v>0</v>
      </c>
      <c r="Q339" s="191">
        <v>5.0000000000000002E-05</v>
      </c>
      <c r="R339" s="191">
        <f>Q339*H339</f>
        <v>5.0000000000000002E-05</v>
      </c>
      <c r="S339" s="191">
        <v>0</v>
      </c>
      <c r="T339" s="192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93" t="s">
        <v>169</v>
      </c>
      <c r="AT339" s="193" t="s">
        <v>518</v>
      </c>
      <c r="AU339" s="193" t="s">
        <v>84</v>
      </c>
      <c r="AY339" s="13" t="s">
        <v>136</v>
      </c>
      <c r="BE339" s="194">
        <f>IF(N339="základní",J339,0)</f>
        <v>0</v>
      </c>
      <c r="BF339" s="194">
        <f>IF(N339="snížená",J339,0)</f>
        <v>0</v>
      </c>
      <c r="BG339" s="194">
        <f>IF(N339="zákl. přenesená",J339,0)</f>
        <v>0</v>
      </c>
      <c r="BH339" s="194">
        <f>IF(N339="sníž. přenesená",J339,0)</f>
        <v>0</v>
      </c>
      <c r="BI339" s="194">
        <f>IF(N339="nulová",J339,0)</f>
        <v>0</v>
      </c>
      <c r="BJ339" s="13" t="s">
        <v>23</v>
      </c>
      <c r="BK339" s="194">
        <f>ROUND(I339*H339,2)</f>
        <v>0</v>
      </c>
      <c r="BL339" s="13" t="s">
        <v>135</v>
      </c>
      <c r="BM339" s="193" t="s">
        <v>640</v>
      </c>
    </row>
    <row r="340" s="2" customFormat="1">
      <c r="A340" s="35"/>
      <c r="B340" s="36"/>
      <c r="C340" s="37"/>
      <c r="D340" s="195" t="s">
        <v>138</v>
      </c>
      <c r="E340" s="37"/>
      <c r="F340" s="196" t="s">
        <v>639</v>
      </c>
      <c r="G340" s="37"/>
      <c r="H340" s="37"/>
      <c r="I340" s="197"/>
      <c r="J340" s="37"/>
      <c r="K340" s="37"/>
      <c r="L340" s="41"/>
      <c r="M340" s="198"/>
      <c r="N340" s="199"/>
      <c r="O340" s="81"/>
      <c r="P340" s="81"/>
      <c r="Q340" s="81"/>
      <c r="R340" s="81"/>
      <c r="S340" s="81"/>
      <c r="T340" s="82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3" t="s">
        <v>138</v>
      </c>
      <c r="AU340" s="13" t="s">
        <v>84</v>
      </c>
    </row>
    <row r="341" s="2" customFormat="1" ht="24.15" customHeight="1">
      <c r="A341" s="35"/>
      <c r="B341" s="36"/>
      <c r="C341" s="201" t="s">
        <v>641</v>
      </c>
      <c r="D341" s="201" t="s">
        <v>518</v>
      </c>
      <c r="E341" s="202" t="s">
        <v>642</v>
      </c>
      <c r="F341" s="203" t="s">
        <v>643</v>
      </c>
      <c r="G341" s="204" t="s">
        <v>207</v>
      </c>
      <c r="H341" s="205">
        <v>1</v>
      </c>
      <c r="I341" s="206"/>
      <c r="J341" s="207">
        <f>ROUND(I341*H341,2)</f>
        <v>0</v>
      </c>
      <c r="K341" s="203" t="s">
        <v>134</v>
      </c>
      <c r="L341" s="208"/>
      <c r="M341" s="209" t="s">
        <v>43</v>
      </c>
      <c r="N341" s="210" t="s">
        <v>55</v>
      </c>
      <c r="O341" s="81"/>
      <c r="P341" s="191">
        <f>O341*H341</f>
        <v>0</v>
      </c>
      <c r="Q341" s="191">
        <v>0.002</v>
      </c>
      <c r="R341" s="191">
        <f>Q341*H341</f>
        <v>0.002</v>
      </c>
      <c r="S341" s="191">
        <v>0</v>
      </c>
      <c r="T341" s="192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93" t="s">
        <v>169</v>
      </c>
      <c r="AT341" s="193" t="s">
        <v>518</v>
      </c>
      <c r="AU341" s="193" t="s">
        <v>84</v>
      </c>
      <c r="AY341" s="13" t="s">
        <v>136</v>
      </c>
      <c r="BE341" s="194">
        <f>IF(N341="základní",J341,0)</f>
        <v>0</v>
      </c>
      <c r="BF341" s="194">
        <f>IF(N341="snížená",J341,0)</f>
        <v>0</v>
      </c>
      <c r="BG341" s="194">
        <f>IF(N341="zákl. přenesená",J341,0)</f>
        <v>0</v>
      </c>
      <c r="BH341" s="194">
        <f>IF(N341="sníž. přenesená",J341,0)</f>
        <v>0</v>
      </c>
      <c r="BI341" s="194">
        <f>IF(N341="nulová",J341,0)</f>
        <v>0</v>
      </c>
      <c r="BJ341" s="13" t="s">
        <v>23</v>
      </c>
      <c r="BK341" s="194">
        <f>ROUND(I341*H341,2)</f>
        <v>0</v>
      </c>
      <c r="BL341" s="13" t="s">
        <v>135</v>
      </c>
      <c r="BM341" s="193" t="s">
        <v>644</v>
      </c>
    </row>
    <row r="342" s="2" customFormat="1">
      <c r="A342" s="35"/>
      <c r="B342" s="36"/>
      <c r="C342" s="37"/>
      <c r="D342" s="195" t="s">
        <v>138</v>
      </c>
      <c r="E342" s="37"/>
      <c r="F342" s="196" t="s">
        <v>643</v>
      </c>
      <c r="G342" s="37"/>
      <c r="H342" s="37"/>
      <c r="I342" s="197"/>
      <c r="J342" s="37"/>
      <c r="K342" s="37"/>
      <c r="L342" s="41"/>
      <c r="M342" s="198"/>
      <c r="N342" s="199"/>
      <c r="O342" s="81"/>
      <c r="P342" s="81"/>
      <c r="Q342" s="81"/>
      <c r="R342" s="81"/>
      <c r="S342" s="81"/>
      <c r="T342" s="82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3" t="s">
        <v>138</v>
      </c>
      <c r="AU342" s="13" t="s">
        <v>84</v>
      </c>
    </row>
    <row r="343" s="2" customFormat="1" ht="24.15" customHeight="1">
      <c r="A343" s="35"/>
      <c r="B343" s="36"/>
      <c r="C343" s="201" t="s">
        <v>645</v>
      </c>
      <c r="D343" s="201" t="s">
        <v>518</v>
      </c>
      <c r="E343" s="202" t="s">
        <v>646</v>
      </c>
      <c r="F343" s="203" t="s">
        <v>647</v>
      </c>
      <c r="G343" s="204" t="s">
        <v>207</v>
      </c>
      <c r="H343" s="205">
        <v>1</v>
      </c>
      <c r="I343" s="206"/>
      <c r="J343" s="207">
        <f>ROUND(I343*H343,2)</f>
        <v>0</v>
      </c>
      <c r="K343" s="203" t="s">
        <v>134</v>
      </c>
      <c r="L343" s="208"/>
      <c r="M343" s="209" t="s">
        <v>43</v>
      </c>
      <c r="N343" s="210" t="s">
        <v>55</v>
      </c>
      <c r="O343" s="81"/>
      <c r="P343" s="191">
        <f>O343*H343</f>
        <v>0</v>
      </c>
      <c r="Q343" s="191">
        <v>0.002</v>
      </c>
      <c r="R343" s="191">
        <f>Q343*H343</f>
        <v>0.002</v>
      </c>
      <c r="S343" s="191">
        <v>0</v>
      </c>
      <c r="T343" s="192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93" t="s">
        <v>169</v>
      </c>
      <c r="AT343" s="193" t="s">
        <v>518</v>
      </c>
      <c r="AU343" s="193" t="s">
        <v>84</v>
      </c>
      <c r="AY343" s="13" t="s">
        <v>136</v>
      </c>
      <c r="BE343" s="194">
        <f>IF(N343="základní",J343,0)</f>
        <v>0</v>
      </c>
      <c r="BF343" s="194">
        <f>IF(N343="snížená",J343,0)</f>
        <v>0</v>
      </c>
      <c r="BG343" s="194">
        <f>IF(N343="zákl. přenesená",J343,0)</f>
        <v>0</v>
      </c>
      <c r="BH343" s="194">
        <f>IF(N343="sníž. přenesená",J343,0)</f>
        <v>0</v>
      </c>
      <c r="BI343" s="194">
        <f>IF(N343="nulová",J343,0)</f>
        <v>0</v>
      </c>
      <c r="BJ343" s="13" t="s">
        <v>23</v>
      </c>
      <c r="BK343" s="194">
        <f>ROUND(I343*H343,2)</f>
        <v>0</v>
      </c>
      <c r="BL343" s="13" t="s">
        <v>135</v>
      </c>
      <c r="BM343" s="193" t="s">
        <v>648</v>
      </c>
    </row>
    <row r="344" s="2" customFormat="1">
      <c r="A344" s="35"/>
      <c r="B344" s="36"/>
      <c r="C344" s="37"/>
      <c r="D344" s="195" t="s">
        <v>138</v>
      </c>
      <c r="E344" s="37"/>
      <c r="F344" s="196" t="s">
        <v>647</v>
      </c>
      <c r="G344" s="37"/>
      <c r="H344" s="37"/>
      <c r="I344" s="197"/>
      <c r="J344" s="37"/>
      <c r="K344" s="37"/>
      <c r="L344" s="41"/>
      <c r="M344" s="198"/>
      <c r="N344" s="199"/>
      <c r="O344" s="81"/>
      <c r="P344" s="81"/>
      <c r="Q344" s="81"/>
      <c r="R344" s="81"/>
      <c r="S344" s="81"/>
      <c r="T344" s="82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3" t="s">
        <v>138</v>
      </c>
      <c r="AU344" s="13" t="s">
        <v>84</v>
      </c>
    </row>
    <row r="345" s="2" customFormat="1" ht="16.5" customHeight="1">
      <c r="A345" s="35"/>
      <c r="B345" s="36"/>
      <c r="C345" s="201" t="s">
        <v>649</v>
      </c>
      <c r="D345" s="201" t="s">
        <v>518</v>
      </c>
      <c r="E345" s="202" t="s">
        <v>650</v>
      </c>
      <c r="F345" s="203" t="s">
        <v>651</v>
      </c>
      <c r="G345" s="204" t="s">
        <v>207</v>
      </c>
      <c r="H345" s="205">
        <v>3</v>
      </c>
      <c r="I345" s="206"/>
      <c r="J345" s="207">
        <f>ROUND(I345*H345,2)</f>
        <v>0</v>
      </c>
      <c r="K345" s="203" t="s">
        <v>538</v>
      </c>
      <c r="L345" s="208"/>
      <c r="M345" s="209" t="s">
        <v>43</v>
      </c>
      <c r="N345" s="210" t="s">
        <v>55</v>
      </c>
      <c r="O345" s="81"/>
      <c r="P345" s="191">
        <f>O345*H345</f>
        <v>0</v>
      </c>
      <c r="Q345" s="191">
        <v>0.0050000000000000001</v>
      </c>
      <c r="R345" s="191">
        <f>Q345*H345</f>
        <v>0.014999999999999999</v>
      </c>
      <c r="S345" s="191">
        <v>0</v>
      </c>
      <c r="T345" s="192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93" t="s">
        <v>169</v>
      </c>
      <c r="AT345" s="193" t="s">
        <v>518</v>
      </c>
      <c r="AU345" s="193" t="s">
        <v>84</v>
      </c>
      <c r="AY345" s="13" t="s">
        <v>136</v>
      </c>
      <c r="BE345" s="194">
        <f>IF(N345="základní",J345,0)</f>
        <v>0</v>
      </c>
      <c r="BF345" s="194">
        <f>IF(N345="snížená",J345,0)</f>
        <v>0</v>
      </c>
      <c r="BG345" s="194">
        <f>IF(N345="zákl. přenesená",J345,0)</f>
        <v>0</v>
      </c>
      <c r="BH345" s="194">
        <f>IF(N345="sníž. přenesená",J345,0)</f>
        <v>0</v>
      </c>
      <c r="BI345" s="194">
        <f>IF(N345="nulová",J345,0)</f>
        <v>0</v>
      </c>
      <c r="BJ345" s="13" t="s">
        <v>23</v>
      </c>
      <c r="BK345" s="194">
        <f>ROUND(I345*H345,2)</f>
        <v>0</v>
      </c>
      <c r="BL345" s="13" t="s">
        <v>135</v>
      </c>
      <c r="BM345" s="193" t="s">
        <v>652</v>
      </c>
    </row>
    <row r="346" s="2" customFormat="1">
      <c r="A346" s="35"/>
      <c r="B346" s="36"/>
      <c r="C346" s="37"/>
      <c r="D346" s="195" t="s">
        <v>138</v>
      </c>
      <c r="E346" s="37"/>
      <c r="F346" s="196" t="s">
        <v>651</v>
      </c>
      <c r="G346" s="37"/>
      <c r="H346" s="37"/>
      <c r="I346" s="197"/>
      <c r="J346" s="37"/>
      <c r="K346" s="37"/>
      <c r="L346" s="41"/>
      <c r="M346" s="198"/>
      <c r="N346" s="199"/>
      <c r="O346" s="81"/>
      <c r="P346" s="81"/>
      <c r="Q346" s="81"/>
      <c r="R346" s="81"/>
      <c r="S346" s="81"/>
      <c r="T346" s="82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3" t="s">
        <v>138</v>
      </c>
      <c r="AU346" s="13" t="s">
        <v>84</v>
      </c>
    </row>
    <row r="347" s="2" customFormat="1">
      <c r="A347" s="35"/>
      <c r="B347" s="36"/>
      <c r="C347" s="37"/>
      <c r="D347" s="211" t="s">
        <v>540</v>
      </c>
      <c r="E347" s="37"/>
      <c r="F347" s="212" t="s">
        <v>653</v>
      </c>
      <c r="G347" s="37"/>
      <c r="H347" s="37"/>
      <c r="I347" s="197"/>
      <c r="J347" s="37"/>
      <c r="K347" s="37"/>
      <c r="L347" s="41"/>
      <c r="M347" s="198"/>
      <c r="N347" s="199"/>
      <c r="O347" s="81"/>
      <c r="P347" s="81"/>
      <c r="Q347" s="81"/>
      <c r="R347" s="81"/>
      <c r="S347" s="81"/>
      <c r="T347" s="82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3" t="s">
        <v>540</v>
      </c>
      <c r="AU347" s="13" t="s">
        <v>84</v>
      </c>
    </row>
    <row r="348" s="2" customFormat="1" ht="16.5" customHeight="1">
      <c r="A348" s="35"/>
      <c r="B348" s="36"/>
      <c r="C348" s="201" t="s">
        <v>654</v>
      </c>
      <c r="D348" s="201" t="s">
        <v>518</v>
      </c>
      <c r="E348" s="202" t="s">
        <v>655</v>
      </c>
      <c r="F348" s="203" t="s">
        <v>656</v>
      </c>
      <c r="G348" s="204" t="s">
        <v>207</v>
      </c>
      <c r="H348" s="205">
        <v>5</v>
      </c>
      <c r="I348" s="206"/>
      <c r="J348" s="207">
        <f>ROUND(I348*H348,2)</f>
        <v>0</v>
      </c>
      <c r="K348" s="203" t="s">
        <v>538</v>
      </c>
      <c r="L348" s="208"/>
      <c r="M348" s="209" t="s">
        <v>43</v>
      </c>
      <c r="N348" s="210" t="s">
        <v>55</v>
      </c>
      <c r="O348" s="81"/>
      <c r="P348" s="191">
        <f>O348*H348</f>
        <v>0</v>
      </c>
      <c r="Q348" s="191">
        <v>0.001</v>
      </c>
      <c r="R348" s="191">
        <f>Q348*H348</f>
        <v>0.0050000000000000001</v>
      </c>
      <c r="S348" s="191">
        <v>0</v>
      </c>
      <c r="T348" s="192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93" t="s">
        <v>169</v>
      </c>
      <c r="AT348" s="193" t="s">
        <v>518</v>
      </c>
      <c r="AU348" s="193" t="s">
        <v>84</v>
      </c>
      <c r="AY348" s="13" t="s">
        <v>136</v>
      </c>
      <c r="BE348" s="194">
        <f>IF(N348="základní",J348,0)</f>
        <v>0</v>
      </c>
      <c r="BF348" s="194">
        <f>IF(N348="snížená",J348,0)</f>
        <v>0</v>
      </c>
      <c r="BG348" s="194">
        <f>IF(N348="zákl. přenesená",J348,0)</f>
        <v>0</v>
      </c>
      <c r="BH348" s="194">
        <f>IF(N348="sníž. přenesená",J348,0)</f>
        <v>0</v>
      </c>
      <c r="BI348" s="194">
        <f>IF(N348="nulová",J348,0)</f>
        <v>0</v>
      </c>
      <c r="BJ348" s="13" t="s">
        <v>23</v>
      </c>
      <c r="BK348" s="194">
        <f>ROUND(I348*H348,2)</f>
        <v>0</v>
      </c>
      <c r="BL348" s="13" t="s">
        <v>135</v>
      </c>
      <c r="BM348" s="193" t="s">
        <v>657</v>
      </c>
    </row>
    <row r="349" s="2" customFormat="1">
      <c r="A349" s="35"/>
      <c r="B349" s="36"/>
      <c r="C349" s="37"/>
      <c r="D349" s="195" t="s">
        <v>138</v>
      </c>
      <c r="E349" s="37"/>
      <c r="F349" s="196" t="s">
        <v>656</v>
      </c>
      <c r="G349" s="37"/>
      <c r="H349" s="37"/>
      <c r="I349" s="197"/>
      <c r="J349" s="37"/>
      <c r="K349" s="37"/>
      <c r="L349" s="41"/>
      <c r="M349" s="198"/>
      <c r="N349" s="199"/>
      <c r="O349" s="81"/>
      <c r="P349" s="81"/>
      <c r="Q349" s="81"/>
      <c r="R349" s="81"/>
      <c r="S349" s="81"/>
      <c r="T349" s="82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3" t="s">
        <v>138</v>
      </c>
      <c r="AU349" s="13" t="s">
        <v>84</v>
      </c>
    </row>
    <row r="350" s="2" customFormat="1">
      <c r="A350" s="35"/>
      <c r="B350" s="36"/>
      <c r="C350" s="37"/>
      <c r="D350" s="211" t="s">
        <v>540</v>
      </c>
      <c r="E350" s="37"/>
      <c r="F350" s="212" t="s">
        <v>658</v>
      </c>
      <c r="G350" s="37"/>
      <c r="H350" s="37"/>
      <c r="I350" s="197"/>
      <c r="J350" s="37"/>
      <c r="K350" s="37"/>
      <c r="L350" s="41"/>
      <c r="M350" s="198"/>
      <c r="N350" s="199"/>
      <c r="O350" s="81"/>
      <c r="P350" s="81"/>
      <c r="Q350" s="81"/>
      <c r="R350" s="81"/>
      <c r="S350" s="81"/>
      <c r="T350" s="82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3" t="s">
        <v>540</v>
      </c>
      <c r="AU350" s="13" t="s">
        <v>84</v>
      </c>
    </row>
    <row r="351" s="2" customFormat="1" ht="16.5" customHeight="1">
      <c r="A351" s="35"/>
      <c r="B351" s="36"/>
      <c r="C351" s="201" t="s">
        <v>659</v>
      </c>
      <c r="D351" s="201" t="s">
        <v>518</v>
      </c>
      <c r="E351" s="202" t="s">
        <v>660</v>
      </c>
      <c r="F351" s="203" t="s">
        <v>661</v>
      </c>
      <c r="G351" s="204" t="s">
        <v>207</v>
      </c>
      <c r="H351" s="205">
        <v>5</v>
      </c>
      <c r="I351" s="206"/>
      <c r="J351" s="207">
        <f>ROUND(I351*H351,2)</f>
        <v>0</v>
      </c>
      <c r="K351" s="203" t="s">
        <v>538</v>
      </c>
      <c r="L351" s="208"/>
      <c r="M351" s="209" t="s">
        <v>43</v>
      </c>
      <c r="N351" s="210" t="s">
        <v>55</v>
      </c>
      <c r="O351" s="81"/>
      <c r="P351" s="191">
        <f>O351*H351</f>
        <v>0</v>
      </c>
      <c r="Q351" s="191">
        <v>0.0030000000000000001</v>
      </c>
      <c r="R351" s="191">
        <f>Q351*H351</f>
        <v>0.014999999999999999</v>
      </c>
      <c r="S351" s="191">
        <v>0</v>
      </c>
      <c r="T351" s="192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93" t="s">
        <v>169</v>
      </c>
      <c r="AT351" s="193" t="s">
        <v>518</v>
      </c>
      <c r="AU351" s="193" t="s">
        <v>84</v>
      </c>
      <c r="AY351" s="13" t="s">
        <v>136</v>
      </c>
      <c r="BE351" s="194">
        <f>IF(N351="základní",J351,0)</f>
        <v>0</v>
      </c>
      <c r="BF351" s="194">
        <f>IF(N351="snížená",J351,0)</f>
        <v>0</v>
      </c>
      <c r="BG351" s="194">
        <f>IF(N351="zákl. přenesená",J351,0)</f>
        <v>0</v>
      </c>
      <c r="BH351" s="194">
        <f>IF(N351="sníž. přenesená",J351,0)</f>
        <v>0</v>
      </c>
      <c r="BI351" s="194">
        <f>IF(N351="nulová",J351,0)</f>
        <v>0</v>
      </c>
      <c r="BJ351" s="13" t="s">
        <v>23</v>
      </c>
      <c r="BK351" s="194">
        <f>ROUND(I351*H351,2)</f>
        <v>0</v>
      </c>
      <c r="BL351" s="13" t="s">
        <v>135</v>
      </c>
      <c r="BM351" s="193" t="s">
        <v>662</v>
      </c>
    </row>
    <row r="352" s="2" customFormat="1">
      <c r="A352" s="35"/>
      <c r="B352" s="36"/>
      <c r="C352" s="37"/>
      <c r="D352" s="195" t="s">
        <v>138</v>
      </c>
      <c r="E352" s="37"/>
      <c r="F352" s="196" t="s">
        <v>661</v>
      </c>
      <c r="G352" s="37"/>
      <c r="H352" s="37"/>
      <c r="I352" s="197"/>
      <c r="J352" s="37"/>
      <c r="K352" s="37"/>
      <c r="L352" s="41"/>
      <c r="M352" s="198"/>
      <c r="N352" s="199"/>
      <c r="O352" s="81"/>
      <c r="P352" s="81"/>
      <c r="Q352" s="81"/>
      <c r="R352" s="81"/>
      <c r="S352" s="81"/>
      <c r="T352" s="82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3" t="s">
        <v>138</v>
      </c>
      <c r="AU352" s="13" t="s">
        <v>84</v>
      </c>
    </row>
    <row r="353" s="2" customFormat="1">
      <c r="A353" s="35"/>
      <c r="B353" s="36"/>
      <c r="C353" s="37"/>
      <c r="D353" s="211" t="s">
        <v>540</v>
      </c>
      <c r="E353" s="37"/>
      <c r="F353" s="212" t="s">
        <v>663</v>
      </c>
      <c r="G353" s="37"/>
      <c r="H353" s="37"/>
      <c r="I353" s="197"/>
      <c r="J353" s="37"/>
      <c r="K353" s="37"/>
      <c r="L353" s="41"/>
      <c r="M353" s="198"/>
      <c r="N353" s="199"/>
      <c r="O353" s="81"/>
      <c r="P353" s="81"/>
      <c r="Q353" s="81"/>
      <c r="R353" s="81"/>
      <c r="S353" s="81"/>
      <c r="T353" s="82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3" t="s">
        <v>540</v>
      </c>
      <c r="AU353" s="13" t="s">
        <v>84</v>
      </c>
    </row>
    <row r="354" s="2" customFormat="1" ht="16.5" customHeight="1">
      <c r="A354" s="35"/>
      <c r="B354" s="36"/>
      <c r="C354" s="201" t="s">
        <v>664</v>
      </c>
      <c r="D354" s="201" t="s">
        <v>518</v>
      </c>
      <c r="E354" s="202" t="s">
        <v>665</v>
      </c>
      <c r="F354" s="203" t="s">
        <v>666</v>
      </c>
      <c r="G354" s="204" t="s">
        <v>207</v>
      </c>
      <c r="H354" s="205">
        <v>1</v>
      </c>
      <c r="I354" s="206"/>
      <c r="J354" s="207">
        <f>ROUND(I354*H354,2)</f>
        <v>0</v>
      </c>
      <c r="K354" s="203" t="s">
        <v>538</v>
      </c>
      <c r="L354" s="208"/>
      <c r="M354" s="209" t="s">
        <v>43</v>
      </c>
      <c r="N354" s="210" t="s">
        <v>55</v>
      </c>
      <c r="O354" s="81"/>
      <c r="P354" s="191">
        <f>O354*H354</f>
        <v>0</v>
      </c>
      <c r="Q354" s="191">
        <v>0.0050000000000000001</v>
      </c>
      <c r="R354" s="191">
        <f>Q354*H354</f>
        <v>0.0050000000000000001</v>
      </c>
      <c r="S354" s="191">
        <v>0</v>
      </c>
      <c r="T354" s="192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93" t="s">
        <v>169</v>
      </c>
      <c r="AT354" s="193" t="s">
        <v>518</v>
      </c>
      <c r="AU354" s="193" t="s">
        <v>84</v>
      </c>
      <c r="AY354" s="13" t="s">
        <v>136</v>
      </c>
      <c r="BE354" s="194">
        <f>IF(N354="základní",J354,0)</f>
        <v>0</v>
      </c>
      <c r="BF354" s="194">
        <f>IF(N354="snížená",J354,0)</f>
        <v>0</v>
      </c>
      <c r="BG354" s="194">
        <f>IF(N354="zákl. přenesená",J354,0)</f>
        <v>0</v>
      </c>
      <c r="BH354" s="194">
        <f>IF(N354="sníž. přenesená",J354,0)</f>
        <v>0</v>
      </c>
      <c r="BI354" s="194">
        <f>IF(N354="nulová",J354,0)</f>
        <v>0</v>
      </c>
      <c r="BJ354" s="13" t="s">
        <v>23</v>
      </c>
      <c r="BK354" s="194">
        <f>ROUND(I354*H354,2)</f>
        <v>0</v>
      </c>
      <c r="BL354" s="13" t="s">
        <v>135</v>
      </c>
      <c r="BM354" s="193" t="s">
        <v>667</v>
      </c>
    </row>
    <row r="355" s="2" customFormat="1">
      <c r="A355" s="35"/>
      <c r="B355" s="36"/>
      <c r="C355" s="37"/>
      <c r="D355" s="195" t="s">
        <v>138</v>
      </c>
      <c r="E355" s="37"/>
      <c r="F355" s="196" t="s">
        <v>666</v>
      </c>
      <c r="G355" s="37"/>
      <c r="H355" s="37"/>
      <c r="I355" s="197"/>
      <c r="J355" s="37"/>
      <c r="K355" s="37"/>
      <c r="L355" s="41"/>
      <c r="M355" s="198"/>
      <c r="N355" s="199"/>
      <c r="O355" s="81"/>
      <c r="P355" s="81"/>
      <c r="Q355" s="81"/>
      <c r="R355" s="81"/>
      <c r="S355" s="81"/>
      <c r="T355" s="82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3" t="s">
        <v>138</v>
      </c>
      <c r="AU355" s="13" t="s">
        <v>84</v>
      </c>
    </row>
    <row r="356" s="2" customFormat="1">
      <c r="A356" s="35"/>
      <c r="B356" s="36"/>
      <c r="C356" s="37"/>
      <c r="D356" s="211" t="s">
        <v>540</v>
      </c>
      <c r="E356" s="37"/>
      <c r="F356" s="212" t="s">
        <v>668</v>
      </c>
      <c r="G356" s="37"/>
      <c r="H356" s="37"/>
      <c r="I356" s="197"/>
      <c r="J356" s="37"/>
      <c r="K356" s="37"/>
      <c r="L356" s="41"/>
      <c r="M356" s="198"/>
      <c r="N356" s="199"/>
      <c r="O356" s="81"/>
      <c r="P356" s="81"/>
      <c r="Q356" s="81"/>
      <c r="R356" s="81"/>
      <c r="S356" s="81"/>
      <c r="T356" s="82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3" t="s">
        <v>540</v>
      </c>
      <c r="AU356" s="13" t="s">
        <v>84</v>
      </c>
    </row>
    <row r="357" s="2" customFormat="1" ht="16.5" customHeight="1">
      <c r="A357" s="35"/>
      <c r="B357" s="36"/>
      <c r="C357" s="201" t="s">
        <v>669</v>
      </c>
      <c r="D357" s="201" t="s">
        <v>518</v>
      </c>
      <c r="E357" s="202" t="s">
        <v>670</v>
      </c>
      <c r="F357" s="203" t="s">
        <v>671</v>
      </c>
      <c r="G357" s="204" t="s">
        <v>207</v>
      </c>
      <c r="H357" s="205">
        <v>4</v>
      </c>
      <c r="I357" s="206"/>
      <c r="J357" s="207">
        <f>ROUND(I357*H357,2)</f>
        <v>0</v>
      </c>
      <c r="K357" s="203" t="s">
        <v>538</v>
      </c>
      <c r="L357" s="208"/>
      <c r="M357" s="209" t="s">
        <v>43</v>
      </c>
      <c r="N357" s="210" t="s">
        <v>55</v>
      </c>
      <c r="O357" s="81"/>
      <c r="P357" s="191">
        <f>O357*H357</f>
        <v>0</v>
      </c>
      <c r="Q357" s="191">
        <v>0.014999999999999999</v>
      </c>
      <c r="R357" s="191">
        <f>Q357*H357</f>
        <v>0.059999999999999998</v>
      </c>
      <c r="S357" s="191">
        <v>0</v>
      </c>
      <c r="T357" s="192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93" t="s">
        <v>169</v>
      </c>
      <c r="AT357" s="193" t="s">
        <v>518</v>
      </c>
      <c r="AU357" s="193" t="s">
        <v>84</v>
      </c>
      <c r="AY357" s="13" t="s">
        <v>136</v>
      </c>
      <c r="BE357" s="194">
        <f>IF(N357="základní",J357,0)</f>
        <v>0</v>
      </c>
      <c r="BF357" s="194">
        <f>IF(N357="snížená",J357,0)</f>
        <v>0</v>
      </c>
      <c r="BG357" s="194">
        <f>IF(N357="zákl. přenesená",J357,0)</f>
        <v>0</v>
      </c>
      <c r="BH357" s="194">
        <f>IF(N357="sníž. přenesená",J357,0)</f>
        <v>0</v>
      </c>
      <c r="BI357" s="194">
        <f>IF(N357="nulová",J357,0)</f>
        <v>0</v>
      </c>
      <c r="BJ357" s="13" t="s">
        <v>23</v>
      </c>
      <c r="BK357" s="194">
        <f>ROUND(I357*H357,2)</f>
        <v>0</v>
      </c>
      <c r="BL357" s="13" t="s">
        <v>135</v>
      </c>
      <c r="BM357" s="193" t="s">
        <v>672</v>
      </c>
    </row>
    <row r="358" s="2" customFormat="1">
      <c r="A358" s="35"/>
      <c r="B358" s="36"/>
      <c r="C358" s="37"/>
      <c r="D358" s="195" t="s">
        <v>138</v>
      </c>
      <c r="E358" s="37"/>
      <c r="F358" s="196" t="s">
        <v>671</v>
      </c>
      <c r="G358" s="37"/>
      <c r="H358" s="37"/>
      <c r="I358" s="197"/>
      <c r="J358" s="37"/>
      <c r="K358" s="37"/>
      <c r="L358" s="41"/>
      <c r="M358" s="198"/>
      <c r="N358" s="199"/>
      <c r="O358" s="81"/>
      <c r="P358" s="81"/>
      <c r="Q358" s="81"/>
      <c r="R358" s="81"/>
      <c r="S358" s="81"/>
      <c r="T358" s="82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3" t="s">
        <v>138</v>
      </c>
      <c r="AU358" s="13" t="s">
        <v>84</v>
      </c>
    </row>
    <row r="359" s="2" customFormat="1">
      <c r="A359" s="35"/>
      <c r="B359" s="36"/>
      <c r="C359" s="37"/>
      <c r="D359" s="211" t="s">
        <v>540</v>
      </c>
      <c r="E359" s="37"/>
      <c r="F359" s="212" t="s">
        <v>673</v>
      </c>
      <c r="G359" s="37"/>
      <c r="H359" s="37"/>
      <c r="I359" s="197"/>
      <c r="J359" s="37"/>
      <c r="K359" s="37"/>
      <c r="L359" s="41"/>
      <c r="M359" s="198"/>
      <c r="N359" s="199"/>
      <c r="O359" s="81"/>
      <c r="P359" s="81"/>
      <c r="Q359" s="81"/>
      <c r="R359" s="81"/>
      <c r="S359" s="81"/>
      <c r="T359" s="82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3" t="s">
        <v>540</v>
      </c>
      <c r="AU359" s="13" t="s">
        <v>84</v>
      </c>
    </row>
    <row r="360" s="2" customFormat="1" ht="21.75" customHeight="1">
      <c r="A360" s="35"/>
      <c r="B360" s="36"/>
      <c r="C360" s="201" t="s">
        <v>674</v>
      </c>
      <c r="D360" s="201" t="s">
        <v>518</v>
      </c>
      <c r="E360" s="202" t="s">
        <v>675</v>
      </c>
      <c r="F360" s="203" t="s">
        <v>676</v>
      </c>
      <c r="G360" s="204" t="s">
        <v>207</v>
      </c>
      <c r="H360" s="205">
        <v>5</v>
      </c>
      <c r="I360" s="206"/>
      <c r="J360" s="207">
        <f>ROUND(I360*H360,2)</f>
        <v>0</v>
      </c>
      <c r="K360" s="203" t="s">
        <v>538</v>
      </c>
      <c r="L360" s="208"/>
      <c r="M360" s="209" t="s">
        <v>43</v>
      </c>
      <c r="N360" s="210" t="s">
        <v>55</v>
      </c>
      <c r="O360" s="81"/>
      <c r="P360" s="191">
        <f>O360*H360</f>
        <v>0</v>
      </c>
      <c r="Q360" s="191">
        <v>0.017999999999999999</v>
      </c>
      <c r="R360" s="191">
        <f>Q360*H360</f>
        <v>0.089999999999999997</v>
      </c>
      <c r="S360" s="191">
        <v>0</v>
      </c>
      <c r="T360" s="192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93" t="s">
        <v>169</v>
      </c>
      <c r="AT360" s="193" t="s">
        <v>518</v>
      </c>
      <c r="AU360" s="193" t="s">
        <v>84</v>
      </c>
      <c r="AY360" s="13" t="s">
        <v>136</v>
      </c>
      <c r="BE360" s="194">
        <f>IF(N360="základní",J360,0)</f>
        <v>0</v>
      </c>
      <c r="BF360" s="194">
        <f>IF(N360="snížená",J360,0)</f>
        <v>0</v>
      </c>
      <c r="BG360" s="194">
        <f>IF(N360="zákl. přenesená",J360,0)</f>
        <v>0</v>
      </c>
      <c r="BH360" s="194">
        <f>IF(N360="sníž. přenesená",J360,0)</f>
        <v>0</v>
      </c>
      <c r="BI360" s="194">
        <f>IF(N360="nulová",J360,0)</f>
        <v>0</v>
      </c>
      <c r="BJ360" s="13" t="s">
        <v>23</v>
      </c>
      <c r="BK360" s="194">
        <f>ROUND(I360*H360,2)</f>
        <v>0</v>
      </c>
      <c r="BL360" s="13" t="s">
        <v>135</v>
      </c>
      <c r="BM360" s="193" t="s">
        <v>677</v>
      </c>
    </row>
    <row r="361" s="2" customFormat="1">
      <c r="A361" s="35"/>
      <c r="B361" s="36"/>
      <c r="C361" s="37"/>
      <c r="D361" s="195" t="s">
        <v>138</v>
      </c>
      <c r="E361" s="37"/>
      <c r="F361" s="196" t="s">
        <v>676</v>
      </c>
      <c r="G361" s="37"/>
      <c r="H361" s="37"/>
      <c r="I361" s="197"/>
      <c r="J361" s="37"/>
      <c r="K361" s="37"/>
      <c r="L361" s="41"/>
      <c r="M361" s="198"/>
      <c r="N361" s="199"/>
      <c r="O361" s="81"/>
      <c r="P361" s="81"/>
      <c r="Q361" s="81"/>
      <c r="R361" s="81"/>
      <c r="S361" s="81"/>
      <c r="T361" s="82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3" t="s">
        <v>138</v>
      </c>
      <c r="AU361" s="13" t="s">
        <v>84</v>
      </c>
    </row>
    <row r="362" s="2" customFormat="1">
      <c r="A362" s="35"/>
      <c r="B362" s="36"/>
      <c r="C362" s="37"/>
      <c r="D362" s="211" t="s">
        <v>540</v>
      </c>
      <c r="E362" s="37"/>
      <c r="F362" s="212" t="s">
        <v>678</v>
      </c>
      <c r="G362" s="37"/>
      <c r="H362" s="37"/>
      <c r="I362" s="197"/>
      <c r="J362" s="37"/>
      <c r="K362" s="37"/>
      <c r="L362" s="41"/>
      <c r="M362" s="213"/>
      <c r="N362" s="214"/>
      <c r="O362" s="215"/>
      <c r="P362" s="215"/>
      <c r="Q362" s="215"/>
      <c r="R362" s="215"/>
      <c r="S362" s="215"/>
      <c r="T362" s="21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3" t="s">
        <v>540</v>
      </c>
      <c r="AU362" s="13" t="s">
        <v>84</v>
      </c>
    </row>
    <row r="363" s="2" customFormat="1" ht="6.96" customHeight="1">
      <c r="A363" s="35"/>
      <c r="B363" s="56"/>
      <c r="C363" s="57"/>
      <c r="D363" s="57"/>
      <c r="E363" s="57"/>
      <c r="F363" s="57"/>
      <c r="G363" s="57"/>
      <c r="H363" s="57"/>
      <c r="I363" s="57"/>
      <c r="J363" s="57"/>
      <c r="K363" s="57"/>
      <c r="L363" s="41"/>
      <c r="M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</row>
  </sheetData>
  <sheetProtection sheet="1" autoFilter="0" formatColumns="0" formatRows="0" objects="1" scenarios="1" spinCount="100000" saltValue="q/VOj5+C4OCZaGymi17LWYqMJcJKK17aKCPibhARbIGf5N1lruJcu3KT8eBduVWq5tG/NXisjqB2/z0zQq2ciw==" hashValue="nlTQot4/3flUT1TZOe0WMr1nN6/3Vmayhl0QGfFmOryRZhXXmST2/9L3GBQIhaba5q+Zx7jKmSWIlL5Q1M13Lw==" algorithmName="SHA-512" password="CDD6"/>
  <autoFilter ref="C84:K36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282" r:id="rId1" display="https://podminky.urs.cz/item/CS_URS_2021_02/02660325"/>
    <hyperlink ref="F285" r:id="rId2" display="https://podminky.urs.cz/item/CS_URS_2021_02/02660320"/>
    <hyperlink ref="F288" r:id="rId3" display="https://podminky.urs.cz/item/CS_URS_2021_02/02660337"/>
    <hyperlink ref="F291" r:id="rId4" display="https://podminky.urs.cz/item/CS_URS_2021_02/02660358"/>
    <hyperlink ref="F294" r:id="rId5" display="https://podminky.urs.cz/item/CS_URS_2021_02/02660353"/>
    <hyperlink ref="F297" r:id="rId6" display="https://podminky.urs.cz/item/CS_URS_2021_02/02660354"/>
    <hyperlink ref="F300" r:id="rId7" display="https://podminky.urs.cz/item/CS_URS_2021_02/02660415"/>
    <hyperlink ref="F303" r:id="rId8" display="https://podminky.urs.cz/item/CS_URS_2021_02/02660419"/>
    <hyperlink ref="F306" r:id="rId9" display="https://podminky.urs.cz/item/CS_URS_2021_02/02660404"/>
    <hyperlink ref="F309" r:id="rId10" display="https://podminky.urs.cz/item/CS_URS_2021_02/02660344"/>
    <hyperlink ref="F312" r:id="rId11" display="https://podminky.urs.cz/item/CS_URS_2021_02/02660345"/>
    <hyperlink ref="F315" r:id="rId12" display="https://podminky.urs.cz/item/CS_URS_2021_02/02660348"/>
    <hyperlink ref="F318" r:id="rId13" display="https://podminky.urs.cz/item/CS_URS_2021_02/02660302"/>
    <hyperlink ref="F321" r:id="rId14" display="https://podminky.urs.cz/item/CS_URS_2021_02/02650430"/>
    <hyperlink ref="F324" r:id="rId15" display="https://podminky.urs.cz/item/CS_URS_2021_02/02650360"/>
    <hyperlink ref="F327" r:id="rId16" display="https://podminky.urs.cz/item/CS_URS_2021_02/02650442"/>
    <hyperlink ref="F330" r:id="rId17" display="https://podminky.urs.cz/item/CS_URS_2021_02/02650300"/>
    <hyperlink ref="F347" r:id="rId18" display="https://podminky.urs.cz/item/CS_URS_2021_02/02650381"/>
    <hyperlink ref="F350" r:id="rId19" display="https://podminky.urs.cz/item/CS_URS_2021_02/02652024"/>
    <hyperlink ref="F353" r:id="rId20" display="https://podminky.urs.cz/item/CS_URS_2021_02/02652025"/>
    <hyperlink ref="F356" r:id="rId21" display="https://podminky.urs.cz/item/CS_URS_2021_02/02652026"/>
    <hyperlink ref="F359" r:id="rId22" display="https://podminky.urs.cz/item/CS_URS_2021_02/02650483"/>
    <hyperlink ref="F362" r:id="rId23" display="https://podminky.urs.cz/item/CS_URS_2021_02/0265202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100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6"/>
      <c r="AT3" s="13" t="s">
        <v>92</v>
      </c>
    </row>
    <row r="4" hidden="1" s="1" customFormat="1" ht="24.96" customHeight="1">
      <c r="B4" s="16"/>
      <c r="D4" s="137" t="s">
        <v>107</v>
      </c>
      <c r="L4" s="16"/>
      <c r="M4" s="138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9" t="s">
        <v>16</v>
      </c>
      <c r="L6" s="16"/>
    </row>
    <row r="7" hidden="1" s="1" customFormat="1" ht="26.25" customHeight="1">
      <c r="B7" s="16"/>
      <c r="E7" s="140" t="str">
        <f>'Rekapitulace zakázky'!K6</f>
        <v>Údržba vyšší zeleně v obvodu OŘ Ústí n.L. 2021-2023 - OBLAST Č. 2</v>
      </c>
      <c r="F7" s="139"/>
      <c r="G7" s="139"/>
      <c r="H7" s="139"/>
      <c r="L7" s="16"/>
    </row>
    <row r="8" hidden="1" s="1" customFormat="1" ht="12" customHeight="1">
      <c r="B8" s="16"/>
      <c r="D8" s="139" t="s">
        <v>108</v>
      </c>
      <c r="L8" s="16"/>
    </row>
    <row r="9" hidden="1" s="2" customFormat="1" ht="16.5" customHeight="1">
      <c r="A9" s="35"/>
      <c r="B9" s="41"/>
      <c r="C9" s="35"/>
      <c r="D9" s="35"/>
      <c r="E9" s="140" t="s">
        <v>109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39" t="s">
        <v>110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2" t="s">
        <v>679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39" t="s">
        <v>19</v>
      </c>
      <c r="E13" s="35"/>
      <c r="F13" s="130" t="s">
        <v>43</v>
      </c>
      <c r="G13" s="35"/>
      <c r="H13" s="35"/>
      <c r="I13" s="139" t="s">
        <v>21</v>
      </c>
      <c r="J13" s="130" t="s">
        <v>43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24</v>
      </c>
      <c r="E14" s="35"/>
      <c r="F14" s="130" t="s">
        <v>25</v>
      </c>
      <c r="G14" s="35"/>
      <c r="H14" s="35"/>
      <c r="I14" s="139" t="s">
        <v>26</v>
      </c>
      <c r="J14" s="143" t="str">
        <f>'Rekapitulace zakázky'!AN8</f>
        <v>31. 8. 2021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39" t="s">
        <v>34</v>
      </c>
      <c r="E16" s="35"/>
      <c r="F16" s="35"/>
      <c r="G16" s="35"/>
      <c r="H16" s="35"/>
      <c r="I16" s="139" t="s">
        <v>35</v>
      </c>
      <c r="J16" s="130" t="s">
        <v>36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0" t="s">
        <v>37</v>
      </c>
      <c r="F17" s="35"/>
      <c r="G17" s="35"/>
      <c r="H17" s="35"/>
      <c r="I17" s="139" t="s">
        <v>38</v>
      </c>
      <c r="J17" s="130" t="s">
        <v>39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39" t="s">
        <v>40</v>
      </c>
      <c r="E19" s="35"/>
      <c r="F19" s="35"/>
      <c r="G19" s="35"/>
      <c r="H19" s="35"/>
      <c r="I19" s="139" t="s">
        <v>35</v>
      </c>
      <c r="J19" s="29" t="str">
        <f>'Rekapitulace zakázky'!AN13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29" t="str">
        <f>'Rekapitulace zakázky'!E14</f>
        <v>Vyplň údaj</v>
      </c>
      <c r="F20" s="130"/>
      <c r="G20" s="130"/>
      <c r="H20" s="130"/>
      <c r="I20" s="139" t="s">
        <v>38</v>
      </c>
      <c r="J20" s="29" t="str">
        <f>'Rekapitulace zakázky'!AN14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39" t="s">
        <v>42</v>
      </c>
      <c r="E22" s="35"/>
      <c r="F22" s="35"/>
      <c r="G22" s="35"/>
      <c r="H22" s="35"/>
      <c r="I22" s="139" t="s">
        <v>35</v>
      </c>
      <c r="J22" s="130" t="s">
        <v>43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0" t="s">
        <v>44</v>
      </c>
      <c r="F23" s="35"/>
      <c r="G23" s="35"/>
      <c r="H23" s="35"/>
      <c r="I23" s="139" t="s">
        <v>38</v>
      </c>
      <c r="J23" s="130" t="s">
        <v>43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39" t="s">
        <v>46</v>
      </c>
      <c r="E25" s="35"/>
      <c r="F25" s="35"/>
      <c r="G25" s="35"/>
      <c r="H25" s="35"/>
      <c r="I25" s="139" t="s">
        <v>35</v>
      </c>
      <c r="J25" s="130" t="s">
        <v>43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0" t="s">
        <v>47</v>
      </c>
      <c r="F26" s="35"/>
      <c r="G26" s="35"/>
      <c r="H26" s="35"/>
      <c r="I26" s="139" t="s">
        <v>38</v>
      </c>
      <c r="J26" s="130" t="s">
        <v>43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39" t="s">
        <v>48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71.25" customHeight="1">
      <c r="A29" s="144"/>
      <c r="B29" s="145"/>
      <c r="C29" s="144"/>
      <c r="D29" s="144"/>
      <c r="E29" s="146" t="s">
        <v>112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49" t="s">
        <v>50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1" t="s">
        <v>52</v>
      </c>
      <c r="G34" s="35"/>
      <c r="H34" s="35"/>
      <c r="I34" s="151" t="s">
        <v>51</v>
      </c>
      <c r="J34" s="151" t="s">
        <v>53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2" t="s">
        <v>54</v>
      </c>
      <c r="E35" s="139" t="s">
        <v>55</v>
      </c>
      <c r="F35" s="153">
        <f>ROUND((SUM(BE86:BE167)),  2)</f>
        <v>0</v>
      </c>
      <c r="G35" s="35"/>
      <c r="H35" s="35"/>
      <c r="I35" s="154">
        <v>0.20999999999999999</v>
      </c>
      <c r="J35" s="153">
        <f>ROUND(((SUM(BE86:BE167))*I35),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56</v>
      </c>
      <c r="F36" s="153">
        <f>ROUND((SUM(BF86:BF167)),  2)</f>
        <v>0</v>
      </c>
      <c r="G36" s="35"/>
      <c r="H36" s="35"/>
      <c r="I36" s="154">
        <v>0.14999999999999999</v>
      </c>
      <c r="J36" s="153">
        <f>ROUND(((SUM(BF86:BF167))*I36),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57</v>
      </c>
      <c r="F37" s="153">
        <f>ROUND((SUM(BG86:BG167)),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58</v>
      </c>
      <c r="F38" s="153">
        <f>ROUND((SUM(BH86:BH167)),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59</v>
      </c>
      <c r="F39" s="153">
        <f>ROUND((SUM(BI86:BI167)),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55"/>
      <c r="D41" s="156" t="s">
        <v>60</v>
      </c>
      <c r="E41" s="157"/>
      <c r="F41" s="157"/>
      <c r="G41" s="158" t="s">
        <v>61</v>
      </c>
      <c r="H41" s="159" t="s">
        <v>62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/>
    <row r="44" hidden="1"/>
    <row r="45" hidden="1"/>
    <row r="46" hidden="1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19" t="s">
        <v>113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8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26.25" customHeight="1">
      <c r="A50" s="35"/>
      <c r="B50" s="36"/>
      <c r="C50" s="37"/>
      <c r="D50" s="37"/>
      <c r="E50" s="166" t="str">
        <f>E7</f>
        <v>Údržba vyšší zeleně v obvodu OŘ Ústí n.L. 2021-2023 - OBLAST Č. 2</v>
      </c>
      <c r="F50" s="28"/>
      <c r="G50" s="28"/>
      <c r="H50" s="28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1" customFormat="1" ht="12" customHeight="1">
      <c r="B51" s="17"/>
      <c r="C51" s="28" t="s">
        <v>108</v>
      </c>
      <c r="D51" s="18"/>
      <c r="E51" s="18"/>
      <c r="F51" s="18"/>
      <c r="G51" s="18"/>
      <c r="H51" s="18"/>
      <c r="I51" s="18"/>
      <c r="J51" s="18"/>
      <c r="K51" s="18"/>
      <c r="L51" s="16"/>
    </row>
    <row r="52" hidden="1" s="2" customFormat="1" ht="16.5" customHeight="1">
      <c r="A52" s="35"/>
      <c r="B52" s="36"/>
      <c r="C52" s="37"/>
      <c r="D52" s="37"/>
      <c r="E52" s="166" t="s">
        <v>109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12" customHeight="1">
      <c r="A53" s="35"/>
      <c r="B53" s="36"/>
      <c r="C53" s="28" t="s">
        <v>110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6.5" customHeight="1">
      <c r="A54" s="35"/>
      <c r="B54" s="36"/>
      <c r="C54" s="37"/>
      <c r="D54" s="37"/>
      <c r="E54" s="66" t="str">
        <f>E11</f>
        <v>Č12 - Mimostaveništní doprava materiálu a likvidace odpadů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2" customHeight="1">
      <c r="A56" s="35"/>
      <c r="B56" s="36"/>
      <c r="C56" s="28" t="s">
        <v>24</v>
      </c>
      <c r="D56" s="37"/>
      <c r="E56" s="37"/>
      <c r="F56" s="23" t="str">
        <f>F14</f>
        <v>OŘ UNL - správa tratí Most</v>
      </c>
      <c r="G56" s="37"/>
      <c r="H56" s="37"/>
      <c r="I56" s="28" t="s">
        <v>26</v>
      </c>
      <c r="J56" s="69" t="str">
        <f>IF(J14="","",J14)</f>
        <v>31. 8. 2021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5.15" customHeight="1">
      <c r="A58" s="35"/>
      <c r="B58" s="36"/>
      <c r="C58" s="28" t="s">
        <v>34</v>
      </c>
      <c r="D58" s="37"/>
      <c r="E58" s="37"/>
      <c r="F58" s="23" t="str">
        <f>E17</f>
        <v>Správa železnic, státní organizace; OŘ ÚNL</v>
      </c>
      <c r="G58" s="37"/>
      <c r="H58" s="37"/>
      <c r="I58" s="28" t="s">
        <v>42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40.05" customHeight="1">
      <c r="A59" s="35"/>
      <c r="B59" s="36"/>
      <c r="C59" s="28" t="s">
        <v>40</v>
      </c>
      <c r="D59" s="37"/>
      <c r="E59" s="37"/>
      <c r="F59" s="23" t="str">
        <f>IF(E20="","",E20)</f>
        <v>Vyplň údaj</v>
      </c>
      <c r="G59" s="37"/>
      <c r="H59" s="37"/>
      <c r="I59" s="28" t="s">
        <v>46</v>
      </c>
      <c r="J59" s="33" t="str">
        <f>E26</f>
        <v xml:space="preserve"> Ing.Horák, horak@spravazeleznic.cz, 602 155 923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9.28" customHeight="1">
      <c r="A61" s="35"/>
      <c r="B61" s="36"/>
      <c r="C61" s="167" t="s">
        <v>114</v>
      </c>
      <c r="D61" s="168"/>
      <c r="E61" s="168"/>
      <c r="F61" s="168"/>
      <c r="G61" s="168"/>
      <c r="H61" s="168"/>
      <c r="I61" s="168"/>
      <c r="J61" s="169" t="s">
        <v>115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2.8" customHeight="1">
      <c r="A63" s="35"/>
      <c r="B63" s="36"/>
      <c r="C63" s="170" t="s">
        <v>82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3" t="s">
        <v>116</v>
      </c>
    </row>
    <row r="64" hidden="1" s="10" customFormat="1" ht="24.96" customHeight="1">
      <c r="A64" s="10"/>
      <c r="B64" s="217"/>
      <c r="C64" s="218"/>
      <c r="D64" s="219" t="s">
        <v>680</v>
      </c>
      <c r="E64" s="220"/>
      <c r="F64" s="220"/>
      <c r="G64" s="220"/>
      <c r="H64" s="220"/>
      <c r="I64" s="220"/>
      <c r="J64" s="221">
        <f>J109</f>
        <v>0</v>
      </c>
      <c r="K64" s="218"/>
      <c r="L64" s="22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/>
    <row r="68" hidden="1"/>
    <row r="69" hidden="1"/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19" t="s">
        <v>117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8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26.25" customHeight="1">
      <c r="A74" s="35"/>
      <c r="B74" s="36"/>
      <c r="C74" s="37"/>
      <c r="D74" s="37"/>
      <c r="E74" s="166" t="str">
        <f>E7</f>
        <v>Údržba vyšší zeleně v obvodu OŘ Ústí n.L. 2021-2023 - OBLAST Č. 2</v>
      </c>
      <c r="F74" s="28"/>
      <c r="G74" s="28"/>
      <c r="H74" s="28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7"/>
      <c r="C75" s="28" t="s">
        <v>108</v>
      </c>
      <c r="D75" s="18"/>
      <c r="E75" s="18"/>
      <c r="F75" s="18"/>
      <c r="G75" s="18"/>
      <c r="H75" s="18"/>
      <c r="I75" s="18"/>
      <c r="J75" s="18"/>
      <c r="K75" s="18"/>
      <c r="L75" s="16"/>
    </row>
    <row r="76" s="2" customFormat="1" ht="16.5" customHeight="1">
      <c r="A76" s="35"/>
      <c r="B76" s="36"/>
      <c r="C76" s="37"/>
      <c r="D76" s="37"/>
      <c r="E76" s="166" t="s">
        <v>109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8" t="s">
        <v>110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Č12 - Mimostaveništní doprava materiálu a likvidace odpadů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8" t="s">
        <v>24</v>
      </c>
      <c r="D80" s="37"/>
      <c r="E80" s="37"/>
      <c r="F80" s="23" t="str">
        <f>F14</f>
        <v>OŘ UNL - správa tratí Most</v>
      </c>
      <c r="G80" s="37"/>
      <c r="H80" s="37"/>
      <c r="I80" s="28" t="s">
        <v>26</v>
      </c>
      <c r="J80" s="69" t="str">
        <f>IF(J14="","",J14)</f>
        <v>31. 8. 2021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8" t="s">
        <v>34</v>
      </c>
      <c r="D82" s="37"/>
      <c r="E82" s="37"/>
      <c r="F82" s="23" t="str">
        <f>E17</f>
        <v>Správa železnic, státní organizace; OŘ ÚNL</v>
      </c>
      <c r="G82" s="37"/>
      <c r="H82" s="37"/>
      <c r="I82" s="28" t="s">
        <v>42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40.05" customHeight="1">
      <c r="A83" s="35"/>
      <c r="B83" s="36"/>
      <c r="C83" s="28" t="s">
        <v>40</v>
      </c>
      <c r="D83" s="37"/>
      <c r="E83" s="37"/>
      <c r="F83" s="23" t="str">
        <f>IF(E20="","",E20)</f>
        <v>Vyplň údaj</v>
      </c>
      <c r="G83" s="37"/>
      <c r="H83" s="37"/>
      <c r="I83" s="28" t="s">
        <v>46</v>
      </c>
      <c r="J83" s="33" t="str">
        <f>E26</f>
        <v xml:space="preserve"> Ing.Horák, horak@spravazeleznic.cz, 602 155 923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9" customFormat="1" ht="29.28" customHeight="1">
      <c r="A85" s="171"/>
      <c r="B85" s="172"/>
      <c r="C85" s="173" t="s">
        <v>118</v>
      </c>
      <c r="D85" s="174" t="s">
        <v>69</v>
      </c>
      <c r="E85" s="174" t="s">
        <v>65</v>
      </c>
      <c r="F85" s="174" t="s">
        <v>66</v>
      </c>
      <c r="G85" s="174" t="s">
        <v>119</v>
      </c>
      <c r="H85" s="174" t="s">
        <v>120</v>
      </c>
      <c r="I85" s="174" t="s">
        <v>121</v>
      </c>
      <c r="J85" s="174" t="s">
        <v>115</v>
      </c>
      <c r="K85" s="175" t="s">
        <v>122</v>
      </c>
      <c r="L85" s="176"/>
      <c r="M85" s="89" t="s">
        <v>43</v>
      </c>
      <c r="N85" s="90" t="s">
        <v>54</v>
      </c>
      <c r="O85" s="90" t="s">
        <v>123</v>
      </c>
      <c r="P85" s="90" t="s">
        <v>124</v>
      </c>
      <c r="Q85" s="90" t="s">
        <v>125</v>
      </c>
      <c r="R85" s="90" t="s">
        <v>126</v>
      </c>
      <c r="S85" s="90" t="s">
        <v>127</v>
      </c>
      <c r="T85" s="91" t="s">
        <v>128</v>
      </c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</row>
    <row r="86" s="2" customFormat="1" ht="22.8" customHeight="1">
      <c r="A86" s="35"/>
      <c r="B86" s="36"/>
      <c r="C86" s="96" t="s">
        <v>129</v>
      </c>
      <c r="D86" s="37"/>
      <c r="E86" s="37"/>
      <c r="F86" s="37"/>
      <c r="G86" s="37"/>
      <c r="H86" s="37"/>
      <c r="I86" s="37"/>
      <c r="J86" s="177">
        <f>BK86</f>
        <v>0</v>
      </c>
      <c r="K86" s="37"/>
      <c r="L86" s="41"/>
      <c r="M86" s="92"/>
      <c r="N86" s="178"/>
      <c r="O86" s="93"/>
      <c r="P86" s="179">
        <f>P87+SUM(P88:P109)</f>
        <v>0</v>
      </c>
      <c r="Q86" s="93"/>
      <c r="R86" s="179">
        <f>R87+SUM(R88:R109)</f>
        <v>0</v>
      </c>
      <c r="S86" s="93"/>
      <c r="T86" s="180">
        <f>T87+SUM(T88:T109)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3" t="s">
        <v>83</v>
      </c>
      <c r="AU86" s="13" t="s">
        <v>116</v>
      </c>
      <c r="BK86" s="181">
        <f>BK87+SUM(BK88:BK109)</f>
        <v>0</v>
      </c>
    </row>
    <row r="87" s="2" customFormat="1" ht="55.5" customHeight="1">
      <c r="A87" s="35"/>
      <c r="B87" s="36"/>
      <c r="C87" s="182" t="s">
        <v>23</v>
      </c>
      <c r="D87" s="182" t="s">
        <v>130</v>
      </c>
      <c r="E87" s="183" t="s">
        <v>681</v>
      </c>
      <c r="F87" s="184" t="s">
        <v>682</v>
      </c>
      <c r="G87" s="185" t="s">
        <v>514</v>
      </c>
      <c r="H87" s="186">
        <v>20</v>
      </c>
      <c r="I87" s="187"/>
      <c r="J87" s="188">
        <f>ROUND(I87*H87,2)</f>
        <v>0</v>
      </c>
      <c r="K87" s="184" t="s">
        <v>134</v>
      </c>
      <c r="L87" s="41"/>
      <c r="M87" s="189" t="s">
        <v>43</v>
      </c>
      <c r="N87" s="190" t="s">
        <v>55</v>
      </c>
      <c r="O87" s="81"/>
      <c r="P87" s="191">
        <f>O87*H87</f>
        <v>0</v>
      </c>
      <c r="Q87" s="191">
        <v>0</v>
      </c>
      <c r="R87" s="191">
        <f>Q87*H87</f>
        <v>0</v>
      </c>
      <c r="S87" s="191">
        <v>0</v>
      </c>
      <c r="T87" s="192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3" t="s">
        <v>135</v>
      </c>
      <c r="AT87" s="193" t="s">
        <v>130</v>
      </c>
      <c r="AU87" s="193" t="s">
        <v>84</v>
      </c>
      <c r="AY87" s="13" t="s">
        <v>136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13" t="s">
        <v>23</v>
      </c>
      <c r="BK87" s="194">
        <f>ROUND(I87*H87,2)</f>
        <v>0</v>
      </c>
      <c r="BL87" s="13" t="s">
        <v>135</v>
      </c>
      <c r="BM87" s="193" t="s">
        <v>683</v>
      </c>
    </row>
    <row r="88" s="2" customFormat="1">
      <c r="A88" s="35"/>
      <c r="B88" s="36"/>
      <c r="C88" s="37"/>
      <c r="D88" s="195" t="s">
        <v>138</v>
      </c>
      <c r="E88" s="37"/>
      <c r="F88" s="196" t="s">
        <v>684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3" t="s">
        <v>138</v>
      </c>
      <c r="AU88" s="13" t="s">
        <v>84</v>
      </c>
    </row>
    <row r="89" s="2" customFormat="1" ht="55.5" customHeight="1">
      <c r="A89" s="35"/>
      <c r="B89" s="36"/>
      <c r="C89" s="182" t="s">
        <v>92</v>
      </c>
      <c r="D89" s="182" t="s">
        <v>130</v>
      </c>
      <c r="E89" s="183" t="s">
        <v>685</v>
      </c>
      <c r="F89" s="184" t="s">
        <v>686</v>
      </c>
      <c r="G89" s="185" t="s">
        <v>514</v>
      </c>
      <c r="H89" s="186">
        <v>20</v>
      </c>
      <c r="I89" s="187"/>
      <c r="J89" s="188">
        <f>ROUND(I89*H89,2)</f>
        <v>0</v>
      </c>
      <c r="K89" s="184" t="s">
        <v>134</v>
      </c>
      <c r="L89" s="41"/>
      <c r="M89" s="189" t="s">
        <v>43</v>
      </c>
      <c r="N89" s="190" t="s">
        <v>55</v>
      </c>
      <c r="O89" s="81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3" t="s">
        <v>135</v>
      </c>
      <c r="AT89" s="193" t="s">
        <v>130</v>
      </c>
      <c r="AU89" s="193" t="s">
        <v>84</v>
      </c>
      <c r="AY89" s="13" t="s">
        <v>136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3" t="s">
        <v>23</v>
      </c>
      <c r="BK89" s="194">
        <f>ROUND(I89*H89,2)</f>
        <v>0</v>
      </c>
      <c r="BL89" s="13" t="s">
        <v>135</v>
      </c>
      <c r="BM89" s="193" t="s">
        <v>687</v>
      </c>
    </row>
    <row r="90" s="2" customFormat="1">
      <c r="A90" s="35"/>
      <c r="B90" s="36"/>
      <c r="C90" s="37"/>
      <c r="D90" s="195" t="s">
        <v>138</v>
      </c>
      <c r="E90" s="37"/>
      <c r="F90" s="196" t="s">
        <v>688</v>
      </c>
      <c r="G90" s="37"/>
      <c r="H90" s="37"/>
      <c r="I90" s="197"/>
      <c r="J90" s="37"/>
      <c r="K90" s="37"/>
      <c r="L90" s="41"/>
      <c r="M90" s="198"/>
      <c r="N90" s="199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3" t="s">
        <v>138</v>
      </c>
      <c r="AU90" s="13" t="s">
        <v>84</v>
      </c>
    </row>
    <row r="91" s="2" customFormat="1" ht="55.5" customHeight="1">
      <c r="A91" s="35"/>
      <c r="B91" s="36"/>
      <c r="C91" s="182" t="s">
        <v>144</v>
      </c>
      <c r="D91" s="182" t="s">
        <v>130</v>
      </c>
      <c r="E91" s="183" t="s">
        <v>689</v>
      </c>
      <c r="F91" s="184" t="s">
        <v>690</v>
      </c>
      <c r="G91" s="185" t="s">
        <v>514</v>
      </c>
      <c r="H91" s="186">
        <v>20</v>
      </c>
      <c r="I91" s="187"/>
      <c r="J91" s="188">
        <f>ROUND(I91*H91,2)</f>
        <v>0</v>
      </c>
      <c r="K91" s="184" t="s">
        <v>134</v>
      </c>
      <c r="L91" s="41"/>
      <c r="M91" s="189" t="s">
        <v>43</v>
      </c>
      <c r="N91" s="190" t="s">
        <v>55</v>
      </c>
      <c r="O91" s="81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3" t="s">
        <v>135</v>
      </c>
      <c r="AT91" s="193" t="s">
        <v>130</v>
      </c>
      <c r="AU91" s="193" t="s">
        <v>84</v>
      </c>
      <c r="AY91" s="13" t="s">
        <v>136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13" t="s">
        <v>23</v>
      </c>
      <c r="BK91" s="194">
        <f>ROUND(I91*H91,2)</f>
        <v>0</v>
      </c>
      <c r="BL91" s="13" t="s">
        <v>135</v>
      </c>
      <c r="BM91" s="193" t="s">
        <v>691</v>
      </c>
    </row>
    <row r="92" s="2" customFormat="1">
      <c r="A92" s="35"/>
      <c r="B92" s="36"/>
      <c r="C92" s="37"/>
      <c r="D92" s="195" t="s">
        <v>138</v>
      </c>
      <c r="E92" s="37"/>
      <c r="F92" s="196" t="s">
        <v>692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3" t="s">
        <v>138</v>
      </c>
      <c r="AU92" s="13" t="s">
        <v>84</v>
      </c>
    </row>
    <row r="93" s="2" customFormat="1" ht="55.5" customHeight="1">
      <c r="A93" s="35"/>
      <c r="B93" s="36"/>
      <c r="C93" s="182" t="s">
        <v>135</v>
      </c>
      <c r="D93" s="182" t="s">
        <v>130</v>
      </c>
      <c r="E93" s="183" t="s">
        <v>693</v>
      </c>
      <c r="F93" s="184" t="s">
        <v>694</v>
      </c>
      <c r="G93" s="185" t="s">
        <v>514</v>
      </c>
      <c r="H93" s="186">
        <v>20</v>
      </c>
      <c r="I93" s="187"/>
      <c r="J93" s="188">
        <f>ROUND(I93*H93,2)</f>
        <v>0</v>
      </c>
      <c r="K93" s="184" t="s">
        <v>134</v>
      </c>
      <c r="L93" s="41"/>
      <c r="M93" s="189" t="s">
        <v>43</v>
      </c>
      <c r="N93" s="190" t="s">
        <v>55</v>
      </c>
      <c r="O93" s="81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3" t="s">
        <v>135</v>
      </c>
      <c r="AT93" s="193" t="s">
        <v>130</v>
      </c>
      <c r="AU93" s="193" t="s">
        <v>84</v>
      </c>
      <c r="AY93" s="13" t="s">
        <v>136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3" t="s">
        <v>23</v>
      </c>
      <c r="BK93" s="194">
        <f>ROUND(I93*H93,2)</f>
        <v>0</v>
      </c>
      <c r="BL93" s="13" t="s">
        <v>135</v>
      </c>
      <c r="BM93" s="193" t="s">
        <v>695</v>
      </c>
    </row>
    <row r="94" s="2" customFormat="1">
      <c r="A94" s="35"/>
      <c r="B94" s="36"/>
      <c r="C94" s="37"/>
      <c r="D94" s="195" t="s">
        <v>138</v>
      </c>
      <c r="E94" s="37"/>
      <c r="F94" s="196" t="s">
        <v>696</v>
      </c>
      <c r="G94" s="37"/>
      <c r="H94" s="37"/>
      <c r="I94" s="197"/>
      <c r="J94" s="37"/>
      <c r="K94" s="37"/>
      <c r="L94" s="41"/>
      <c r="M94" s="198"/>
      <c r="N94" s="19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3" t="s">
        <v>138</v>
      </c>
      <c r="AU94" s="13" t="s">
        <v>84</v>
      </c>
    </row>
    <row r="95" s="2" customFormat="1" ht="62.7" customHeight="1">
      <c r="A95" s="35"/>
      <c r="B95" s="36"/>
      <c r="C95" s="182" t="s">
        <v>154</v>
      </c>
      <c r="D95" s="182" t="s">
        <v>130</v>
      </c>
      <c r="E95" s="183" t="s">
        <v>697</v>
      </c>
      <c r="F95" s="184" t="s">
        <v>698</v>
      </c>
      <c r="G95" s="185" t="s">
        <v>514</v>
      </c>
      <c r="H95" s="186">
        <v>20</v>
      </c>
      <c r="I95" s="187"/>
      <c r="J95" s="188">
        <f>ROUND(I95*H95,2)</f>
        <v>0</v>
      </c>
      <c r="K95" s="184" t="s">
        <v>134</v>
      </c>
      <c r="L95" s="41"/>
      <c r="M95" s="189" t="s">
        <v>43</v>
      </c>
      <c r="N95" s="190" t="s">
        <v>55</v>
      </c>
      <c r="O95" s="81"/>
      <c r="P95" s="191">
        <f>O95*H95</f>
        <v>0</v>
      </c>
      <c r="Q95" s="191">
        <v>0</v>
      </c>
      <c r="R95" s="191">
        <f>Q95*H95</f>
        <v>0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135</v>
      </c>
      <c r="AT95" s="193" t="s">
        <v>130</v>
      </c>
      <c r="AU95" s="193" t="s">
        <v>84</v>
      </c>
      <c r="AY95" s="13" t="s">
        <v>136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3" t="s">
        <v>23</v>
      </c>
      <c r="BK95" s="194">
        <f>ROUND(I95*H95,2)</f>
        <v>0</v>
      </c>
      <c r="BL95" s="13" t="s">
        <v>135</v>
      </c>
      <c r="BM95" s="193" t="s">
        <v>699</v>
      </c>
    </row>
    <row r="96" s="2" customFormat="1">
      <c r="A96" s="35"/>
      <c r="B96" s="36"/>
      <c r="C96" s="37"/>
      <c r="D96" s="195" t="s">
        <v>138</v>
      </c>
      <c r="E96" s="37"/>
      <c r="F96" s="196" t="s">
        <v>700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3" t="s">
        <v>138</v>
      </c>
      <c r="AU96" s="13" t="s">
        <v>84</v>
      </c>
    </row>
    <row r="97" s="2" customFormat="1" ht="62.7" customHeight="1">
      <c r="A97" s="35"/>
      <c r="B97" s="36"/>
      <c r="C97" s="182" t="s">
        <v>159</v>
      </c>
      <c r="D97" s="182" t="s">
        <v>130</v>
      </c>
      <c r="E97" s="183" t="s">
        <v>701</v>
      </c>
      <c r="F97" s="184" t="s">
        <v>702</v>
      </c>
      <c r="G97" s="185" t="s">
        <v>514</v>
      </c>
      <c r="H97" s="186">
        <v>20</v>
      </c>
      <c r="I97" s="187"/>
      <c r="J97" s="188">
        <f>ROUND(I97*H97,2)</f>
        <v>0</v>
      </c>
      <c r="K97" s="184" t="s">
        <v>134</v>
      </c>
      <c r="L97" s="41"/>
      <c r="M97" s="189" t="s">
        <v>43</v>
      </c>
      <c r="N97" s="190" t="s">
        <v>55</v>
      </c>
      <c r="O97" s="81"/>
      <c r="P97" s="191">
        <f>O97*H97</f>
        <v>0</v>
      </c>
      <c r="Q97" s="191">
        <v>0</v>
      </c>
      <c r="R97" s="191">
        <f>Q97*H97</f>
        <v>0</v>
      </c>
      <c r="S97" s="191">
        <v>0</v>
      </c>
      <c r="T97" s="19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3" t="s">
        <v>135</v>
      </c>
      <c r="AT97" s="193" t="s">
        <v>130</v>
      </c>
      <c r="AU97" s="193" t="s">
        <v>84</v>
      </c>
      <c r="AY97" s="13" t="s">
        <v>136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13" t="s">
        <v>23</v>
      </c>
      <c r="BK97" s="194">
        <f>ROUND(I97*H97,2)</f>
        <v>0</v>
      </c>
      <c r="BL97" s="13" t="s">
        <v>135</v>
      </c>
      <c r="BM97" s="193" t="s">
        <v>703</v>
      </c>
    </row>
    <row r="98" s="2" customFormat="1">
      <c r="A98" s="35"/>
      <c r="B98" s="36"/>
      <c r="C98" s="37"/>
      <c r="D98" s="195" t="s">
        <v>138</v>
      </c>
      <c r="E98" s="37"/>
      <c r="F98" s="196" t="s">
        <v>704</v>
      </c>
      <c r="G98" s="37"/>
      <c r="H98" s="37"/>
      <c r="I98" s="197"/>
      <c r="J98" s="37"/>
      <c r="K98" s="37"/>
      <c r="L98" s="41"/>
      <c r="M98" s="198"/>
      <c r="N98" s="199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3" t="s">
        <v>138</v>
      </c>
      <c r="AU98" s="13" t="s">
        <v>84</v>
      </c>
    </row>
    <row r="99" s="2" customFormat="1" ht="62.7" customHeight="1">
      <c r="A99" s="35"/>
      <c r="B99" s="36"/>
      <c r="C99" s="182" t="s">
        <v>164</v>
      </c>
      <c r="D99" s="182" t="s">
        <v>130</v>
      </c>
      <c r="E99" s="183" t="s">
        <v>705</v>
      </c>
      <c r="F99" s="184" t="s">
        <v>706</v>
      </c>
      <c r="G99" s="185" t="s">
        <v>514</v>
      </c>
      <c r="H99" s="186">
        <v>20</v>
      </c>
      <c r="I99" s="187"/>
      <c r="J99" s="188">
        <f>ROUND(I99*H99,2)</f>
        <v>0</v>
      </c>
      <c r="K99" s="184" t="s">
        <v>134</v>
      </c>
      <c r="L99" s="41"/>
      <c r="M99" s="189" t="s">
        <v>43</v>
      </c>
      <c r="N99" s="190" t="s">
        <v>55</v>
      </c>
      <c r="O99" s="81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135</v>
      </c>
      <c r="AT99" s="193" t="s">
        <v>130</v>
      </c>
      <c r="AU99" s="193" t="s">
        <v>84</v>
      </c>
      <c r="AY99" s="13" t="s">
        <v>136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3" t="s">
        <v>23</v>
      </c>
      <c r="BK99" s="194">
        <f>ROUND(I99*H99,2)</f>
        <v>0</v>
      </c>
      <c r="BL99" s="13" t="s">
        <v>135</v>
      </c>
      <c r="BM99" s="193" t="s">
        <v>707</v>
      </c>
    </row>
    <row r="100" s="2" customFormat="1">
      <c r="A100" s="35"/>
      <c r="B100" s="36"/>
      <c r="C100" s="37"/>
      <c r="D100" s="195" t="s">
        <v>138</v>
      </c>
      <c r="E100" s="37"/>
      <c r="F100" s="196" t="s">
        <v>708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3" t="s">
        <v>138</v>
      </c>
      <c r="AU100" s="13" t="s">
        <v>84</v>
      </c>
    </row>
    <row r="101" s="2" customFormat="1" ht="62.7" customHeight="1">
      <c r="A101" s="35"/>
      <c r="B101" s="36"/>
      <c r="C101" s="182" t="s">
        <v>169</v>
      </c>
      <c r="D101" s="182" t="s">
        <v>130</v>
      </c>
      <c r="E101" s="183" t="s">
        <v>709</v>
      </c>
      <c r="F101" s="184" t="s">
        <v>710</v>
      </c>
      <c r="G101" s="185" t="s">
        <v>514</v>
      </c>
      <c r="H101" s="186">
        <v>20</v>
      </c>
      <c r="I101" s="187"/>
      <c r="J101" s="188">
        <f>ROUND(I101*H101,2)</f>
        <v>0</v>
      </c>
      <c r="K101" s="184" t="s">
        <v>134</v>
      </c>
      <c r="L101" s="41"/>
      <c r="M101" s="189" t="s">
        <v>43</v>
      </c>
      <c r="N101" s="190" t="s">
        <v>55</v>
      </c>
      <c r="O101" s="81"/>
      <c r="P101" s="191">
        <f>O101*H101</f>
        <v>0</v>
      </c>
      <c r="Q101" s="191">
        <v>0</v>
      </c>
      <c r="R101" s="191">
        <f>Q101*H101</f>
        <v>0</v>
      </c>
      <c r="S101" s="191">
        <v>0</v>
      </c>
      <c r="T101" s="192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3" t="s">
        <v>135</v>
      </c>
      <c r="AT101" s="193" t="s">
        <v>130</v>
      </c>
      <c r="AU101" s="193" t="s">
        <v>84</v>
      </c>
      <c r="AY101" s="13" t="s">
        <v>136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3" t="s">
        <v>23</v>
      </c>
      <c r="BK101" s="194">
        <f>ROUND(I101*H101,2)</f>
        <v>0</v>
      </c>
      <c r="BL101" s="13" t="s">
        <v>135</v>
      </c>
      <c r="BM101" s="193" t="s">
        <v>711</v>
      </c>
    </row>
    <row r="102" s="2" customFormat="1">
      <c r="A102" s="35"/>
      <c r="B102" s="36"/>
      <c r="C102" s="37"/>
      <c r="D102" s="195" t="s">
        <v>138</v>
      </c>
      <c r="E102" s="37"/>
      <c r="F102" s="196" t="s">
        <v>712</v>
      </c>
      <c r="G102" s="37"/>
      <c r="H102" s="37"/>
      <c r="I102" s="197"/>
      <c r="J102" s="37"/>
      <c r="K102" s="37"/>
      <c r="L102" s="41"/>
      <c r="M102" s="198"/>
      <c r="N102" s="199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3" t="s">
        <v>138</v>
      </c>
      <c r="AU102" s="13" t="s">
        <v>84</v>
      </c>
    </row>
    <row r="103" s="2" customFormat="1" ht="21.75" customHeight="1">
      <c r="A103" s="35"/>
      <c r="B103" s="36"/>
      <c r="C103" s="182" t="s">
        <v>174</v>
      </c>
      <c r="D103" s="182" t="s">
        <v>130</v>
      </c>
      <c r="E103" s="183" t="s">
        <v>713</v>
      </c>
      <c r="F103" s="184" t="s">
        <v>714</v>
      </c>
      <c r="G103" s="185" t="s">
        <v>514</v>
      </c>
      <c r="H103" s="186">
        <v>20</v>
      </c>
      <c r="I103" s="187"/>
      <c r="J103" s="188">
        <f>ROUND(I103*H103,2)</f>
        <v>0</v>
      </c>
      <c r="K103" s="184" t="s">
        <v>134</v>
      </c>
      <c r="L103" s="41"/>
      <c r="M103" s="189" t="s">
        <v>43</v>
      </c>
      <c r="N103" s="190" t="s">
        <v>55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135</v>
      </c>
      <c r="AT103" s="193" t="s">
        <v>130</v>
      </c>
      <c r="AU103" s="193" t="s">
        <v>84</v>
      </c>
      <c r="AY103" s="13" t="s">
        <v>136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3" t="s">
        <v>23</v>
      </c>
      <c r="BK103" s="194">
        <f>ROUND(I103*H103,2)</f>
        <v>0</v>
      </c>
      <c r="BL103" s="13" t="s">
        <v>135</v>
      </c>
      <c r="BM103" s="193" t="s">
        <v>715</v>
      </c>
    </row>
    <row r="104" s="2" customFormat="1">
      <c r="A104" s="35"/>
      <c r="B104" s="36"/>
      <c r="C104" s="37"/>
      <c r="D104" s="195" t="s">
        <v>138</v>
      </c>
      <c r="E104" s="37"/>
      <c r="F104" s="196" t="s">
        <v>716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3" t="s">
        <v>138</v>
      </c>
      <c r="AU104" s="13" t="s">
        <v>84</v>
      </c>
    </row>
    <row r="105" s="2" customFormat="1" ht="24.15" customHeight="1">
      <c r="A105" s="35"/>
      <c r="B105" s="36"/>
      <c r="C105" s="182" t="s">
        <v>28</v>
      </c>
      <c r="D105" s="182" t="s">
        <v>130</v>
      </c>
      <c r="E105" s="183" t="s">
        <v>717</v>
      </c>
      <c r="F105" s="184" t="s">
        <v>718</v>
      </c>
      <c r="G105" s="185" t="s">
        <v>514</v>
      </c>
      <c r="H105" s="186">
        <v>20</v>
      </c>
      <c r="I105" s="187"/>
      <c r="J105" s="188">
        <f>ROUND(I105*H105,2)</f>
        <v>0</v>
      </c>
      <c r="K105" s="184" t="s">
        <v>134</v>
      </c>
      <c r="L105" s="41"/>
      <c r="M105" s="189" t="s">
        <v>43</v>
      </c>
      <c r="N105" s="190" t="s">
        <v>55</v>
      </c>
      <c r="O105" s="81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3" t="s">
        <v>135</v>
      </c>
      <c r="AT105" s="193" t="s">
        <v>130</v>
      </c>
      <c r="AU105" s="193" t="s">
        <v>84</v>
      </c>
      <c r="AY105" s="13" t="s">
        <v>136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3" t="s">
        <v>23</v>
      </c>
      <c r="BK105" s="194">
        <f>ROUND(I105*H105,2)</f>
        <v>0</v>
      </c>
      <c r="BL105" s="13" t="s">
        <v>135</v>
      </c>
      <c r="BM105" s="193" t="s">
        <v>719</v>
      </c>
    </row>
    <row r="106" s="2" customFormat="1">
      <c r="A106" s="35"/>
      <c r="B106" s="36"/>
      <c r="C106" s="37"/>
      <c r="D106" s="195" t="s">
        <v>138</v>
      </c>
      <c r="E106" s="37"/>
      <c r="F106" s="196" t="s">
        <v>720</v>
      </c>
      <c r="G106" s="37"/>
      <c r="H106" s="37"/>
      <c r="I106" s="197"/>
      <c r="J106" s="37"/>
      <c r="K106" s="37"/>
      <c r="L106" s="41"/>
      <c r="M106" s="198"/>
      <c r="N106" s="199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3" t="s">
        <v>138</v>
      </c>
      <c r="AU106" s="13" t="s">
        <v>84</v>
      </c>
    </row>
    <row r="107" s="2" customFormat="1" ht="21.75" customHeight="1">
      <c r="A107" s="35"/>
      <c r="B107" s="36"/>
      <c r="C107" s="182" t="s">
        <v>183</v>
      </c>
      <c r="D107" s="182" t="s">
        <v>130</v>
      </c>
      <c r="E107" s="183" t="s">
        <v>721</v>
      </c>
      <c r="F107" s="184" t="s">
        <v>722</v>
      </c>
      <c r="G107" s="185" t="s">
        <v>514</v>
      </c>
      <c r="H107" s="186">
        <v>20</v>
      </c>
      <c r="I107" s="187"/>
      <c r="J107" s="188">
        <f>ROUND(I107*H107,2)</f>
        <v>0</v>
      </c>
      <c r="K107" s="184" t="s">
        <v>134</v>
      </c>
      <c r="L107" s="41"/>
      <c r="M107" s="189" t="s">
        <v>43</v>
      </c>
      <c r="N107" s="190" t="s">
        <v>55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135</v>
      </c>
      <c r="AT107" s="193" t="s">
        <v>130</v>
      </c>
      <c r="AU107" s="193" t="s">
        <v>84</v>
      </c>
      <c r="AY107" s="13" t="s">
        <v>136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3" t="s">
        <v>23</v>
      </c>
      <c r="BK107" s="194">
        <f>ROUND(I107*H107,2)</f>
        <v>0</v>
      </c>
      <c r="BL107" s="13" t="s">
        <v>135</v>
      </c>
      <c r="BM107" s="193" t="s">
        <v>723</v>
      </c>
    </row>
    <row r="108" s="2" customFormat="1">
      <c r="A108" s="35"/>
      <c r="B108" s="36"/>
      <c r="C108" s="37"/>
      <c r="D108" s="195" t="s">
        <v>138</v>
      </c>
      <c r="E108" s="37"/>
      <c r="F108" s="196" t="s">
        <v>724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3" t="s">
        <v>138</v>
      </c>
      <c r="AU108" s="13" t="s">
        <v>84</v>
      </c>
    </row>
    <row r="109" s="11" customFormat="1" ht="25.92" customHeight="1">
      <c r="A109" s="11"/>
      <c r="B109" s="223"/>
      <c r="C109" s="224"/>
      <c r="D109" s="225" t="s">
        <v>83</v>
      </c>
      <c r="E109" s="226" t="s">
        <v>725</v>
      </c>
      <c r="F109" s="226" t="s">
        <v>726</v>
      </c>
      <c r="G109" s="224"/>
      <c r="H109" s="224"/>
      <c r="I109" s="227"/>
      <c r="J109" s="228">
        <f>BK109</f>
        <v>0</v>
      </c>
      <c r="K109" s="224"/>
      <c r="L109" s="229"/>
      <c r="M109" s="230"/>
      <c r="N109" s="231"/>
      <c r="O109" s="231"/>
      <c r="P109" s="232">
        <f>SUM(P110:P167)</f>
        <v>0</v>
      </c>
      <c r="Q109" s="231"/>
      <c r="R109" s="232">
        <f>SUM(R110:R167)</f>
        <v>0</v>
      </c>
      <c r="S109" s="231"/>
      <c r="T109" s="233">
        <f>SUM(T110:T167)</f>
        <v>0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R109" s="234" t="s">
        <v>135</v>
      </c>
      <c r="AT109" s="235" t="s">
        <v>83</v>
      </c>
      <c r="AU109" s="235" t="s">
        <v>84</v>
      </c>
      <c r="AY109" s="234" t="s">
        <v>136</v>
      </c>
      <c r="BK109" s="236">
        <f>SUM(BK110:BK167)</f>
        <v>0</v>
      </c>
    </row>
    <row r="110" s="2" customFormat="1" ht="62.7" customHeight="1">
      <c r="A110" s="35"/>
      <c r="B110" s="36"/>
      <c r="C110" s="182" t="s">
        <v>189</v>
      </c>
      <c r="D110" s="182" t="s">
        <v>130</v>
      </c>
      <c r="E110" s="183" t="s">
        <v>727</v>
      </c>
      <c r="F110" s="184" t="s">
        <v>728</v>
      </c>
      <c r="G110" s="185" t="s">
        <v>207</v>
      </c>
      <c r="H110" s="186">
        <v>2</v>
      </c>
      <c r="I110" s="187"/>
      <c r="J110" s="188">
        <f>ROUND(I110*H110,2)</f>
        <v>0</v>
      </c>
      <c r="K110" s="184" t="s">
        <v>134</v>
      </c>
      <c r="L110" s="41"/>
      <c r="M110" s="189" t="s">
        <v>43</v>
      </c>
      <c r="N110" s="190" t="s">
        <v>55</v>
      </c>
      <c r="O110" s="81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3" t="s">
        <v>729</v>
      </c>
      <c r="AT110" s="193" t="s">
        <v>130</v>
      </c>
      <c r="AU110" s="193" t="s">
        <v>23</v>
      </c>
      <c r="AY110" s="13" t="s">
        <v>136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3" t="s">
        <v>23</v>
      </c>
      <c r="BK110" s="194">
        <f>ROUND(I110*H110,2)</f>
        <v>0</v>
      </c>
      <c r="BL110" s="13" t="s">
        <v>729</v>
      </c>
      <c r="BM110" s="193" t="s">
        <v>730</v>
      </c>
    </row>
    <row r="111" s="2" customFormat="1">
      <c r="A111" s="35"/>
      <c r="B111" s="36"/>
      <c r="C111" s="37"/>
      <c r="D111" s="195" t="s">
        <v>138</v>
      </c>
      <c r="E111" s="37"/>
      <c r="F111" s="196" t="s">
        <v>731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3" t="s">
        <v>138</v>
      </c>
      <c r="AU111" s="13" t="s">
        <v>23</v>
      </c>
    </row>
    <row r="112" s="2" customFormat="1" ht="62.7" customHeight="1">
      <c r="A112" s="35"/>
      <c r="B112" s="36"/>
      <c r="C112" s="182" t="s">
        <v>194</v>
      </c>
      <c r="D112" s="182" t="s">
        <v>130</v>
      </c>
      <c r="E112" s="183" t="s">
        <v>732</v>
      </c>
      <c r="F112" s="184" t="s">
        <v>733</v>
      </c>
      <c r="G112" s="185" t="s">
        <v>207</v>
      </c>
      <c r="H112" s="186">
        <v>2</v>
      </c>
      <c r="I112" s="187"/>
      <c r="J112" s="188">
        <f>ROUND(I112*H112,2)</f>
        <v>0</v>
      </c>
      <c r="K112" s="184" t="s">
        <v>134</v>
      </c>
      <c r="L112" s="41"/>
      <c r="M112" s="189" t="s">
        <v>43</v>
      </c>
      <c r="N112" s="190" t="s">
        <v>55</v>
      </c>
      <c r="O112" s="81"/>
      <c r="P112" s="191">
        <f>O112*H112</f>
        <v>0</v>
      </c>
      <c r="Q112" s="191">
        <v>0</v>
      </c>
      <c r="R112" s="191">
        <f>Q112*H112</f>
        <v>0</v>
      </c>
      <c r="S112" s="191">
        <v>0</v>
      </c>
      <c r="T112" s="192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3" t="s">
        <v>729</v>
      </c>
      <c r="AT112" s="193" t="s">
        <v>130</v>
      </c>
      <c r="AU112" s="193" t="s">
        <v>23</v>
      </c>
      <c r="AY112" s="13" t="s">
        <v>136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13" t="s">
        <v>23</v>
      </c>
      <c r="BK112" s="194">
        <f>ROUND(I112*H112,2)</f>
        <v>0</v>
      </c>
      <c r="BL112" s="13" t="s">
        <v>729</v>
      </c>
      <c r="BM112" s="193" t="s">
        <v>734</v>
      </c>
    </row>
    <row r="113" s="2" customFormat="1">
      <c r="A113" s="35"/>
      <c r="B113" s="36"/>
      <c r="C113" s="37"/>
      <c r="D113" s="195" t="s">
        <v>138</v>
      </c>
      <c r="E113" s="37"/>
      <c r="F113" s="196" t="s">
        <v>735</v>
      </c>
      <c r="G113" s="37"/>
      <c r="H113" s="37"/>
      <c r="I113" s="197"/>
      <c r="J113" s="37"/>
      <c r="K113" s="37"/>
      <c r="L113" s="41"/>
      <c r="M113" s="198"/>
      <c r="N113" s="199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3" t="s">
        <v>138</v>
      </c>
      <c r="AU113" s="13" t="s">
        <v>23</v>
      </c>
    </row>
    <row r="114" s="2" customFormat="1" ht="62.7" customHeight="1">
      <c r="A114" s="35"/>
      <c r="B114" s="36"/>
      <c r="C114" s="182" t="s">
        <v>200</v>
      </c>
      <c r="D114" s="182" t="s">
        <v>130</v>
      </c>
      <c r="E114" s="183" t="s">
        <v>736</v>
      </c>
      <c r="F114" s="184" t="s">
        <v>737</v>
      </c>
      <c r="G114" s="185" t="s">
        <v>207</v>
      </c>
      <c r="H114" s="186">
        <v>2</v>
      </c>
      <c r="I114" s="187"/>
      <c r="J114" s="188">
        <f>ROUND(I114*H114,2)</f>
        <v>0</v>
      </c>
      <c r="K114" s="184" t="s">
        <v>134</v>
      </c>
      <c r="L114" s="41"/>
      <c r="M114" s="189" t="s">
        <v>43</v>
      </c>
      <c r="N114" s="190" t="s">
        <v>55</v>
      </c>
      <c r="O114" s="81"/>
      <c r="P114" s="191">
        <f>O114*H114</f>
        <v>0</v>
      </c>
      <c r="Q114" s="191">
        <v>0</v>
      </c>
      <c r="R114" s="191">
        <f>Q114*H114</f>
        <v>0</v>
      </c>
      <c r="S114" s="191">
        <v>0</v>
      </c>
      <c r="T114" s="192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3" t="s">
        <v>729</v>
      </c>
      <c r="AT114" s="193" t="s">
        <v>130</v>
      </c>
      <c r="AU114" s="193" t="s">
        <v>23</v>
      </c>
      <c r="AY114" s="13" t="s">
        <v>136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13" t="s">
        <v>23</v>
      </c>
      <c r="BK114" s="194">
        <f>ROUND(I114*H114,2)</f>
        <v>0</v>
      </c>
      <c r="BL114" s="13" t="s">
        <v>729</v>
      </c>
      <c r="BM114" s="193" t="s">
        <v>738</v>
      </c>
    </row>
    <row r="115" s="2" customFormat="1">
      <c r="A115" s="35"/>
      <c r="B115" s="36"/>
      <c r="C115" s="37"/>
      <c r="D115" s="195" t="s">
        <v>138</v>
      </c>
      <c r="E115" s="37"/>
      <c r="F115" s="196" t="s">
        <v>739</v>
      </c>
      <c r="G115" s="37"/>
      <c r="H115" s="37"/>
      <c r="I115" s="197"/>
      <c r="J115" s="37"/>
      <c r="K115" s="37"/>
      <c r="L115" s="41"/>
      <c r="M115" s="198"/>
      <c r="N115" s="199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3" t="s">
        <v>138</v>
      </c>
      <c r="AU115" s="13" t="s">
        <v>23</v>
      </c>
    </row>
    <row r="116" s="2" customFormat="1" ht="62.7" customHeight="1">
      <c r="A116" s="35"/>
      <c r="B116" s="36"/>
      <c r="C116" s="182" t="s">
        <v>8</v>
      </c>
      <c r="D116" s="182" t="s">
        <v>130</v>
      </c>
      <c r="E116" s="183" t="s">
        <v>740</v>
      </c>
      <c r="F116" s="184" t="s">
        <v>741</v>
      </c>
      <c r="G116" s="185" t="s">
        <v>207</v>
      </c>
      <c r="H116" s="186">
        <v>2</v>
      </c>
      <c r="I116" s="187"/>
      <c r="J116" s="188">
        <f>ROUND(I116*H116,2)</f>
        <v>0</v>
      </c>
      <c r="K116" s="184" t="s">
        <v>134</v>
      </c>
      <c r="L116" s="41"/>
      <c r="M116" s="189" t="s">
        <v>43</v>
      </c>
      <c r="N116" s="190" t="s">
        <v>55</v>
      </c>
      <c r="O116" s="81"/>
      <c r="P116" s="191">
        <f>O116*H116</f>
        <v>0</v>
      </c>
      <c r="Q116" s="191">
        <v>0</v>
      </c>
      <c r="R116" s="191">
        <f>Q116*H116</f>
        <v>0</v>
      </c>
      <c r="S116" s="191">
        <v>0</v>
      </c>
      <c r="T116" s="192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3" t="s">
        <v>729</v>
      </c>
      <c r="AT116" s="193" t="s">
        <v>130</v>
      </c>
      <c r="AU116" s="193" t="s">
        <v>23</v>
      </c>
      <c r="AY116" s="13" t="s">
        <v>136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13" t="s">
        <v>23</v>
      </c>
      <c r="BK116" s="194">
        <f>ROUND(I116*H116,2)</f>
        <v>0</v>
      </c>
      <c r="BL116" s="13" t="s">
        <v>729</v>
      </c>
      <c r="BM116" s="193" t="s">
        <v>742</v>
      </c>
    </row>
    <row r="117" s="2" customFormat="1">
      <c r="A117" s="35"/>
      <c r="B117" s="36"/>
      <c r="C117" s="37"/>
      <c r="D117" s="195" t="s">
        <v>138</v>
      </c>
      <c r="E117" s="37"/>
      <c r="F117" s="196" t="s">
        <v>743</v>
      </c>
      <c r="G117" s="37"/>
      <c r="H117" s="37"/>
      <c r="I117" s="197"/>
      <c r="J117" s="37"/>
      <c r="K117" s="37"/>
      <c r="L117" s="41"/>
      <c r="M117" s="198"/>
      <c r="N117" s="199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3" t="s">
        <v>138</v>
      </c>
      <c r="AU117" s="13" t="s">
        <v>23</v>
      </c>
    </row>
    <row r="118" s="2" customFormat="1" ht="62.7" customHeight="1">
      <c r="A118" s="35"/>
      <c r="B118" s="36"/>
      <c r="C118" s="182" t="s">
        <v>212</v>
      </c>
      <c r="D118" s="182" t="s">
        <v>130</v>
      </c>
      <c r="E118" s="183" t="s">
        <v>744</v>
      </c>
      <c r="F118" s="184" t="s">
        <v>745</v>
      </c>
      <c r="G118" s="185" t="s">
        <v>207</v>
      </c>
      <c r="H118" s="186">
        <v>2</v>
      </c>
      <c r="I118" s="187"/>
      <c r="J118" s="188">
        <f>ROUND(I118*H118,2)</f>
        <v>0</v>
      </c>
      <c r="K118" s="184" t="s">
        <v>134</v>
      </c>
      <c r="L118" s="41"/>
      <c r="M118" s="189" t="s">
        <v>43</v>
      </c>
      <c r="N118" s="190" t="s">
        <v>55</v>
      </c>
      <c r="O118" s="81"/>
      <c r="P118" s="191">
        <f>O118*H118</f>
        <v>0</v>
      </c>
      <c r="Q118" s="191">
        <v>0</v>
      </c>
      <c r="R118" s="191">
        <f>Q118*H118</f>
        <v>0</v>
      </c>
      <c r="S118" s="191">
        <v>0</v>
      </c>
      <c r="T118" s="192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3" t="s">
        <v>729</v>
      </c>
      <c r="AT118" s="193" t="s">
        <v>130</v>
      </c>
      <c r="AU118" s="193" t="s">
        <v>23</v>
      </c>
      <c r="AY118" s="13" t="s">
        <v>136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13" t="s">
        <v>23</v>
      </c>
      <c r="BK118" s="194">
        <f>ROUND(I118*H118,2)</f>
        <v>0</v>
      </c>
      <c r="BL118" s="13" t="s">
        <v>729</v>
      </c>
      <c r="BM118" s="193" t="s">
        <v>746</v>
      </c>
    </row>
    <row r="119" s="2" customFormat="1">
      <c r="A119" s="35"/>
      <c r="B119" s="36"/>
      <c r="C119" s="37"/>
      <c r="D119" s="195" t="s">
        <v>138</v>
      </c>
      <c r="E119" s="37"/>
      <c r="F119" s="196" t="s">
        <v>747</v>
      </c>
      <c r="G119" s="37"/>
      <c r="H119" s="37"/>
      <c r="I119" s="197"/>
      <c r="J119" s="37"/>
      <c r="K119" s="37"/>
      <c r="L119" s="41"/>
      <c r="M119" s="198"/>
      <c r="N119" s="199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3" t="s">
        <v>138</v>
      </c>
      <c r="AU119" s="13" t="s">
        <v>23</v>
      </c>
    </row>
    <row r="120" s="2" customFormat="1" ht="62.7" customHeight="1">
      <c r="A120" s="35"/>
      <c r="B120" s="36"/>
      <c r="C120" s="182" t="s">
        <v>218</v>
      </c>
      <c r="D120" s="182" t="s">
        <v>130</v>
      </c>
      <c r="E120" s="183" t="s">
        <v>748</v>
      </c>
      <c r="F120" s="184" t="s">
        <v>749</v>
      </c>
      <c r="G120" s="185" t="s">
        <v>207</v>
      </c>
      <c r="H120" s="186">
        <v>2</v>
      </c>
      <c r="I120" s="187"/>
      <c r="J120" s="188">
        <f>ROUND(I120*H120,2)</f>
        <v>0</v>
      </c>
      <c r="K120" s="184" t="s">
        <v>134</v>
      </c>
      <c r="L120" s="41"/>
      <c r="M120" s="189" t="s">
        <v>43</v>
      </c>
      <c r="N120" s="190" t="s">
        <v>55</v>
      </c>
      <c r="O120" s="81"/>
      <c r="P120" s="191">
        <f>O120*H120</f>
        <v>0</v>
      </c>
      <c r="Q120" s="191">
        <v>0</v>
      </c>
      <c r="R120" s="191">
        <f>Q120*H120</f>
        <v>0</v>
      </c>
      <c r="S120" s="191">
        <v>0</v>
      </c>
      <c r="T120" s="192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3" t="s">
        <v>729</v>
      </c>
      <c r="AT120" s="193" t="s">
        <v>130</v>
      </c>
      <c r="AU120" s="193" t="s">
        <v>23</v>
      </c>
      <c r="AY120" s="13" t="s">
        <v>136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13" t="s">
        <v>23</v>
      </c>
      <c r="BK120" s="194">
        <f>ROUND(I120*H120,2)</f>
        <v>0</v>
      </c>
      <c r="BL120" s="13" t="s">
        <v>729</v>
      </c>
      <c r="BM120" s="193" t="s">
        <v>750</v>
      </c>
    </row>
    <row r="121" s="2" customFormat="1">
      <c r="A121" s="35"/>
      <c r="B121" s="36"/>
      <c r="C121" s="37"/>
      <c r="D121" s="195" t="s">
        <v>138</v>
      </c>
      <c r="E121" s="37"/>
      <c r="F121" s="196" t="s">
        <v>751</v>
      </c>
      <c r="G121" s="37"/>
      <c r="H121" s="37"/>
      <c r="I121" s="197"/>
      <c r="J121" s="37"/>
      <c r="K121" s="37"/>
      <c r="L121" s="41"/>
      <c r="M121" s="198"/>
      <c r="N121" s="199"/>
      <c r="O121" s="81"/>
      <c r="P121" s="81"/>
      <c r="Q121" s="81"/>
      <c r="R121" s="81"/>
      <c r="S121" s="81"/>
      <c r="T121" s="82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3" t="s">
        <v>138</v>
      </c>
      <c r="AU121" s="13" t="s">
        <v>23</v>
      </c>
    </row>
    <row r="122" s="2" customFormat="1" ht="62.7" customHeight="1">
      <c r="A122" s="35"/>
      <c r="B122" s="36"/>
      <c r="C122" s="182" t="s">
        <v>224</v>
      </c>
      <c r="D122" s="182" t="s">
        <v>130</v>
      </c>
      <c r="E122" s="183" t="s">
        <v>752</v>
      </c>
      <c r="F122" s="184" t="s">
        <v>753</v>
      </c>
      <c r="G122" s="185" t="s">
        <v>207</v>
      </c>
      <c r="H122" s="186">
        <v>2</v>
      </c>
      <c r="I122" s="187"/>
      <c r="J122" s="188">
        <f>ROUND(I122*H122,2)</f>
        <v>0</v>
      </c>
      <c r="K122" s="184" t="s">
        <v>134</v>
      </c>
      <c r="L122" s="41"/>
      <c r="M122" s="189" t="s">
        <v>43</v>
      </c>
      <c r="N122" s="190" t="s">
        <v>55</v>
      </c>
      <c r="O122" s="81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3" t="s">
        <v>729</v>
      </c>
      <c r="AT122" s="193" t="s">
        <v>130</v>
      </c>
      <c r="AU122" s="193" t="s">
        <v>23</v>
      </c>
      <c r="AY122" s="13" t="s">
        <v>136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3" t="s">
        <v>23</v>
      </c>
      <c r="BK122" s="194">
        <f>ROUND(I122*H122,2)</f>
        <v>0</v>
      </c>
      <c r="BL122" s="13" t="s">
        <v>729</v>
      </c>
      <c r="BM122" s="193" t="s">
        <v>754</v>
      </c>
    </row>
    <row r="123" s="2" customFormat="1">
      <c r="A123" s="35"/>
      <c r="B123" s="36"/>
      <c r="C123" s="37"/>
      <c r="D123" s="195" t="s">
        <v>138</v>
      </c>
      <c r="E123" s="37"/>
      <c r="F123" s="196" t="s">
        <v>755</v>
      </c>
      <c r="G123" s="37"/>
      <c r="H123" s="37"/>
      <c r="I123" s="197"/>
      <c r="J123" s="37"/>
      <c r="K123" s="37"/>
      <c r="L123" s="41"/>
      <c r="M123" s="198"/>
      <c r="N123" s="199"/>
      <c r="O123" s="81"/>
      <c r="P123" s="81"/>
      <c r="Q123" s="81"/>
      <c r="R123" s="81"/>
      <c r="S123" s="81"/>
      <c r="T123" s="82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3" t="s">
        <v>138</v>
      </c>
      <c r="AU123" s="13" t="s">
        <v>23</v>
      </c>
    </row>
    <row r="124" s="2" customFormat="1" ht="66.75" customHeight="1">
      <c r="A124" s="35"/>
      <c r="B124" s="36"/>
      <c r="C124" s="182" t="s">
        <v>230</v>
      </c>
      <c r="D124" s="182" t="s">
        <v>130</v>
      </c>
      <c r="E124" s="183" t="s">
        <v>756</v>
      </c>
      <c r="F124" s="184" t="s">
        <v>757</v>
      </c>
      <c r="G124" s="185" t="s">
        <v>207</v>
      </c>
      <c r="H124" s="186">
        <v>2</v>
      </c>
      <c r="I124" s="187"/>
      <c r="J124" s="188">
        <f>ROUND(I124*H124,2)</f>
        <v>0</v>
      </c>
      <c r="K124" s="184" t="s">
        <v>134</v>
      </c>
      <c r="L124" s="41"/>
      <c r="M124" s="189" t="s">
        <v>43</v>
      </c>
      <c r="N124" s="190" t="s">
        <v>55</v>
      </c>
      <c r="O124" s="81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3" t="s">
        <v>729</v>
      </c>
      <c r="AT124" s="193" t="s">
        <v>130</v>
      </c>
      <c r="AU124" s="193" t="s">
        <v>23</v>
      </c>
      <c r="AY124" s="13" t="s">
        <v>136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3" t="s">
        <v>23</v>
      </c>
      <c r="BK124" s="194">
        <f>ROUND(I124*H124,2)</f>
        <v>0</v>
      </c>
      <c r="BL124" s="13" t="s">
        <v>729</v>
      </c>
      <c r="BM124" s="193" t="s">
        <v>758</v>
      </c>
    </row>
    <row r="125" s="2" customFormat="1">
      <c r="A125" s="35"/>
      <c r="B125" s="36"/>
      <c r="C125" s="37"/>
      <c r="D125" s="195" t="s">
        <v>138</v>
      </c>
      <c r="E125" s="37"/>
      <c r="F125" s="196" t="s">
        <v>759</v>
      </c>
      <c r="G125" s="37"/>
      <c r="H125" s="37"/>
      <c r="I125" s="197"/>
      <c r="J125" s="37"/>
      <c r="K125" s="37"/>
      <c r="L125" s="41"/>
      <c r="M125" s="198"/>
      <c r="N125" s="199"/>
      <c r="O125" s="81"/>
      <c r="P125" s="81"/>
      <c r="Q125" s="81"/>
      <c r="R125" s="81"/>
      <c r="S125" s="81"/>
      <c r="T125" s="82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3" t="s">
        <v>138</v>
      </c>
      <c r="AU125" s="13" t="s">
        <v>23</v>
      </c>
    </row>
    <row r="126" s="2" customFormat="1" ht="62.7" customHeight="1">
      <c r="A126" s="35"/>
      <c r="B126" s="36"/>
      <c r="C126" s="182" t="s">
        <v>236</v>
      </c>
      <c r="D126" s="182" t="s">
        <v>130</v>
      </c>
      <c r="E126" s="183" t="s">
        <v>760</v>
      </c>
      <c r="F126" s="184" t="s">
        <v>761</v>
      </c>
      <c r="G126" s="185" t="s">
        <v>514</v>
      </c>
      <c r="H126" s="186">
        <v>20</v>
      </c>
      <c r="I126" s="187"/>
      <c r="J126" s="188">
        <f>ROUND(I126*H126,2)</f>
        <v>0</v>
      </c>
      <c r="K126" s="184" t="s">
        <v>134</v>
      </c>
      <c r="L126" s="41"/>
      <c r="M126" s="189" t="s">
        <v>43</v>
      </c>
      <c r="N126" s="190" t="s">
        <v>55</v>
      </c>
      <c r="O126" s="81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3" t="s">
        <v>729</v>
      </c>
      <c r="AT126" s="193" t="s">
        <v>130</v>
      </c>
      <c r="AU126" s="193" t="s">
        <v>23</v>
      </c>
      <c r="AY126" s="13" t="s">
        <v>136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3" t="s">
        <v>23</v>
      </c>
      <c r="BK126" s="194">
        <f>ROUND(I126*H126,2)</f>
        <v>0</v>
      </c>
      <c r="BL126" s="13" t="s">
        <v>729</v>
      </c>
      <c r="BM126" s="193" t="s">
        <v>762</v>
      </c>
    </row>
    <row r="127" s="2" customFormat="1">
      <c r="A127" s="35"/>
      <c r="B127" s="36"/>
      <c r="C127" s="37"/>
      <c r="D127" s="195" t="s">
        <v>138</v>
      </c>
      <c r="E127" s="37"/>
      <c r="F127" s="196" t="s">
        <v>763</v>
      </c>
      <c r="G127" s="37"/>
      <c r="H127" s="37"/>
      <c r="I127" s="197"/>
      <c r="J127" s="37"/>
      <c r="K127" s="37"/>
      <c r="L127" s="41"/>
      <c r="M127" s="198"/>
      <c r="N127" s="199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3" t="s">
        <v>138</v>
      </c>
      <c r="AU127" s="13" t="s">
        <v>23</v>
      </c>
    </row>
    <row r="128" s="2" customFormat="1" ht="62.7" customHeight="1">
      <c r="A128" s="35"/>
      <c r="B128" s="36"/>
      <c r="C128" s="182" t="s">
        <v>7</v>
      </c>
      <c r="D128" s="182" t="s">
        <v>130</v>
      </c>
      <c r="E128" s="183" t="s">
        <v>764</v>
      </c>
      <c r="F128" s="184" t="s">
        <v>765</v>
      </c>
      <c r="G128" s="185" t="s">
        <v>514</v>
      </c>
      <c r="H128" s="186">
        <v>20</v>
      </c>
      <c r="I128" s="187"/>
      <c r="J128" s="188">
        <f>ROUND(I128*H128,2)</f>
        <v>0</v>
      </c>
      <c r="K128" s="184" t="s">
        <v>134</v>
      </c>
      <c r="L128" s="41"/>
      <c r="M128" s="189" t="s">
        <v>43</v>
      </c>
      <c r="N128" s="190" t="s">
        <v>55</v>
      </c>
      <c r="O128" s="81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3" t="s">
        <v>729</v>
      </c>
      <c r="AT128" s="193" t="s">
        <v>130</v>
      </c>
      <c r="AU128" s="193" t="s">
        <v>23</v>
      </c>
      <c r="AY128" s="13" t="s">
        <v>136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3" t="s">
        <v>23</v>
      </c>
      <c r="BK128" s="194">
        <f>ROUND(I128*H128,2)</f>
        <v>0</v>
      </c>
      <c r="BL128" s="13" t="s">
        <v>729</v>
      </c>
      <c r="BM128" s="193" t="s">
        <v>766</v>
      </c>
    </row>
    <row r="129" s="2" customFormat="1">
      <c r="A129" s="35"/>
      <c r="B129" s="36"/>
      <c r="C129" s="37"/>
      <c r="D129" s="195" t="s">
        <v>138</v>
      </c>
      <c r="E129" s="37"/>
      <c r="F129" s="196" t="s">
        <v>767</v>
      </c>
      <c r="G129" s="37"/>
      <c r="H129" s="37"/>
      <c r="I129" s="197"/>
      <c r="J129" s="37"/>
      <c r="K129" s="37"/>
      <c r="L129" s="41"/>
      <c r="M129" s="198"/>
      <c r="N129" s="199"/>
      <c r="O129" s="81"/>
      <c r="P129" s="81"/>
      <c r="Q129" s="81"/>
      <c r="R129" s="81"/>
      <c r="S129" s="81"/>
      <c r="T129" s="82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3" t="s">
        <v>138</v>
      </c>
      <c r="AU129" s="13" t="s">
        <v>23</v>
      </c>
    </row>
    <row r="130" s="2" customFormat="1" ht="62.7" customHeight="1">
      <c r="A130" s="35"/>
      <c r="B130" s="36"/>
      <c r="C130" s="182" t="s">
        <v>246</v>
      </c>
      <c r="D130" s="182" t="s">
        <v>130</v>
      </c>
      <c r="E130" s="183" t="s">
        <v>768</v>
      </c>
      <c r="F130" s="184" t="s">
        <v>769</v>
      </c>
      <c r="G130" s="185" t="s">
        <v>514</v>
      </c>
      <c r="H130" s="186">
        <v>20</v>
      </c>
      <c r="I130" s="187"/>
      <c r="J130" s="188">
        <f>ROUND(I130*H130,2)</f>
        <v>0</v>
      </c>
      <c r="K130" s="184" t="s">
        <v>134</v>
      </c>
      <c r="L130" s="41"/>
      <c r="M130" s="189" t="s">
        <v>43</v>
      </c>
      <c r="N130" s="190" t="s">
        <v>55</v>
      </c>
      <c r="O130" s="81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3" t="s">
        <v>729</v>
      </c>
      <c r="AT130" s="193" t="s">
        <v>130</v>
      </c>
      <c r="AU130" s="193" t="s">
        <v>23</v>
      </c>
      <c r="AY130" s="13" t="s">
        <v>136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3" t="s">
        <v>23</v>
      </c>
      <c r="BK130" s="194">
        <f>ROUND(I130*H130,2)</f>
        <v>0</v>
      </c>
      <c r="BL130" s="13" t="s">
        <v>729</v>
      </c>
      <c r="BM130" s="193" t="s">
        <v>770</v>
      </c>
    </row>
    <row r="131" s="2" customFormat="1">
      <c r="A131" s="35"/>
      <c r="B131" s="36"/>
      <c r="C131" s="37"/>
      <c r="D131" s="195" t="s">
        <v>138</v>
      </c>
      <c r="E131" s="37"/>
      <c r="F131" s="196" t="s">
        <v>771</v>
      </c>
      <c r="G131" s="37"/>
      <c r="H131" s="37"/>
      <c r="I131" s="197"/>
      <c r="J131" s="37"/>
      <c r="K131" s="37"/>
      <c r="L131" s="41"/>
      <c r="M131" s="198"/>
      <c r="N131" s="199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3" t="s">
        <v>138</v>
      </c>
      <c r="AU131" s="13" t="s">
        <v>23</v>
      </c>
    </row>
    <row r="132" s="2" customFormat="1" ht="76.35" customHeight="1">
      <c r="A132" s="35"/>
      <c r="B132" s="36"/>
      <c r="C132" s="182" t="s">
        <v>251</v>
      </c>
      <c r="D132" s="182" t="s">
        <v>130</v>
      </c>
      <c r="E132" s="183" t="s">
        <v>772</v>
      </c>
      <c r="F132" s="184" t="s">
        <v>773</v>
      </c>
      <c r="G132" s="185" t="s">
        <v>514</v>
      </c>
      <c r="H132" s="186">
        <v>20</v>
      </c>
      <c r="I132" s="187"/>
      <c r="J132" s="188">
        <f>ROUND(I132*H132,2)</f>
        <v>0</v>
      </c>
      <c r="K132" s="184" t="s">
        <v>134</v>
      </c>
      <c r="L132" s="41"/>
      <c r="M132" s="189" t="s">
        <v>43</v>
      </c>
      <c r="N132" s="190" t="s">
        <v>55</v>
      </c>
      <c r="O132" s="81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3" t="s">
        <v>729</v>
      </c>
      <c r="AT132" s="193" t="s">
        <v>130</v>
      </c>
      <c r="AU132" s="193" t="s">
        <v>23</v>
      </c>
      <c r="AY132" s="13" t="s">
        <v>136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3" t="s">
        <v>23</v>
      </c>
      <c r="BK132" s="194">
        <f>ROUND(I132*H132,2)</f>
        <v>0</v>
      </c>
      <c r="BL132" s="13" t="s">
        <v>729</v>
      </c>
      <c r="BM132" s="193" t="s">
        <v>774</v>
      </c>
    </row>
    <row r="133" s="2" customFormat="1">
      <c r="A133" s="35"/>
      <c r="B133" s="36"/>
      <c r="C133" s="37"/>
      <c r="D133" s="195" t="s">
        <v>138</v>
      </c>
      <c r="E133" s="37"/>
      <c r="F133" s="196" t="s">
        <v>775</v>
      </c>
      <c r="G133" s="37"/>
      <c r="H133" s="37"/>
      <c r="I133" s="197"/>
      <c r="J133" s="37"/>
      <c r="K133" s="37"/>
      <c r="L133" s="41"/>
      <c r="M133" s="198"/>
      <c r="N133" s="199"/>
      <c r="O133" s="81"/>
      <c r="P133" s="81"/>
      <c r="Q133" s="81"/>
      <c r="R133" s="81"/>
      <c r="S133" s="81"/>
      <c r="T133" s="82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3" t="s">
        <v>138</v>
      </c>
      <c r="AU133" s="13" t="s">
        <v>23</v>
      </c>
    </row>
    <row r="134" s="2" customFormat="1" ht="49.05" customHeight="1">
      <c r="A134" s="35"/>
      <c r="B134" s="36"/>
      <c r="C134" s="182" t="s">
        <v>256</v>
      </c>
      <c r="D134" s="182" t="s">
        <v>130</v>
      </c>
      <c r="E134" s="183" t="s">
        <v>776</v>
      </c>
      <c r="F134" s="184" t="s">
        <v>777</v>
      </c>
      <c r="G134" s="185" t="s">
        <v>514</v>
      </c>
      <c r="H134" s="186">
        <v>10</v>
      </c>
      <c r="I134" s="187"/>
      <c r="J134" s="188">
        <f>ROUND(I134*H134,2)</f>
        <v>0</v>
      </c>
      <c r="K134" s="184" t="s">
        <v>134</v>
      </c>
      <c r="L134" s="41"/>
      <c r="M134" s="189" t="s">
        <v>43</v>
      </c>
      <c r="N134" s="190" t="s">
        <v>55</v>
      </c>
      <c r="O134" s="81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3" t="s">
        <v>729</v>
      </c>
      <c r="AT134" s="193" t="s">
        <v>130</v>
      </c>
      <c r="AU134" s="193" t="s">
        <v>23</v>
      </c>
      <c r="AY134" s="13" t="s">
        <v>136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3" t="s">
        <v>23</v>
      </c>
      <c r="BK134" s="194">
        <f>ROUND(I134*H134,2)</f>
        <v>0</v>
      </c>
      <c r="BL134" s="13" t="s">
        <v>729</v>
      </c>
      <c r="BM134" s="193" t="s">
        <v>778</v>
      </c>
    </row>
    <row r="135" s="2" customFormat="1">
      <c r="A135" s="35"/>
      <c r="B135" s="36"/>
      <c r="C135" s="37"/>
      <c r="D135" s="195" t="s">
        <v>138</v>
      </c>
      <c r="E135" s="37"/>
      <c r="F135" s="196" t="s">
        <v>779</v>
      </c>
      <c r="G135" s="37"/>
      <c r="H135" s="37"/>
      <c r="I135" s="197"/>
      <c r="J135" s="37"/>
      <c r="K135" s="37"/>
      <c r="L135" s="41"/>
      <c r="M135" s="198"/>
      <c r="N135" s="199"/>
      <c r="O135" s="81"/>
      <c r="P135" s="81"/>
      <c r="Q135" s="81"/>
      <c r="R135" s="81"/>
      <c r="S135" s="81"/>
      <c r="T135" s="82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3" t="s">
        <v>138</v>
      </c>
      <c r="AU135" s="13" t="s">
        <v>23</v>
      </c>
    </row>
    <row r="136" s="2" customFormat="1" ht="49.05" customHeight="1">
      <c r="A136" s="35"/>
      <c r="B136" s="36"/>
      <c r="C136" s="182" t="s">
        <v>261</v>
      </c>
      <c r="D136" s="182" t="s">
        <v>130</v>
      </c>
      <c r="E136" s="183" t="s">
        <v>780</v>
      </c>
      <c r="F136" s="184" t="s">
        <v>781</v>
      </c>
      <c r="G136" s="185" t="s">
        <v>514</v>
      </c>
      <c r="H136" s="186">
        <v>10</v>
      </c>
      <c r="I136" s="187"/>
      <c r="J136" s="188">
        <f>ROUND(I136*H136,2)</f>
        <v>0</v>
      </c>
      <c r="K136" s="184" t="s">
        <v>134</v>
      </c>
      <c r="L136" s="41"/>
      <c r="M136" s="189" t="s">
        <v>43</v>
      </c>
      <c r="N136" s="190" t="s">
        <v>55</v>
      </c>
      <c r="O136" s="81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3" t="s">
        <v>729</v>
      </c>
      <c r="AT136" s="193" t="s">
        <v>130</v>
      </c>
      <c r="AU136" s="193" t="s">
        <v>23</v>
      </c>
      <c r="AY136" s="13" t="s">
        <v>136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3" t="s">
        <v>23</v>
      </c>
      <c r="BK136" s="194">
        <f>ROUND(I136*H136,2)</f>
        <v>0</v>
      </c>
      <c r="BL136" s="13" t="s">
        <v>729</v>
      </c>
      <c r="BM136" s="193" t="s">
        <v>782</v>
      </c>
    </row>
    <row r="137" s="2" customFormat="1">
      <c r="A137" s="35"/>
      <c r="B137" s="36"/>
      <c r="C137" s="37"/>
      <c r="D137" s="195" t="s">
        <v>138</v>
      </c>
      <c r="E137" s="37"/>
      <c r="F137" s="196" t="s">
        <v>783</v>
      </c>
      <c r="G137" s="37"/>
      <c r="H137" s="37"/>
      <c r="I137" s="197"/>
      <c r="J137" s="37"/>
      <c r="K137" s="37"/>
      <c r="L137" s="41"/>
      <c r="M137" s="198"/>
      <c r="N137" s="199"/>
      <c r="O137" s="81"/>
      <c r="P137" s="81"/>
      <c r="Q137" s="81"/>
      <c r="R137" s="81"/>
      <c r="S137" s="81"/>
      <c r="T137" s="82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3" t="s">
        <v>138</v>
      </c>
      <c r="AU137" s="13" t="s">
        <v>23</v>
      </c>
    </row>
    <row r="138" s="2" customFormat="1" ht="49.05" customHeight="1">
      <c r="A138" s="35"/>
      <c r="B138" s="36"/>
      <c r="C138" s="182" t="s">
        <v>266</v>
      </c>
      <c r="D138" s="182" t="s">
        <v>130</v>
      </c>
      <c r="E138" s="183" t="s">
        <v>784</v>
      </c>
      <c r="F138" s="184" t="s">
        <v>785</v>
      </c>
      <c r="G138" s="185" t="s">
        <v>514</v>
      </c>
      <c r="H138" s="186">
        <v>10</v>
      </c>
      <c r="I138" s="187"/>
      <c r="J138" s="188">
        <f>ROUND(I138*H138,2)</f>
        <v>0</v>
      </c>
      <c r="K138" s="184" t="s">
        <v>134</v>
      </c>
      <c r="L138" s="41"/>
      <c r="M138" s="189" t="s">
        <v>43</v>
      </c>
      <c r="N138" s="190" t="s">
        <v>55</v>
      </c>
      <c r="O138" s="81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3" t="s">
        <v>729</v>
      </c>
      <c r="AT138" s="193" t="s">
        <v>130</v>
      </c>
      <c r="AU138" s="193" t="s">
        <v>23</v>
      </c>
      <c r="AY138" s="13" t="s">
        <v>136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3" t="s">
        <v>23</v>
      </c>
      <c r="BK138" s="194">
        <f>ROUND(I138*H138,2)</f>
        <v>0</v>
      </c>
      <c r="BL138" s="13" t="s">
        <v>729</v>
      </c>
      <c r="BM138" s="193" t="s">
        <v>786</v>
      </c>
    </row>
    <row r="139" s="2" customFormat="1">
      <c r="A139" s="35"/>
      <c r="B139" s="36"/>
      <c r="C139" s="37"/>
      <c r="D139" s="195" t="s">
        <v>138</v>
      </c>
      <c r="E139" s="37"/>
      <c r="F139" s="196" t="s">
        <v>787</v>
      </c>
      <c r="G139" s="37"/>
      <c r="H139" s="37"/>
      <c r="I139" s="197"/>
      <c r="J139" s="37"/>
      <c r="K139" s="37"/>
      <c r="L139" s="41"/>
      <c r="M139" s="198"/>
      <c r="N139" s="199"/>
      <c r="O139" s="81"/>
      <c r="P139" s="81"/>
      <c r="Q139" s="81"/>
      <c r="R139" s="81"/>
      <c r="S139" s="81"/>
      <c r="T139" s="82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3" t="s">
        <v>138</v>
      </c>
      <c r="AU139" s="13" t="s">
        <v>23</v>
      </c>
    </row>
    <row r="140" s="2" customFormat="1" ht="49.05" customHeight="1">
      <c r="A140" s="35"/>
      <c r="B140" s="36"/>
      <c r="C140" s="182" t="s">
        <v>271</v>
      </c>
      <c r="D140" s="182" t="s">
        <v>130</v>
      </c>
      <c r="E140" s="183" t="s">
        <v>788</v>
      </c>
      <c r="F140" s="184" t="s">
        <v>789</v>
      </c>
      <c r="G140" s="185" t="s">
        <v>514</v>
      </c>
      <c r="H140" s="186">
        <v>10</v>
      </c>
      <c r="I140" s="187"/>
      <c r="J140" s="188">
        <f>ROUND(I140*H140,2)</f>
        <v>0</v>
      </c>
      <c r="K140" s="184" t="s">
        <v>134</v>
      </c>
      <c r="L140" s="41"/>
      <c r="M140" s="189" t="s">
        <v>43</v>
      </c>
      <c r="N140" s="190" t="s">
        <v>55</v>
      </c>
      <c r="O140" s="81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3" t="s">
        <v>729</v>
      </c>
      <c r="AT140" s="193" t="s">
        <v>130</v>
      </c>
      <c r="AU140" s="193" t="s">
        <v>23</v>
      </c>
      <c r="AY140" s="13" t="s">
        <v>136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3" t="s">
        <v>23</v>
      </c>
      <c r="BK140" s="194">
        <f>ROUND(I140*H140,2)</f>
        <v>0</v>
      </c>
      <c r="BL140" s="13" t="s">
        <v>729</v>
      </c>
      <c r="BM140" s="193" t="s">
        <v>790</v>
      </c>
    </row>
    <row r="141" s="2" customFormat="1">
      <c r="A141" s="35"/>
      <c r="B141" s="36"/>
      <c r="C141" s="37"/>
      <c r="D141" s="195" t="s">
        <v>138</v>
      </c>
      <c r="E141" s="37"/>
      <c r="F141" s="196" t="s">
        <v>791</v>
      </c>
      <c r="G141" s="37"/>
      <c r="H141" s="37"/>
      <c r="I141" s="197"/>
      <c r="J141" s="37"/>
      <c r="K141" s="37"/>
      <c r="L141" s="41"/>
      <c r="M141" s="198"/>
      <c r="N141" s="199"/>
      <c r="O141" s="81"/>
      <c r="P141" s="81"/>
      <c r="Q141" s="81"/>
      <c r="R141" s="81"/>
      <c r="S141" s="81"/>
      <c r="T141" s="82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3" t="s">
        <v>138</v>
      </c>
      <c r="AU141" s="13" t="s">
        <v>23</v>
      </c>
    </row>
    <row r="142" s="2" customFormat="1" ht="49.05" customHeight="1">
      <c r="A142" s="35"/>
      <c r="B142" s="36"/>
      <c r="C142" s="182" t="s">
        <v>276</v>
      </c>
      <c r="D142" s="182" t="s">
        <v>130</v>
      </c>
      <c r="E142" s="183" t="s">
        <v>792</v>
      </c>
      <c r="F142" s="184" t="s">
        <v>793</v>
      </c>
      <c r="G142" s="185" t="s">
        <v>514</v>
      </c>
      <c r="H142" s="186">
        <v>10</v>
      </c>
      <c r="I142" s="187"/>
      <c r="J142" s="188">
        <f>ROUND(I142*H142,2)</f>
        <v>0</v>
      </c>
      <c r="K142" s="184" t="s">
        <v>134</v>
      </c>
      <c r="L142" s="41"/>
      <c r="M142" s="189" t="s">
        <v>43</v>
      </c>
      <c r="N142" s="190" t="s">
        <v>55</v>
      </c>
      <c r="O142" s="81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3" t="s">
        <v>729</v>
      </c>
      <c r="AT142" s="193" t="s">
        <v>130</v>
      </c>
      <c r="AU142" s="193" t="s">
        <v>23</v>
      </c>
      <c r="AY142" s="13" t="s">
        <v>136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3" t="s">
        <v>23</v>
      </c>
      <c r="BK142" s="194">
        <f>ROUND(I142*H142,2)</f>
        <v>0</v>
      </c>
      <c r="BL142" s="13" t="s">
        <v>729</v>
      </c>
      <c r="BM142" s="193" t="s">
        <v>794</v>
      </c>
    </row>
    <row r="143" s="2" customFormat="1">
      <c r="A143" s="35"/>
      <c r="B143" s="36"/>
      <c r="C143" s="37"/>
      <c r="D143" s="195" t="s">
        <v>138</v>
      </c>
      <c r="E143" s="37"/>
      <c r="F143" s="196" t="s">
        <v>795</v>
      </c>
      <c r="G143" s="37"/>
      <c r="H143" s="37"/>
      <c r="I143" s="197"/>
      <c r="J143" s="37"/>
      <c r="K143" s="37"/>
      <c r="L143" s="41"/>
      <c r="M143" s="198"/>
      <c r="N143" s="199"/>
      <c r="O143" s="81"/>
      <c r="P143" s="81"/>
      <c r="Q143" s="81"/>
      <c r="R143" s="81"/>
      <c r="S143" s="81"/>
      <c r="T143" s="82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3" t="s">
        <v>138</v>
      </c>
      <c r="AU143" s="13" t="s">
        <v>23</v>
      </c>
    </row>
    <row r="144" s="2" customFormat="1" ht="49.05" customHeight="1">
      <c r="A144" s="35"/>
      <c r="B144" s="36"/>
      <c r="C144" s="182" t="s">
        <v>281</v>
      </c>
      <c r="D144" s="182" t="s">
        <v>130</v>
      </c>
      <c r="E144" s="183" t="s">
        <v>796</v>
      </c>
      <c r="F144" s="184" t="s">
        <v>797</v>
      </c>
      <c r="G144" s="185" t="s">
        <v>514</v>
      </c>
      <c r="H144" s="186">
        <v>10</v>
      </c>
      <c r="I144" s="187"/>
      <c r="J144" s="188">
        <f>ROUND(I144*H144,2)</f>
        <v>0</v>
      </c>
      <c r="K144" s="184" t="s">
        <v>134</v>
      </c>
      <c r="L144" s="41"/>
      <c r="M144" s="189" t="s">
        <v>43</v>
      </c>
      <c r="N144" s="190" t="s">
        <v>55</v>
      </c>
      <c r="O144" s="81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3" t="s">
        <v>729</v>
      </c>
      <c r="AT144" s="193" t="s">
        <v>130</v>
      </c>
      <c r="AU144" s="193" t="s">
        <v>23</v>
      </c>
      <c r="AY144" s="13" t="s">
        <v>136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3" t="s">
        <v>23</v>
      </c>
      <c r="BK144" s="194">
        <f>ROUND(I144*H144,2)</f>
        <v>0</v>
      </c>
      <c r="BL144" s="13" t="s">
        <v>729</v>
      </c>
      <c r="BM144" s="193" t="s">
        <v>798</v>
      </c>
    </row>
    <row r="145" s="2" customFormat="1">
      <c r="A145" s="35"/>
      <c r="B145" s="36"/>
      <c r="C145" s="37"/>
      <c r="D145" s="195" t="s">
        <v>138</v>
      </c>
      <c r="E145" s="37"/>
      <c r="F145" s="196" t="s">
        <v>799</v>
      </c>
      <c r="G145" s="37"/>
      <c r="H145" s="37"/>
      <c r="I145" s="197"/>
      <c r="J145" s="37"/>
      <c r="K145" s="37"/>
      <c r="L145" s="41"/>
      <c r="M145" s="198"/>
      <c r="N145" s="199"/>
      <c r="O145" s="81"/>
      <c r="P145" s="81"/>
      <c r="Q145" s="81"/>
      <c r="R145" s="81"/>
      <c r="S145" s="81"/>
      <c r="T145" s="82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3" t="s">
        <v>138</v>
      </c>
      <c r="AU145" s="13" t="s">
        <v>23</v>
      </c>
    </row>
    <row r="146" s="2" customFormat="1" ht="49.05" customHeight="1">
      <c r="A146" s="35"/>
      <c r="B146" s="36"/>
      <c r="C146" s="182" t="s">
        <v>286</v>
      </c>
      <c r="D146" s="182" t="s">
        <v>130</v>
      </c>
      <c r="E146" s="183" t="s">
        <v>800</v>
      </c>
      <c r="F146" s="184" t="s">
        <v>801</v>
      </c>
      <c r="G146" s="185" t="s">
        <v>514</v>
      </c>
      <c r="H146" s="186">
        <v>10</v>
      </c>
      <c r="I146" s="187"/>
      <c r="J146" s="188">
        <f>ROUND(I146*H146,2)</f>
        <v>0</v>
      </c>
      <c r="K146" s="184" t="s">
        <v>134</v>
      </c>
      <c r="L146" s="41"/>
      <c r="M146" s="189" t="s">
        <v>43</v>
      </c>
      <c r="N146" s="190" t="s">
        <v>55</v>
      </c>
      <c r="O146" s="81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3" t="s">
        <v>729</v>
      </c>
      <c r="AT146" s="193" t="s">
        <v>130</v>
      </c>
      <c r="AU146" s="193" t="s">
        <v>23</v>
      </c>
      <c r="AY146" s="13" t="s">
        <v>136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3" t="s">
        <v>23</v>
      </c>
      <c r="BK146" s="194">
        <f>ROUND(I146*H146,2)</f>
        <v>0</v>
      </c>
      <c r="BL146" s="13" t="s">
        <v>729</v>
      </c>
      <c r="BM146" s="193" t="s">
        <v>802</v>
      </c>
    </row>
    <row r="147" s="2" customFormat="1">
      <c r="A147" s="35"/>
      <c r="B147" s="36"/>
      <c r="C147" s="37"/>
      <c r="D147" s="195" t="s">
        <v>138</v>
      </c>
      <c r="E147" s="37"/>
      <c r="F147" s="196" t="s">
        <v>803</v>
      </c>
      <c r="G147" s="37"/>
      <c r="H147" s="37"/>
      <c r="I147" s="197"/>
      <c r="J147" s="37"/>
      <c r="K147" s="37"/>
      <c r="L147" s="41"/>
      <c r="M147" s="198"/>
      <c r="N147" s="199"/>
      <c r="O147" s="81"/>
      <c r="P147" s="81"/>
      <c r="Q147" s="81"/>
      <c r="R147" s="81"/>
      <c r="S147" s="81"/>
      <c r="T147" s="82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3" t="s">
        <v>138</v>
      </c>
      <c r="AU147" s="13" t="s">
        <v>23</v>
      </c>
    </row>
    <row r="148" s="2" customFormat="1" ht="49.05" customHeight="1">
      <c r="A148" s="35"/>
      <c r="B148" s="36"/>
      <c r="C148" s="182" t="s">
        <v>291</v>
      </c>
      <c r="D148" s="182" t="s">
        <v>130</v>
      </c>
      <c r="E148" s="183" t="s">
        <v>804</v>
      </c>
      <c r="F148" s="184" t="s">
        <v>805</v>
      </c>
      <c r="G148" s="185" t="s">
        <v>514</v>
      </c>
      <c r="H148" s="186">
        <v>10</v>
      </c>
      <c r="I148" s="187"/>
      <c r="J148" s="188">
        <f>ROUND(I148*H148,2)</f>
        <v>0</v>
      </c>
      <c r="K148" s="184" t="s">
        <v>134</v>
      </c>
      <c r="L148" s="41"/>
      <c r="M148" s="189" t="s">
        <v>43</v>
      </c>
      <c r="N148" s="190" t="s">
        <v>55</v>
      </c>
      <c r="O148" s="81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3" t="s">
        <v>729</v>
      </c>
      <c r="AT148" s="193" t="s">
        <v>130</v>
      </c>
      <c r="AU148" s="193" t="s">
        <v>23</v>
      </c>
      <c r="AY148" s="13" t="s">
        <v>136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3" t="s">
        <v>23</v>
      </c>
      <c r="BK148" s="194">
        <f>ROUND(I148*H148,2)</f>
        <v>0</v>
      </c>
      <c r="BL148" s="13" t="s">
        <v>729</v>
      </c>
      <c r="BM148" s="193" t="s">
        <v>806</v>
      </c>
    </row>
    <row r="149" s="2" customFormat="1">
      <c r="A149" s="35"/>
      <c r="B149" s="36"/>
      <c r="C149" s="37"/>
      <c r="D149" s="195" t="s">
        <v>138</v>
      </c>
      <c r="E149" s="37"/>
      <c r="F149" s="196" t="s">
        <v>807</v>
      </c>
      <c r="G149" s="37"/>
      <c r="H149" s="37"/>
      <c r="I149" s="197"/>
      <c r="J149" s="37"/>
      <c r="K149" s="37"/>
      <c r="L149" s="41"/>
      <c r="M149" s="198"/>
      <c r="N149" s="199"/>
      <c r="O149" s="81"/>
      <c r="P149" s="81"/>
      <c r="Q149" s="81"/>
      <c r="R149" s="81"/>
      <c r="S149" s="81"/>
      <c r="T149" s="82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3" t="s">
        <v>138</v>
      </c>
      <c r="AU149" s="13" t="s">
        <v>23</v>
      </c>
    </row>
    <row r="150" s="2" customFormat="1" ht="62.7" customHeight="1">
      <c r="A150" s="35"/>
      <c r="B150" s="36"/>
      <c r="C150" s="182" t="s">
        <v>296</v>
      </c>
      <c r="D150" s="182" t="s">
        <v>130</v>
      </c>
      <c r="E150" s="183" t="s">
        <v>808</v>
      </c>
      <c r="F150" s="184" t="s">
        <v>809</v>
      </c>
      <c r="G150" s="185" t="s">
        <v>514</v>
      </c>
      <c r="H150" s="186">
        <v>10</v>
      </c>
      <c r="I150" s="187"/>
      <c r="J150" s="188">
        <f>ROUND(I150*H150,2)</f>
        <v>0</v>
      </c>
      <c r="K150" s="184" t="s">
        <v>134</v>
      </c>
      <c r="L150" s="41"/>
      <c r="M150" s="189" t="s">
        <v>43</v>
      </c>
      <c r="N150" s="190" t="s">
        <v>55</v>
      </c>
      <c r="O150" s="81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3" t="s">
        <v>729</v>
      </c>
      <c r="AT150" s="193" t="s">
        <v>130</v>
      </c>
      <c r="AU150" s="193" t="s">
        <v>23</v>
      </c>
      <c r="AY150" s="13" t="s">
        <v>136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3" t="s">
        <v>23</v>
      </c>
      <c r="BK150" s="194">
        <f>ROUND(I150*H150,2)</f>
        <v>0</v>
      </c>
      <c r="BL150" s="13" t="s">
        <v>729</v>
      </c>
      <c r="BM150" s="193" t="s">
        <v>810</v>
      </c>
    </row>
    <row r="151" s="2" customFormat="1">
      <c r="A151" s="35"/>
      <c r="B151" s="36"/>
      <c r="C151" s="37"/>
      <c r="D151" s="195" t="s">
        <v>138</v>
      </c>
      <c r="E151" s="37"/>
      <c r="F151" s="196" t="s">
        <v>811</v>
      </c>
      <c r="G151" s="37"/>
      <c r="H151" s="37"/>
      <c r="I151" s="197"/>
      <c r="J151" s="37"/>
      <c r="K151" s="37"/>
      <c r="L151" s="41"/>
      <c r="M151" s="198"/>
      <c r="N151" s="199"/>
      <c r="O151" s="81"/>
      <c r="P151" s="81"/>
      <c r="Q151" s="81"/>
      <c r="R151" s="81"/>
      <c r="S151" s="81"/>
      <c r="T151" s="82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3" t="s">
        <v>138</v>
      </c>
      <c r="AU151" s="13" t="s">
        <v>23</v>
      </c>
    </row>
    <row r="152" s="2" customFormat="1" ht="62.7" customHeight="1">
      <c r="A152" s="35"/>
      <c r="B152" s="36"/>
      <c r="C152" s="182" t="s">
        <v>301</v>
      </c>
      <c r="D152" s="182" t="s">
        <v>130</v>
      </c>
      <c r="E152" s="183" t="s">
        <v>812</v>
      </c>
      <c r="F152" s="184" t="s">
        <v>813</v>
      </c>
      <c r="G152" s="185" t="s">
        <v>514</v>
      </c>
      <c r="H152" s="186">
        <v>10</v>
      </c>
      <c r="I152" s="187"/>
      <c r="J152" s="188">
        <f>ROUND(I152*H152,2)</f>
        <v>0</v>
      </c>
      <c r="K152" s="184" t="s">
        <v>134</v>
      </c>
      <c r="L152" s="41"/>
      <c r="M152" s="189" t="s">
        <v>43</v>
      </c>
      <c r="N152" s="190" t="s">
        <v>55</v>
      </c>
      <c r="O152" s="81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3" t="s">
        <v>729</v>
      </c>
      <c r="AT152" s="193" t="s">
        <v>130</v>
      </c>
      <c r="AU152" s="193" t="s">
        <v>23</v>
      </c>
      <c r="AY152" s="13" t="s">
        <v>136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3" t="s">
        <v>23</v>
      </c>
      <c r="BK152" s="194">
        <f>ROUND(I152*H152,2)</f>
        <v>0</v>
      </c>
      <c r="BL152" s="13" t="s">
        <v>729</v>
      </c>
      <c r="BM152" s="193" t="s">
        <v>814</v>
      </c>
    </row>
    <row r="153" s="2" customFormat="1">
      <c r="A153" s="35"/>
      <c r="B153" s="36"/>
      <c r="C153" s="37"/>
      <c r="D153" s="195" t="s">
        <v>138</v>
      </c>
      <c r="E153" s="37"/>
      <c r="F153" s="196" t="s">
        <v>815</v>
      </c>
      <c r="G153" s="37"/>
      <c r="H153" s="37"/>
      <c r="I153" s="197"/>
      <c r="J153" s="37"/>
      <c r="K153" s="37"/>
      <c r="L153" s="41"/>
      <c r="M153" s="198"/>
      <c r="N153" s="199"/>
      <c r="O153" s="81"/>
      <c r="P153" s="81"/>
      <c r="Q153" s="81"/>
      <c r="R153" s="81"/>
      <c r="S153" s="81"/>
      <c r="T153" s="82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3" t="s">
        <v>138</v>
      </c>
      <c r="AU153" s="13" t="s">
        <v>23</v>
      </c>
    </row>
    <row r="154" s="2" customFormat="1" ht="62.7" customHeight="1">
      <c r="A154" s="35"/>
      <c r="B154" s="36"/>
      <c r="C154" s="182" t="s">
        <v>306</v>
      </c>
      <c r="D154" s="182" t="s">
        <v>130</v>
      </c>
      <c r="E154" s="183" t="s">
        <v>816</v>
      </c>
      <c r="F154" s="184" t="s">
        <v>817</v>
      </c>
      <c r="G154" s="185" t="s">
        <v>514</v>
      </c>
      <c r="H154" s="186">
        <v>10</v>
      </c>
      <c r="I154" s="187"/>
      <c r="J154" s="188">
        <f>ROUND(I154*H154,2)</f>
        <v>0</v>
      </c>
      <c r="K154" s="184" t="s">
        <v>134</v>
      </c>
      <c r="L154" s="41"/>
      <c r="M154" s="189" t="s">
        <v>43</v>
      </c>
      <c r="N154" s="190" t="s">
        <v>55</v>
      </c>
      <c r="O154" s="81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3" t="s">
        <v>729</v>
      </c>
      <c r="AT154" s="193" t="s">
        <v>130</v>
      </c>
      <c r="AU154" s="193" t="s">
        <v>23</v>
      </c>
      <c r="AY154" s="13" t="s">
        <v>136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3" t="s">
        <v>23</v>
      </c>
      <c r="BK154" s="194">
        <f>ROUND(I154*H154,2)</f>
        <v>0</v>
      </c>
      <c r="BL154" s="13" t="s">
        <v>729</v>
      </c>
      <c r="BM154" s="193" t="s">
        <v>818</v>
      </c>
    </row>
    <row r="155" s="2" customFormat="1">
      <c r="A155" s="35"/>
      <c r="B155" s="36"/>
      <c r="C155" s="37"/>
      <c r="D155" s="195" t="s">
        <v>138</v>
      </c>
      <c r="E155" s="37"/>
      <c r="F155" s="196" t="s">
        <v>819</v>
      </c>
      <c r="G155" s="37"/>
      <c r="H155" s="37"/>
      <c r="I155" s="197"/>
      <c r="J155" s="37"/>
      <c r="K155" s="37"/>
      <c r="L155" s="41"/>
      <c r="M155" s="198"/>
      <c r="N155" s="199"/>
      <c r="O155" s="81"/>
      <c r="P155" s="81"/>
      <c r="Q155" s="81"/>
      <c r="R155" s="81"/>
      <c r="S155" s="81"/>
      <c r="T155" s="82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3" t="s">
        <v>138</v>
      </c>
      <c r="AU155" s="13" t="s">
        <v>23</v>
      </c>
    </row>
    <row r="156" s="2" customFormat="1" ht="62.7" customHeight="1">
      <c r="A156" s="35"/>
      <c r="B156" s="36"/>
      <c r="C156" s="182" t="s">
        <v>311</v>
      </c>
      <c r="D156" s="182" t="s">
        <v>130</v>
      </c>
      <c r="E156" s="183" t="s">
        <v>820</v>
      </c>
      <c r="F156" s="184" t="s">
        <v>821</v>
      </c>
      <c r="G156" s="185" t="s">
        <v>514</v>
      </c>
      <c r="H156" s="186">
        <v>10</v>
      </c>
      <c r="I156" s="187"/>
      <c r="J156" s="188">
        <f>ROUND(I156*H156,2)</f>
        <v>0</v>
      </c>
      <c r="K156" s="184" t="s">
        <v>134</v>
      </c>
      <c r="L156" s="41"/>
      <c r="M156" s="189" t="s">
        <v>43</v>
      </c>
      <c r="N156" s="190" t="s">
        <v>55</v>
      </c>
      <c r="O156" s="81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3" t="s">
        <v>729</v>
      </c>
      <c r="AT156" s="193" t="s">
        <v>130</v>
      </c>
      <c r="AU156" s="193" t="s">
        <v>23</v>
      </c>
      <c r="AY156" s="13" t="s">
        <v>136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3" t="s">
        <v>23</v>
      </c>
      <c r="BK156" s="194">
        <f>ROUND(I156*H156,2)</f>
        <v>0</v>
      </c>
      <c r="BL156" s="13" t="s">
        <v>729</v>
      </c>
      <c r="BM156" s="193" t="s">
        <v>822</v>
      </c>
    </row>
    <row r="157" s="2" customFormat="1">
      <c r="A157" s="35"/>
      <c r="B157" s="36"/>
      <c r="C157" s="37"/>
      <c r="D157" s="195" t="s">
        <v>138</v>
      </c>
      <c r="E157" s="37"/>
      <c r="F157" s="196" t="s">
        <v>823</v>
      </c>
      <c r="G157" s="37"/>
      <c r="H157" s="37"/>
      <c r="I157" s="197"/>
      <c r="J157" s="37"/>
      <c r="K157" s="37"/>
      <c r="L157" s="41"/>
      <c r="M157" s="198"/>
      <c r="N157" s="199"/>
      <c r="O157" s="81"/>
      <c r="P157" s="81"/>
      <c r="Q157" s="81"/>
      <c r="R157" s="81"/>
      <c r="S157" s="81"/>
      <c r="T157" s="82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3" t="s">
        <v>138</v>
      </c>
      <c r="AU157" s="13" t="s">
        <v>23</v>
      </c>
    </row>
    <row r="158" s="2" customFormat="1" ht="62.7" customHeight="1">
      <c r="A158" s="35"/>
      <c r="B158" s="36"/>
      <c r="C158" s="182" t="s">
        <v>316</v>
      </c>
      <c r="D158" s="182" t="s">
        <v>130</v>
      </c>
      <c r="E158" s="183" t="s">
        <v>824</v>
      </c>
      <c r="F158" s="184" t="s">
        <v>825</v>
      </c>
      <c r="G158" s="185" t="s">
        <v>514</v>
      </c>
      <c r="H158" s="186">
        <v>10</v>
      </c>
      <c r="I158" s="187"/>
      <c r="J158" s="188">
        <f>ROUND(I158*H158,2)</f>
        <v>0</v>
      </c>
      <c r="K158" s="184" t="s">
        <v>134</v>
      </c>
      <c r="L158" s="41"/>
      <c r="M158" s="189" t="s">
        <v>43</v>
      </c>
      <c r="N158" s="190" t="s">
        <v>55</v>
      </c>
      <c r="O158" s="81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3" t="s">
        <v>729</v>
      </c>
      <c r="AT158" s="193" t="s">
        <v>130</v>
      </c>
      <c r="AU158" s="193" t="s">
        <v>23</v>
      </c>
      <c r="AY158" s="13" t="s">
        <v>136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3" t="s">
        <v>23</v>
      </c>
      <c r="BK158" s="194">
        <f>ROUND(I158*H158,2)</f>
        <v>0</v>
      </c>
      <c r="BL158" s="13" t="s">
        <v>729</v>
      </c>
      <c r="BM158" s="193" t="s">
        <v>826</v>
      </c>
    </row>
    <row r="159" s="2" customFormat="1">
      <c r="A159" s="35"/>
      <c r="B159" s="36"/>
      <c r="C159" s="37"/>
      <c r="D159" s="195" t="s">
        <v>138</v>
      </c>
      <c r="E159" s="37"/>
      <c r="F159" s="196" t="s">
        <v>827</v>
      </c>
      <c r="G159" s="37"/>
      <c r="H159" s="37"/>
      <c r="I159" s="197"/>
      <c r="J159" s="37"/>
      <c r="K159" s="37"/>
      <c r="L159" s="41"/>
      <c r="M159" s="198"/>
      <c r="N159" s="199"/>
      <c r="O159" s="81"/>
      <c r="P159" s="81"/>
      <c r="Q159" s="81"/>
      <c r="R159" s="81"/>
      <c r="S159" s="81"/>
      <c r="T159" s="82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3" t="s">
        <v>138</v>
      </c>
      <c r="AU159" s="13" t="s">
        <v>23</v>
      </c>
    </row>
    <row r="160" s="2" customFormat="1" ht="62.7" customHeight="1">
      <c r="A160" s="35"/>
      <c r="B160" s="36"/>
      <c r="C160" s="182" t="s">
        <v>321</v>
      </c>
      <c r="D160" s="182" t="s">
        <v>130</v>
      </c>
      <c r="E160" s="183" t="s">
        <v>828</v>
      </c>
      <c r="F160" s="184" t="s">
        <v>829</v>
      </c>
      <c r="G160" s="185" t="s">
        <v>514</v>
      </c>
      <c r="H160" s="186">
        <v>10</v>
      </c>
      <c r="I160" s="187"/>
      <c r="J160" s="188">
        <f>ROUND(I160*H160,2)</f>
        <v>0</v>
      </c>
      <c r="K160" s="184" t="s">
        <v>134</v>
      </c>
      <c r="L160" s="41"/>
      <c r="M160" s="189" t="s">
        <v>43</v>
      </c>
      <c r="N160" s="190" t="s">
        <v>55</v>
      </c>
      <c r="O160" s="81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3" t="s">
        <v>729</v>
      </c>
      <c r="AT160" s="193" t="s">
        <v>130</v>
      </c>
      <c r="AU160" s="193" t="s">
        <v>23</v>
      </c>
      <c r="AY160" s="13" t="s">
        <v>136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3" t="s">
        <v>23</v>
      </c>
      <c r="BK160" s="194">
        <f>ROUND(I160*H160,2)</f>
        <v>0</v>
      </c>
      <c r="BL160" s="13" t="s">
        <v>729</v>
      </c>
      <c r="BM160" s="193" t="s">
        <v>830</v>
      </c>
    </row>
    <row r="161" s="2" customFormat="1">
      <c r="A161" s="35"/>
      <c r="B161" s="36"/>
      <c r="C161" s="37"/>
      <c r="D161" s="195" t="s">
        <v>138</v>
      </c>
      <c r="E161" s="37"/>
      <c r="F161" s="196" t="s">
        <v>831</v>
      </c>
      <c r="G161" s="37"/>
      <c r="H161" s="37"/>
      <c r="I161" s="197"/>
      <c r="J161" s="37"/>
      <c r="K161" s="37"/>
      <c r="L161" s="41"/>
      <c r="M161" s="198"/>
      <c r="N161" s="199"/>
      <c r="O161" s="81"/>
      <c r="P161" s="81"/>
      <c r="Q161" s="81"/>
      <c r="R161" s="81"/>
      <c r="S161" s="81"/>
      <c r="T161" s="82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3" t="s">
        <v>138</v>
      </c>
      <c r="AU161" s="13" t="s">
        <v>23</v>
      </c>
    </row>
    <row r="162" s="2" customFormat="1" ht="62.7" customHeight="1">
      <c r="A162" s="35"/>
      <c r="B162" s="36"/>
      <c r="C162" s="182" t="s">
        <v>326</v>
      </c>
      <c r="D162" s="182" t="s">
        <v>130</v>
      </c>
      <c r="E162" s="183" t="s">
        <v>832</v>
      </c>
      <c r="F162" s="184" t="s">
        <v>833</v>
      </c>
      <c r="G162" s="185" t="s">
        <v>514</v>
      </c>
      <c r="H162" s="186">
        <v>10</v>
      </c>
      <c r="I162" s="187"/>
      <c r="J162" s="188">
        <f>ROUND(I162*H162,2)</f>
        <v>0</v>
      </c>
      <c r="K162" s="184" t="s">
        <v>134</v>
      </c>
      <c r="L162" s="41"/>
      <c r="M162" s="189" t="s">
        <v>43</v>
      </c>
      <c r="N162" s="190" t="s">
        <v>55</v>
      </c>
      <c r="O162" s="81"/>
      <c r="P162" s="191">
        <f>O162*H162</f>
        <v>0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3" t="s">
        <v>729</v>
      </c>
      <c r="AT162" s="193" t="s">
        <v>130</v>
      </c>
      <c r="AU162" s="193" t="s">
        <v>23</v>
      </c>
      <c r="AY162" s="13" t="s">
        <v>136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3" t="s">
        <v>23</v>
      </c>
      <c r="BK162" s="194">
        <f>ROUND(I162*H162,2)</f>
        <v>0</v>
      </c>
      <c r="BL162" s="13" t="s">
        <v>729</v>
      </c>
      <c r="BM162" s="193" t="s">
        <v>834</v>
      </c>
    </row>
    <row r="163" s="2" customFormat="1">
      <c r="A163" s="35"/>
      <c r="B163" s="36"/>
      <c r="C163" s="37"/>
      <c r="D163" s="195" t="s">
        <v>138</v>
      </c>
      <c r="E163" s="37"/>
      <c r="F163" s="196" t="s">
        <v>835</v>
      </c>
      <c r="G163" s="37"/>
      <c r="H163" s="37"/>
      <c r="I163" s="197"/>
      <c r="J163" s="37"/>
      <c r="K163" s="37"/>
      <c r="L163" s="41"/>
      <c r="M163" s="198"/>
      <c r="N163" s="199"/>
      <c r="O163" s="81"/>
      <c r="P163" s="81"/>
      <c r="Q163" s="81"/>
      <c r="R163" s="81"/>
      <c r="S163" s="81"/>
      <c r="T163" s="82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3" t="s">
        <v>138</v>
      </c>
      <c r="AU163" s="13" t="s">
        <v>23</v>
      </c>
    </row>
    <row r="164" s="2" customFormat="1" ht="21.75" customHeight="1">
      <c r="A164" s="35"/>
      <c r="B164" s="36"/>
      <c r="C164" s="182" t="s">
        <v>331</v>
      </c>
      <c r="D164" s="182" t="s">
        <v>130</v>
      </c>
      <c r="E164" s="183" t="s">
        <v>836</v>
      </c>
      <c r="F164" s="184" t="s">
        <v>837</v>
      </c>
      <c r="G164" s="185" t="s">
        <v>514</v>
      </c>
      <c r="H164" s="186">
        <v>4</v>
      </c>
      <c r="I164" s="187"/>
      <c r="J164" s="188">
        <f>ROUND(I164*H164,2)</f>
        <v>0</v>
      </c>
      <c r="K164" s="184" t="s">
        <v>134</v>
      </c>
      <c r="L164" s="41"/>
      <c r="M164" s="189" t="s">
        <v>43</v>
      </c>
      <c r="N164" s="190" t="s">
        <v>55</v>
      </c>
      <c r="O164" s="81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3" t="s">
        <v>729</v>
      </c>
      <c r="AT164" s="193" t="s">
        <v>130</v>
      </c>
      <c r="AU164" s="193" t="s">
        <v>23</v>
      </c>
      <c r="AY164" s="13" t="s">
        <v>136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3" t="s">
        <v>23</v>
      </c>
      <c r="BK164" s="194">
        <f>ROUND(I164*H164,2)</f>
        <v>0</v>
      </c>
      <c r="BL164" s="13" t="s">
        <v>729</v>
      </c>
      <c r="BM164" s="193" t="s">
        <v>838</v>
      </c>
    </row>
    <row r="165" s="2" customFormat="1">
      <c r="A165" s="35"/>
      <c r="B165" s="36"/>
      <c r="C165" s="37"/>
      <c r="D165" s="195" t="s">
        <v>138</v>
      </c>
      <c r="E165" s="37"/>
      <c r="F165" s="196" t="s">
        <v>839</v>
      </c>
      <c r="G165" s="37"/>
      <c r="H165" s="37"/>
      <c r="I165" s="197"/>
      <c r="J165" s="37"/>
      <c r="K165" s="37"/>
      <c r="L165" s="41"/>
      <c r="M165" s="198"/>
      <c r="N165" s="199"/>
      <c r="O165" s="81"/>
      <c r="P165" s="81"/>
      <c r="Q165" s="81"/>
      <c r="R165" s="81"/>
      <c r="S165" s="81"/>
      <c r="T165" s="82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3" t="s">
        <v>138</v>
      </c>
      <c r="AU165" s="13" t="s">
        <v>23</v>
      </c>
    </row>
    <row r="166" s="2" customFormat="1" ht="24.15" customHeight="1">
      <c r="A166" s="35"/>
      <c r="B166" s="36"/>
      <c r="C166" s="182" t="s">
        <v>336</v>
      </c>
      <c r="D166" s="182" t="s">
        <v>130</v>
      </c>
      <c r="E166" s="183" t="s">
        <v>840</v>
      </c>
      <c r="F166" s="184" t="s">
        <v>841</v>
      </c>
      <c r="G166" s="185" t="s">
        <v>514</v>
      </c>
      <c r="H166" s="186">
        <v>4</v>
      </c>
      <c r="I166" s="187"/>
      <c r="J166" s="188">
        <f>ROUND(I166*H166,2)</f>
        <v>0</v>
      </c>
      <c r="K166" s="184" t="s">
        <v>134</v>
      </c>
      <c r="L166" s="41"/>
      <c r="M166" s="189" t="s">
        <v>43</v>
      </c>
      <c r="N166" s="190" t="s">
        <v>55</v>
      </c>
      <c r="O166" s="81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3" t="s">
        <v>729</v>
      </c>
      <c r="AT166" s="193" t="s">
        <v>130</v>
      </c>
      <c r="AU166" s="193" t="s">
        <v>23</v>
      </c>
      <c r="AY166" s="13" t="s">
        <v>136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3" t="s">
        <v>23</v>
      </c>
      <c r="BK166" s="194">
        <f>ROUND(I166*H166,2)</f>
        <v>0</v>
      </c>
      <c r="BL166" s="13" t="s">
        <v>729</v>
      </c>
      <c r="BM166" s="193" t="s">
        <v>842</v>
      </c>
    </row>
    <row r="167" s="2" customFormat="1">
      <c r="A167" s="35"/>
      <c r="B167" s="36"/>
      <c r="C167" s="37"/>
      <c r="D167" s="195" t="s">
        <v>138</v>
      </c>
      <c r="E167" s="37"/>
      <c r="F167" s="196" t="s">
        <v>843</v>
      </c>
      <c r="G167" s="37"/>
      <c r="H167" s="37"/>
      <c r="I167" s="197"/>
      <c r="J167" s="37"/>
      <c r="K167" s="37"/>
      <c r="L167" s="41"/>
      <c r="M167" s="213"/>
      <c r="N167" s="214"/>
      <c r="O167" s="215"/>
      <c r="P167" s="215"/>
      <c r="Q167" s="215"/>
      <c r="R167" s="215"/>
      <c r="S167" s="215"/>
      <c r="T167" s="21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3" t="s">
        <v>138</v>
      </c>
      <c r="AU167" s="13" t="s">
        <v>23</v>
      </c>
    </row>
    <row r="168" s="2" customFormat="1" ht="6.96" customHeight="1">
      <c r="A168" s="35"/>
      <c r="B168" s="56"/>
      <c r="C168" s="57"/>
      <c r="D168" s="57"/>
      <c r="E168" s="57"/>
      <c r="F168" s="57"/>
      <c r="G168" s="57"/>
      <c r="H168" s="57"/>
      <c r="I168" s="57"/>
      <c r="J168" s="57"/>
      <c r="K168" s="57"/>
      <c r="L168" s="41"/>
      <c r="M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</row>
  </sheetData>
  <sheetProtection sheet="1" autoFilter="0" formatColumns="0" formatRows="0" objects="1" scenarios="1" spinCount="100000" saltValue="7Sx09jOwFCXgPOdIcNLt2FD36/uvSBM0d9FFqQy4yv79Y5FteWZ/3F6tpXrExYiAWYriCI8lcBfAM+l/G8+4zw==" hashValue="GTjjOH7dt++MKNlyM9HpQtC0k+BX1cabKk2L2ZmhaGYgwDVavpbRPs7y3XoqaVncCarAlSuvGSFbhXCbffXZ9Q==" algorithmName="SHA-512" password="CDD6"/>
  <autoFilter ref="C85:K16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106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6"/>
      <c r="AT3" s="13" t="s">
        <v>92</v>
      </c>
    </row>
    <row r="4" hidden="1" s="1" customFormat="1" ht="24.96" customHeight="1">
      <c r="B4" s="16"/>
      <c r="D4" s="137" t="s">
        <v>107</v>
      </c>
      <c r="L4" s="16"/>
      <c r="M4" s="138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9" t="s">
        <v>16</v>
      </c>
      <c r="L6" s="16"/>
    </row>
    <row r="7" hidden="1" s="1" customFormat="1" ht="26.25" customHeight="1">
      <c r="B7" s="16"/>
      <c r="E7" s="140" t="str">
        <f>'Rekapitulace zakázky'!K6</f>
        <v>Údržba vyšší zeleně v obvodu OŘ Ústí n.L. 2021-2023 - OBLAST Č. 2</v>
      </c>
      <c r="F7" s="139"/>
      <c r="G7" s="139"/>
      <c r="H7" s="139"/>
      <c r="L7" s="16"/>
    </row>
    <row r="8" hidden="1" s="1" customFormat="1" ht="12" customHeight="1">
      <c r="B8" s="16"/>
      <c r="D8" s="139" t="s">
        <v>108</v>
      </c>
      <c r="L8" s="16"/>
    </row>
    <row r="9" hidden="1" s="2" customFormat="1" ht="16.5" customHeight="1">
      <c r="A9" s="35"/>
      <c r="B9" s="41"/>
      <c r="C9" s="35"/>
      <c r="D9" s="35"/>
      <c r="E9" s="140" t="s">
        <v>844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39" t="s">
        <v>110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2" t="s">
        <v>845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39" t="s">
        <v>19</v>
      </c>
      <c r="E13" s="35"/>
      <c r="F13" s="130" t="s">
        <v>43</v>
      </c>
      <c r="G13" s="35"/>
      <c r="H13" s="35"/>
      <c r="I13" s="139" t="s">
        <v>21</v>
      </c>
      <c r="J13" s="130" t="s">
        <v>43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24</v>
      </c>
      <c r="E14" s="35"/>
      <c r="F14" s="130" t="s">
        <v>25</v>
      </c>
      <c r="G14" s="35"/>
      <c r="H14" s="35"/>
      <c r="I14" s="139" t="s">
        <v>26</v>
      </c>
      <c r="J14" s="143" t="str">
        <f>'Rekapitulace zakázky'!AN8</f>
        <v>31. 8. 2021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39" t="s">
        <v>34</v>
      </c>
      <c r="E16" s="35"/>
      <c r="F16" s="35"/>
      <c r="G16" s="35"/>
      <c r="H16" s="35"/>
      <c r="I16" s="139" t="s">
        <v>35</v>
      </c>
      <c r="J16" s="130" t="s">
        <v>36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0" t="s">
        <v>37</v>
      </c>
      <c r="F17" s="35"/>
      <c r="G17" s="35"/>
      <c r="H17" s="35"/>
      <c r="I17" s="139" t="s">
        <v>38</v>
      </c>
      <c r="J17" s="130" t="s">
        <v>39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39" t="s">
        <v>40</v>
      </c>
      <c r="E19" s="35"/>
      <c r="F19" s="35"/>
      <c r="G19" s="35"/>
      <c r="H19" s="35"/>
      <c r="I19" s="139" t="s">
        <v>35</v>
      </c>
      <c r="J19" s="29" t="str">
        <f>'Rekapitulace zakázky'!AN13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29" t="str">
        <f>'Rekapitulace zakázky'!E14</f>
        <v>Vyplň údaj</v>
      </c>
      <c r="F20" s="130"/>
      <c r="G20" s="130"/>
      <c r="H20" s="130"/>
      <c r="I20" s="139" t="s">
        <v>38</v>
      </c>
      <c r="J20" s="29" t="str">
        <f>'Rekapitulace zakázky'!AN14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39" t="s">
        <v>42</v>
      </c>
      <c r="E22" s="35"/>
      <c r="F22" s="35"/>
      <c r="G22" s="35"/>
      <c r="H22" s="35"/>
      <c r="I22" s="139" t="s">
        <v>35</v>
      </c>
      <c r="J22" s="130" t="s">
        <v>43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0" t="s">
        <v>44</v>
      </c>
      <c r="F23" s="35"/>
      <c r="G23" s="35"/>
      <c r="H23" s="35"/>
      <c r="I23" s="139" t="s">
        <v>38</v>
      </c>
      <c r="J23" s="130" t="s">
        <v>43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39" t="s">
        <v>46</v>
      </c>
      <c r="E25" s="35"/>
      <c r="F25" s="35"/>
      <c r="G25" s="35"/>
      <c r="H25" s="35"/>
      <c r="I25" s="139" t="s">
        <v>35</v>
      </c>
      <c r="J25" s="130" t="s">
        <v>43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0" t="s">
        <v>47</v>
      </c>
      <c r="F26" s="35"/>
      <c r="G26" s="35"/>
      <c r="H26" s="35"/>
      <c r="I26" s="139" t="s">
        <v>38</v>
      </c>
      <c r="J26" s="130" t="s">
        <v>43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39" t="s">
        <v>48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71.25" customHeight="1">
      <c r="A29" s="144"/>
      <c r="B29" s="145"/>
      <c r="C29" s="144"/>
      <c r="D29" s="144"/>
      <c r="E29" s="146" t="s">
        <v>112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49" t="s">
        <v>50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1" t="s">
        <v>52</v>
      </c>
      <c r="G34" s="35"/>
      <c r="H34" s="35"/>
      <c r="I34" s="151" t="s">
        <v>51</v>
      </c>
      <c r="J34" s="151" t="s">
        <v>53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2" t="s">
        <v>54</v>
      </c>
      <c r="E35" s="139" t="s">
        <v>55</v>
      </c>
      <c r="F35" s="153">
        <f>ROUND((SUM(BE85:BE91)),  2)</f>
        <v>0</v>
      </c>
      <c r="G35" s="35"/>
      <c r="H35" s="35"/>
      <c r="I35" s="154">
        <v>0.20999999999999999</v>
      </c>
      <c r="J35" s="153">
        <f>ROUND(((SUM(BE85:BE91))*I35),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56</v>
      </c>
      <c r="F36" s="153">
        <f>ROUND((SUM(BF85:BF91)),  2)</f>
        <v>0</v>
      </c>
      <c r="G36" s="35"/>
      <c r="H36" s="35"/>
      <c r="I36" s="154">
        <v>0.14999999999999999</v>
      </c>
      <c r="J36" s="153">
        <f>ROUND(((SUM(BF85:BF91))*I36),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57</v>
      </c>
      <c r="F37" s="153">
        <f>ROUND((SUM(BG85:BG91)),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58</v>
      </c>
      <c r="F38" s="153">
        <f>ROUND((SUM(BH85:BH91)),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59</v>
      </c>
      <c r="F39" s="153">
        <f>ROUND((SUM(BI85:BI91)),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55"/>
      <c r="D41" s="156" t="s">
        <v>60</v>
      </c>
      <c r="E41" s="157"/>
      <c r="F41" s="157"/>
      <c r="G41" s="158" t="s">
        <v>61</v>
      </c>
      <c r="H41" s="159" t="s">
        <v>62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/>
    <row r="44" hidden="1"/>
    <row r="45" hidden="1"/>
    <row r="46" hidden="1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19" t="s">
        <v>113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8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26.25" customHeight="1">
      <c r="A50" s="35"/>
      <c r="B50" s="36"/>
      <c r="C50" s="37"/>
      <c r="D50" s="37"/>
      <c r="E50" s="166" t="str">
        <f>E7</f>
        <v>Údržba vyšší zeleně v obvodu OŘ Ústí n.L. 2021-2023 - OBLAST Č. 2</v>
      </c>
      <c r="F50" s="28"/>
      <c r="G50" s="28"/>
      <c r="H50" s="28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1" customFormat="1" ht="12" customHeight="1">
      <c r="B51" s="17"/>
      <c r="C51" s="28" t="s">
        <v>108</v>
      </c>
      <c r="D51" s="18"/>
      <c r="E51" s="18"/>
      <c r="F51" s="18"/>
      <c r="G51" s="18"/>
      <c r="H51" s="18"/>
      <c r="I51" s="18"/>
      <c r="J51" s="18"/>
      <c r="K51" s="18"/>
      <c r="L51" s="16"/>
    </row>
    <row r="52" hidden="1" s="2" customFormat="1" ht="16.5" customHeight="1">
      <c r="A52" s="35"/>
      <c r="B52" s="36"/>
      <c r="C52" s="37"/>
      <c r="D52" s="37"/>
      <c r="E52" s="166" t="s">
        <v>844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12" customHeight="1">
      <c r="A53" s="35"/>
      <c r="B53" s="36"/>
      <c r="C53" s="28" t="s">
        <v>110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6.5" customHeight="1">
      <c r="A54" s="35"/>
      <c r="B54" s="36"/>
      <c r="C54" s="37"/>
      <c r="D54" s="37"/>
      <c r="E54" s="66" t="str">
        <f>E11</f>
        <v>Č21 - Vedlejší rozpočtové náklady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2" customHeight="1">
      <c r="A56" s="35"/>
      <c r="B56" s="36"/>
      <c r="C56" s="28" t="s">
        <v>24</v>
      </c>
      <c r="D56" s="37"/>
      <c r="E56" s="37"/>
      <c r="F56" s="23" t="str">
        <f>F14</f>
        <v>OŘ UNL - správa tratí Most</v>
      </c>
      <c r="G56" s="37"/>
      <c r="H56" s="37"/>
      <c r="I56" s="28" t="s">
        <v>26</v>
      </c>
      <c r="J56" s="69" t="str">
        <f>IF(J14="","",J14)</f>
        <v>31. 8. 2021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5.15" customHeight="1">
      <c r="A58" s="35"/>
      <c r="B58" s="36"/>
      <c r="C58" s="28" t="s">
        <v>34</v>
      </c>
      <c r="D58" s="37"/>
      <c r="E58" s="37"/>
      <c r="F58" s="23" t="str">
        <f>E17</f>
        <v>Správa železnic, státní organizace; OŘ ÚNL</v>
      </c>
      <c r="G58" s="37"/>
      <c r="H58" s="37"/>
      <c r="I58" s="28" t="s">
        <v>42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40.05" customHeight="1">
      <c r="A59" s="35"/>
      <c r="B59" s="36"/>
      <c r="C59" s="28" t="s">
        <v>40</v>
      </c>
      <c r="D59" s="37"/>
      <c r="E59" s="37"/>
      <c r="F59" s="23" t="str">
        <f>IF(E20="","",E20)</f>
        <v>Vyplň údaj</v>
      </c>
      <c r="G59" s="37"/>
      <c r="H59" s="37"/>
      <c r="I59" s="28" t="s">
        <v>46</v>
      </c>
      <c r="J59" s="33" t="str">
        <f>E26</f>
        <v xml:space="preserve"> Ing.Horák, horak@spravazeleznic.cz, 602 155 923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9.28" customHeight="1">
      <c r="A61" s="35"/>
      <c r="B61" s="36"/>
      <c r="C61" s="167" t="s">
        <v>114</v>
      </c>
      <c r="D61" s="168"/>
      <c r="E61" s="168"/>
      <c r="F61" s="168"/>
      <c r="G61" s="168"/>
      <c r="H61" s="168"/>
      <c r="I61" s="168"/>
      <c r="J61" s="169" t="s">
        <v>115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2.8" customHeight="1">
      <c r="A63" s="35"/>
      <c r="B63" s="36"/>
      <c r="C63" s="170" t="s">
        <v>82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3" t="s">
        <v>116</v>
      </c>
    </row>
    <row r="64" hidden="1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/>
    <row r="67" hidden="1"/>
    <row r="68" hidden="1"/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19" t="s">
        <v>117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8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26.25" customHeight="1">
      <c r="A73" s="35"/>
      <c r="B73" s="36"/>
      <c r="C73" s="37"/>
      <c r="D73" s="37"/>
      <c r="E73" s="166" t="str">
        <f>E7</f>
        <v>Údržba vyšší zeleně v obvodu OŘ Ústí n.L. 2021-2023 - OBLAST Č. 2</v>
      </c>
      <c r="F73" s="28"/>
      <c r="G73" s="28"/>
      <c r="H73" s="28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7"/>
      <c r="C74" s="28" t="s">
        <v>108</v>
      </c>
      <c r="D74" s="18"/>
      <c r="E74" s="18"/>
      <c r="F74" s="18"/>
      <c r="G74" s="18"/>
      <c r="H74" s="18"/>
      <c r="I74" s="18"/>
      <c r="J74" s="18"/>
      <c r="K74" s="18"/>
      <c r="L74" s="16"/>
    </row>
    <row r="75" s="2" customFormat="1" ht="16.5" customHeight="1">
      <c r="A75" s="35"/>
      <c r="B75" s="36"/>
      <c r="C75" s="37"/>
      <c r="D75" s="37"/>
      <c r="E75" s="166" t="s">
        <v>844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8" t="s">
        <v>110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Č21 - Vedlejší rozpočtové náklady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8" t="s">
        <v>24</v>
      </c>
      <c r="D79" s="37"/>
      <c r="E79" s="37"/>
      <c r="F79" s="23" t="str">
        <f>F14</f>
        <v>OŘ UNL - správa tratí Most</v>
      </c>
      <c r="G79" s="37"/>
      <c r="H79" s="37"/>
      <c r="I79" s="28" t="s">
        <v>26</v>
      </c>
      <c r="J79" s="69" t="str">
        <f>IF(J14="","",J14)</f>
        <v>31. 8. 2021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5.15" customHeight="1">
      <c r="A81" s="35"/>
      <c r="B81" s="36"/>
      <c r="C81" s="28" t="s">
        <v>34</v>
      </c>
      <c r="D81" s="37"/>
      <c r="E81" s="37"/>
      <c r="F81" s="23" t="str">
        <f>E17</f>
        <v>Správa železnic, státní organizace; OŘ ÚNL</v>
      </c>
      <c r="G81" s="37"/>
      <c r="H81" s="37"/>
      <c r="I81" s="28" t="s">
        <v>42</v>
      </c>
      <c r="J81" s="33" t="str">
        <f>E23</f>
        <v xml:space="preserve"> 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40.05" customHeight="1">
      <c r="A82" s="35"/>
      <c r="B82" s="36"/>
      <c r="C82" s="28" t="s">
        <v>40</v>
      </c>
      <c r="D82" s="37"/>
      <c r="E82" s="37"/>
      <c r="F82" s="23" t="str">
        <f>IF(E20="","",E20)</f>
        <v>Vyplň údaj</v>
      </c>
      <c r="G82" s="37"/>
      <c r="H82" s="37"/>
      <c r="I82" s="28" t="s">
        <v>46</v>
      </c>
      <c r="J82" s="33" t="str">
        <f>E26</f>
        <v xml:space="preserve"> Ing.Horák, horak@spravazeleznic.cz, 602 155 923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118</v>
      </c>
      <c r="D84" s="174" t="s">
        <v>69</v>
      </c>
      <c r="E84" s="174" t="s">
        <v>65</v>
      </c>
      <c r="F84" s="174" t="s">
        <v>66</v>
      </c>
      <c r="G84" s="174" t="s">
        <v>119</v>
      </c>
      <c r="H84" s="174" t="s">
        <v>120</v>
      </c>
      <c r="I84" s="174" t="s">
        <v>121</v>
      </c>
      <c r="J84" s="174" t="s">
        <v>115</v>
      </c>
      <c r="K84" s="175" t="s">
        <v>122</v>
      </c>
      <c r="L84" s="176"/>
      <c r="M84" s="89" t="s">
        <v>43</v>
      </c>
      <c r="N84" s="90" t="s">
        <v>54</v>
      </c>
      <c r="O84" s="90" t="s">
        <v>123</v>
      </c>
      <c r="P84" s="90" t="s">
        <v>124</v>
      </c>
      <c r="Q84" s="90" t="s">
        <v>125</v>
      </c>
      <c r="R84" s="90" t="s">
        <v>126</v>
      </c>
      <c r="S84" s="90" t="s">
        <v>127</v>
      </c>
      <c r="T84" s="91" t="s">
        <v>128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129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SUM(P86:P91)</f>
        <v>0</v>
      </c>
      <c r="Q85" s="93"/>
      <c r="R85" s="179">
        <f>SUM(R86:R91)</f>
        <v>0</v>
      </c>
      <c r="S85" s="93"/>
      <c r="T85" s="180">
        <f>SUM(T86:T91)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3" t="s">
        <v>83</v>
      </c>
      <c r="AU85" s="13" t="s">
        <v>116</v>
      </c>
      <c r="BK85" s="181">
        <f>SUM(BK86:BK91)</f>
        <v>0</v>
      </c>
    </row>
    <row r="86" s="2" customFormat="1" ht="16.5" customHeight="1">
      <c r="A86" s="35"/>
      <c r="B86" s="36"/>
      <c r="C86" s="182" t="s">
        <v>23</v>
      </c>
      <c r="D86" s="182" t="s">
        <v>130</v>
      </c>
      <c r="E86" s="183" t="s">
        <v>846</v>
      </c>
      <c r="F86" s="184" t="s">
        <v>847</v>
      </c>
      <c r="G86" s="185" t="s">
        <v>848</v>
      </c>
      <c r="H86" s="237"/>
      <c r="I86" s="187"/>
      <c r="J86" s="188">
        <f>ROUND(I86*H86,2)</f>
        <v>0</v>
      </c>
      <c r="K86" s="184" t="s">
        <v>134</v>
      </c>
      <c r="L86" s="41"/>
      <c r="M86" s="189" t="s">
        <v>43</v>
      </c>
      <c r="N86" s="190" t="s">
        <v>55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135</v>
      </c>
      <c r="AT86" s="193" t="s">
        <v>130</v>
      </c>
      <c r="AU86" s="193" t="s">
        <v>84</v>
      </c>
      <c r="AY86" s="13" t="s">
        <v>136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3" t="s">
        <v>23</v>
      </c>
      <c r="BK86" s="194">
        <f>ROUND(I86*H86,2)</f>
        <v>0</v>
      </c>
      <c r="BL86" s="13" t="s">
        <v>135</v>
      </c>
      <c r="BM86" s="193" t="s">
        <v>849</v>
      </c>
    </row>
    <row r="87" s="2" customFormat="1">
      <c r="A87" s="35"/>
      <c r="B87" s="36"/>
      <c r="C87" s="37"/>
      <c r="D87" s="195" t="s">
        <v>138</v>
      </c>
      <c r="E87" s="37"/>
      <c r="F87" s="196" t="s">
        <v>847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3" t="s">
        <v>138</v>
      </c>
      <c r="AU87" s="13" t="s">
        <v>84</v>
      </c>
    </row>
    <row r="88" s="2" customFormat="1" ht="66.75" customHeight="1">
      <c r="A88" s="35"/>
      <c r="B88" s="36"/>
      <c r="C88" s="182" t="s">
        <v>92</v>
      </c>
      <c r="D88" s="182" t="s">
        <v>130</v>
      </c>
      <c r="E88" s="183" t="s">
        <v>850</v>
      </c>
      <c r="F88" s="184" t="s">
        <v>851</v>
      </c>
      <c r="G88" s="185" t="s">
        <v>848</v>
      </c>
      <c r="H88" s="237"/>
      <c r="I88" s="187"/>
      <c r="J88" s="188">
        <f>ROUND(I88*H88,2)</f>
        <v>0</v>
      </c>
      <c r="K88" s="184" t="s">
        <v>134</v>
      </c>
      <c r="L88" s="41"/>
      <c r="M88" s="189" t="s">
        <v>43</v>
      </c>
      <c r="N88" s="190" t="s">
        <v>55</v>
      </c>
      <c r="O88" s="81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3" t="s">
        <v>135</v>
      </c>
      <c r="AT88" s="193" t="s">
        <v>130</v>
      </c>
      <c r="AU88" s="193" t="s">
        <v>84</v>
      </c>
      <c r="AY88" s="13" t="s">
        <v>136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3" t="s">
        <v>23</v>
      </c>
      <c r="BK88" s="194">
        <f>ROUND(I88*H88,2)</f>
        <v>0</v>
      </c>
      <c r="BL88" s="13" t="s">
        <v>135</v>
      </c>
      <c r="BM88" s="193" t="s">
        <v>852</v>
      </c>
    </row>
    <row r="89" s="2" customFormat="1">
      <c r="A89" s="35"/>
      <c r="B89" s="36"/>
      <c r="C89" s="37"/>
      <c r="D89" s="195" t="s">
        <v>138</v>
      </c>
      <c r="E89" s="37"/>
      <c r="F89" s="196" t="s">
        <v>851</v>
      </c>
      <c r="G89" s="37"/>
      <c r="H89" s="37"/>
      <c r="I89" s="197"/>
      <c r="J89" s="37"/>
      <c r="K89" s="37"/>
      <c r="L89" s="41"/>
      <c r="M89" s="198"/>
      <c r="N89" s="199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3" t="s">
        <v>138</v>
      </c>
      <c r="AU89" s="13" t="s">
        <v>84</v>
      </c>
    </row>
    <row r="90" s="2" customFormat="1" ht="16.5" customHeight="1">
      <c r="A90" s="35"/>
      <c r="B90" s="36"/>
      <c r="C90" s="182" t="s">
        <v>144</v>
      </c>
      <c r="D90" s="182" t="s">
        <v>130</v>
      </c>
      <c r="E90" s="183" t="s">
        <v>853</v>
      </c>
      <c r="F90" s="184" t="s">
        <v>854</v>
      </c>
      <c r="G90" s="185" t="s">
        <v>848</v>
      </c>
      <c r="H90" s="237"/>
      <c r="I90" s="187"/>
      <c r="J90" s="188">
        <f>ROUND(I90*H90,2)</f>
        <v>0</v>
      </c>
      <c r="K90" s="184" t="s">
        <v>43</v>
      </c>
      <c r="L90" s="41"/>
      <c r="M90" s="189" t="s">
        <v>43</v>
      </c>
      <c r="N90" s="190" t="s">
        <v>55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135</v>
      </c>
      <c r="AT90" s="193" t="s">
        <v>130</v>
      </c>
      <c r="AU90" s="193" t="s">
        <v>84</v>
      </c>
      <c r="AY90" s="13" t="s">
        <v>136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3" t="s">
        <v>23</v>
      </c>
      <c r="BK90" s="194">
        <f>ROUND(I90*H90,2)</f>
        <v>0</v>
      </c>
      <c r="BL90" s="13" t="s">
        <v>135</v>
      </c>
      <c r="BM90" s="193" t="s">
        <v>855</v>
      </c>
    </row>
    <row r="91" s="2" customFormat="1">
      <c r="A91" s="35"/>
      <c r="B91" s="36"/>
      <c r="C91" s="37"/>
      <c r="D91" s="195" t="s">
        <v>138</v>
      </c>
      <c r="E91" s="37"/>
      <c r="F91" s="196" t="s">
        <v>854</v>
      </c>
      <c r="G91" s="37"/>
      <c r="H91" s="37"/>
      <c r="I91" s="197"/>
      <c r="J91" s="37"/>
      <c r="K91" s="37"/>
      <c r="L91" s="41"/>
      <c r="M91" s="213"/>
      <c r="N91" s="214"/>
      <c r="O91" s="215"/>
      <c r="P91" s="215"/>
      <c r="Q91" s="215"/>
      <c r="R91" s="215"/>
      <c r="S91" s="215"/>
      <c r="T91" s="21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3" t="s">
        <v>138</v>
      </c>
      <c r="AU91" s="13" t="s">
        <v>84</v>
      </c>
    </row>
    <row r="92" s="2" customFormat="1" ht="6.96" customHeight="1">
      <c r="A92" s="35"/>
      <c r="B92" s="56"/>
      <c r="C92" s="57"/>
      <c r="D92" s="57"/>
      <c r="E92" s="57"/>
      <c r="F92" s="57"/>
      <c r="G92" s="57"/>
      <c r="H92" s="57"/>
      <c r="I92" s="57"/>
      <c r="J92" s="57"/>
      <c r="K92" s="57"/>
      <c r="L92" s="41"/>
      <c r="M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</sheetData>
  <sheetProtection sheet="1" autoFilter="0" formatColumns="0" formatRows="0" objects="1" scenarios="1" spinCount="100000" saltValue="zVxngZPRtoVyfha0s+7sxUMUxpBj2fHIdkPAKE6C07EL1fc/BA+5QhNtYDFt0iY6AuMiG8Tr+XcGlhTQsH+gDw==" hashValue="jM+K6TyZIAR07MDjvxKSioFxLe7YPusw/PzoDyymCv+VK7NkVLLCCuclOyG0JRUdhwlLE1aFjNdPEBJMTZcKjg==" algorithmName="SHA-512" password="CDD6"/>
  <autoFilter ref="C84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Horák Jiří, Ing.</dc:creator>
  <cp:lastModifiedBy>Horák Jiří, Ing.</cp:lastModifiedBy>
  <dcterms:created xsi:type="dcterms:W3CDTF">2021-08-23T11:33:10Z</dcterms:created>
  <dcterms:modified xsi:type="dcterms:W3CDTF">2021-08-23T11:33:15Z</dcterms:modified>
</cp:coreProperties>
</file>