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01 - ZRN" sheetId="2" r:id="rId2"/>
    <sheet name="002 - VRN" sheetId="3" r:id="rId3"/>
  </sheets>
  <definedNames>
    <definedName name="_xlnm.Print_Area" localSheetId="0">'Rekapitulace zakázky'!$D$4:$AO$76,'Rekapitulace zakázky'!$C$82:$AQ$97</definedName>
    <definedName name="_xlnm.Print_Titles" localSheetId="0">'Rekapitulace zakázky'!$92:$92</definedName>
    <definedName name="_xlnm._FilterDatabase" localSheetId="1" hidden="1">'001 - ZRN'!$C$119:$K$241</definedName>
    <definedName name="_xlnm.Print_Area" localSheetId="1">'001 - ZRN'!$C$4:$J$76,'001 - ZRN'!$C$82:$J$101,'001 - ZRN'!$C$107:$K$241</definedName>
    <definedName name="_xlnm.Print_Titles" localSheetId="1">'001 - ZRN'!$119:$119</definedName>
    <definedName name="_xlnm._FilterDatabase" localSheetId="2" hidden="1">'002 - VRN'!$C$119:$K$136</definedName>
    <definedName name="_xlnm.Print_Area" localSheetId="2">'002 - VRN'!$C$4:$J$76,'002 - VRN'!$C$82:$J$101,'002 - VRN'!$C$107:$K$136</definedName>
    <definedName name="_xlnm.Print_Titles" localSheetId="2">'002 - VRN'!$119:$119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33"/>
  <c r="BH133"/>
  <c r="BG133"/>
  <c r="BF133"/>
  <c r="T133"/>
  <c r="T132"/>
  <c r="R133"/>
  <c r="R132"/>
  <c r="P133"/>
  <c r="P132"/>
  <c r="BI128"/>
  <c r="BH128"/>
  <c r="BG128"/>
  <c r="BF128"/>
  <c r="T128"/>
  <c r="T127"/>
  <c r="R128"/>
  <c r="R127"/>
  <c r="P128"/>
  <c r="P127"/>
  <c r="BI123"/>
  <c r="BH123"/>
  <c r="BG123"/>
  <c r="BF123"/>
  <c r="T123"/>
  <c r="T122"/>
  <c r="T121"/>
  <c r="T120"/>
  <c r="R123"/>
  <c r="R122"/>
  <c r="R121"/>
  <c r="R120"/>
  <c r="P123"/>
  <c r="P122"/>
  <c r="P121"/>
  <c r="P120"/>
  <c i="1" r="AU96"/>
  <c i="3" r="F114"/>
  <c r="E112"/>
  <c r="F89"/>
  <c r="E87"/>
  <c r="J24"/>
  <c r="E24"/>
  <c r="J92"/>
  <c r="J23"/>
  <c r="J21"/>
  <c r="E21"/>
  <c r="J91"/>
  <c r="J20"/>
  <c r="J18"/>
  <c r="E18"/>
  <c r="F117"/>
  <c r="J17"/>
  <c r="J15"/>
  <c r="E15"/>
  <c r="F116"/>
  <c r="J14"/>
  <c r="J12"/>
  <c r="J89"/>
  <c r="E7"/>
  <c r="E85"/>
  <c i="2" r="J37"/>
  <c r="J36"/>
  <c i="1" r="AY95"/>
  <c i="2" r="J35"/>
  <c i="1" r="AX95"/>
  <c i="2" r="BI237"/>
  <c r="BH237"/>
  <c r="BG237"/>
  <c r="BF237"/>
  <c r="T237"/>
  <c r="R237"/>
  <c r="P237"/>
  <c r="BI231"/>
  <c r="BH231"/>
  <c r="BG231"/>
  <c r="BF231"/>
  <c r="T231"/>
  <c r="R231"/>
  <c r="P231"/>
  <c r="BI227"/>
  <c r="BH227"/>
  <c r="BG227"/>
  <c r="BF227"/>
  <c r="T227"/>
  <c r="R227"/>
  <c r="P227"/>
  <c r="BI224"/>
  <c r="BH224"/>
  <c r="BG224"/>
  <c r="BF224"/>
  <c r="T224"/>
  <c r="R224"/>
  <c r="P224"/>
  <c r="BI218"/>
  <c r="BH218"/>
  <c r="BG218"/>
  <c r="BF218"/>
  <c r="T218"/>
  <c r="R218"/>
  <c r="P218"/>
  <c r="BI213"/>
  <c r="BH213"/>
  <c r="BG213"/>
  <c r="BF213"/>
  <c r="T213"/>
  <c r="R213"/>
  <c r="P213"/>
  <c r="BI208"/>
  <c r="BH208"/>
  <c r="BG208"/>
  <c r="BF208"/>
  <c r="T208"/>
  <c r="R208"/>
  <c r="P208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4"/>
  <c r="BH164"/>
  <c r="BG164"/>
  <c r="BF164"/>
  <c r="T164"/>
  <c r="R164"/>
  <c r="P164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BI123"/>
  <c r="BH123"/>
  <c r="BG123"/>
  <c r="BF123"/>
  <c r="T123"/>
  <c r="R123"/>
  <c r="P123"/>
  <c r="F114"/>
  <c r="E112"/>
  <c r="F89"/>
  <c r="E87"/>
  <c r="J24"/>
  <c r="E24"/>
  <c r="J92"/>
  <c r="J23"/>
  <c r="J21"/>
  <c r="E21"/>
  <c r="J91"/>
  <c r="J20"/>
  <c r="J18"/>
  <c r="E18"/>
  <c r="F117"/>
  <c r="J17"/>
  <c r="J15"/>
  <c r="E15"/>
  <c r="F116"/>
  <c r="J14"/>
  <c r="J12"/>
  <c r="J114"/>
  <c r="E7"/>
  <c r="E85"/>
  <c i="1" r="L90"/>
  <c r="AM90"/>
  <c r="AM89"/>
  <c r="L89"/>
  <c r="AM87"/>
  <c r="L87"/>
  <c r="L85"/>
  <c r="L84"/>
  <c i="2" r="J231"/>
  <c r="J213"/>
  <c r="J199"/>
  <c r="BK183"/>
  <c r="J141"/>
  <c r="BK127"/>
  <c r="J227"/>
  <c r="BK213"/>
  <c r="BK191"/>
  <c r="BK171"/>
  <c r="J151"/>
  <c r="BK137"/>
  <c r="J174"/>
  <c r="J171"/>
  <c r="BK147"/>
  <c i="3" r="J128"/>
  <c r="J133"/>
  <c r="BK128"/>
  <c i="2" r="BK227"/>
  <c r="BK208"/>
  <c r="J191"/>
  <c r="BK155"/>
  <c r="BK134"/>
  <c r="BK231"/>
  <c r="J218"/>
  <c r="J195"/>
  <c r="BK180"/>
  <c r="BK159"/>
  <c r="BK141"/>
  <c r="J159"/>
  <c r="J177"/>
  <c r="BK151"/>
  <c r="J127"/>
  <c i="3" r="BK133"/>
  <c r="J123"/>
  <c i="2" r="BK224"/>
  <c r="BK203"/>
  <c r="J187"/>
  <c r="J144"/>
  <c r="J123"/>
  <c r="J224"/>
  <c r="BK199"/>
  <c r="BK187"/>
  <c r="J168"/>
  <c r="J147"/>
  <c r="J134"/>
  <c r="J164"/>
  <c r="BK123"/>
  <c r="BK168"/>
  <c r="J130"/>
  <c i="3" r="BK123"/>
  <c i="2" r="BK237"/>
  <c r="J208"/>
  <c r="BK195"/>
  <c r="J180"/>
  <c r="J137"/>
  <c r="J237"/>
  <c r="BK218"/>
  <c r="J203"/>
  <c r="J183"/>
  <c r="BK164"/>
  <c r="BK144"/>
  <c r="BK177"/>
  <c r="BK130"/>
  <c r="BK174"/>
  <c r="J155"/>
  <c i="1" r="AS94"/>
  <c i="2" l="1" r="BK122"/>
  <c r="J122"/>
  <c r="J98"/>
  <c r="R163"/>
  <c r="T223"/>
  <c r="R122"/>
  <c r="BK163"/>
  <c r="J163"/>
  <c r="J99"/>
  <c r="P223"/>
  <c r="T122"/>
  <c r="P163"/>
  <c r="BK223"/>
  <c r="J223"/>
  <c r="J100"/>
  <c r="P122"/>
  <c r="P121"/>
  <c r="P120"/>
  <c i="1" r="AU95"/>
  <c i="2" r="T163"/>
  <c r="R223"/>
  <c i="3" r="BK122"/>
  <c r="J122"/>
  <c r="J98"/>
  <c r="BK127"/>
  <c r="J127"/>
  <c r="J99"/>
  <c r="BK132"/>
  <c r="J132"/>
  <c r="J100"/>
  <c r="F91"/>
  <c r="F92"/>
  <c r="J114"/>
  <c r="BE123"/>
  <c r="E110"/>
  <c r="J116"/>
  <c r="J117"/>
  <c r="BE128"/>
  <c r="BE133"/>
  <c i="2" r="J89"/>
  <c r="E110"/>
  <c r="J116"/>
  <c r="BE123"/>
  <c r="BE127"/>
  <c r="BE130"/>
  <c r="BE134"/>
  <c r="BE141"/>
  <c r="F91"/>
  <c r="F92"/>
  <c r="J117"/>
  <c r="BE137"/>
  <c r="BE144"/>
  <c r="BE168"/>
  <c r="BE151"/>
  <c r="BE171"/>
  <c r="BE177"/>
  <c r="BE183"/>
  <c r="BE187"/>
  <c r="BE191"/>
  <c r="BE195"/>
  <c r="BE203"/>
  <c r="BE208"/>
  <c r="BE218"/>
  <c r="BE227"/>
  <c r="BE147"/>
  <c r="BE155"/>
  <c r="BE159"/>
  <c r="BE164"/>
  <c r="BE174"/>
  <c r="BE180"/>
  <c r="BE199"/>
  <c r="BE213"/>
  <c r="BE224"/>
  <c r="BE231"/>
  <c r="BE237"/>
  <c r="F36"/>
  <c i="1" r="BC95"/>
  <c i="2" r="F34"/>
  <c i="1" r="BA95"/>
  <c i="3" r="F36"/>
  <c i="1" r="BC96"/>
  <c i="3" r="F35"/>
  <c i="1" r="BB96"/>
  <c i="2" r="F35"/>
  <c i="1" r="BB95"/>
  <c i="2" r="F37"/>
  <c i="1" r="BD95"/>
  <c r="AU94"/>
  <c i="2" r="J34"/>
  <c i="1" r="AW95"/>
  <c i="3" r="F34"/>
  <c i="1" r="BA96"/>
  <c i="3" r="J34"/>
  <c i="1" r="AW96"/>
  <c i="3" r="F37"/>
  <c i="1" r="BD96"/>
  <c i="2" l="1" r="T121"/>
  <c r="T120"/>
  <c r="R121"/>
  <c r="R120"/>
  <c r="BK121"/>
  <c r="J121"/>
  <c r="J97"/>
  <c i="3" r="BK121"/>
  <c r="J121"/>
  <c r="J97"/>
  <c i="2" r="F33"/>
  <c i="1" r="AZ95"/>
  <c i="2" r="J33"/>
  <c i="1" r="AV95"/>
  <c r="AT95"/>
  <c r="BA94"/>
  <c r="W30"/>
  <c r="BC94"/>
  <c r="AY94"/>
  <c i="3" r="J33"/>
  <c i="1" r="AV96"/>
  <c r="AT96"/>
  <c r="BD94"/>
  <c r="W33"/>
  <c r="BB94"/>
  <c r="W31"/>
  <c i="3" r="F33"/>
  <c i="1" r="AZ96"/>
  <c i="3" l="1" r="BK120"/>
  <c r="J120"/>
  <c r="J96"/>
  <c i="2" r="BK120"/>
  <c r="J120"/>
  <c r="J96"/>
  <c i="1" r="W32"/>
  <c r="AW94"/>
  <c r="AK30"/>
  <c r="AX94"/>
  <c r="AZ94"/>
  <c r="AV94"/>
  <c r="AK29"/>
  <c i="3" l="1" r="J30"/>
  <c i="1" r="AG96"/>
  <c i="2" r="J30"/>
  <c i="1" r="AG95"/>
  <c r="AT94"/>
  <c r="W29"/>
  <c i="2" l="1" r="J39"/>
  <c i="3" r="J39"/>
  <c i="1" r="AN95"/>
  <c r="AN96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<sst xmlns="http://schemas.openxmlformats.org/spreadsheetml/2006/main">
  <si>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</si>
  <si>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</si>
  <si>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</si>
  <si>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</si>
  <si>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</si>
  <si>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{6ada45dd-ef58-4c46-bc61-da25dfefe3b5}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</si>
  <si>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</si>
  <si>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</si>
  <si>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</si>
  <si>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</si>
  <si>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</si>
  <si>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</si>
  <si>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</si>
  <si>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</si>
  <si>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ZELENZ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</si>
  <si>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</si>
  <si>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</si>
  <si>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ÚDRŽBA VYŠŠÍ ZELENĚ V OBVODU OŘ ÚSTÍ N.L. 2021-2023 - za SMT</t>
  </si>
  <si>
    <t>0,1</t>
  </si>
  <si>
    <t>KSO:</t>
  </si>
  <si>
    <t>CC-CZ:</t>
  </si>
  <si>
    <t>1</t>
  </si>
  <si>
    <t>Místo:</t>
  </si>
  <si>
    <t xml:space="preserve"> </t>
  </si>
  <si>
    <t>Datum:</t>
  </si>
  <si>
    <t>18. 8. 2021</t>
  </si>
  <si>
    <t>10</t>
  </si>
  <si>
    <t>100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</si>
  <si>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</si>
  <si>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</si>
  <si>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</si>
  <si>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</si>
  <si>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</si>
  <si>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</si>
  <si>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</si>
  <si>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</si>
  <si>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</si>
  <si>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</si>
  <si>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</si>
  <si>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</si>
  <si>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</si>
  <si>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</si>
  <si>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</si>
  <si>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</si>
  <si>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</si>
  <si>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</si>
  <si>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</si>
  <si>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</si>
  <si>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</si>
  <si>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</si>
  <si>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</si>
  <si>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</si>
  <si>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</si>
  <si>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</si>
  <si>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</si>
  <si>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</si>
  <si>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</si>
  <si>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</si>
  <si>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</si>
  <si>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</si>
  <si>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</si>
  <si>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</si>
  <si>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</si>
  <si>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</si>
  <si>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</si>
  <si>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</si>
  <si>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</si>
  <si>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</si>
  <si>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</si>
  <si>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</si>
  <si>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</si>
  <si>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</si>
  <si>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</si>
  <si>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</si>
  <si>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</si>
  <si>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</si>
  <si>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</si>
  <si>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</si>
  <si>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</si>
  <si>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</si>
  <si>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</si>
  <si>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</si>
  <si>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</si>
  <si>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ZRN</t>
  </si>
  <si>
    <t>STA</t>
  </si>
  <si>
    <t>{c29dc8d7-f9a8-44c3-aa86-efbe30b916a0}</t>
  </si>
  <si>
    <t>2</t>
  </si>
  <si>
    <t>002</t>
  </si>
  <si>
    <t>VRN</t>
  </si>
  <si>
    <t>{1babf31c-af04-4eb0-bf89-babfa368f5e5}</t>
  </si>
  <si>
    <t>KRYCÍ LIST SOUPISU PRACÍ</t>
  </si>
  <si>
    <t>Objekt:</t>
  </si>
  <si>
    <t>001 - ZRN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</si>
  <si>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</si>
  <si>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</si>
  <si>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</si>
  <si>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</si>
  <si>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</si>
  <si>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</si>
  <si>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</si>
  <si>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</si>
  <si>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</si>
  <si>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</si>
  <si>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</si>
  <si>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</si>
  <si>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</si>
  <si>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</si>
  <si>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</si>
  <si>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</si>
  <si>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</si>
  <si>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</si>
  <si>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</si>
  <si>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</si>
  <si>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</si>
  <si>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</si>
  <si>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</si>
  <si>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</si>
  <si>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</si>
  <si>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</si>
  <si>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</si>
  <si>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111203201</t>
  </si>
  <si>
    <t>Odstranění křovin a stromů s ponecháním kořenů z plochy do 1000 m2</t>
  </si>
  <si>
    <t>m2</t>
  </si>
  <si>
    <t>CS ÚRS 2021 02</t>
  </si>
  <si>
    <t>4</t>
  </si>
  <si>
    <t>348695481</t>
  </si>
  <si>
    <t>PP</t>
  </si>
  <si>
    <t>Odstranění křovin a stromů s ponecháním kořenů průměru kmene do 100 mm, při jakémkoliv sklonu terénu mimo LTM, při celkové ploše do 1 000 m2</t>
  </si>
  <si>
    <t>Online PSC</t>
  </si>
  <si>
    <t>https://podminky.urs.cz/item/CS_URS_2021_02/111203201</t>
  </si>
  <si>
    <t>PSC</t>
  </si>
  <si>
    <t xml:space="preserve">Poznámka k souboru cen:_x000d_
1. Cenu -3201 lze použít i pro LTM při jakékoliv celkové ploše jednotlivě přes 30 m2. 2. Ceny jsou určeny pro případy, kdy se kořeny (pařezy) ponechají v půdě z důvodu stabilizace území. 3. V cenách jsou započteny i náklady na případné nutné odklizení na hromady do vzdálenosti 50 m nebo naložení na dopravní prostředek. 4. V cenách nejsou započteny náklady na další manipulaci s porostem, tyto práce se oceňují cenou souboru cen 162 30-15 Vodorovné přemístění smýcených křovin, katalogu 800-1 Zemní práce. 5. Množství jednotek se určí samostatně za každý objekt v m2 plochy rovné součtu půdorysných ploch omezených obalovými křivkami korun jednotlivých křovin a stromů, popř. jejich skupin, jejichž koruny se půdorysně překrývají; je-li tento součet ploch větší než půdorysná plocha staveniště, počítá se pouze s plochou staveniště. 6. Ponechané pařezy a kořeny nesmějí přesahovat výšku 150 mm nad přilehlým terénem; v této výšce se také měří průměr kmene. </t>
  </si>
  <si>
    <t>111251101</t>
  </si>
  <si>
    <t>Odstranění křovin a stromů průměru kmene do 100 mm i s kořeny sklonu terénu do 1:5 z celkové plochy do 100 m2 strojně</t>
  </si>
  <si>
    <t>1534161394</t>
  </si>
  <si>
    <t>Odstranění křovin a stromů s odstraněním kořenů strojně průměru kmene do 100 mm v rovině nebo ve svahu sklonu terénu do 1:5, při celkové ploše do 100 m2</t>
  </si>
  <si>
    <t>https://podminky.urs.cz/item/CS_URS_2021_02/111251101</t>
  </si>
  <si>
    <t>3</t>
  </si>
  <si>
    <t>112101101</t>
  </si>
  <si>
    <t>Odstranění stromů listnatých průměru kmene přes 100 do 300 mm</t>
  </si>
  <si>
    <t>kus</t>
  </si>
  <si>
    <t>-287071737</t>
  </si>
  <si>
    <t>Odstranění stromů s odřezáním kmene a s odvětvením listnatých, průměru kmene přes 100 do 300 mm</t>
  </si>
  <si>
    <t>https://podminky.urs.cz/item/CS_URS_2021_02/112101101</t>
  </si>
  <si>
    <t xml:space="preserve">Poznámka k souboru cen:_x000d_
1. Ceny jsou určeny pro odstranění stromů v rámci přípravy staveniště. 2. Ceny lze použít i pro odstranění stromů ze sesuté zeminy, vývratů a polomů. 3. V ceně jsou započteny i náklady na případné nutné odklizení kmene a větví odděleně na vzdálenost do 50 m nebo s naložením na dopravní prostředek. 4.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nimi, nejčastěji v rozmezí 0,15-0,45 m nad povrchem stávajícího terénu. 5. Ceny nelze užít v případě, kdy je nutné odstraňování stromu po částech; tyto práce lze oceňovat příslušnými cenami katalogu 823-1 Plochy a úprava území. </t>
  </si>
  <si>
    <t>112101102</t>
  </si>
  <si>
    <t>Odstranění stromů listnatých průměru kmene přes 300 do 500 mm</t>
  </si>
  <si>
    <t>1756493470</t>
  </si>
  <si>
    <t>Odstranění stromů s odřezáním kmene a s odvětvením listnatých, průměru kmene přes 300 do 500 mm</t>
  </si>
  <si>
    <t>https://podminky.urs.cz/item/CS_URS_2021_02/112101102</t>
  </si>
  <si>
    <t>5</t>
  </si>
  <si>
    <t>112155311</t>
  </si>
  <si>
    <t>Štěpkování keřového porostu středně hustého s naložením</t>
  </si>
  <si>
    <t>-394089533</t>
  </si>
  <si>
    <t>Štěpkování s naložením na dopravní prostředek a odvozem do 20 km keřového porostu středně hustého</t>
  </si>
  <si>
    <t>https://podminky.urs.cz/item/CS_URS_2021_02/112155311</t>
  </si>
  <si>
    <t>VV</t>
  </si>
  <si>
    <t>12500+14000+2000</t>
  </si>
  <si>
    <t>6</t>
  </si>
  <si>
    <t>112251101</t>
  </si>
  <si>
    <t>Odstranění pařezů D přes 100 do 300 mm</t>
  </si>
  <si>
    <t>2087800898</t>
  </si>
  <si>
    <t>Odstranění pařezů strojně s jejich vykopáním, vytrháním nebo odstřelením průměru přes 100 do 300 mm</t>
  </si>
  <si>
    <t>https://podminky.urs.cz/item/CS_URS_2021_02/112251101</t>
  </si>
  <si>
    <t>7</t>
  </si>
  <si>
    <t>112251102</t>
  </si>
  <si>
    <t>Odstranění pařezů D přes 300 do 500 mm</t>
  </si>
  <si>
    <t>1151513538</t>
  </si>
  <si>
    <t>Odstranění pařezů strojně s jejich vykopáním, vytrháním nebo odstřelením průměru přes 300 do 500 mm</t>
  </si>
  <si>
    <t>https://podminky.urs.cz/item/CS_URS_2021_02/112251102</t>
  </si>
  <si>
    <t>8</t>
  </si>
  <si>
    <t>171111105</t>
  </si>
  <si>
    <t>Uložení sypaniny z hornin nesoudržných kamenitých do násypů zhutněných ručně</t>
  </si>
  <si>
    <t>m3</t>
  </si>
  <si>
    <t>-1011385561</t>
  </si>
  <si>
    <t>Uložení sypanin do násypů ručně s rozprostřením sypaniny ve vrstvách a s hrubým urovnáním zhutněných z hornin nesoudržných kamenitých</t>
  </si>
  <si>
    <t>https://podminky.urs.cz/item/CS_URS_2021_02/171111105</t>
  </si>
  <si>
    <t>P</t>
  </si>
  <si>
    <t>Poznámka k položce:_x000d_
Např. z čištění rozprostřít na okolní terén.</t>
  </si>
  <si>
    <t>9</t>
  </si>
  <si>
    <t>171151112</t>
  </si>
  <si>
    <t>Uložení sypaniny z hornin nesoudržných kamenitých do násypů zhutněných strojně</t>
  </si>
  <si>
    <t>784531656</t>
  </si>
  <si>
    <t>Uložení sypanin do násypů strojně s rozprostřením sypaniny ve vrstvách a s hrubým urovnáním zhutněných z hornin nesoudržných kamenitých</t>
  </si>
  <si>
    <t>https://podminky.urs.cz/item/CS_URS_2021_02/171151112</t>
  </si>
  <si>
    <t>Poznámka k položce:_x000d_
Např. z čištění rozprostřít na okolní terén. V ceně je zahrnuto použití mechanizace vč. její dopravy a posádky._x000d_</t>
  </si>
  <si>
    <t>171211101</t>
  </si>
  <si>
    <t>Uložení sypaniny do násypů nezhutněných ručně</t>
  </si>
  <si>
    <t>-1613884866</t>
  </si>
  <si>
    <t>Uložení sypanin do násypů ručně s rozprostřením sypaniny ve vrstvách a s hrubým urovnáním nezhutněných jakékoliv třídy těžitelnosti</t>
  </si>
  <si>
    <t>https://podminky.urs.cz/item/CS_URS_2021_02/171211101</t>
  </si>
  <si>
    <t>11</t>
  </si>
  <si>
    <t>171251101</t>
  </si>
  <si>
    <t>Uložení sypaniny do násypů nezhutněných strojně</t>
  </si>
  <si>
    <t>-2042498051</t>
  </si>
  <si>
    <t>Uložení sypanin do násypů strojně s rozprostřením sypaniny ve vrstvách a s hrubým urovnáním nezhutněných jakékoliv třídy těžitelnosti</t>
  </si>
  <si>
    <t>https://podminky.urs.cz/item/CS_URS_2021_02/171251101</t>
  </si>
  <si>
    <t>Ostatní konstrukce a práce, bourání</t>
  </si>
  <si>
    <t>12</t>
  </si>
  <si>
    <t>938111111</t>
  </si>
  <si>
    <t>Čištění zdiva opěr, pilířů, křídel od mechu a jiné vegetace</t>
  </si>
  <si>
    <t>427107396</t>
  </si>
  <si>
    <t xml:space="preserve">Čištění zdiva opěr, pilířů, křídel  od mechu a jiné vegetace</t>
  </si>
  <si>
    <t>https://podminky.urs.cz/item/CS_URS_2021_02/938111111</t>
  </si>
  <si>
    <t xml:space="preserve">Poznámka k souboru cen:_x000d_
1. Cena je určena pro čištění jakéhokoliv zdiva. 2. Počet měrných jednotek se měří v m2 čištěné plochy zdiva. </t>
  </si>
  <si>
    <t>13</t>
  </si>
  <si>
    <t>938121111</t>
  </si>
  <si>
    <t>Odstranění náletových křovin, dřevin a travnatého porostu ve výškách v okolí říms a křídel</t>
  </si>
  <si>
    <t>811372134</t>
  </si>
  <si>
    <t>Odstraňování náletových křovin, dřevin a travnatého porostu ve výškách v okolí mostních říms a křídel</t>
  </si>
  <si>
    <t>https://podminky.urs.cz/item/CS_URS_2021_02/938121111</t>
  </si>
  <si>
    <t>14</t>
  </si>
  <si>
    <t>938122111</t>
  </si>
  <si>
    <t>Ošetření řezných ploch dřevin na mostech D do 10 cm herbicidy</t>
  </si>
  <si>
    <t>415592656</t>
  </si>
  <si>
    <t>Ošetření řezných ploch porostů na mostech herbicidy průměru do 10 cm</t>
  </si>
  <si>
    <t>https://podminky.urs.cz/item/CS_URS_2021_02/938122111</t>
  </si>
  <si>
    <t>938122112</t>
  </si>
  <si>
    <t>Ošetření řezných ploch dřevin na mostech D přes 10 cm herbicidy</t>
  </si>
  <si>
    <t>1400904859</t>
  </si>
  <si>
    <t>Ošetření řezných ploch porostů na mostech herbicidy průměru přes 10 cm</t>
  </si>
  <si>
    <t>https://podminky.urs.cz/item/CS_URS_2021_02/938122112</t>
  </si>
  <si>
    <t>16</t>
  </si>
  <si>
    <t>938122211</t>
  </si>
  <si>
    <t>Hubení porostů na mostech herbicidy postřikovačem</t>
  </si>
  <si>
    <t>42326572</t>
  </si>
  <si>
    <t>https://podminky.urs.cz/item/CS_URS_2021_02/938122211</t>
  </si>
  <si>
    <t>17</t>
  </si>
  <si>
    <t>938131111</t>
  </si>
  <si>
    <t>Odstranění přebytečné zeminy (nánosů) u říms průčelního zdiva a křídel ručně</t>
  </si>
  <si>
    <t>398272976</t>
  </si>
  <si>
    <t>https://podminky.urs.cz/item/CS_URS_2021_02/938131111</t>
  </si>
  <si>
    <t>18</t>
  </si>
  <si>
    <t>938902201</t>
  </si>
  <si>
    <t>Čištění příkopů ručně š dna do 400 mm objem nánosu do 0,15 m3/m</t>
  </si>
  <si>
    <t>m</t>
  </si>
  <si>
    <t>1534626350</t>
  </si>
  <si>
    <t>Čištění příkopů komunikací s odstraněním travnatého porostu nebo nánosu s naložením na dopravní prostředek nebo s přemístěním na hromady na vzdálenost do 20 m ručně při šířce dna do 400 mm a objemu nánosu do 0,15 m3/m</t>
  </si>
  <si>
    <t>https://podminky.urs.cz/item/CS_URS_2021_02/938902201</t>
  </si>
  <si>
    <t xml:space="preserve">Poznámka k souboru cen:_x000d_
1. Ceny nelze použít pro čištění příkopů zakrytých; toto čištění se oceňuje individuálně. 2. Pro volbu ceny se objem nánosu na 1 m délky příkopu určí jako podíl celkového množství nánosu všech příkopů objektu a jejich celkové délky. 3. V cenách nejsou započteny náklady na vodorovnou dopravu odstraněného materiálu, která se oceňuje cenami souboru cen 997 22-15 Vodorovná doprava suti. </t>
  </si>
  <si>
    <t>19</t>
  </si>
  <si>
    <t>938902202</t>
  </si>
  <si>
    <t>Čištění příkopů ručně š dna do 400 mm objem nánosu přes 0,15 do 0,30 m3/m</t>
  </si>
  <si>
    <t>-1729261948</t>
  </si>
  <si>
    <t>Čištění příkopů komunikací s odstraněním travnatého porostu nebo nánosu s naložením na dopravní prostředek nebo s přemístěním na hromady na vzdálenost do 20 m ručně při šířce dna do 400 mm a objemu nánosu přes 0,15 do 0,30 m3/m</t>
  </si>
  <si>
    <t>https://podminky.urs.cz/item/CS_URS_2021_02/938902202</t>
  </si>
  <si>
    <t>20</t>
  </si>
  <si>
    <t>938902204</t>
  </si>
  <si>
    <t>Čištění příkopů ručně š dna přes 400 mm objem nánosu do 0,15 m3/m</t>
  </si>
  <si>
    <t>-1374341320</t>
  </si>
  <si>
    <t>Čištění příkopů komunikací s odstraněním travnatého porostu nebo nánosu s naložením na dopravní prostředek nebo s přemístěním na hromady na vzdálenost do 20 m ručně při šířce dna přes 400 mm a objemu nánosu do 0,15 m3/m</t>
  </si>
  <si>
    <t>https://podminky.urs.cz/item/CS_URS_2021_02/938902204</t>
  </si>
  <si>
    <t>938902206</t>
  </si>
  <si>
    <t>Čištění příkopů ručně š dna přes 400 mm objem nánosu přes 0,30 do 0,50 m3/m</t>
  </si>
  <si>
    <t>-127701246</t>
  </si>
  <si>
    <t>Čištění příkopů komunikací s odstraněním travnatého porostu nebo nánosu s naložením na dopravní prostředek nebo s přemístěním na hromady na vzdálenost do 20 m ručně při šířce dna přes 400 mm a objemu nánosu přes 0,30 do 0,50 m3/m</t>
  </si>
  <si>
    <t>https://podminky.urs.cz/item/CS_URS_2021_02/938902206</t>
  </si>
  <si>
    <t>22</t>
  </si>
  <si>
    <t>952904111</t>
  </si>
  <si>
    <t>Čištění mostních objektů - strojní odstranění nánosů z otvorů</t>
  </si>
  <si>
    <t>1786093246</t>
  </si>
  <si>
    <t>Čištění mostních objektů odstranění nánosů z otvorů strojně</t>
  </si>
  <si>
    <t>https://podminky.urs.cz/item/CS_URS_2021_02/952904111</t>
  </si>
  <si>
    <t>Poznámka k položce:_x000d_
V ceně je zahrnuto použití mechanizace vč. její dopravy a posádky._x000d_</t>
  </si>
  <si>
    <t>23</t>
  </si>
  <si>
    <t>952904121</t>
  </si>
  <si>
    <t>Čištění mostních objektů - ruční odstranění nánosů z otvorů v do 1,5 m</t>
  </si>
  <si>
    <t>-1041454231</t>
  </si>
  <si>
    <t>Čištění mostních objektů odstranění nánosů z otvorů ručně, světlé výšky otvoru do 1,5 m</t>
  </si>
  <si>
    <t>https://podminky.urs.cz/item/CS_URS_2021_02/952904121</t>
  </si>
  <si>
    <t xml:space="preserve">Poznámka k souboru cen:_x000d_
1. Množství měrných jednotek se určuje: a) u otvorů, vtoků a výtoků v m3 jejich objemu, b) u odvodňovačů v m jejich délky. </t>
  </si>
  <si>
    <t>Poznámka k položce:_x000d_
s naložením na dopravní prostředek nebo s přemístěním na hromady na vzdálenost do 20 m</t>
  </si>
  <si>
    <t>24</t>
  </si>
  <si>
    <t>952904122</t>
  </si>
  <si>
    <t>Čištění mostních objektů - ruční odstranění nánosů z otvorů v přes 1,5 m</t>
  </si>
  <si>
    <t>1660948227</t>
  </si>
  <si>
    <t>Čištění mostních objektů odstranění nánosů z otvorů ručně, světlé výšky otvoru přes 1,5 m</t>
  </si>
  <si>
    <t>https://podminky.urs.cz/item/CS_URS_2021_02/952904122</t>
  </si>
  <si>
    <t>25</t>
  </si>
  <si>
    <t>952904151</t>
  </si>
  <si>
    <t>Čištění mostních objektů - pročištění vtoků a výtoků strojně</t>
  </si>
  <si>
    <t>824976118</t>
  </si>
  <si>
    <t>Čištění mostních objektů pročištění vtoků a výtoků strojně</t>
  </si>
  <si>
    <t>https://podminky.urs.cz/item/CS_URS_2021_02/952904151</t>
  </si>
  <si>
    <t>Poznámka k položce:_x000d_
s naložením na dopravní prostředek nebo s přemístěním na hromady na vzdálenost do 20 m. V ceně je zahrnuto použití mechanizace vč. její dopravy a posádky</t>
  </si>
  <si>
    <t>26</t>
  </si>
  <si>
    <t>952904152</t>
  </si>
  <si>
    <t>Čištění mostních objektů - pročištění vtoků a výtoků ručně</t>
  </si>
  <si>
    <t>-1702927526</t>
  </si>
  <si>
    <t>Čištění mostních objektů pročištění vtoků a výtoků ručně</t>
  </si>
  <si>
    <t>https://podminky.urs.cz/item/CS_URS_2021_02/952904152</t>
  </si>
  <si>
    <t>997</t>
  </si>
  <si>
    <t>Přesun sutě</t>
  </si>
  <si>
    <t>27</t>
  </si>
  <si>
    <t>997013873</t>
  </si>
  <si>
    <t>Poplatek za uložení stavebního odpadu na recyklační skládce (skládkovné) zeminy a kamení zatříděného do Katalogu odpadů pod kódem 17 05 04</t>
  </si>
  <si>
    <t>t</t>
  </si>
  <si>
    <t>-1103623657</t>
  </si>
  <si>
    <t>https://podminky.urs.cz/item/CS_URS_2021_02/997013873</t>
  </si>
  <si>
    <t>28</t>
  </si>
  <si>
    <t>997211511</t>
  </si>
  <si>
    <t>Vodorovná doprava suti po suchu na vzdálenost do 1 km</t>
  </si>
  <si>
    <t>2095010322</t>
  </si>
  <si>
    <t xml:space="preserve">Vodorovná doprava suti nebo vybouraných hmot  suti se složením a hrubým urovnáním, na vzdálenost do 1 km</t>
  </si>
  <si>
    <t>https://podminky.urs.cz/item/CS_URS_2021_02/997211511</t>
  </si>
  <si>
    <t xml:space="preserve">Poznámka k souboru cen:_x000d_
1. Ceny nelze použít pro vodorovnou dopravu po železnici, po vodě nebo neobvyklými dopravními prostředky. 2. Je-li na dopravní dráze pro vodorovnou dopravu překážka, pro kterou je nutné překládat suť nebo vybourané hmoty z jednoho obvyklého dopravního prostředku na jiný, oceňuje se tato lomená doprava v každém úseku samostatně. </t>
  </si>
  <si>
    <t>29</t>
  </si>
  <si>
    <t>997211519</t>
  </si>
  <si>
    <t>Příplatek ZKD 1 km u vodorovné dopravy suti</t>
  </si>
  <si>
    <t>-1300780172</t>
  </si>
  <si>
    <t xml:space="preserve">Vodorovná doprava suti nebo vybouraných hmot  suti se složením a hrubým urovnáním, na vzdálenost Příplatek k ceně za každý další i započatý 1 km přes 1 km</t>
  </si>
  <si>
    <t>https://podminky.urs.cz/item/CS_URS_2021_02/997211519</t>
  </si>
  <si>
    <t>zde uvažováno se skládkou vzdálenou 20 km (bude se lišit dle polohy konkrétního objektu):</t>
  </si>
  <si>
    <t>400*19</t>
  </si>
  <si>
    <t>30</t>
  </si>
  <si>
    <t>997221611</t>
  </si>
  <si>
    <t>Nakládání suti na dopravní prostředky pro vodorovnou dopravu</t>
  </si>
  <si>
    <t>-1337215904</t>
  </si>
  <si>
    <t xml:space="preserve">Nakládání na dopravní prostředky  pro vodorovnou dopravu suti</t>
  </si>
  <si>
    <t>https://podminky.urs.cz/item/CS_URS_2021_02/997221611</t>
  </si>
  <si>
    <t xml:space="preserve">Poznámka k souboru cen:_x000d_
1. Ceny lze použít i pro překládání při lomené dopravě. 2. Ceny nelze použít při dopravě po železnici, po vodě nebo neobvyklými dopravními prostředky. </t>
  </si>
  <si>
    <t xml:space="preserve">Poznámka k položce:_x000d_
Případně 2x (naložení také na mezideponii z důvodu špatného přístupu k objektu). V ceně je zahrnuto použití mechanizace vč. její dopravy a posádky._x000d__x000d_
</t>
  </si>
  <si>
    <t>002 -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</si>
  <si>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</si>
  <si>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</si>
  <si>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</si>
  <si>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</si>
  <si>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>Vedlejší rozpočtové náklady</t>
  </si>
  <si>
    <t>VRN1</t>
  </si>
  <si>
    <t>Průzkumné, geodetické a projektové práce</t>
  </si>
  <si>
    <t>012002000</t>
  </si>
  <si>
    <t>Geodetické práce</t>
  </si>
  <si>
    <t>1024</t>
  </si>
  <si>
    <t>93622265</t>
  </si>
  <si>
    <t>Hlavní tituly průvodních činností a nákladů průzkumné, geodetické a projektové práce geodetické práce</t>
  </si>
  <si>
    <t>https://podminky.urs.cz/item/CS_URS_2021_02/012002000</t>
  </si>
  <si>
    <t xml:space="preserve">Poznámka k položce:_x000d_
Vytyčení inženýrských sítí včetně zajištění dohledu správce sítí při provádění prací v blízkosti sítí. Při realizaci díla bude fakturováno dle skutečně provedených výkonů. POLOŽKU V NABÍDCE NEOCEŇOVAT_x000d_
</t>
  </si>
  <si>
    <t>VRN3</t>
  </si>
  <si>
    <t>Zařízení staveniště</t>
  </si>
  <si>
    <t>030001000</t>
  </si>
  <si>
    <t>Základní rozdělení průvodních činností a nákladů zařízení staveniště</t>
  </si>
  <si>
    <t>kpl</t>
  </si>
  <si>
    <t>592814135</t>
  </si>
  <si>
    <t>https://podminky.urs.cz/item/CS_URS_2021_02/030001000</t>
  </si>
  <si>
    <t xml:space="preserve">Poznámka k položce:_x000d_
Finanční zohlednění ZAŘÍZENÍ STAVENIŠTĚ na objektech - dodávky vody a energie, střežení pracoviště, uvedení pozemků do původního stavu. _x000d_
POLOŽKA BUDE DLE NÁSLEDNĚ DOPOČÍTANÉ % SAZBY ZE ZRN ZAHRNOVÁNA DO POLOŽKOVÉHO ROZPOČTU KAŽDÉHO ZADÁVANÉHO KONKRÉTNÍHO OBJEKTU._x000d_
_x000d_
</t>
  </si>
  <si>
    <t>VRN6</t>
  </si>
  <si>
    <t>Územní vlivy</t>
  </si>
  <si>
    <t>060001000</t>
  </si>
  <si>
    <t>Základní rozdělení průvodních činností a nákladů územní vlivy</t>
  </si>
  <si>
    <t>2014775324</t>
  </si>
  <si>
    <t>https://podminky.urs.cz/item/CS_URS_2021_02/060001000</t>
  </si>
  <si>
    <t xml:space="preserve">Poznámka k položce:_x000d_
Finanční zohlednění územních vlivů - bezpečnostní hlídky dle Bp1 při provádění prací, příp. horší přístupnost objektů, příp. odlehlost objektů, rušení žel. provozem, přeprava pracovníků a použité mechanizace._x000d_
POLOŽKA BUDE DLE NÁSLEDNĚ DOPOČÍTANÉ % SAZBY ZE ZRN ZAHRNOVÁNA DO POLOŽKOVÉHO ROZPOČTU KAŽDÉHO ZADÁVANÉHO KONKRÉTNÍHO OBJEKTU._x000d_
_x000d_
_x000d_
_x000d_
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</si>
</sst>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6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37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1203201" TargetMode="External" /><Relationship Id="rId2" Type="http://schemas.openxmlformats.org/officeDocument/2006/relationships/hyperlink" Target="https://podminky.urs.cz/item/CS_URS_2021_02/111251101" TargetMode="External" /><Relationship Id="rId3" Type="http://schemas.openxmlformats.org/officeDocument/2006/relationships/hyperlink" Target="https://podminky.urs.cz/item/CS_URS_2021_02/112101101" TargetMode="External" /><Relationship Id="rId4" Type="http://schemas.openxmlformats.org/officeDocument/2006/relationships/hyperlink" Target="https://podminky.urs.cz/item/CS_URS_2021_02/112101102" TargetMode="External" /><Relationship Id="rId5" Type="http://schemas.openxmlformats.org/officeDocument/2006/relationships/hyperlink" Target="https://podminky.urs.cz/item/CS_URS_2021_02/112155311" TargetMode="External" /><Relationship Id="rId6" Type="http://schemas.openxmlformats.org/officeDocument/2006/relationships/hyperlink" Target="https://podminky.urs.cz/item/CS_URS_2021_02/112251101" TargetMode="External" /><Relationship Id="rId7" Type="http://schemas.openxmlformats.org/officeDocument/2006/relationships/hyperlink" Target="https://podminky.urs.cz/item/CS_URS_2021_02/112251102" TargetMode="External" /><Relationship Id="rId8" Type="http://schemas.openxmlformats.org/officeDocument/2006/relationships/hyperlink" Target="https://podminky.urs.cz/item/CS_URS_2021_02/171111105" TargetMode="External" /><Relationship Id="rId9" Type="http://schemas.openxmlformats.org/officeDocument/2006/relationships/hyperlink" Target="https://podminky.urs.cz/item/CS_URS_2021_02/171151112" TargetMode="External" /><Relationship Id="rId10" Type="http://schemas.openxmlformats.org/officeDocument/2006/relationships/hyperlink" Target="https://podminky.urs.cz/item/CS_URS_2021_02/171211101" TargetMode="External" /><Relationship Id="rId11" Type="http://schemas.openxmlformats.org/officeDocument/2006/relationships/hyperlink" Target="https://podminky.urs.cz/item/CS_URS_2021_02/171251101" TargetMode="External" /><Relationship Id="rId12" Type="http://schemas.openxmlformats.org/officeDocument/2006/relationships/hyperlink" Target="https://podminky.urs.cz/item/CS_URS_2021_02/938111111" TargetMode="External" /><Relationship Id="rId13" Type="http://schemas.openxmlformats.org/officeDocument/2006/relationships/hyperlink" Target="https://podminky.urs.cz/item/CS_URS_2021_02/938121111" TargetMode="External" /><Relationship Id="rId14" Type="http://schemas.openxmlformats.org/officeDocument/2006/relationships/hyperlink" Target="https://podminky.urs.cz/item/CS_URS_2021_02/938122111" TargetMode="External" /><Relationship Id="rId15" Type="http://schemas.openxmlformats.org/officeDocument/2006/relationships/hyperlink" Target="https://podminky.urs.cz/item/CS_URS_2021_02/938122112" TargetMode="External" /><Relationship Id="rId16" Type="http://schemas.openxmlformats.org/officeDocument/2006/relationships/hyperlink" Target="https://podminky.urs.cz/item/CS_URS_2021_02/938122211" TargetMode="External" /><Relationship Id="rId17" Type="http://schemas.openxmlformats.org/officeDocument/2006/relationships/hyperlink" Target="https://podminky.urs.cz/item/CS_URS_2021_02/938131111" TargetMode="External" /><Relationship Id="rId18" Type="http://schemas.openxmlformats.org/officeDocument/2006/relationships/hyperlink" Target="https://podminky.urs.cz/item/CS_URS_2021_02/938902201" TargetMode="External" /><Relationship Id="rId19" Type="http://schemas.openxmlformats.org/officeDocument/2006/relationships/hyperlink" Target="https://podminky.urs.cz/item/CS_URS_2021_02/938902202" TargetMode="External" /><Relationship Id="rId20" Type="http://schemas.openxmlformats.org/officeDocument/2006/relationships/hyperlink" Target="https://podminky.urs.cz/item/CS_URS_2021_02/938902204" TargetMode="External" /><Relationship Id="rId21" Type="http://schemas.openxmlformats.org/officeDocument/2006/relationships/hyperlink" Target="https://podminky.urs.cz/item/CS_URS_2021_02/938902206" TargetMode="External" /><Relationship Id="rId22" Type="http://schemas.openxmlformats.org/officeDocument/2006/relationships/hyperlink" Target="https://podminky.urs.cz/item/CS_URS_2021_02/952904111" TargetMode="External" /><Relationship Id="rId23" Type="http://schemas.openxmlformats.org/officeDocument/2006/relationships/hyperlink" Target="https://podminky.urs.cz/item/CS_URS_2021_02/952904121" TargetMode="External" /><Relationship Id="rId24" Type="http://schemas.openxmlformats.org/officeDocument/2006/relationships/hyperlink" Target="https://podminky.urs.cz/item/CS_URS_2021_02/952904122" TargetMode="External" /><Relationship Id="rId25" Type="http://schemas.openxmlformats.org/officeDocument/2006/relationships/hyperlink" Target="https://podminky.urs.cz/item/CS_URS_2021_02/952904151" TargetMode="External" /><Relationship Id="rId26" Type="http://schemas.openxmlformats.org/officeDocument/2006/relationships/hyperlink" Target="https://podminky.urs.cz/item/CS_URS_2021_02/952904152" TargetMode="External" /><Relationship Id="rId27" Type="http://schemas.openxmlformats.org/officeDocument/2006/relationships/hyperlink" Target="https://podminky.urs.cz/item/CS_URS_2021_02/997013873" TargetMode="External" /><Relationship Id="rId28" Type="http://schemas.openxmlformats.org/officeDocument/2006/relationships/hyperlink" Target="https://podminky.urs.cz/item/CS_URS_2021_02/997211511" TargetMode="External" /><Relationship Id="rId29" Type="http://schemas.openxmlformats.org/officeDocument/2006/relationships/hyperlink" Target="https://podminky.urs.cz/item/CS_URS_2021_02/997211519" TargetMode="External" /><Relationship Id="rId30" Type="http://schemas.openxmlformats.org/officeDocument/2006/relationships/hyperlink" Target="https://podminky.urs.cz/item/CS_URS_2021_02/997221611" TargetMode="External" /><Relationship Id="rId3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012002000" TargetMode="External" /><Relationship Id="rId2" Type="http://schemas.openxmlformats.org/officeDocument/2006/relationships/hyperlink" Target="https://podminky.urs.cz/item/CS_URS_2021_02/030001000" TargetMode="External" /><Relationship Id="rId3" Type="http://schemas.openxmlformats.org/officeDocument/2006/relationships/hyperlink" Target="https://podminky.urs.cz/item/CS_URS_2021_02/060001000" TargetMode="External" /><Relationship Id="rId4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18</v>
      </c>
    </row>
    <row r="7" s="1" customFormat="1" ht="12" customHeight="1">
      <c r="B7" s="20"/>
      <c r="C7" s="21"/>
      <c r="D7" s="31" t="s">
        <v>19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21</v>
      </c>
    </row>
    <row r="8" s="1" customFormat="1" ht="12" customHeight="1">
      <c r="B8" s="20"/>
      <c r="C8" s="21"/>
      <c r="D8" s="31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24</v>
      </c>
      <c r="AL8" s="21"/>
      <c r="AM8" s="21"/>
      <c r="AN8" s="32" t="s">
        <v>25</v>
      </c>
      <c r="AO8" s="21"/>
      <c r="AP8" s="21"/>
      <c r="AQ8" s="21"/>
      <c r="AR8" s="19"/>
      <c r="BE8" s="30"/>
      <c r="BS8" s="16" t="s">
        <v>26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27</v>
      </c>
    </row>
    <row r="10" s="1" customFormat="1" ht="12" customHeight="1">
      <c r="B10" s="20"/>
      <c r="C10" s="21"/>
      <c r="D10" s="31" t="s">
        <v>28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29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18</v>
      </c>
    </row>
    <row r="11" s="1" customFormat="1" ht="18.48" customHeight="1">
      <c r="B11" s="20"/>
      <c r="C11" s="21"/>
      <c r="D11" s="21"/>
      <c r="E11" s="26" t="s">
        <v>23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30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18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18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29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18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30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18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29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30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29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30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37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38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39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40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41</v>
      </c>
      <c r="E29" s="46"/>
      <c r="F29" s="31" t="s">
        <v>42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43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44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45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46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47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48</v>
      </c>
      <c r="U35" s="53"/>
      <c r="V35" s="53"/>
      <c r="W35" s="53"/>
      <c r="X35" s="55" t="s">
        <v>49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50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51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52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53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52</v>
      </c>
      <c r="AI60" s="41"/>
      <c r="AJ60" s="41"/>
      <c r="AK60" s="41"/>
      <c r="AL60" s="41"/>
      <c r="AM60" s="63" t="s">
        <v>53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54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55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52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53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52</v>
      </c>
      <c r="AI75" s="41"/>
      <c r="AJ75" s="41"/>
      <c r="AK75" s="41"/>
      <c r="AL75" s="41"/>
      <c r="AM75" s="63" t="s">
        <v>53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56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ZELENZ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ÚDRŽBA VYŠŠÍ ZELENĚ V OBVODU OŘ ÚSTÍ N.L. 2021-2023 - za SMT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22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24</v>
      </c>
      <c r="AJ87" s="39"/>
      <c r="AK87" s="39"/>
      <c r="AL87" s="39"/>
      <c r="AM87" s="78" t="str">
        <f>IF(AN8= "","",AN8)</f>
        <v>18. 8. 2021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28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33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57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31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35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58</v>
      </c>
      <c r="D92" s="93"/>
      <c r="E92" s="93"/>
      <c r="F92" s="93"/>
      <c r="G92" s="93"/>
      <c r="H92" s="94"/>
      <c r="I92" s="95" t="s">
        <v>59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60</v>
      </c>
      <c r="AH92" s="93"/>
      <c r="AI92" s="93"/>
      <c r="AJ92" s="93"/>
      <c r="AK92" s="93"/>
      <c r="AL92" s="93"/>
      <c r="AM92" s="93"/>
      <c r="AN92" s="95" t="s">
        <v>61</v>
      </c>
      <c r="AO92" s="93"/>
      <c r="AP92" s="97"/>
      <c r="AQ92" s="98" t="s">
        <v>62</v>
      </c>
      <c r="AR92" s="43"/>
      <c r="AS92" s="99" t="s">
        <v>63</v>
      </c>
      <c r="AT92" s="100" t="s">
        <v>64</v>
      </c>
      <c r="AU92" s="100" t="s">
        <v>65</v>
      </c>
      <c r="AV92" s="100" t="s">
        <v>66</v>
      </c>
      <c r="AW92" s="100" t="s">
        <v>67</v>
      </c>
      <c r="AX92" s="100" t="s">
        <v>68</v>
      </c>
      <c r="AY92" s="100" t="s">
        <v>69</v>
      </c>
      <c r="AZ92" s="100" t="s">
        <v>70</v>
      </c>
      <c r="BA92" s="100" t="s">
        <v>71</v>
      </c>
      <c r="BB92" s="100" t="s">
        <v>72</v>
      </c>
      <c r="BC92" s="100" t="s">
        <v>73</v>
      </c>
      <c r="BD92" s="101" t="s">
        <v>74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75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ROUND(SUM(AG95:AG96),2)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ROUND(SUM(AS95:AS96),2)</f>
        <v>0</v>
      </c>
      <c r="AT94" s="113">
        <f>ROUND(SUM(AV94:AW94),2)</f>
        <v>0</v>
      </c>
      <c r="AU94" s="114">
        <f>ROUND(SUM(AU95:AU96),5)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ROUND(SUM(AZ95:AZ96),2)</f>
        <v>0</v>
      </c>
      <c r="BA94" s="113">
        <f>ROUND(SUM(BA95:BA96),2)</f>
        <v>0</v>
      </c>
      <c r="BB94" s="113">
        <f>ROUND(SUM(BB95:BB96),2)</f>
        <v>0</v>
      </c>
      <c r="BC94" s="113">
        <f>ROUND(SUM(BC95:BC96),2)</f>
        <v>0</v>
      </c>
      <c r="BD94" s="115">
        <f>ROUND(SUM(BD95:BD96),2)</f>
        <v>0</v>
      </c>
      <c r="BE94" s="6"/>
      <c r="BS94" s="116" t="s">
        <v>76</v>
      </c>
      <c r="BT94" s="116" t="s">
        <v>77</v>
      </c>
      <c r="BU94" s="117" t="s">
        <v>78</v>
      </c>
      <c r="BV94" s="116" t="s">
        <v>79</v>
      </c>
      <c r="BW94" s="116" t="s">
        <v>5</v>
      </c>
      <c r="BX94" s="116" t="s">
        <v>80</v>
      </c>
      <c r="CL94" s="116" t="s">
        <v>1</v>
      </c>
    </row>
    <row r="95" s="7" customFormat="1" ht="16.5" customHeight="1">
      <c r="A95" s="118" t="s">
        <v>81</v>
      </c>
      <c r="B95" s="119"/>
      <c r="C95" s="120"/>
      <c r="D95" s="121" t="s">
        <v>82</v>
      </c>
      <c r="E95" s="121"/>
      <c r="F95" s="121"/>
      <c r="G95" s="121"/>
      <c r="H95" s="121"/>
      <c r="I95" s="122"/>
      <c r="J95" s="121" t="s">
        <v>83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'001 - ZRN'!J30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84</v>
      </c>
      <c r="AR95" s="125"/>
      <c r="AS95" s="126">
        <v>0</v>
      </c>
      <c r="AT95" s="127">
        <f>ROUND(SUM(AV95:AW95),2)</f>
        <v>0</v>
      </c>
      <c r="AU95" s="128">
        <f>'001 - ZRN'!P120</f>
        <v>0</v>
      </c>
      <c r="AV95" s="127">
        <f>'001 - ZRN'!J33</f>
        <v>0</v>
      </c>
      <c r="AW95" s="127">
        <f>'001 - ZRN'!J34</f>
        <v>0</v>
      </c>
      <c r="AX95" s="127">
        <f>'001 - ZRN'!J35</f>
        <v>0</v>
      </c>
      <c r="AY95" s="127">
        <f>'001 - ZRN'!J36</f>
        <v>0</v>
      </c>
      <c r="AZ95" s="127">
        <f>'001 - ZRN'!F33</f>
        <v>0</v>
      </c>
      <c r="BA95" s="127">
        <f>'001 - ZRN'!F34</f>
        <v>0</v>
      </c>
      <c r="BB95" s="127">
        <f>'001 - ZRN'!F35</f>
        <v>0</v>
      </c>
      <c r="BC95" s="127">
        <f>'001 - ZRN'!F36</f>
        <v>0</v>
      </c>
      <c r="BD95" s="129">
        <f>'001 - ZRN'!F37</f>
        <v>0</v>
      </c>
      <c r="BE95" s="7"/>
      <c r="BT95" s="130" t="s">
        <v>21</v>
      </c>
      <c r="BV95" s="130" t="s">
        <v>79</v>
      </c>
      <c r="BW95" s="130" t="s">
        <v>85</v>
      </c>
      <c r="BX95" s="130" t="s">
        <v>5</v>
      </c>
      <c r="CL95" s="130" t="s">
        <v>1</v>
      </c>
      <c r="CM95" s="130" t="s">
        <v>86</v>
      </c>
    </row>
    <row r="96" s="7" customFormat="1" ht="16.5" customHeight="1">
      <c r="A96" s="118" t="s">
        <v>81</v>
      </c>
      <c r="B96" s="119"/>
      <c r="C96" s="120"/>
      <c r="D96" s="121" t="s">
        <v>87</v>
      </c>
      <c r="E96" s="121"/>
      <c r="F96" s="121"/>
      <c r="G96" s="121"/>
      <c r="H96" s="121"/>
      <c r="I96" s="122"/>
      <c r="J96" s="121" t="s">
        <v>88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'002 - VRN'!J30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84</v>
      </c>
      <c r="AR96" s="125"/>
      <c r="AS96" s="131">
        <v>0</v>
      </c>
      <c r="AT96" s="132">
        <f>ROUND(SUM(AV96:AW96),2)</f>
        <v>0</v>
      </c>
      <c r="AU96" s="133">
        <f>'002 - VRN'!P120</f>
        <v>0</v>
      </c>
      <c r="AV96" s="132">
        <f>'002 - VRN'!J33</f>
        <v>0</v>
      </c>
      <c r="AW96" s="132">
        <f>'002 - VRN'!J34</f>
        <v>0</v>
      </c>
      <c r="AX96" s="132">
        <f>'002 - VRN'!J35</f>
        <v>0</v>
      </c>
      <c r="AY96" s="132">
        <f>'002 - VRN'!J36</f>
        <v>0</v>
      </c>
      <c r="AZ96" s="132">
        <f>'002 - VRN'!F33</f>
        <v>0</v>
      </c>
      <c r="BA96" s="132">
        <f>'002 - VRN'!F34</f>
        <v>0</v>
      </c>
      <c r="BB96" s="132">
        <f>'002 - VRN'!F35</f>
        <v>0</v>
      </c>
      <c r="BC96" s="132">
        <f>'002 - VRN'!F36</f>
        <v>0</v>
      </c>
      <c r="BD96" s="134">
        <f>'002 - VRN'!F37</f>
        <v>0</v>
      </c>
      <c r="BE96" s="7"/>
      <c r="BT96" s="130" t="s">
        <v>21</v>
      </c>
      <c r="BV96" s="130" t="s">
        <v>79</v>
      </c>
      <c r="BW96" s="130" t="s">
        <v>89</v>
      </c>
      <c r="BX96" s="130" t="s">
        <v>5</v>
      </c>
      <c r="CL96" s="130" t="s">
        <v>1</v>
      </c>
      <c r="CM96" s="130" t="s">
        <v>86</v>
      </c>
    </row>
    <row r="97" s="2" customFormat="1" ht="30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sheetProtection sheet="1" formatColumns="0" formatRows="0" objects="1" scenarios="1" spinCount="100000" saltValue="9ZDWC0p0N5JxShLpdjU5+RfxmSlLJd+WKZYLnlDmFPxR0vLN9iPk6+7SppbuGpqbKEUuNBcltt5uuMr6OoiMFQ==" hashValue="jVYAYm38/n6aixkkU/y9qn2VdUeSdB7LedLADsuDgDxH/Bktnzl/IjqRWjLMzwWSDtq0i3G4G9wfOiAtxbAalw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01 - ZRN'!C2" display="/"/>
    <hyperlink ref="A96" location="'002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90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zakázky'!K6</f>
        <v>ÚDRŽBA VYŠŠÍ ZELENĚ V OBVODU OŘ ÚSTÍ N.L. 2021-2023 - za SMT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19</v>
      </c>
      <c r="E11" s="37"/>
      <c r="F11" s="142" t="s">
        <v>1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22</v>
      </c>
      <c r="E12" s="37"/>
      <c r="F12" s="142" t="s">
        <v>23</v>
      </c>
      <c r="G12" s="37"/>
      <c r="H12" s="37"/>
      <c r="I12" s="139" t="s">
        <v>24</v>
      </c>
      <c r="J12" s="143" t="str">
        <f>'Rekapitulace zakázky'!AN8</f>
        <v>18. 8. 2021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28</v>
      </c>
      <c r="E14" s="37"/>
      <c r="F14" s="37"/>
      <c r="G14" s="37"/>
      <c r="H14" s="37"/>
      <c r="I14" s="139" t="s">
        <v>29</v>
      </c>
      <c r="J14" s="142" t="str">
        <f>IF('Rekapitulace zakázky'!AN10="","",'Rekapitulace zakázky'!AN10)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zakázky'!E11="","",'Rekapitulace zakázky'!E11)</f>
        <v xml:space="preserve"> </v>
      </c>
      <c r="F15" s="37"/>
      <c r="G15" s="37"/>
      <c r="H15" s="37"/>
      <c r="I15" s="139" t="s">
        <v>30</v>
      </c>
      <c r="J15" s="142" t="str">
        <f>IF('Rekapitulace zakázky'!AN11="","",'Rekapitulace zakázky'!AN11)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31</v>
      </c>
      <c r="E17" s="37"/>
      <c r="F17" s="37"/>
      <c r="G17" s="37"/>
      <c r="H17" s="37"/>
      <c r="I17" s="139" t="s">
        <v>29</v>
      </c>
      <c r="J17" s="32" t="str">
        <f>'Rekapitulace zakázky'!AN13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42"/>
      <c r="G18" s="142"/>
      <c r="H18" s="142"/>
      <c r="I18" s="139" t="s">
        <v>30</v>
      </c>
      <c r="J18" s="32" t="str">
        <f>'Rekapitulace zakázky'!AN14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33</v>
      </c>
      <c r="E20" s="37"/>
      <c r="F20" s="37"/>
      <c r="G20" s="37"/>
      <c r="H20" s="37"/>
      <c r="I20" s="139" t="s">
        <v>29</v>
      </c>
      <c r="J20" s="142" t="str">
        <f>IF('Rekapitulace zakázky'!AN16="","",'Rekapitulace zakázky'!AN16)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zakázky'!E17="","",'Rekapitulace zakázky'!E17)</f>
        <v xml:space="preserve"> </v>
      </c>
      <c r="F21" s="37"/>
      <c r="G21" s="37"/>
      <c r="H21" s="37"/>
      <c r="I21" s="139" t="s">
        <v>30</v>
      </c>
      <c r="J21" s="142" t="str">
        <f>IF('Rekapitulace zakázky'!AN17="","",'Rekapitulace zakázky'!AN17)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35</v>
      </c>
      <c r="E23" s="37"/>
      <c r="F23" s="37"/>
      <c r="G23" s="37"/>
      <c r="H23" s="37"/>
      <c r="I23" s="139" t="s">
        <v>29</v>
      </c>
      <c r="J23" s="142" t="str">
        <f>IF('Rekapitulace zakázky'!AN19="","",'Rekapitulace zakázky'!AN19)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zakázky'!E20="","",'Rekapitulace zakázky'!E20)</f>
        <v xml:space="preserve"> </v>
      </c>
      <c r="F24" s="37"/>
      <c r="G24" s="37"/>
      <c r="H24" s="37"/>
      <c r="I24" s="139" t="s">
        <v>30</v>
      </c>
      <c r="J24" s="142" t="str">
        <f>IF('Rekapitulace zakázky'!AN20="","",'Rekapitulace zakázky'!AN20)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37</v>
      </c>
      <c r="E30" s="37"/>
      <c r="F30" s="37"/>
      <c r="G30" s="37"/>
      <c r="H30" s="37"/>
      <c r="I30" s="37"/>
      <c r="J30" s="150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39</v>
      </c>
      <c r="G32" s="37"/>
      <c r="H32" s="37"/>
      <c r="I32" s="151" t="s">
        <v>38</v>
      </c>
      <c r="J32" s="151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41</v>
      </c>
      <c r="E33" s="139" t="s">
        <v>42</v>
      </c>
      <c r="F33" s="153">
        <f>ROUND((SUM(BE120:BE241)),  2)</f>
        <v>0</v>
      </c>
      <c r="G33" s="37"/>
      <c r="H33" s="37"/>
      <c r="I33" s="154">
        <v>0.20999999999999999</v>
      </c>
      <c r="J33" s="153">
        <f>ROUND(((SUM(BE120:BE241))*I33),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43</v>
      </c>
      <c r="F34" s="153">
        <f>ROUND((SUM(BF120:BF241)),  2)</f>
        <v>0</v>
      </c>
      <c r="G34" s="37"/>
      <c r="H34" s="37"/>
      <c r="I34" s="154">
        <v>0.14999999999999999</v>
      </c>
      <c r="J34" s="153">
        <f>ROUND(((SUM(BF120:BF241))*I34),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44</v>
      </c>
      <c r="F35" s="153">
        <f>ROUND((SUM(BG120:BG241)),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45</v>
      </c>
      <c r="F36" s="153">
        <f>ROUND((SUM(BH120:BH241)),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46</v>
      </c>
      <c r="F37" s="153">
        <f>ROUND((SUM(BI120:BI241)),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47</v>
      </c>
      <c r="E39" s="157"/>
      <c r="F39" s="157"/>
      <c r="G39" s="158" t="s">
        <v>48</v>
      </c>
      <c r="H39" s="159" t="s">
        <v>49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50</v>
      </c>
      <c r="E50" s="163"/>
      <c r="F50" s="163"/>
      <c r="G50" s="162" t="s">
        <v>51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52</v>
      </c>
      <c r="E61" s="165"/>
      <c r="F61" s="166" t="s">
        <v>53</v>
      </c>
      <c r="G61" s="164" t="s">
        <v>52</v>
      </c>
      <c r="H61" s="165"/>
      <c r="I61" s="165"/>
      <c r="J61" s="167" t="s">
        <v>53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54</v>
      </c>
      <c r="E65" s="168"/>
      <c r="F65" s="168"/>
      <c r="G65" s="162" t="s">
        <v>55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52</v>
      </c>
      <c r="E76" s="165"/>
      <c r="F76" s="166" t="s">
        <v>53</v>
      </c>
      <c r="G76" s="164" t="s">
        <v>52</v>
      </c>
      <c r="H76" s="165"/>
      <c r="I76" s="165"/>
      <c r="J76" s="167" t="s">
        <v>53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ÚDRŽBA VYŠŠÍ ZELENĚ V OBVODU OŘ ÚSTÍ N.L. 2021-2023 - za SMT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001 - ZRN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22</v>
      </c>
      <c r="D89" s="39"/>
      <c r="E89" s="39"/>
      <c r="F89" s="26" t="str">
        <f>F12</f>
        <v xml:space="preserve"> </v>
      </c>
      <c r="G89" s="39"/>
      <c r="H89" s="39"/>
      <c r="I89" s="31" t="s">
        <v>24</v>
      </c>
      <c r="J89" s="78" t="str">
        <f>IF(J12="","",J12)</f>
        <v>18. 8. 2021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28</v>
      </c>
      <c r="D91" s="39"/>
      <c r="E91" s="39"/>
      <c r="F91" s="26" t="str">
        <f>E15</f>
        <v xml:space="preserve"> </v>
      </c>
      <c r="G91" s="39"/>
      <c r="H91" s="39"/>
      <c r="I91" s="31" t="s">
        <v>33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31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94</v>
      </c>
      <c r="D94" s="175"/>
      <c r="E94" s="175"/>
      <c r="F94" s="175"/>
      <c r="G94" s="175"/>
      <c r="H94" s="175"/>
      <c r="I94" s="175"/>
      <c r="J94" s="176" t="s">
        <v>95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96</v>
      </c>
      <c r="D96" s="39"/>
      <c r="E96" s="39"/>
      <c r="F96" s="39"/>
      <c r="G96" s="39"/>
      <c r="H96" s="39"/>
      <c r="I96" s="39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97</v>
      </c>
    </row>
    <row r="97" s="9" customFormat="1" ht="24.96" customHeight="1">
      <c r="A97" s="9"/>
      <c r="B97" s="178"/>
      <c r="C97" s="179"/>
      <c r="D97" s="180" t="s">
        <v>98</v>
      </c>
      <c r="E97" s="181"/>
      <c r="F97" s="181"/>
      <c r="G97" s="181"/>
      <c r="H97" s="181"/>
      <c r="I97" s="181"/>
      <c r="J97" s="182">
        <f>J121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99</v>
      </c>
      <c r="E98" s="187"/>
      <c r="F98" s="187"/>
      <c r="G98" s="187"/>
      <c r="H98" s="187"/>
      <c r="I98" s="187"/>
      <c r="J98" s="188">
        <f>J122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100</v>
      </c>
      <c r="E99" s="187"/>
      <c r="F99" s="187"/>
      <c r="G99" s="187"/>
      <c r="H99" s="187"/>
      <c r="I99" s="187"/>
      <c r="J99" s="188">
        <f>J163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101</v>
      </c>
      <c r="E100" s="187"/>
      <c r="F100" s="187"/>
      <c r="G100" s="187"/>
      <c r="H100" s="187"/>
      <c r="I100" s="187"/>
      <c r="J100" s="188">
        <f>J223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102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6.25" customHeight="1">
      <c r="A110" s="37"/>
      <c r="B110" s="38"/>
      <c r="C110" s="39"/>
      <c r="D110" s="39"/>
      <c r="E110" s="173" t="str">
        <f>E7</f>
        <v>ÚDRŽBA VYŠŠÍ ZELENĚ V OBVODU OŘ ÚSTÍ N.L. 2021-2023 - za SMT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91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>001 - ZRN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22</v>
      </c>
      <c r="D114" s="39"/>
      <c r="E114" s="39"/>
      <c r="F114" s="26" t="str">
        <f>F12</f>
        <v xml:space="preserve"> </v>
      </c>
      <c r="G114" s="39"/>
      <c r="H114" s="39"/>
      <c r="I114" s="31" t="s">
        <v>24</v>
      </c>
      <c r="J114" s="78" t="str">
        <f>IF(J12="","",J12)</f>
        <v>18. 8. 2021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28</v>
      </c>
      <c r="D116" s="39"/>
      <c r="E116" s="39"/>
      <c r="F116" s="26" t="str">
        <f>E15</f>
        <v xml:space="preserve"> </v>
      </c>
      <c r="G116" s="39"/>
      <c r="H116" s="39"/>
      <c r="I116" s="31" t="s">
        <v>33</v>
      </c>
      <c r="J116" s="35" t="str">
        <f>E21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31</v>
      </c>
      <c r="D117" s="39"/>
      <c r="E117" s="39"/>
      <c r="F117" s="26" t="str">
        <f>IF(E18="","",E18)</f>
        <v>Vyplň údaj</v>
      </c>
      <c r="G117" s="39"/>
      <c r="H117" s="39"/>
      <c r="I117" s="31" t="s">
        <v>35</v>
      </c>
      <c r="J117" s="35" t="str">
        <f>E24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90"/>
      <c r="B119" s="191"/>
      <c r="C119" s="192" t="s">
        <v>103</v>
      </c>
      <c r="D119" s="193" t="s">
        <v>62</v>
      </c>
      <c r="E119" s="193" t="s">
        <v>58</v>
      </c>
      <c r="F119" s="193" t="s">
        <v>59</v>
      </c>
      <c r="G119" s="193" t="s">
        <v>104</v>
      </c>
      <c r="H119" s="193" t="s">
        <v>105</v>
      </c>
      <c r="I119" s="193" t="s">
        <v>106</v>
      </c>
      <c r="J119" s="193" t="s">
        <v>95</v>
      </c>
      <c r="K119" s="194" t="s">
        <v>107</v>
      </c>
      <c r="L119" s="195"/>
      <c r="M119" s="99" t="s">
        <v>1</v>
      </c>
      <c r="N119" s="100" t="s">
        <v>41</v>
      </c>
      <c r="O119" s="100" t="s">
        <v>108</v>
      </c>
      <c r="P119" s="100" t="s">
        <v>109</v>
      </c>
      <c r="Q119" s="100" t="s">
        <v>110</v>
      </c>
      <c r="R119" s="100" t="s">
        <v>111</v>
      </c>
      <c r="S119" s="100" t="s">
        <v>112</v>
      </c>
      <c r="T119" s="101" t="s">
        <v>113</v>
      </c>
      <c r="U119" s="190"/>
      <c r="V119" s="190"/>
      <c r="W119" s="190"/>
      <c r="X119" s="190"/>
      <c r="Y119" s="190"/>
      <c r="Z119" s="190"/>
      <c r="AA119" s="190"/>
      <c r="AB119" s="190"/>
      <c r="AC119" s="190"/>
      <c r="AD119" s="190"/>
      <c r="AE119" s="190"/>
    </row>
    <row r="120" s="2" customFormat="1" ht="22.8" customHeight="1">
      <c r="A120" s="37"/>
      <c r="B120" s="38"/>
      <c r="C120" s="106" t="s">
        <v>114</v>
      </c>
      <c r="D120" s="39"/>
      <c r="E120" s="39"/>
      <c r="F120" s="39"/>
      <c r="G120" s="39"/>
      <c r="H120" s="39"/>
      <c r="I120" s="39"/>
      <c r="J120" s="196">
        <f>BK120</f>
        <v>0</v>
      </c>
      <c r="K120" s="39"/>
      <c r="L120" s="43"/>
      <c r="M120" s="102"/>
      <c r="N120" s="197"/>
      <c r="O120" s="103"/>
      <c r="P120" s="198">
        <f>P121</f>
        <v>0</v>
      </c>
      <c r="Q120" s="103"/>
      <c r="R120" s="198">
        <f>R121</f>
        <v>0.00034627279999999996</v>
      </c>
      <c r="S120" s="103"/>
      <c r="T120" s="199">
        <f>T121</f>
        <v>412.73000000000002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76</v>
      </c>
      <c r="AU120" s="16" t="s">
        <v>97</v>
      </c>
      <c r="BK120" s="200">
        <f>BK121</f>
        <v>0</v>
      </c>
    </row>
    <row r="121" s="12" customFormat="1" ht="25.92" customHeight="1">
      <c r="A121" s="12"/>
      <c r="B121" s="201"/>
      <c r="C121" s="202"/>
      <c r="D121" s="203" t="s">
        <v>76</v>
      </c>
      <c r="E121" s="204" t="s">
        <v>115</v>
      </c>
      <c r="F121" s="204" t="s">
        <v>116</v>
      </c>
      <c r="G121" s="202"/>
      <c r="H121" s="202"/>
      <c r="I121" s="205"/>
      <c r="J121" s="206">
        <f>BK121</f>
        <v>0</v>
      </c>
      <c r="K121" s="202"/>
      <c r="L121" s="207"/>
      <c r="M121" s="208"/>
      <c r="N121" s="209"/>
      <c r="O121" s="209"/>
      <c r="P121" s="210">
        <f>P122+P163+P223</f>
        <v>0</v>
      </c>
      <c r="Q121" s="209"/>
      <c r="R121" s="210">
        <f>R122+R163+R223</f>
        <v>0.00034627279999999996</v>
      </c>
      <c r="S121" s="209"/>
      <c r="T121" s="211">
        <f>T122+T163+T223</f>
        <v>412.73000000000002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2" t="s">
        <v>21</v>
      </c>
      <c r="AT121" s="213" t="s">
        <v>76</v>
      </c>
      <c r="AU121" s="213" t="s">
        <v>77</v>
      </c>
      <c r="AY121" s="212" t="s">
        <v>117</v>
      </c>
      <c r="BK121" s="214">
        <f>BK122+BK163+BK223</f>
        <v>0</v>
      </c>
    </row>
    <row r="122" s="12" customFormat="1" ht="22.8" customHeight="1">
      <c r="A122" s="12"/>
      <c r="B122" s="201"/>
      <c r="C122" s="202"/>
      <c r="D122" s="203" t="s">
        <v>76</v>
      </c>
      <c r="E122" s="215" t="s">
        <v>21</v>
      </c>
      <c r="F122" s="215" t="s">
        <v>118</v>
      </c>
      <c r="G122" s="202"/>
      <c r="H122" s="202"/>
      <c r="I122" s="205"/>
      <c r="J122" s="216">
        <f>BK122</f>
        <v>0</v>
      </c>
      <c r="K122" s="202"/>
      <c r="L122" s="207"/>
      <c r="M122" s="208"/>
      <c r="N122" s="209"/>
      <c r="O122" s="209"/>
      <c r="P122" s="210">
        <f>SUM(P123:P162)</f>
        <v>0</v>
      </c>
      <c r="Q122" s="209"/>
      <c r="R122" s="210">
        <f>SUM(R123:R162)</f>
        <v>0</v>
      </c>
      <c r="S122" s="209"/>
      <c r="T122" s="211">
        <f>SUM(T123:T162)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21</v>
      </c>
      <c r="AT122" s="213" t="s">
        <v>76</v>
      </c>
      <c r="AU122" s="213" t="s">
        <v>21</v>
      </c>
      <c r="AY122" s="212" t="s">
        <v>117</v>
      </c>
      <c r="BK122" s="214">
        <f>SUM(BK123:BK162)</f>
        <v>0</v>
      </c>
    </row>
    <row r="123" s="2" customFormat="1" ht="24.15" customHeight="1">
      <c r="A123" s="37"/>
      <c r="B123" s="38"/>
      <c r="C123" s="217" t="s">
        <v>21</v>
      </c>
      <c r="D123" s="217" t="s">
        <v>119</v>
      </c>
      <c r="E123" s="218" t="s">
        <v>120</v>
      </c>
      <c r="F123" s="219" t="s">
        <v>121</v>
      </c>
      <c r="G123" s="220" t="s">
        <v>122</v>
      </c>
      <c r="H123" s="221">
        <v>12500</v>
      </c>
      <c r="I123" s="222"/>
      <c r="J123" s="223">
        <f>ROUND(I123*H123,2)</f>
        <v>0</v>
      </c>
      <c r="K123" s="219" t="s">
        <v>123</v>
      </c>
      <c r="L123" s="43"/>
      <c r="M123" s="224" t="s">
        <v>1</v>
      </c>
      <c r="N123" s="225" t="s">
        <v>42</v>
      </c>
      <c r="O123" s="90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8" t="s">
        <v>124</v>
      </c>
      <c r="AT123" s="228" t="s">
        <v>119</v>
      </c>
      <c r="AU123" s="228" t="s">
        <v>86</v>
      </c>
      <c r="AY123" s="16" t="s">
        <v>117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6" t="s">
        <v>21</v>
      </c>
      <c r="BK123" s="229">
        <f>ROUND(I123*H123,2)</f>
        <v>0</v>
      </c>
      <c r="BL123" s="16" t="s">
        <v>124</v>
      </c>
      <c r="BM123" s="228" t="s">
        <v>125</v>
      </c>
    </row>
    <row r="124" s="2" customFormat="1">
      <c r="A124" s="37"/>
      <c r="B124" s="38"/>
      <c r="C124" s="39"/>
      <c r="D124" s="230" t="s">
        <v>126</v>
      </c>
      <c r="E124" s="39"/>
      <c r="F124" s="231" t="s">
        <v>127</v>
      </c>
      <c r="G124" s="39"/>
      <c r="H124" s="39"/>
      <c r="I124" s="232"/>
      <c r="J124" s="39"/>
      <c r="K124" s="39"/>
      <c r="L124" s="43"/>
      <c r="M124" s="233"/>
      <c r="N124" s="234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126</v>
      </c>
      <c r="AU124" s="16" t="s">
        <v>86</v>
      </c>
    </row>
    <row r="125" s="2" customFormat="1">
      <c r="A125" s="37"/>
      <c r="B125" s="38"/>
      <c r="C125" s="39"/>
      <c r="D125" s="235" t="s">
        <v>128</v>
      </c>
      <c r="E125" s="39"/>
      <c r="F125" s="236" t="s">
        <v>129</v>
      </c>
      <c r="G125" s="39"/>
      <c r="H125" s="39"/>
      <c r="I125" s="232"/>
      <c r="J125" s="39"/>
      <c r="K125" s="39"/>
      <c r="L125" s="43"/>
      <c r="M125" s="233"/>
      <c r="N125" s="234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128</v>
      </c>
      <c r="AU125" s="16" t="s">
        <v>86</v>
      </c>
    </row>
    <row r="126" s="2" customFormat="1">
      <c r="A126" s="37"/>
      <c r="B126" s="38"/>
      <c r="C126" s="39"/>
      <c r="D126" s="230" t="s">
        <v>130</v>
      </c>
      <c r="E126" s="39"/>
      <c r="F126" s="237" t="s">
        <v>131</v>
      </c>
      <c r="G126" s="39"/>
      <c r="H126" s="39"/>
      <c r="I126" s="232"/>
      <c r="J126" s="39"/>
      <c r="K126" s="39"/>
      <c r="L126" s="43"/>
      <c r="M126" s="233"/>
      <c r="N126" s="234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130</v>
      </c>
      <c r="AU126" s="16" t="s">
        <v>86</v>
      </c>
    </row>
    <row r="127" s="2" customFormat="1" ht="37.8" customHeight="1">
      <c r="A127" s="37"/>
      <c r="B127" s="38"/>
      <c r="C127" s="217" t="s">
        <v>86</v>
      </c>
      <c r="D127" s="217" t="s">
        <v>119</v>
      </c>
      <c r="E127" s="218" t="s">
        <v>132</v>
      </c>
      <c r="F127" s="219" t="s">
        <v>133</v>
      </c>
      <c r="G127" s="220" t="s">
        <v>122</v>
      </c>
      <c r="H127" s="221">
        <v>14000</v>
      </c>
      <c r="I127" s="222"/>
      <c r="J127" s="223">
        <f>ROUND(I127*H127,2)</f>
        <v>0</v>
      </c>
      <c r="K127" s="219" t="s">
        <v>123</v>
      </c>
      <c r="L127" s="43"/>
      <c r="M127" s="224" t="s">
        <v>1</v>
      </c>
      <c r="N127" s="225" t="s">
        <v>42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124</v>
      </c>
      <c r="AT127" s="228" t="s">
        <v>119</v>
      </c>
      <c r="AU127" s="228" t="s">
        <v>86</v>
      </c>
      <c r="AY127" s="16" t="s">
        <v>117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21</v>
      </c>
      <c r="BK127" s="229">
        <f>ROUND(I127*H127,2)</f>
        <v>0</v>
      </c>
      <c r="BL127" s="16" t="s">
        <v>124</v>
      </c>
      <c r="BM127" s="228" t="s">
        <v>134</v>
      </c>
    </row>
    <row r="128" s="2" customFormat="1">
      <c r="A128" s="37"/>
      <c r="B128" s="38"/>
      <c r="C128" s="39"/>
      <c r="D128" s="230" t="s">
        <v>126</v>
      </c>
      <c r="E128" s="39"/>
      <c r="F128" s="231" t="s">
        <v>135</v>
      </c>
      <c r="G128" s="39"/>
      <c r="H128" s="39"/>
      <c r="I128" s="232"/>
      <c r="J128" s="39"/>
      <c r="K128" s="39"/>
      <c r="L128" s="43"/>
      <c r="M128" s="233"/>
      <c r="N128" s="234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126</v>
      </c>
      <c r="AU128" s="16" t="s">
        <v>86</v>
      </c>
    </row>
    <row r="129" s="2" customFormat="1">
      <c r="A129" s="37"/>
      <c r="B129" s="38"/>
      <c r="C129" s="39"/>
      <c r="D129" s="235" t="s">
        <v>128</v>
      </c>
      <c r="E129" s="39"/>
      <c r="F129" s="236" t="s">
        <v>136</v>
      </c>
      <c r="G129" s="39"/>
      <c r="H129" s="39"/>
      <c r="I129" s="232"/>
      <c r="J129" s="39"/>
      <c r="K129" s="39"/>
      <c r="L129" s="43"/>
      <c r="M129" s="233"/>
      <c r="N129" s="234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128</v>
      </c>
      <c r="AU129" s="16" t="s">
        <v>86</v>
      </c>
    </row>
    <row r="130" s="2" customFormat="1" ht="24.15" customHeight="1">
      <c r="A130" s="37"/>
      <c r="B130" s="38"/>
      <c r="C130" s="217" t="s">
        <v>137</v>
      </c>
      <c r="D130" s="217" t="s">
        <v>119</v>
      </c>
      <c r="E130" s="218" t="s">
        <v>138</v>
      </c>
      <c r="F130" s="219" t="s">
        <v>139</v>
      </c>
      <c r="G130" s="220" t="s">
        <v>140</v>
      </c>
      <c r="H130" s="221">
        <v>30</v>
      </c>
      <c r="I130" s="222"/>
      <c r="J130" s="223">
        <f>ROUND(I130*H130,2)</f>
        <v>0</v>
      </c>
      <c r="K130" s="219" t="s">
        <v>123</v>
      </c>
      <c r="L130" s="43"/>
      <c r="M130" s="224" t="s">
        <v>1</v>
      </c>
      <c r="N130" s="225" t="s">
        <v>42</v>
      </c>
      <c r="O130" s="90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124</v>
      </c>
      <c r="AT130" s="228" t="s">
        <v>119</v>
      </c>
      <c r="AU130" s="228" t="s">
        <v>86</v>
      </c>
      <c r="AY130" s="16" t="s">
        <v>117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21</v>
      </c>
      <c r="BK130" s="229">
        <f>ROUND(I130*H130,2)</f>
        <v>0</v>
      </c>
      <c r="BL130" s="16" t="s">
        <v>124</v>
      </c>
      <c r="BM130" s="228" t="s">
        <v>141</v>
      </c>
    </row>
    <row r="131" s="2" customFormat="1">
      <c r="A131" s="37"/>
      <c r="B131" s="38"/>
      <c r="C131" s="39"/>
      <c r="D131" s="230" t="s">
        <v>126</v>
      </c>
      <c r="E131" s="39"/>
      <c r="F131" s="231" t="s">
        <v>142</v>
      </c>
      <c r="G131" s="39"/>
      <c r="H131" s="39"/>
      <c r="I131" s="232"/>
      <c r="J131" s="39"/>
      <c r="K131" s="39"/>
      <c r="L131" s="43"/>
      <c r="M131" s="233"/>
      <c r="N131" s="234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126</v>
      </c>
      <c r="AU131" s="16" t="s">
        <v>86</v>
      </c>
    </row>
    <row r="132" s="2" customFormat="1">
      <c r="A132" s="37"/>
      <c r="B132" s="38"/>
      <c r="C132" s="39"/>
      <c r="D132" s="235" t="s">
        <v>128</v>
      </c>
      <c r="E132" s="39"/>
      <c r="F132" s="236" t="s">
        <v>143</v>
      </c>
      <c r="G132" s="39"/>
      <c r="H132" s="39"/>
      <c r="I132" s="232"/>
      <c r="J132" s="39"/>
      <c r="K132" s="39"/>
      <c r="L132" s="43"/>
      <c r="M132" s="233"/>
      <c r="N132" s="234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128</v>
      </c>
      <c r="AU132" s="16" t="s">
        <v>86</v>
      </c>
    </row>
    <row r="133" s="2" customFormat="1">
      <c r="A133" s="37"/>
      <c r="B133" s="38"/>
      <c r="C133" s="39"/>
      <c r="D133" s="230" t="s">
        <v>130</v>
      </c>
      <c r="E133" s="39"/>
      <c r="F133" s="237" t="s">
        <v>144</v>
      </c>
      <c r="G133" s="39"/>
      <c r="H133" s="39"/>
      <c r="I133" s="232"/>
      <c r="J133" s="39"/>
      <c r="K133" s="39"/>
      <c r="L133" s="43"/>
      <c r="M133" s="233"/>
      <c r="N133" s="234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130</v>
      </c>
      <c r="AU133" s="16" t="s">
        <v>86</v>
      </c>
    </row>
    <row r="134" s="2" customFormat="1" ht="24.15" customHeight="1">
      <c r="A134" s="37"/>
      <c r="B134" s="38"/>
      <c r="C134" s="217" t="s">
        <v>124</v>
      </c>
      <c r="D134" s="217" t="s">
        <v>119</v>
      </c>
      <c r="E134" s="218" t="s">
        <v>145</v>
      </c>
      <c r="F134" s="219" t="s">
        <v>146</v>
      </c>
      <c r="G134" s="220" t="s">
        <v>140</v>
      </c>
      <c r="H134" s="221">
        <v>10</v>
      </c>
      <c r="I134" s="222"/>
      <c r="J134" s="223">
        <f>ROUND(I134*H134,2)</f>
        <v>0</v>
      </c>
      <c r="K134" s="219" t="s">
        <v>123</v>
      </c>
      <c r="L134" s="43"/>
      <c r="M134" s="224" t="s">
        <v>1</v>
      </c>
      <c r="N134" s="225" t="s">
        <v>42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124</v>
      </c>
      <c r="AT134" s="228" t="s">
        <v>119</v>
      </c>
      <c r="AU134" s="228" t="s">
        <v>86</v>
      </c>
      <c r="AY134" s="16" t="s">
        <v>117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21</v>
      </c>
      <c r="BK134" s="229">
        <f>ROUND(I134*H134,2)</f>
        <v>0</v>
      </c>
      <c r="BL134" s="16" t="s">
        <v>124</v>
      </c>
      <c r="BM134" s="228" t="s">
        <v>147</v>
      </c>
    </row>
    <row r="135" s="2" customFormat="1">
      <c r="A135" s="37"/>
      <c r="B135" s="38"/>
      <c r="C135" s="39"/>
      <c r="D135" s="230" t="s">
        <v>126</v>
      </c>
      <c r="E135" s="39"/>
      <c r="F135" s="231" t="s">
        <v>148</v>
      </c>
      <c r="G135" s="39"/>
      <c r="H135" s="39"/>
      <c r="I135" s="232"/>
      <c r="J135" s="39"/>
      <c r="K135" s="39"/>
      <c r="L135" s="43"/>
      <c r="M135" s="233"/>
      <c r="N135" s="234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126</v>
      </c>
      <c r="AU135" s="16" t="s">
        <v>86</v>
      </c>
    </row>
    <row r="136" s="2" customFormat="1">
      <c r="A136" s="37"/>
      <c r="B136" s="38"/>
      <c r="C136" s="39"/>
      <c r="D136" s="235" t="s">
        <v>128</v>
      </c>
      <c r="E136" s="39"/>
      <c r="F136" s="236" t="s">
        <v>149</v>
      </c>
      <c r="G136" s="39"/>
      <c r="H136" s="39"/>
      <c r="I136" s="232"/>
      <c r="J136" s="39"/>
      <c r="K136" s="39"/>
      <c r="L136" s="43"/>
      <c r="M136" s="233"/>
      <c r="N136" s="23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128</v>
      </c>
      <c r="AU136" s="16" t="s">
        <v>86</v>
      </c>
    </row>
    <row r="137" s="2" customFormat="1" ht="24.15" customHeight="1">
      <c r="A137" s="37"/>
      <c r="B137" s="38"/>
      <c r="C137" s="217" t="s">
        <v>150</v>
      </c>
      <c r="D137" s="217" t="s">
        <v>119</v>
      </c>
      <c r="E137" s="218" t="s">
        <v>151</v>
      </c>
      <c r="F137" s="219" t="s">
        <v>152</v>
      </c>
      <c r="G137" s="220" t="s">
        <v>122</v>
      </c>
      <c r="H137" s="221">
        <v>28500</v>
      </c>
      <c r="I137" s="222"/>
      <c r="J137" s="223">
        <f>ROUND(I137*H137,2)</f>
        <v>0</v>
      </c>
      <c r="K137" s="219" t="s">
        <v>123</v>
      </c>
      <c r="L137" s="43"/>
      <c r="M137" s="224" t="s">
        <v>1</v>
      </c>
      <c r="N137" s="225" t="s">
        <v>42</v>
      </c>
      <c r="O137" s="90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124</v>
      </c>
      <c r="AT137" s="228" t="s">
        <v>119</v>
      </c>
      <c r="AU137" s="228" t="s">
        <v>86</v>
      </c>
      <c r="AY137" s="16" t="s">
        <v>117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21</v>
      </c>
      <c r="BK137" s="229">
        <f>ROUND(I137*H137,2)</f>
        <v>0</v>
      </c>
      <c r="BL137" s="16" t="s">
        <v>124</v>
      </c>
      <c r="BM137" s="228" t="s">
        <v>153</v>
      </c>
    </row>
    <row r="138" s="2" customFormat="1">
      <c r="A138" s="37"/>
      <c r="B138" s="38"/>
      <c r="C138" s="39"/>
      <c r="D138" s="230" t="s">
        <v>126</v>
      </c>
      <c r="E138" s="39"/>
      <c r="F138" s="231" t="s">
        <v>154</v>
      </c>
      <c r="G138" s="39"/>
      <c r="H138" s="39"/>
      <c r="I138" s="232"/>
      <c r="J138" s="39"/>
      <c r="K138" s="39"/>
      <c r="L138" s="43"/>
      <c r="M138" s="233"/>
      <c r="N138" s="234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126</v>
      </c>
      <c r="AU138" s="16" t="s">
        <v>86</v>
      </c>
    </row>
    <row r="139" s="2" customFormat="1">
      <c r="A139" s="37"/>
      <c r="B139" s="38"/>
      <c r="C139" s="39"/>
      <c r="D139" s="235" t="s">
        <v>128</v>
      </c>
      <c r="E139" s="39"/>
      <c r="F139" s="236" t="s">
        <v>155</v>
      </c>
      <c r="G139" s="39"/>
      <c r="H139" s="39"/>
      <c r="I139" s="232"/>
      <c r="J139" s="39"/>
      <c r="K139" s="39"/>
      <c r="L139" s="43"/>
      <c r="M139" s="233"/>
      <c r="N139" s="23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128</v>
      </c>
      <c r="AU139" s="16" t="s">
        <v>86</v>
      </c>
    </row>
    <row r="140" s="13" customFormat="1">
      <c r="A140" s="13"/>
      <c r="B140" s="238"/>
      <c r="C140" s="239"/>
      <c r="D140" s="230" t="s">
        <v>156</v>
      </c>
      <c r="E140" s="240" t="s">
        <v>1</v>
      </c>
      <c r="F140" s="241" t="s">
        <v>157</v>
      </c>
      <c r="G140" s="239"/>
      <c r="H140" s="242">
        <v>28500</v>
      </c>
      <c r="I140" s="243"/>
      <c r="J140" s="239"/>
      <c r="K140" s="239"/>
      <c r="L140" s="244"/>
      <c r="M140" s="245"/>
      <c r="N140" s="246"/>
      <c r="O140" s="246"/>
      <c r="P140" s="246"/>
      <c r="Q140" s="246"/>
      <c r="R140" s="246"/>
      <c r="S140" s="246"/>
      <c r="T140" s="24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8" t="s">
        <v>156</v>
      </c>
      <c r="AU140" s="248" t="s">
        <v>86</v>
      </c>
      <c r="AV140" s="13" t="s">
        <v>86</v>
      </c>
      <c r="AW140" s="13" t="s">
        <v>34</v>
      </c>
      <c r="AX140" s="13" t="s">
        <v>21</v>
      </c>
      <c r="AY140" s="248" t="s">
        <v>117</v>
      </c>
    </row>
    <row r="141" s="2" customFormat="1" ht="16.5" customHeight="1">
      <c r="A141" s="37"/>
      <c r="B141" s="38"/>
      <c r="C141" s="217" t="s">
        <v>158</v>
      </c>
      <c r="D141" s="217" t="s">
        <v>119</v>
      </c>
      <c r="E141" s="218" t="s">
        <v>159</v>
      </c>
      <c r="F141" s="219" t="s">
        <v>160</v>
      </c>
      <c r="G141" s="220" t="s">
        <v>140</v>
      </c>
      <c r="H141" s="221">
        <v>10</v>
      </c>
      <c r="I141" s="222"/>
      <c r="J141" s="223">
        <f>ROUND(I141*H141,2)</f>
        <v>0</v>
      </c>
      <c r="K141" s="219" t="s">
        <v>123</v>
      </c>
      <c r="L141" s="43"/>
      <c r="M141" s="224" t="s">
        <v>1</v>
      </c>
      <c r="N141" s="225" t="s">
        <v>42</v>
      </c>
      <c r="O141" s="90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124</v>
      </c>
      <c r="AT141" s="228" t="s">
        <v>119</v>
      </c>
      <c r="AU141" s="228" t="s">
        <v>86</v>
      </c>
      <c r="AY141" s="16" t="s">
        <v>117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21</v>
      </c>
      <c r="BK141" s="229">
        <f>ROUND(I141*H141,2)</f>
        <v>0</v>
      </c>
      <c r="BL141" s="16" t="s">
        <v>124</v>
      </c>
      <c r="BM141" s="228" t="s">
        <v>161</v>
      </c>
    </row>
    <row r="142" s="2" customFormat="1">
      <c r="A142" s="37"/>
      <c r="B142" s="38"/>
      <c r="C142" s="39"/>
      <c r="D142" s="230" t="s">
        <v>126</v>
      </c>
      <c r="E142" s="39"/>
      <c r="F142" s="231" t="s">
        <v>162</v>
      </c>
      <c r="G142" s="39"/>
      <c r="H142" s="39"/>
      <c r="I142" s="232"/>
      <c r="J142" s="39"/>
      <c r="K142" s="39"/>
      <c r="L142" s="43"/>
      <c r="M142" s="233"/>
      <c r="N142" s="234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126</v>
      </c>
      <c r="AU142" s="16" t="s">
        <v>86</v>
      </c>
    </row>
    <row r="143" s="2" customFormat="1">
      <c r="A143" s="37"/>
      <c r="B143" s="38"/>
      <c r="C143" s="39"/>
      <c r="D143" s="235" t="s">
        <v>128</v>
      </c>
      <c r="E143" s="39"/>
      <c r="F143" s="236" t="s">
        <v>163</v>
      </c>
      <c r="G143" s="39"/>
      <c r="H143" s="39"/>
      <c r="I143" s="232"/>
      <c r="J143" s="39"/>
      <c r="K143" s="39"/>
      <c r="L143" s="43"/>
      <c r="M143" s="233"/>
      <c r="N143" s="234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128</v>
      </c>
      <c r="AU143" s="16" t="s">
        <v>86</v>
      </c>
    </row>
    <row r="144" s="2" customFormat="1" ht="16.5" customHeight="1">
      <c r="A144" s="37"/>
      <c r="B144" s="38"/>
      <c r="C144" s="217" t="s">
        <v>164</v>
      </c>
      <c r="D144" s="217" t="s">
        <v>119</v>
      </c>
      <c r="E144" s="218" t="s">
        <v>165</v>
      </c>
      <c r="F144" s="219" t="s">
        <v>166</v>
      </c>
      <c r="G144" s="220" t="s">
        <v>140</v>
      </c>
      <c r="H144" s="221">
        <v>5</v>
      </c>
      <c r="I144" s="222"/>
      <c r="J144" s="223">
        <f>ROUND(I144*H144,2)</f>
        <v>0</v>
      </c>
      <c r="K144" s="219" t="s">
        <v>123</v>
      </c>
      <c r="L144" s="43"/>
      <c r="M144" s="224" t="s">
        <v>1</v>
      </c>
      <c r="N144" s="225" t="s">
        <v>42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124</v>
      </c>
      <c r="AT144" s="228" t="s">
        <v>119</v>
      </c>
      <c r="AU144" s="228" t="s">
        <v>86</v>
      </c>
      <c r="AY144" s="16" t="s">
        <v>117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21</v>
      </c>
      <c r="BK144" s="229">
        <f>ROUND(I144*H144,2)</f>
        <v>0</v>
      </c>
      <c r="BL144" s="16" t="s">
        <v>124</v>
      </c>
      <c r="BM144" s="228" t="s">
        <v>167</v>
      </c>
    </row>
    <row r="145" s="2" customFormat="1">
      <c r="A145" s="37"/>
      <c r="B145" s="38"/>
      <c r="C145" s="39"/>
      <c r="D145" s="230" t="s">
        <v>126</v>
      </c>
      <c r="E145" s="39"/>
      <c r="F145" s="231" t="s">
        <v>168</v>
      </c>
      <c r="G145" s="39"/>
      <c r="H145" s="39"/>
      <c r="I145" s="232"/>
      <c r="J145" s="39"/>
      <c r="K145" s="39"/>
      <c r="L145" s="43"/>
      <c r="M145" s="233"/>
      <c r="N145" s="23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126</v>
      </c>
      <c r="AU145" s="16" t="s">
        <v>86</v>
      </c>
    </row>
    <row r="146" s="2" customFormat="1">
      <c r="A146" s="37"/>
      <c r="B146" s="38"/>
      <c r="C146" s="39"/>
      <c r="D146" s="235" t="s">
        <v>128</v>
      </c>
      <c r="E146" s="39"/>
      <c r="F146" s="236" t="s">
        <v>169</v>
      </c>
      <c r="G146" s="39"/>
      <c r="H146" s="39"/>
      <c r="I146" s="232"/>
      <c r="J146" s="39"/>
      <c r="K146" s="39"/>
      <c r="L146" s="43"/>
      <c r="M146" s="233"/>
      <c r="N146" s="234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128</v>
      </c>
      <c r="AU146" s="16" t="s">
        <v>86</v>
      </c>
    </row>
    <row r="147" s="2" customFormat="1" ht="24.15" customHeight="1">
      <c r="A147" s="37"/>
      <c r="B147" s="38"/>
      <c r="C147" s="217" t="s">
        <v>170</v>
      </c>
      <c r="D147" s="217" t="s">
        <v>119</v>
      </c>
      <c r="E147" s="218" t="s">
        <v>171</v>
      </c>
      <c r="F147" s="219" t="s">
        <v>172</v>
      </c>
      <c r="G147" s="220" t="s">
        <v>173</v>
      </c>
      <c r="H147" s="221">
        <v>40</v>
      </c>
      <c r="I147" s="222"/>
      <c r="J147" s="223">
        <f>ROUND(I147*H147,2)</f>
        <v>0</v>
      </c>
      <c r="K147" s="219" t="s">
        <v>123</v>
      </c>
      <c r="L147" s="43"/>
      <c r="M147" s="224" t="s">
        <v>1</v>
      </c>
      <c r="N147" s="225" t="s">
        <v>42</v>
      </c>
      <c r="O147" s="90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124</v>
      </c>
      <c r="AT147" s="228" t="s">
        <v>119</v>
      </c>
      <c r="AU147" s="228" t="s">
        <v>86</v>
      </c>
      <c r="AY147" s="16" t="s">
        <v>117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21</v>
      </c>
      <c r="BK147" s="229">
        <f>ROUND(I147*H147,2)</f>
        <v>0</v>
      </c>
      <c r="BL147" s="16" t="s">
        <v>124</v>
      </c>
      <c r="BM147" s="228" t="s">
        <v>174</v>
      </c>
    </row>
    <row r="148" s="2" customFormat="1">
      <c r="A148" s="37"/>
      <c r="B148" s="38"/>
      <c r="C148" s="39"/>
      <c r="D148" s="230" t="s">
        <v>126</v>
      </c>
      <c r="E148" s="39"/>
      <c r="F148" s="231" t="s">
        <v>175</v>
      </c>
      <c r="G148" s="39"/>
      <c r="H148" s="39"/>
      <c r="I148" s="232"/>
      <c r="J148" s="39"/>
      <c r="K148" s="39"/>
      <c r="L148" s="43"/>
      <c r="M148" s="233"/>
      <c r="N148" s="234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126</v>
      </c>
      <c r="AU148" s="16" t="s">
        <v>86</v>
      </c>
    </row>
    <row r="149" s="2" customFormat="1">
      <c r="A149" s="37"/>
      <c r="B149" s="38"/>
      <c r="C149" s="39"/>
      <c r="D149" s="235" t="s">
        <v>128</v>
      </c>
      <c r="E149" s="39"/>
      <c r="F149" s="236" t="s">
        <v>176</v>
      </c>
      <c r="G149" s="39"/>
      <c r="H149" s="39"/>
      <c r="I149" s="232"/>
      <c r="J149" s="39"/>
      <c r="K149" s="39"/>
      <c r="L149" s="43"/>
      <c r="M149" s="233"/>
      <c r="N149" s="234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128</v>
      </c>
      <c r="AU149" s="16" t="s">
        <v>86</v>
      </c>
    </row>
    <row r="150" s="2" customFormat="1">
      <c r="A150" s="37"/>
      <c r="B150" s="38"/>
      <c r="C150" s="39"/>
      <c r="D150" s="230" t="s">
        <v>177</v>
      </c>
      <c r="E150" s="39"/>
      <c r="F150" s="237" t="s">
        <v>178</v>
      </c>
      <c r="G150" s="39"/>
      <c r="H150" s="39"/>
      <c r="I150" s="232"/>
      <c r="J150" s="39"/>
      <c r="K150" s="39"/>
      <c r="L150" s="43"/>
      <c r="M150" s="233"/>
      <c r="N150" s="234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177</v>
      </c>
      <c r="AU150" s="16" t="s">
        <v>86</v>
      </c>
    </row>
    <row r="151" s="2" customFormat="1" ht="24.15" customHeight="1">
      <c r="A151" s="37"/>
      <c r="B151" s="38"/>
      <c r="C151" s="217" t="s">
        <v>179</v>
      </c>
      <c r="D151" s="217" t="s">
        <v>119</v>
      </c>
      <c r="E151" s="218" t="s">
        <v>180</v>
      </c>
      <c r="F151" s="219" t="s">
        <v>181</v>
      </c>
      <c r="G151" s="220" t="s">
        <v>173</v>
      </c>
      <c r="H151" s="221">
        <v>20</v>
      </c>
      <c r="I151" s="222"/>
      <c r="J151" s="223">
        <f>ROUND(I151*H151,2)</f>
        <v>0</v>
      </c>
      <c r="K151" s="219" t="s">
        <v>123</v>
      </c>
      <c r="L151" s="43"/>
      <c r="M151" s="224" t="s">
        <v>1</v>
      </c>
      <c r="N151" s="225" t="s">
        <v>42</v>
      </c>
      <c r="O151" s="90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124</v>
      </c>
      <c r="AT151" s="228" t="s">
        <v>119</v>
      </c>
      <c r="AU151" s="228" t="s">
        <v>86</v>
      </c>
      <c r="AY151" s="16" t="s">
        <v>117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21</v>
      </c>
      <c r="BK151" s="229">
        <f>ROUND(I151*H151,2)</f>
        <v>0</v>
      </c>
      <c r="BL151" s="16" t="s">
        <v>124</v>
      </c>
      <c r="BM151" s="228" t="s">
        <v>182</v>
      </c>
    </row>
    <row r="152" s="2" customFormat="1">
      <c r="A152" s="37"/>
      <c r="B152" s="38"/>
      <c r="C152" s="39"/>
      <c r="D152" s="230" t="s">
        <v>126</v>
      </c>
      <c r="E152" s="39"/>
      <c r="F152" s="231" t="s">
        <v>183</v>
      </c>
      <c r="G152" s="39"/>
      <c r="H152" s="39"/>
      <c r="I152" s="232"/>
      <c r="J152" s="39"/>
      <c r="K152" s="39"/>
      <c r="L152" s="43"/>
      <c r="M152" s="233"/>
      <c r="N152" s="234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126</v>
      </c>
      <c r="AU152" s="16" t="s">
        <v>86</v>
      </c>
    </row>
    <row r="153" s="2" customFormat="1">
      <c r="A153" s="37"/>
      <c r="B153" s="38"/>
      <c r="C153" s="39"/>
      <c r="D153" s="235" t="s">
        <v>128</v>
      </c>
      <c r="E153" s="39"/>
      <c r="F153" s="236" t="s">
        <v>184</v>
      </c>
      <c r="G153" s="39"/>
      <c r="H153" s="39"/>
      <c r="I153" s="232"/>
      <c r="J153" s="39"/>
      <c r="K153" s="39"/>
      <c r="L153" s="43"/>
      <c r="M153" s="233"/>
      <c r="N153" s="234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128</v>
      </c>
      <c r="AU153" s="16" t="s">
        <v>86</v>
      </c>
    </row>
    <row r="154" s="2" customFormat="1">
      <c r="A154" s="37"/>
      <c r="B154" s="38"/>
      <c r="C154" s="39"/>
      <c r="D154" s="230" t="s">
        <v>177</v>
      </c>
      <c r="E154" s="39"/>
      <c r="F154" s="237" t="s">
        <v>185</v>
      </c>
      <c r="G154" s="39"/>
      <c r="H154" s="39"/>
      <c r="I154" s="232"/>
      <c r="J154" s="39"/>
      <c r="K154" s="39"/>
      <c r="L154" s="43"/>
      <c r="M154" s="233"/>
      <c r="N154" s="234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177</v>
      </c>
      <c r="AU154" s="16" t="s">
        <v>86</v>
      </c>
    </row>
    <row r="155" s="2" customFormat="1" ht="16.5" customHeight="1">
      <c r="A155" s="37"/>
      <c r="B155" s="38"/>
      <c r="C155" s="217" t="s">
        <v>26</v>
      </c>
      <c r="D155" s="217" t="s">
        <v>119</v>
      </c>
      <c r="E155" s="218" t="s">
        <v>186</v>
      </c>
      <c r="F155" s="219" t="s">
        <v>187</v>
      </c>
      <c r="G155" s="220" t="s">
        <v>173</v>
      </c>
      <c r="H155" s="221">
        <v>40</v>
      </c>
      <c r="I155" s="222"/>
      <c r="J155" s="223">
        <f>ROUND(I155*H155,2)</f>
        <v>0</v>
      </c>
      <c r="K155" s="219" t="s">
        <v>123</v>
      </c>
      <c r="L155" s="43"/>
      <c r="M155" s="224" t="s">
        <v>1</v>
      </c>
      <c r="N155" s="225" t="s">
        <v>42</v>
      </c>
      <c r="O155" s="90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124</v>
      </c>
      <c r="AT155" s="228" t="s">
        <v>119</v>
      </c>
      <c r="AU155" s="228" t="s">
        <v>86</v>
      </c>
      <c r="AY155" s="16" t="s">
        <v>117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21</v>
      </c>
      <c r="BK155" s="229">
        <f>ROUND(I155*H155,2)</f>
        <v>0</v>
      </c>
      <c r="BL155" s="16" t="s">
        <v>124</v>
      </c>
      <c r="BM155" s="228" t="s">
        <v>188</v>
      </c>
    </row>
    <row r="156" s="2" customFormat="1">
      <c r="A156" s="37"/>
      <c r="B156" s="38"/>
      <c r="C156" s="39"/>
      <c r="D156" s="230" t="s">
        <v>126</v>
      </c>
      <c r="E156" s="39"/>
      <c r="F156" s="231" t="s">
        <v>189</v>
      </c>
      <c r="G156" s="39"/>
      <c r="H156" s="39"/>
      <c r="I156" s="232"/>
      <c r="J156" s="39"/>
      <c r="K156" s="39"/>
      <c r="L156" s="43"/>
      <c r="M156" s="233"/>
      <c r="N156" s="234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126</v>
      </c>
      <c r="AU156" s="16" t="s">
        <v>86</v>
      </c>
    </row>
    <row r="157" s="2" customFormat="1">
      <c r="A157" s="37"/>
      <c r="B157" s="38"/>
      <c r="C157" s="39"/>
      <c r="D157" s="235" t="s">
        <v>128</v>
      </c>
      <c r="E157" s="39"/>
      <c r="F157" s="236" t="s">
        <v>190</v>
      </c>
      <c r="G157" s="39"/>
      <c r="H157" s="39"/>
      <c r="I157" s="232"/>
      <c r="J157" s="39"/>
      <c r="K157" s="39"/>
      <c r="L157" s="43"/>
      <c r="M157" s="233"/>
      <c r="N157" s="234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128</v>
      </c>
      <c r="AU157" s="16" t="s">
        <v>86</v>
      </c>
    </row>
    <row r="158" s="2" customFormat="1">
      <c r="A158" s="37"/>
      <c r="B158" s="38"/>
      <c r="C158" s="39"/>
      <c r="D158" s="230" t="s">
        <v>177</v>
      </c>
      <c r="E158" s="39"/>
      <c r="F158" s="237" t="s">
        <v>178</v>
      </c>
      <c r="G158" s="39"/>
      <c r="H158" s="39"/>
      <c r="I158" s="232"/>
      <c r="J158" s="39"/>
      <c r="K158" s="39"/>
      <c r="L158" s="43"/>
      <c r="M158" s="233"/>
      <c r="N158" s="234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177</v>
      </c>
      <c r="AU158" s="16" t="s">
        <v>86</v>
      </c>
    </row>
    <row r="159" s="2" customFormat="1" ht="16.5" customHeight="1">
      <c r="A159" s="37"/>
      <c r="B159" s="38"/>
      <c r="C159" s="217" t="s">
        <v>191</v>
      </c>
      <c r="D159" s="217" t="s">
        <v>119</v>
      </c>
      <c r="E159" s="218" t="s">
        <v>192</v>
      </c>
      <c r="F159" s="219" t="s">
        <v>193</v>
      </c>
      <c r="G159" s="220" t="s">
        <v>173</v>
      </c>
      <c r="H159" s="221">
        <v>35</v>
      </c>
      <c r="I159" s="222"/>
      <c r="J159" s="223">
        <f>ROUND(I159*H159,2)</f>
        <v>0</v>
      </c>
      <c r="K159" s="219" t="s">
        <v>123</v>
      </c>
      <c r="L159" s="43"/>
      <c r="M159" s="224" t="s">
        <v>1</v>
      </c>
      <c r="N159" s="225" t="s">
        <v>42</v>
      </c>
      <c r="O159" s="90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124</v>
      </c>
      <c r="AT159" s="228" t="s">
        <v>119</v>
      </c>
      <c r="AU159" s="228" t="s">
        <v>86</v>
      </c>
      <c r="AY159" s="16" t="s">
        <v>117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21</v>
      </c>
      <c r="BK159" s="229">
        <f>ROUND(I159*H159,2)</f>
        <v>0</v>
      </c>
      <c r="BL159" s="16" t="s">
        <v>124</v>
      </c>
      <c r="BM159" s="228" t="s">
        <v>194</v>
      </c>
    </row>
    <row r="160" s="2" customFormat="1">
      <c r="A160" s="37"/>
      <c r="B160" s="38"/>
      <c r="C160" s="39"/>
      <c r="D160" s="230" t="s">
        <v>126</v>
      </c>
      <c r="E160" s="39"/>
      <c r="F160" s="231" t="s">
        <v>195</v>
      </c>
      <c r="G160" s="39"/>
      <c r="H160" s="39"/>
      <c r="I160" s="232"/>
      <c r="J160" s="39"/>
      <c r="K160" s="39"/>
      <c r="L160" s="43"/>
      <c r="M160" s="233"/>
      <c r="N160" s="234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126</v>
      </c>
      <c r="AU160" s="16" t="s">
        <v>86</v>
      </c>
    </row>
    <row r="161" s="2" customFormat="1">
      <c r="A161" s="37"/>
      <c r="B161" s="38"/>
      <c r="C161" s="39"/>
      <c r="D161" s="235" t="s">
        <v>128</v>
      </c>
      <c r="E161" s="39"/>
      <c r="F161" s="236" t="s">
        <v>196</v>
      </c>
      <c r="G161" s="39"/>
      <c r="H161" s="39"/>
      <c r="I161" s="232"/>
      <c r="J161" s="39"/>
      <c r="K161" s="39"/>
      <c r="L161" s="43"/>
      <c r="M161" s="233"/>
      <c r="N161" s="234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128</v>
      </c>
      <c r="AU161" s="16" t="s">
        <v>86</v>
      </c>
    </row>
    <row r="162" s="2" customFormat="1">
      <c r="A162" s="37"/>
      <c r="B162" s="38"/>
      <c r="C162" s="39"/>
      <c r="D162" s="230" t="s">
        <v>177</v>
      </c>
      <c r="E162" s="39"/>
      <c r="F162" s="237" t="s">
        <v>185</v>
      </c>
      <c r="G162" s="39"/>
      <c r="H162" s="39"/>
      <c r="I162" s="232"/>
      <c r="J162" s="39"/>
      <c r="K162" s="39"/>
      <c r="L162" s="43"/>
      <c r="M162" s="233"/>
      <c r="N162" s="234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177</v>
      </c>
      <c r="AU162" s="16" t="s">
        <v>86</v>
      </c>
    </row>
    <row r="163" s="12" customFormat="1" ht="22.8" customHeight="1">
      <c r="A163" s="12"/>
      <c r="B163" s="201"/>
      <c r="C163" s="202"/>
      <c r="D163" s="203" t="s">
        <v>76</v>
      </c>
      <c r="E163" s="215" t="s">
        <v>179</v>
      </c>
      <c r="F163" s="215" t="s">
        <v>197</v>
      </c>
      <c r="G163" s="202"/>
      <c r="H163" s="202"/>
      <c r="I163" s="205"/>
      <c r="J163" s="216">
        <f>BK163</f>
        <v>0</v>
      </c>
      <c r="K163" s="202"/>
      <c r="L163" s="207"/>
      <c r="M163" s="208"/>
      <c r="N163" s="209"/>
      <c r="O163" s="209"/>
      <c r="P163" s="210">
        <f>SUM(P164:P222)</f>
        <v>0</v>
      </c>
      <c r="Q163" s="209"/>
      <c r="R163" s="210">
        <f>SUM(R164:R222)</f>
        <v>0.00034627279999999996</v>
      </c>
      <c r="S163" s="209"/>
      <c r="T163" s="211">
        <f>SUM(T164:T222)</f>
        <v>412.73000000000002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2" t="s">
        <v>21</v>
      </c>
      <c r="AT163" s="213" t="s">
        <v>76</v>
      </c>
      <c r="AU163" s="213" t="s">
        <v>21</v>
      </c>
      <c r="AY163" s="212" t="s">
        <v>117</v>
      </c>
      <c r="BK163" s="214">
        <f>SUM(BK164:BK222)</f>
        <v>0</v>
      </c>
    </row>
    <row r="164" s="2" customFormat="1" ht="24.15" customHeight="1">
      <c r="A164" s="37"/>
      <c r="B164" s="38"/>
      <c r="C164" s="217" t="s">
        <v>198</v>
      </c>
      <c r="D164" s="217" t="s">
        <v>119</v>
      </c>
      <c r="E164" s="218" t="s">
        <v>199</v>
      </c>
      <c r="F164" s="219" t="s">
        <v>200</v>
      </c>
      <c r="G164" s="220" t="s">
        <v>122</v>
      </c>
      <c r="H164" s="221">
        <v>600</v>
      </c>
      <c r="I164" s="222"/>
      <c r="J164" s="223">
        <f>ROUND(I164*H164,2)</f>
        <v>0</v>
      </c>
      <c r="K164" s="219" t="s">
        <v>123</v>
      </c>
      <c r="L164" s="43"/>
      <c r="M164" s="224" t="s">
        <v>1</v>
      </c>
      <c r="N164" s="225" t="s">
        <v>42</v>
      </c>
      <c r="O164" s="90"/>
      <c r="P164" s="226">
        <f>O164*H164</f>
        <v>0</v>
      </c>
      <c r="Q164" s="226">
        <v>0</v>
      </c>
      <c r="R164" s="226">
        <f>Q164*H164</f>
        <v>0</v>
      </c>
      <c r="S164" s="226">
        <v>0.00029999999999999997</v>
      </c>
      <c r="T164" s="227">
        <f>S164*H164</f>
        <v>0.17999999999999999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8" t="s">
        <v>124</v>
      </c>
      <c r="AT164" s="228" t="s">
        <v>119</v>
      </c>
      <c r="AU164" s="228" t="s">
        <v>86</v>
      </c>
      <c r="AY164" s="16" t="s">
        <v>117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6" t="s">
        <v>21</v>
      </c>
      <c r="BK164" s="229">
        <f>ROUND(I164*H164,2)</f>
        <v>0</v>
      </c>
      <c r="BL164" s="16" t="s">
        <v>124</v>
      </c>
      <c r="BM164" s="228" t="s">
        <v>201</v>
      </c>
    </row>
    <row r="165" s="2" customFormat="1">
      <c r="A165" s="37"/>
      <c r="B165" s="38"/>
      <c r="C165" s="39"/>
      <c r="D165" s="230" t="s">
        <v>126</v>
      </c>
      <c r="E165" s="39"/>
      <c r="F165" s="231" t="s">
        <v>202</v>
      </c>
      <c r="G165" s="39"/>
      <c r="H165" s="39"/>
      <c r="I165" s="232"/>
      <c r="J165" s="39"/>
      <c r="K165" s="39"/>
      <c r="L165" s="43"/>
      <c r="M165" s="233"/>
      <c r="N165" s="234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126</v>
      </c>
      <c r="AU165" s="16" t="s">
        <v>86</v>
      </c>
    </row>
    <row r="166" s="2" customFormat="1">
      <c r="A166" s="37"/>
      <c r="B166" s="38"/>
      <c r="C166" s="39"/>
      <c r="D166" s="235" t="s">
        <v>128</v>
      </c>
      <c r="E166" s="39"/>
      <c r="F166" s="236" t="s">
        <v>203</v>
      </c>
      <c r="G166" s="39"/>
      <c r="H166" s="39"/>
      <c r="I166" s="232"/>
      <c r="J166" s="39"/>
      <c r="K166" s="39"/>
      <c r="L166" s="43"/>
      <c r="M166" s="233"/>
      <c r="N166" s="234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128</v>
      </c>
      <c r="AU166" s="16" t="s">
        <v>86</v>
      </c>
    </row>
    <row r="167" s="2" customFormat="1">
      <c r="A167" s="37"/>
      <c r="B167" s="38"/>
      <c r="C167" s="39"/>
      <c r="D167" s="230" t="s">
        <v>130</v>
      </c>
      <c r="E167" s="39"/>
      <c r="F167" s="237" t="s">
        <v>204</v>
      </c>
      <c r="G167" s="39"/>
      <c r="H167" s="39"/>
      <c r="I167" s="232"/>
      <c r="J167" s="39"/>
      <c r="K167" s="39"/>
      <c r="L167" s="43"/>
      <c r="M167" s="233"/>
      <c r="N167" s="234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130</v>
      </c>
      <c r="AU167" s="16" t="s">
        <v>86</v>
      </c>
    </row>
    <row r="168" s="2" customFormat="1" ht="24.15" customHeight="1">
      <c r="A168" s="37"/>
      <c r="B168" s="38"/>
      <c r="C168" s="217" t="s">
        <v>205</v>
      </c>
      <c r="D168" s="217" t="s">
        <v>119</v>
      </c>
      <c r="E168" s="218" t="s">
        <v>206</v>
      </c>
      <c r="F168" s="219" t="s">
        <v>207</v>
      </c>
      <c r="G168" s="220" t="s">
        <v>122</v>
      </c>
      <c r="H168" s="221">
        <v>2000</v>
      </c>
      <c r="I168" s="222"/>
      <c r="J168" s="223">
        <f>ROUND(I168*H168,2)</f>
        <v>0</v>
      </c>
      <c r="K168" s="219" t="s">
        <v>123</v>
      </c>
      <c r="L168" s="43"/>
      <c r="M168" s="224" t="s">
        <v>1</v>
      </c>
      <c r="N168" s="225" t="s">
        <v>42</v>
      </c>
      <c r="O168" s="90"/>
      <c r="P168" s="226">
        <f>O168*H168</f>
        <v>0</v>
      </c>
      <c r="Q168" s="226">
        <v>0</v>
      </c>
      <c r="R168" s="226">
        <f>Q168*H168</f>
        <v>0</v>
      </c>
      <c r="S168" s="226">
        <v>0.00050000000000000001</v>
      </c>
      <c r="T168" s="227">
        <f>S168*H168</f>
        <v>1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8" t="s">
        <v>124</v>
      </c>
      <c r="AT168" s="228" t="s">
        <v>119</v>
      </c>
      <c r="AU168" s="228" t="s">
        <v>86</v>
      </c>
      <c r="AY168" s="16" t="s">
        <v>117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6" t="s">
        <v>21</v>
      </c>
      <c r="BK168" s="229">
        <f>ROUND(I168*H168,2)</f>
        <v>0</v>
      </c>
      <c r="BL168" s="16" t="s">
        <v>124</v>
      </c>
      <c r="BM168" s="228" t="s">
        <v>208</v>
      </c>
    </row>
    <row r="169" s="2" customFormat="1">
      <c r="A169" s="37"/>
      <c r="B169" s="38"/>
      <c r="C169" s="39"/>
      <c r="D169" s="230" t="s">
        <v>126</v>
      </c>
      <c r="E169" s="39"/>
      <c r="F169" s="231" t="s">
        <v>209</v>
      </c>
      <c r="G169" s="39"/>
      <c r="H169" s="39"/>
      <c r="I169" s="232"/>
      <c r="J169" s="39"/>
      <c r="K169" s="39"/>
      <c r="L169" s="43"/>
      <c r="M169" s="233"/>
      <c r="N169" s="234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126</v>
      </c>
      <c r="AU169" s="16" t="s">
        <v>86</v>
      </c>
    </row>
    <row r="170" s="2" customFormat="1">
      <c r="A170" s="37"/>
      <c r="B170" s="38"/>
      <c r="C170" s="39"/>
      <c r="D170" s="235" t="s">
        <v>128</v>
      </c>
      <c r="E170" s="39"/>
      <c r="F170" s="236" t="s">
        <v>210</v>
      </c>
      <c r="G170" s="39"/>
      <c r="H170" s="39"/>
      <c r="I170" s="232"/>
      <c r="J170" s="39"/>
      <c r="K170" s="39"/>
      <c r="L170" s="43"/>
      <c r="M170" s="233"/>
      <c r="N170" s="234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128</v>
      </c>
      <c r="AU170" s="16" t="s">
        <v>86</v>
      </c>
    </row>
    <row r="171" s="2" customFormat="1" ht="24.15" customHeight="1">
      <c r="A171" s="37"/>
      <c r="B171" s="38"/>
      <c r="C171" s="217" t="s">
        <v>211</v>
      </c>
      <c r="D171" s="217" t="s">
        <v>119</v>
      </c>
      <c r="E171" s="218" t="s">
        <v>212</v>
      </c>
      <c r="F171" s="219" t="s">
        <v>213</v>
      </c>
      <c r="G171" s="220" t="s">
        <v>140</v>
      </c>
      <c r="H171" s="221">
        <v>20</v>
      </c>
      <c r="I171" s="222"/>
      <c r="J171" s="223">
        <f>ROUND(I171*H171,2)</f>
        <v>0</v>
      </c>
      <c r="K171" s="219" t="s">
        <v>123</v>
      </c>
      <c r="L171" s="43"/>
      <c r="M171" s="224" t="s">
        <v>1</v>
      </c>
      <c r="N171" s="225" t="s">
        <v>42</v>
      </c>
      <c r="O171" s="90"/>
      <c r="P171" s="226">
        <f>O171*H171</f>
        <v>0</v>
      </c>
      <c r="Q171" s="226">
        <v>2.5000000000000002E-06</v>
      </c>
      <c r="R171" s="226">
        <f>Q171*H171</f>
        <v>5.0000000000000002E-05</v>
      </c>
      <c r="S171" s="226">
        <v>0</v>
      </c>
      <c r="T171" s="22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8" t="s">
        <v>124</v>
      </c>
      <c r="AT171" s="228" t="s">
        <v>119</v>
      </c>
      <c r="AU171" s="228" t="s">
        <v>86</v>
      </c>
      <c r="AY171" s="16" t="s">
        <v>117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6" t="s">
        <v>21</v>
      </c>
      <c r="BK171" s="229">
        <f>ROUND(I171*H171,2)</f>
        <v>0</v>
      </c>
      <c r="BL171" s="16" t="s">
        <v>124</v>
      </c>
      <c r="BM171" s="228" t="s">
        <v>214</v>
      </c>
    </row>
    <row r="172" s="2" customFormat="1">
      <c r="A172" s="37"/>
      <c r="B172" s="38"/>
      <c r="C172" s="39"/>
      <c r="D172" s="230" t="s">
        <v>126</v>
      </c>
      <c r="E172" s="39"/>
      <c r="F172" s="231" t="s">
        <v>215</v>
      </c>
      <c r="G172" s="39"/>
      <c r="H172" s="39"/>
      <c r="I172" s="232"/>
      <c r="J172" s="39"/>
      <c r="K172" s="39"/>
      <c r="L172" s="43"/>
      <c r="M172" s="233"/>
      <c r="N172" s="234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126</v>
      </c>
      <c r="AU172" s="16" t="s">
        <v>86</v>
      </c>
    </row>
    <row r="173" s="2" customFormat="1">
      <c r="A173" s="37"/>
      <c r="B173" s="38"/>
      <c r="C173" s="39"/>
      <c r="D173" s="235" t="s">
        <v>128</v>
      </c>
      <c r="E173" s="39"/>
      <c r="F173" s="236" t="s">
        <v>216</v>
      </c>
      <c r="G173" s="39"/>
      <c r="H173" s="39"/>
      <c r="I173" s="232"/>
      <c r="J173" s="39"/>
      <c r="K173" s="39"/>
      <c r="L173" s="43"/>
      <c r="M173" s="233"/>
      <c r="N173" s="234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128</v>
      </c>
      <c r="AU173" s="16" t="s">
        <v>86</v>
      </c>
    </row>
    <row r="174" s="2" customFormat="1" ht="24.15" customHeight="1">
      <c r="A174" s="37"/>
      <c r="B174" s="38"/>
      <c r="C174" s="217" t="s">
        <v>8</v>
      </c>
      <c r="D174" s="217" t="s">
        <v>119</v>
      </c>
      <c r="E174" s="218" t="s">
        <v>217</v>
      </c>
      <c r="F174" s="219" t="s">
        <v>218</v>
      </c>
      <c r="G174" s="220" t="s">
        <v>140</v>
      </c>
      <c r="H174" s="221">
        <v>53.415999999999997</v>
      </c>
      <c r="I174" s="222"/>
      <c r="J174" s="223">
        <f>ROUND(I174*H174,2)</f>
        <v>0</v>
      </c>
      <c r="K174" s="219" t="s">
        <v>123</v>
      </c>
      <c r="L174" s="43"/>
      <c r="M174" s="224" t="s">
        <v>1</v>
      </c>
      <c r="N174" s="225" t="s">
        <v>42</v>
      </c>
      <c r="O174" s="90"/>
      <c r="P174" s="226">
        <f>O174*H174</f>
        <v>0</v>
      </c>
      <c r="Q174" s="226">
        <v>3.3000000000000002E-06</v>
      </c>
      <c r="R174" s="226">
        <f>Q174*H174</f>
        <v>0.0001762728</v>
      </c>
      <c r="S174" s="226">
        <v>0</v>
      </c>
      <c r="T174" s="22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8" t="s">
        <v>124</v>
      </c>
      <c r="AT174" s="228" t="s">
        <v>119</v>
      </c>
      <c r="AU174" s="228" t="s">
        <v>86</v>
      </c>
      <c r="AY174" s="16" t="s">
        <v>117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6" t="s">
        <v>21</v>
      </c>
      <c r="BK174" s="229">
        <f>ROUND(I174*H174,2)</f>
        <v>0</v>
      </c>
      <c r="BL174" s="16" t="s">
        <v>124</v>
      </c>
      <c r="BM174" s="228" t="s">
        <v>219</v>
      </c>
    </row>
    <row r="175" s="2" customFormat="1">
      <c r="A175" s="37"/>
      <c r="B175" s="38"/>
      <c r="C175" s="39"/>
      <c r="D175" s="230" t="s">
        <v>126</v>
      </c>
      <c r="E175" s="39"/>
      <c r="F175" s="231" t="s">
        <v>220</v>
      </c>
      <c r="G175" s="39"/>
      <c r="H175" s="39"/>
      <c r="I175" s="232"/>
      <c r="J175" s="39"/>
      <c r="K175" s="39"/>
      <c r="L175" s="43"/>
      <c r="M175" s="233"/>
      <c r="N175" s="234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126</v>
      </c>
      <c r="AU175" s="16" t="s">
        <v>86</v>
      </c>
    </row>
    <row r="176" s="2" customFormat="1">
      <c r="A176" s="37"/>
      <c r="B176" s="38"/>
      <c r="C176" s="39"/>
      <c r="D176" s="235" t="s">
        <v>128</v>
      </c>
      <c r="E176" s="39"/>
      <c r="F176" s="236" t="s">
        <v>221</v>
      </c>
      <c r="G176" s="39"/>
      <c r="H176" s="39"/>
      <c r="I176" s="232"/>
      <c r="J176" s="39"/>
      <c r="K176" s="39"/>
      <c r="L176" s="43"/>
      <c r="M176" s="233"/>
      <c r="N176" s="234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128</v>
      </c>
      <c r="AU176" s="16" t="s">
        <v>86</v>
      </c>
    </row>
    <row r="177" s="2" customFormat="1" ht="21.75" customHeight="1">
      <c r="A177" s="37"/>
      <c r="B177" s="38"/>
      <c r="C177" s="217" t="s">
        <v>222</v>
      </c>
      <c r="D177" s="217" t="s">
        <v>119</v>
      </c>
      <c r="E177" s="218" t="s">
        <v>223</v>
      </c>
      <c r="F177" s="219" t="s">
        <v>224</v>
      </c>
      <c r="G177" s="220" t="s">
        <v>122</v>
      </c>
      <c r="H177" s="221">
        <v>300</v>
      </c>
      <c r="I177" s="222"/>
      <c r="J177" s="223">
        <f>ROUND(I177*H177,2)</f>
        <v>0</v>
      </c>
      <c r="K177" s="219" t="s">
        <v>123</v>
      </c>
      <c r="L177" s="43"/>
      <c r="M177" s="224" t="s">
        <v>1</v>
      </c>
      <c r="N177" s="225" t="s">
        <v>42</v>
      </c>
      <c r="O177" s="90"/>
      <c r="P177" s="226">
        <f>O177*H177</f>
        <v>0</v>
      </c>
      <c r="Q177" s="226">
        <v>3.9999999999999998E-07</v>
      </c>
      <c r="R177" s="226">
        <f>Q177*H177</f>
        <v>0.00011999999999999999</v>
      </c>
      <c r="S177" s="226">
        <v>0</v>
      </c>
      <c r="T177" s="22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8" t="s">
        <v>124</v>
      </c>
      <c r="AT177" s="228" t="s">
        <v>119</v>
      </c>
      <c r="AU177" s="228" t="s">
        <v>86</v>
      </c>
      <c r="AY177" s="16" t="s">
        <v>117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6" t="s">
        <v>21</v>
      </c>
      <c r="BK177" s="229">
        <f>ROUND(I177*H177,2)</f>
        <v>0</v>
      </c>
      <c r="BL177" s="16" t="s">
        <v>124</v>
      </c>
      <c r="BM177" s="228" t="s">
        <v>225</v>
      </c>
    </row>
    <row r="178" s="2" customFormat="1">
      <c r="A178" s="37"/>
      <c r="B178" s="38"/>
      <c r="C178" s="39"/>
      <c r="D178" s="230" t="s">
        <v>126</v>
      </c>
      <c r="E178" s="39"/>
      <c r="F178" s="231" t="s">
        <v>224</v>
      </c>
      <c r="G178" s="39"/>
      <c r="H178" s="39"/>
      <c r="I178" s="232"/>
      <c r="J178" s="39"/>
      <c r="K178" s="39"/>
      <c r="L178" s="43"/>
      <c r="M178" s="233"/>
      <c r="N178" s="234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126</v>
      </c>
      <c r="AU178" s="16" t="s">
        <v>86</v>
      </c>
    </row>
    <row r="179" s="2" customFormat="1">
      <c r="A179" s="37"/>
      <c r="B179" s="38"/>
      <c r="C179" s="39"/>
      <c r="D179" s="235" t="s">
        <v>128</v>
      </c>
      <c r="E179" s="39"/>
      <c r="F179" s="236" t="s">
        <v>226</v>
      </c>
      <c r="G179" s="39"/>
      <c r="H179" s="39"/>
      <c r="I179" s="232"/>
      <c r="J179" s="39"/>
      <c r="K179" s="39"/>
      <c r="L179" s="43"/>
      <c r="M179" s="233"/>
      <c r="N179" s="234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128</v>
      </c>
      <c r="AU179" s="16" t="s">
        <v>86</v>
      </c>
    </row>
    <row r="180" s="2" customFormat="1" ht="24.15" customHeight="1">
      <c r="A180" s="37"/>
      <c r="B180" s="38"/>
      <c r="C180" s="217" t="s">
        <v>227</v>
      </c>
      <c r="D180" s="217" t="s">
        <v>119</v>
      </c>
      <c r="E180" s="218" t="s">
        <v>228</v>
      </c>
      <c r="F180" s="219" t="s">
        <v>229</v>
      </c>
      <c r="G180" s="220" t="s">
        <v>173</v>
      </c>
      <c r="H180" s="221">
        <v>200</v>
      </c>
      <c r="I180" s="222"/>
      <c r="J180" s="223">
        <f>ROUND(I180*H180,2)</f>
        <v>0</v>
      </c>
      <c r="K180" s="219" t="s">
        <v>123</v>
      </c>
      <c r="L180" s="43"/>
      <c r="M180" s="224" t="s">
        <v>1</v>
      </c>
      <c r="N180" s="225" t="s">
        <v>42</v>
      </c>
      <c r="O180" s="90"/>
      <c r="P180" s="226">
        <f>O180*H180</f>
        <v>0</v>
      </c>
      <c r="Q180" s="226">
        <v>0</v>
      </c>
      <c r="R180" s="226">
        <f>Q180*H180</f>
        <v>0</v>
      </c>
      <c r="S180" s="226">
        <v>1.8</v>
      </c>
      <c r="T180" s="227">
        <f>S180*H180</f>
        <v>360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8" t="s">
        <v>124</v>
      </c>
      <c r="AT180" s="228" t="s">
        <v>119</v>
      </c>
      <c r="AU180" s="228" t="s">
        <v>86</v>
      </c>
      <c r="AY180" s="16" t="s">
        <v>117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6" t="s">
        <v>21</v>
      </c>
      <c r="BK180" s="229">
        <f>ROUND(I180*H180,2)</f>
        <v>0</v>
      </c>
      <c r="BL180" s="16" t="s">
        <v>124</v>
      </c>
      <c r="BM180" s="228" t="s">
        <v>230</v>
      </c>
    </row>
    <row r="181" s="2" customFormat="1">
      <c r="A181" s="37"/>
      <c r="B181" s="38"/>
      <c r="C181" s="39"/>
      <c r="D181" s="230" t="s">
        <v>126</v>
      </c>
      <c r="E181" s="39"/>
      <c r="F181" s="231" t="s">
        <v>229</v>
      </c>
      <c r="G181" s="39"/>
      <c r="H181" s="39"/>
      <c r="I181" s="232"/>
      <c r="J181" s="39"/>
      <c r="K181" s="39"/>
      <c r="L181" s="43"/>
      <c r="M181" s="233"/>
      <c r="N181" s="234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126</v>
      </c>
      <c r="AU181" s="16" t="s">
        <v>86</v>
      </c>
    </row>
    <row r="182" s="2" customFormat="1">
      <c r="A182" s="37"/>
      <c r="B182" s="38"/>
      <c r="C182" s="39"/>
      <c r="D182" s="235" t="s">
        <v>128</v>
      </c>
      <c r="E182" s="39"/>
      <c r="F182" s="236" t="s">
        <v>231</v>
      </c>
      <c r="G182" s="39"/>
      <c r="H182" s="39"/>
      <c r="I182" s="232"/>
      <c r="J182" s="39"/>
      <c r="K182" s="39"/>
      <c r="L182" s="43"/>
      <c r="M182" s="233"/>
      <c r="N182" s="234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128</v>
      </c>
      <c r="AU182" s="16" t="s">
        <v>86</v>
      </c>
    </row>
    <row r="183" s="2" customFormat="1" ht="24.15" customHeight="1">
      <c r="A183" s="37"/>
      <c r="B183" s="38"/>
      <c r="C183" s="217" t="s">
        <v>232</v>
      </c>
      <c r="D183" s="217" t="s">
        <v>119</v>
      </c>
      <c r="E183" s="218" t="s">
        <v>233</v>
      </c>
      <c r="F183" s="219" t="s">
        <v>234</v>
      </c>
      <c r="G183" s="220" t="s">
        <v>235</v>
      </c>
      <c r="H183" s="221">
        <v>200</v>
      </c>
      <c r="I183" s="222"/>
      <c r="J183" s="223">
        <f>ROUND(I183*H183,2)</f>
        <v>0</v>
      </c>
      <c r="K183" s="219" t="s">
        <v>123</v>
      </c>
      <c r="L183" s="43"/>
      <c r="M183" s="224" t="s">
        <v>1</v>
      </c>
      <c r="N183" s="225" t="s">
        <v>42</v>
      </c>
      <c r="O183" s="90"/>
      <c r="P183" s="226">
        <f>O183*H183</f>
        <v>0</v>
      </c>
      <c r="Q183" s="226">
        <v>0</v>
      </c>
      <c r="R183" s="226">
        <f>Q183*H183</f>
        <v>0</v>
      </c>
      <c r="S183" s="226">
        <v>0.085999999999999993</v>
      </c>
      <c r="T183" s="227">
        <f>S183*H183</f>
        <v>17.199999999999999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8" t="s">
        <v>124</v>
      </c>
      <c r="AT183" s="228" t="s">
        <v>119</v>
      </c>
      <c r="AU183" s="228" t="s">
        <v>86</v>
      </c>
      <c r="AY183" s="16" t="s">
        <v>117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6" t="s">
        <v>21</v>
      </c>
      <c r="BK183" s="229">
        <f>ROUND(I183*H183,2)</f>
        <v>0</v>
      </c>
      <c r="BL183" s="16" t="s">
        <v>124</v>
      </c>
      <c r="BM183" s="228" t="s">
        <v>236</v>
      </c>
    </row>
    <row r="184" s="2" customFormat="1">
      <c r="A184" s="37"/>
      <c r="B184" s="38"/>
      <c r="C184" s="39"/>
      <c r="D184" s="230" t="s">
        <v>126</v>
      </c>
      <c r="E184" s="39"/>
      <c r="F184" s="231" t="s">
        <v>237</v>
      </c>
      <c r="G184" s="39"/>
      <c r="H184" s="39"/>
      <c r="I184" s="232"/>
      <c r="J184" s="39"/>
      <c r="K184" s="39"/>
      <c r="L184" s="43"/>
      <c r="M184" s="233"/>
      <c r="N184" s="234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126</v>
      </c>
      <c r="AU184" s="16" t="s">
        <v>86</v>
      </c>
    </row>
    <row r="185" s="2" customFormat="1">
      <c r="A185" s="37"/>
      <c r="B185" s="38"/>
      <c r="C185" s="39"/>
      <c r="D185" s="235" t="s">
        <v>128</v>
      </c>
      <c r="E185" s="39"/>
      <c r="F185" s="236" t="s">
        <v>238</v>
      </c>
      <c r="G185" s="39"/>
      <c r="H185" s="39"/>
      <c r="I185" s="232"/>
      <c r="J185" s="39"/>
      <c r="K185" s="39"/>
      <c r="L185" s="43"/>
      <c r="M185" s="233"/>
      <c r="N185" s="234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128</v>
      </c>
      <c r="AU185" s="16" t="s">
        <v>86</v>
      </c>
    </row>
    <row r="186" s="2" customFormat="1">
      <c r="A186" s="37"/>
      <c r="B186" s="38"/>
      <c r="C186" s="39"/>
      <c r="D186" s="230" t="s">
        <v>130</v>
      </c>
      <c r="E186" s="39"/>
      <c r="F186" s="237" t="s">
        <v>239</v>
      </c>
      <c r="G186" s="39"/>
      <c r="H186" s="39"/>
      <c r="I186" s="232"/>
      <c r="J186" s="39"/>
      <c r="K186" s="39"/>
      <c r="L186" s="43"/>
      <c r="M186" s="233"/>
      <c r="N186" s="234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130</v>
      </c>
      <c r="AU186" s="16" t="s">
        <v>86</v>
      </c>
    </row>
    <row r="187" s="2" customFormat="1" ht="24.15" customHeight="1">
      <c r="A187" s="37"/>
      <c r="B187" s="38"/>
      <c r="C187" s="217" t="s">
        <v>240</v>
      </c>
      <c r="D187" s="217" t="s">
        <v>119</v>
      </c>
      <c r="E187" s="218" t="s">
        <v>241</v>
      </c>
      <c r="F187" s="219" t="s">
        <v>242</v>
      </c>
      <c r="G187" s="220" t="s">
        <v>235</v>
      </c>
      <c r="H187" s="221">
        <v>30</v>
      </c>
      <c r="I187" s="222"/>
      <c r="J187" s="223">
        <f>ROUND(I187*H187,2)</f>
        <v>0</v>
      </c>
      <c r="K187" s="219" t="s">
        <v>123</v>
      </c>
      <c r="L187" s="43"/>
      <c r="M187" s="224" t="s">
        <v>1</v>
      </c>
      <c r="N187" s="225" t="s">
        <v>42</v>
      </c>
      <c r="O187" s="90"/>
      <c r="P187" s="226">
        <f>O187*H187</f>
        <v>0</v>
      </c>
      <c r="Q187" s="226">
        <v>0</v>
      </c>
      <c r="R187" s="226">
        <f>Q187*H187</f>
        <v>0</v>
      </c>
      <c r="S187" s="226">
        <v>0.17199999999999999</v>
      </c>
      <c r="T187" s="227">
        <f>S187*H187</f>
        <v>5.1599999999999993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8" t="s">
        <v>124</v>
      </c>
      <c r="AT187" s="228" t="s">
        <v>119</v>
      </c>
      <c r="AU187" s="228" t="s">
        <v>86</v>
      </c>
      <c r="AY187" s="16" t="s">
        <v>117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6" t="s">
        <v>21</v>
      </c>
      <c r="BK187" s="229">
        <f>ROUND(I187*H187,2)</f>
        <v>0</v>
      </c>
      <c r="BL187" s="16" t="s">
        <v>124</v>
      </c>
      <c r="BM187" s="228" t="s">
        <v>243</v>
      </c>
    </row>
    <row r="188" s="2" customFormat="1">
      <c r="A188" s="37"/>
      <c r="B188" s="38"/>
      <c r="C188" s="39"/>
      <c r="D188" s="230" t="s">
        <v>126</v>
      </c>
      <c r="E188" s="39"/>
      <c r="F188" s="231" t="s">
        <v>244</v>
      </c>
      <c r="G188" s="39"/>
      <c r="H188" s="39"/>
      <c r="I188" s="232"/>
      <c r="J188" s="39"/>
      <c r="K188" s="39"/>
      <c r="L188" s="43"/>
      <c r="M188" s="233"/>
      <c r="N188" s="234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126</v>
      </c>
      <c r="AU188" s="16" t="s">
        <v>86</v>
      </c>
    </row>
    <row r="189" s="2" customFormat="1">
      <c r="A189" s="37"/>
      <c r="B189" s="38"/>
      <c r="C189" s="39"/>
      <c r="D189" s="235" t="s">
        <v>128</v>
      </c>
      <c r="E189" s="39"/>
      <c r="F189" s="236" t="s">
        <v>245</v>
      </c>
      <c r="G189" s="39"/>
      <c r="H189" s="39"/>
      <c r="I189" s="232"/>
      <c r="J189" s="39"/>
      <c r="K189" s="39"/>
      <c r="L189" s="43"/>
      <c r="M189" s="233"/>
      <c r="N189" s="234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128</v>
      </c>
      <c r="AU189" s="16" t="s">
        <v>86</v>
      </c>
    </row>
    <row r="190" s="2" customFormat="1">
      <c r="A190" s="37"/>
      <c r="B190" s="38"/>
      <c r="C190" s="39"/>
      <c r="D190" s="230" t="s">
        <v>130</v>
      </c>
      <c r="E190" s="39"/>
      <c r="F190" s="237" t="s">
        <v>239</v>
      </c>
      <c r="G190" s="39"/>
      <c r="H190" s="39"/>
      <c r="I190" s="232"/>
      <c r="J190" s="39"/>
      <c r="K190" s="39"/>
      <c r="L190" s="43"/>
      <c r="M190" s="233"/>
      <c r="N190" s="234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130</v>
      </c>
      <c r="AU190" s="16" t="s">
        <v>86</v>
      </c>
    </row>
    <row r="191" s="2" customFormat="1" ht="24.15" customHeight="1">
      <c r="A191" s="37"/>
      <c r="B191" s="38"/>
      <c r="C191" s="217" t="s">
        <v>246</v>
      </c>
      <c r="D191" s="217" t="s">
        <v>119</v>
      </c>
      <c r="E191" s="218" t="s">
        <v>247</v>
      </c>
      <c r="F191" s="219" t="s">
        <v>248</v>
      </c>
      <c r="G191" s="220" t="s">
        <v>235</v>
      </c>
      <c r="H191" s="221">
        <v>120</v>
      </c>
      <c r="I191" s="222"/>
      <c r="J191" s="223">
        <f>ROUND(I191*H191,2)</f>
        <v>0</v>
      </c>
      <c r="K191" s="219" t="s">
        <v>123</v>
      </c>
      <c r="L191" s="43"/>
      <c r="M191" s="224" t="s">
        <v>1</v>
      </c>
      <c r="N191" s="225" t="s">
        <v>42</v>
      </c>
      <c r="O191" s="90"/>
      <c r="P191" s="226">
        <f>O191*H191</f>
        <v>0</v>
      </c>
      <c r="Q191" s="226">
        <v>0</v>
      </c>
      <c r="R191" s="226">
        <f>Q191*H191</f>
        <v>0</v>
      </c>
      <c r="S191" s="226">
        <v>0.097000000000000003</v>
      </c>
      <c r="T191" s="227">
        <f>S191*H191</f>
        <v>11.640000000000001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8" t="s">
        <v>124</v>
      </c>
      <c r="AT191" s="228" t="s">
        <v>119</v>
      </c>
      <c r="AU191" s="228" t="s">
        <v>86</v>
      </c>
      <c r="AY191" s="16" t="s">
        <v>117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6" t="s">
        <v>21</v>
      </c>
      <c r="BK191" s="229">
        <f>ROUND(I191*H191,2)</f>
        <v>0</v>
      </c>
      <c r="BL191" s="16" t="s">
        <v>124</v>
      </c>
      <c r="BM191" s="228" t="s">
        <v>249</v>
      </c>
    </row>
    <row r="192" s="2" customFormat="1">
      <c r="A192" s="37"/>
      <c r="B192" s="38"/>
      <c r="C192" s="39"/>
      <c r="D192" s="230" t="s">
        <v>126</v>
      </c>
      <c r="E192" s="39"/>
      <c r="F192" s="231" t="s">
        <v>250</v>
      </c>
      <c r="G192" s="39"/>
      <c r="H192" s="39"/>
      <c r="I192" s="232"/>
      <c r="J192" s="39"/>
      <c r="K192" s="39"/>
      <c r="L192" s="43"/>
      <c r="M192" s="233"/>
      <c r="N192" s="234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126</v>
      </c>
      <c r="AU192" s="16" t="s">
        <v>86</v>
      </c>
    </row>
    <row r="193" s="2" customFormat="1">
      <c r="A193" s="37"/>
      <c r="B193" s="38"/>
      <c r="C193" s="39"/>
      <c r="D193" s="235" t="s">
        <v>128</v>
      </c>
      <c r="E193" s="39"/>
      <c r="F193" s="236" t="s">
        <v>251</v>
      </c>
      <c r="G193" s="39"/>
      <c r="H193" s="39"/>
      <c r="I193" s="232"/>
      <c r="J193" s="39"/>
      <c r="K193" s="39"/>
      <c r="L193" s="43"/>
      <c r="M193" s="233"/>
      <c r="N193" s="234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128</v>
      </c>
      <c r="AU193" s="16" t="s">
        <v>86</v>
      </c>
    </row>
    <row r="194" s="2" customFormat="1">
      <c r="A194" s="37"/>
      <c r="B194" s="38"/>
      <c r="C194" s="39"/>
      <c r="D194" s="230" t="s">
        <v>130</v>
      </c>
      <c r="E194" s="39"/>
      <c r="F194" s="237" t="s">
        <v>239</v>
      </c>
      <c r="G194" s="39"/>
      <c r="H194" s="39"/>
      <c r="I194" s="232"/>
      <c r="J194" s="39"/>
      <c r="K194" s="39"/>
      <c r="L194" s="43"/>
      <c r="M194" s="233"/>
      <c r="N194" s="234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130</v>
      </c>
      <c r="AU194" s="16" t="s">
        <v>86</v>
      </c>
    </row>
    <row r="195" s="2" customFormat="1" ht="24.15" customHeight="1">
      <c r="A195" s="37"/>
      <c r="B195" s="38"/>
      <c r="C195" s="217" t="s">
        <v>7</v>
      </c>
      <c r="D195" s="217" t="s">
        <v>119</v>
      </c>
      <c r="E195" s="218" t="s">
        <v>252</v>
      </c>
      <c r="F195" s="219" t="s">
        <v>253</v>
      </c>
      <c r="G195" s="220" t="s">
        <v>235</v>
      </c>
      <c r="H195" s="221">
        <v>50</v>
      </c>
      <c r="I195" s="222"/>
      <c r="J195" s="223">
        <f>ROUND(I195*H195,2)</f>
        <v>0</v>
      </c>
      <c r="K195" s="219" t="s">
        <v>123</v>
      </c>
      <c r="L195" s="43"/>
      <c r="M195" s="224" t="s">
        <v>1</v>
      </c>
      <c r="N195" s="225" t="s">
        <v>42</v>
      </c>
      <c r="O195" s="90"/>
      <c r="P195" s="226">
        <f>O195*H195</f>
        <v>0</v>
      </c>
      <c r="Q195" s="226">
        <v>0</v>
      </c>
      <c r="R195" s="226">
        <f>Q195*H195</f>
        <v>0</v>
      </c>
      <c r="S195" s="226">
        <v>0.32400000000000001</v>
      </c>
      <c r="T195" s="227">
        <f>S195*H195</f>
        <v>16.199999999999999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8" t="s">
        <v>124</v>
      </c>
      <c r="AT195" s="228" t="s">
        <v>119</v>
      </c>
      <c r="AU195" s="228" t="s">
        <v>86</v>
      </c>
      <c r="AY195" s="16" t="s">
        <v>117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6" t="s">
        <v>21</v>
      </c>
      <c r="BK195" s="229">
        <f>ROUND(I195*H195,2)</f>
        <v>0</v>
      </c>
      <c r="BL195" s="16" t="s">
        <v>124</v>
      </c>
      <c r="BM195" s="228" t="s">
        <v>254</v>
      </c>
    </row>
    <row r="196" s="2" customFormat="1">
      <c r="A196" s="37"/>
      <c r="B196" s="38"/>
      <c r="C196" s="39"/>
      <c r="D196" s="230" t="s">
        <v>126</v>
      </c>
      <c r="E196" s="39"/>
      <c r="F196" s="231" t="s">
        <v>255</v>
      </c>
      <c r="G196" s="39"/>
      <c r="H196" s="39"/>
      <c r="I196" s="232"/>
      <c r="J196" s="39"/>
      <c r="K196" s="39"/>
      <c r="L196" s="43"/>
      <c r="M196" s="233"/>
      <c r="N196" s="234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126</v>
      </c>
      <c r="AU196" s="16" t="s">
        <v>86</v>
      </c>
    </row>
    <row r="197" s="2" customFormat="1">
      <c r="A197" s="37"/>
      <c r="B197" s="38"/>
      <c r="C197" s="39"/>
      <c r="D197" s="235" t="s">
        <v>128</v>
      </c>
      <c r="E197" s="39"/>
      <c r="F197" s="236" t="s">
        <v>256</v>
      </c>
      <c r="G197" s="39"/>
      <c r="H197" s="39"/>
      <c r="I197" s="232"/>
      <c r="J197" s="39"/>
      <c r="K197" s="39"/>
      <c r="L197" s="43"/>
      <c r="M197" s="233"/>
      <c r="N197" s="234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128</v>
      </c>
      <c r="AU197" s="16" t="s">
        <v>86</v>
      </c>
    </row>
    <row r="198" s="2" customFormat="1">
      <c r="A198" s="37"/>
      <c r="B198" s="38"/>
      <c r="C198" s="39"/>
      <c r="D198" s="230" t="s">
        <v>130</v>
      </c>
      <c r="E198" s="39"/>
      <c r="F198" s="237" t="s">
        <v>239</v>
      </c>
      <c r="G198" s="39"/>
      <c r="H198" s="39"/>
      <c r="I198" s="232"/>
      <c r="J198" s="39"/>
      <c r="K198" s="39"/>
      <c r="L198" s="43"/>
      <c r="M198" s="233"/>
      <c r="N198" s="234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130</v>
      </c>
      <c r="AU198" s="16" t="s">
        <v>86</v>
      </c>
    </row>
    <row r="199" s="2" customFormat="1" ht="24.15" customHeight="1">
      <c r="A199" s="37"/>
      <c r="B199" s="38"/>
      <c r="C199" s="217" t="s">
        <v>257</v>
      </c>
      <c r="D199" s="217" t="s">
        <v>119</v>
      </c>
      <c r="E199" s="218" t="s">
        <v>258</v>
      </c>
      <c r="F199" s="219" t="s">
        <v>259</v>
      </c>
      <c r="G199" s="220" t="s">
        <v>173</v>
      </c>
      <c r="H199" s="221">
        <v>120</v>
      </c>
      <c r="I199" s="222"/>
      <c r="J199" s="223">
        <f>ROUND(I199*H199,2)</f>
        <v>0</v>
      </c>
      <c r="K199" s="219" t="s">
        <v>123</v>
      </c>
      <c r="L199" s="43"/>
      <c r="M199" s="224" t="s">
        <v>1</v>
      </c>
      <c r="N199" s="225" t="s">
        <v>42</v>
      </c>
      <c r="O199" s="90"/>
      <c r="P199" s="226">
        <f>O199*H199</f>
        <v>0</v>
      </c>
      <c r="Q199" s="226">
        <v>0</v>
      </c>
      <c r="R199" s="226">
        <f>Q199*H199</f>
        <v>0</v>
      </c>
      <c r="S199" s="226">
        <v>0.001</v>
      </c>
      <c r="T199" s="227">
        <f>S199*H199</f>
        <v>0.12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8" t="s">
        <v>124</v>
      </c>
      <c r="AT199" s="228" t="s">
        <v>119</v>
      </c>
      <c r="AU199" s="228" t="s">
        <v>86</v>
      </c>
      <c r="AY199" s="16" t="s">
        <v>117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6" t="s">
        <v>21</v>
      </c>
      <c r="BK199" s="229">
        <f>ROUND(I199*H199,2)</f>
        <v>0</v>
      </c>
      <c r="BL199" s="16" t="s">
        <v>124</v>
      </c>
      <c r="BM199" s="228" t="s">
        <v>260</v>
      </c>
    </row>
    <row r="200" s="2" customFormat="1">
      <c r="A200" s="37"/>
      <c r="B200" s="38"/>
      <c r="C200" s="39"/>
      <c r="D200" s="230" t="s">
        <v>126</v>
      </c>
      <c r="E200" s="39"/>
      <c r="F200" s="231" t="s">
        <v>261</v>
      </c>
      <c r="G200" s="39"/>
      <c r="H200" s="39"/>
      <c r="I200" s="232"/>
      <c r="J200" s="39"/>
      <c r="K200" s="39"/>
      <c r="L200" s="43"/>
      <c r="M200" s="233"/>
      <c r="N200" s="234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126</v>
      </c>
      <c r="AU200" s="16" t="s">
        <v>86</v>
      </c>
    </row>
    <row r="201" s="2" customFormat="1">
      <c r="A201" s="37"/>
      <c r="B201" s="38"/>
      <c r="C201" s="39"/>
      <c r="D201" s="235" t="s">
        <v>128</v>
      </c>
      <c r="E201" s="39"/>
      <c r="F201" s="236" t="s">
        <v>262</v>
      </c>
      <c r="G201" s="39"/>
      <c r="H201" s="39"/>
      <c r="I201" s="232"/>
      <c r="J201" s="39"/>
      <c r="K201" s="39"/>
      <c r="L201" s="43"/>
      <c r="M201" s="233"/>
      <c r="N201" s="234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128</v>
      </c>
      <c r="AU201" s="16" t="s">
        <v>86</v>
      </c>
    </row>
    <row r="202" s="2" customFormat="1">
      <c r="A202" s="37"/>
      <c r="B202" s="38"/>
      <c r="C202" s="39"/>
      <c r="D202" s="230" t="s">
        <v>177</v>
      </c>
      <c r="E202" s="39"/>
      <c r="F202" s="237" t="s">
        <v>263</v>
      </c>
      <c r="G202" s="39"/>
      <c r="H202" s="39"/>
      <c r="I202" s="232"/>
      <c r="J202" s="39"/>
      <c r="K202" s="39"/>
      <c r="L202" s="43"/>
      <c r="M202" s="233"/>
      <c r="N202" s="234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177</v>
      </c>
      <c r="AU202" s="16" t="s">
        <v>86</v>
      </c>
    </row>
    <row r="203" s="2" customFormat="1" ht="24.15" customHeight="1">
      <c r="A203" s="37"/>
      <c r="B203" s="38"/>
      <c r="C203" s="217" t="s">
        <v>264</v>
      </c>
      <c r="D203" s="217" t="s">
        <v>119</v>
      </c>
      <c r="E203" s="218" t="s">
        <v>265</v>
      </c>
      <c r="F203" s="219" t="s">
        <v>266</v>
      </c>
      <c r="G203" s="220" t="s">
        <v>173</v>
      </c>
      <c r="H203" s="221">
        <v>80</v>
      </c>
      <c r="I203" s="222"/>
      <c r="J203" s="223">
        <f>ROUND(I203*H203,2)</f>
        <v>0</v>
      </c>
      <c r="K203" s="219" t="s">
        <v>123</v>
      </c>
      <c r="L203" s="43"/>
      <c r="M203" s="224" t="s">
        <v>1</v>
      </c>
      <c r="N203" s="225" t="s">
        <v>42</v>
      </c>
      <c r="O203" s="90"/>
      <c r="P203" s="226">
        <f>O203*H203</f>
        <v>0</v>
      </c>
      <c r="Q203" s="226">
        <v>0</v>
      </c>
      <c r="R203" s="226">
        <f>Q203*H203</f>
        <v>0</v>
      </c>
      <c r="S203" s="226">
        <v>0.001</v>
      </c>
      <c r="T203" s="227">
        <f>S203*H203</f>
        <v>0.080000000000000002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8" t="s">
        <v>124</v>
      </c>
      <c r="AT203" s="228" t="s">
        <v>119</v>
      </c>
      <c r="AU203" s="228" t="s">
        <v>86</v>
      </c>
      <c r="AY203" s="16" t="s">
        <v>117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6" t="s">
        <v>21</v>
      </c>
      <c r="BK203" s="229">
        <f>ROUND(I203*H203,2)</f>
        <v>0</v>
      </c>
      <c r="BL203" s="16" t="s">
        <v>124</v>
      </c>
      <c r="BM203" s="228" t="s">
        <v>267</v>
      </c>
    </row>
    <row r="204" s="2" customFormat="1">
      <c r="A204" s="37"/>
      <c r="B204" s="38"/>
      <c r="C204" s="39"/>
      <c r="D204" s="230" t="s">
        <v>126</v>
      </c>
      <c r="E204" s="39"/>
      <c r="F204" s="231" t="s">
        <v>268</v>
      </c>
      <c r="G204" s="39"/>
      <c r="H204" s="39"/>
      <c r="I204" s="232"/>
      <c r="J204" s="39"/>
      <c r="K204" s="39"/>
      <c r="L204" s="43"/>
      <c r="M204" s="233"/>
      <c r="N204" s="234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126</v>
      </c>
      <c r="AU204" s="16" t="s">
        <v>86</v>
      </c>
    </row>
    <row r="205" s="2" customFormat="1">
      <c r="A205" s="37"/>
      <c r="B205" s="38"/>
      <c r="C205" s="39"/>
      <c r="D205" s="235" t="s">
        <v>128</v>
      </c>
      <c r="E205" s="39"/>
      <c r="F205" s="236" t="s">
        <v>269</v>
      </c>
      <c r="G205" s="39"/>
      <c r="H205" s="39"/>
      <c r="I205" s="232"/>
      <c r="J205" s="39"/>
      <c r="K205" s="39"/>
      <c r="L205" s="43"/>
      <c r="M205" s="233"/>
      <c r="N205" s="234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128</v>
      </c>
      <c r="AU205" s="16" t="s">
        <v>86</v>
      </c>
    </row>
    <row r="206" s="2" customFormat="1">
      <c r="A206" s="37"/>
      <c r="B206" s="38"/>
      <c r="C206" s="39"/>
      <c r="D206" s="230" t="s">
        <v>130</v>
      </c>
      <c r="E206" s="39"/>
      <c r="F206" s="237" t="s">
        <v>270</v>
      </c>
      <c r="G206" s="39"/>
      <c r="H206" s="39"/>
      <c r="I206" s="232"/>
      <c r="J206" s="39"/>
      <c r="K206" s="39"/>
      <c r="L206" s="43"/>
      <c r="M206" s="233"/>
      <c r="N206" s="234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130</v>
      </c>
      <c r="AU206" s="16" t="s">
        <v>86</v>
      </c>
    </row>
    <row r="207" s="2" customFormat="1">
      <c r="A207" s="37"/>
      <c r="B207" s="38"/>
      <c r="C207" s="39"/>
      <c r="D207" s="230" t="s">
        <v>177</v>
      </c>
      <c r="E207" s="39"/>
      <c r="F207" s="237" t="s">
        <v>271</v>
      </c>
      <c r="G207" s="39"/>
      <c r="H207" s="39"/>
      <c r="I207" s="232"/>
      <c r="J207" s="39"/>
      <c r="K207" s="39"/>
      <c r="L207" s="43"/>
      <c r="M207" s="233"/>
      <c r="N207" s="234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177</v>
      </c>
      <c r="AU207" s="16" t="s">
        <v>86</v>
      </c>
    </row>
    <row r="208" s="2" customFormat="1" ht="24.15" customHeight="1">
      <c r="A208" s="37"/>
      <c r="B208" s="38"/>
      <c r="C208" s="217" t="s">
        <v>272</v>
      </c>
      <c r="D208" s="217" t="s">
        <v>119</v>
      </c>
      <c r="E208" s="218" t="s">
        <v>273</v>
      </c>
      <c r="F208" s="219" t="s">
        <v>274</v>
      </c>
      <c r="G208" s="220" t="s">
        <v>173</v>
      </c>
      <c r="H208" s="221">
        <v>140</v>
      </c>
      <c r="I208" s="222"/>
      <c r="J208" s="223">
        <f>ROUND(I208*H208,2)</f>
        <v>0</v>
      </c>
      <c r="K208" s="219" t="s">
        <v>123</v>
      </c>
      <c r="L208" s="43"/>
      <c r="M208" s="224" t="s">
        <v>1</v>
      </c>
      <c r="N208" s="225" t="s">
        <v>42</v>
      </c>
      <c r="O208" s="90"/>
      <c r="P208" s="226">
        <f>O208*H208</f>
        <v>0</v>
      </c>
      <c r="Q208" s="226">
        <v>0</v>
      </c>
      <c r="R208" s="226">
        <f>Q208*H208</f>
        <v>0</v>
      </c>
      <c r="S208" s="226">
        <v>0.0015</v>
      </c>
      <c r="T208" s="227">
        <f>S208*H208</f>
        <v>0.20999999999999999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8" t="s">
        <v>124</v>
      </c>
      <c r="AT208" s="228" t="s">
        <v>119</v>
      </c>
      <c r="AU208" s="228" t="s">
        <v>86</v>
      </c>
      <c r="AY208" s="16" t="s">
        <v>117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6" t="s">
        <v>21</v>
      </c>
      <c r="BK208" s="229">
        <f>ROUND(I208*H208,2)</f>
        <v>0</v>
      </c>
      <c r="BL208" s="16" t="s">
        <v>124</v>
      </c>
      <c r="BM208" s="228" t="s">
        <v>275</v>
      </c>
    </row>
    <row r="209" s="2" customFormat="1">
      <c r="A209" s="37"/>
      <c r="B209" s="38"/>
      <c r="C209" s="39"/>
      <c r="D209" s="230" t="s">
        <v>126</v>
      </c>
      <c r="E209" s="39"/>
      <c r="F209" s="231" t="s">
        <v>276</v>
      </c>
      <c r="G209" s="39"/>
      <c r="H209" s="39"/>
      <c r="I209" s="232"/>
      <c r="J209" s="39"/>
      <c r="K209" s="39"/>
      <c r="L209" s="43"/>
      <c r="M209" s="233"/>
      <c r="N209" s="234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126</v>
      </c>
      <c r="AU209" s="16" t="s">
        <v>86</v>
      </c>
    </row>
    <row r="210" s="2" customFormat="1">
      <c r="A210" s="37"/>
      <c r="B210" s="38"/>
      <c r="C210" s="39"/>
      <c r="D210" s="235" t="s">
        <v>128</v>
      </c>
      <c r="E210" s="39"/>
      <c r="F210" s="236" t="s">
        <v>277</v>
      </c>
      <c r="G210" s="39"/>
      <c r="H210" s="39"/>
      <c r="I210" s="232"/>
      <c r="J210" s="39"/>
      <c r="K210" s="39"/>
      <c r="L210" s="43"/>
      <c r="M210" s="233"/>
      <c r="N210" s="234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128</v>
      </c>
      <c r="AU210" s="16" t="s">
        <v>86</v>
      </c>
    </row>
    <row r="211" s="2" customFormat="1">
      <c r="A211" s="37"/>
      <c r="B211" s="38"/>
      <c r="C211" s="39"/>
      <c r="D211" s="230" t="s">
        <v>130</v>
      </c>
      <c r="E211" s="39"/>
      <c r="F211" s="237" t="s">
        <v>270</v>
      </c>
      <c r="G211" s="39"/>
      <c r="H211" s="39"/>
      <c r="I211" s="232"/>
      <c r="J211" s="39"/>
      <c r="K211" s="39"/>
      <c r="L211" s="43"/>
      <c r="M211" s="233"/>
      <c r="N211" s="234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130</v>
      </c>
      <c r="AU211" s="16" t="s">
        <v>86</v>
      </c>
    </row>
    <row r="212" s="2" customFormat="1">
      <c r="A212" s="37"/>
      <c r="B212" s="38"/>
      <c r="C212" s="39"/>
      <c r="D212" s="230" t="s">
        <v>177</v>
      </c>
      <c r="E212" s="39"/>
      <c r="F212" s="237" t="s">
        <v>271</v>
      </c>
      <c r="G212" s="39"/>
      <c r="H212" s="39"/>
      <c r="I212" s="232"/>
      <c r="J212" s="39"/>
      <c r="K212" s="39"/>
      <c r="L212" s="43"/>
      <c r="M212" s="233"/>
      <c r="N212" s="234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177</v>
      </c>
      <c r="AU212" s="16" t="s">
        <v>86</v>
      </c>
    </row>
    <row r="213" s="2" customFormat="1" ht="24.15" customHeight="1">
      <c r="A213" s="37"/>
      <c r="B213" s="38"/>
      <c r="C213" s="217" t="s">
        <v>278</v>
      </c>
      <c r="D213" s="217" t="s">
        <v>119</v>
      </c>
      <c r="E213" s="218" t="s">
        <v>279</v>
      </c>
      <c r="F213" s="219" t="s">
        <v>280</v>
      </c>
      <c r="G213" s="220" t="s">
        <v>173</v>
      </c>
      <c r="H213" s="221">
        <v>140</v>
      </c>
      <c r="I213" s="222"/>
      <c r="J213" s="223">
        <f>ROUND(I213*H213,2)</f>
        <v>0</v>
      </c>
      <c r="K213" s="219" t="s">
        <v>123</v>
      </c>
      <c r="L213" s="43"/>
      <c r="M213" s="224" t="s">
        <v>1</v>
      </c>
      <c r="N213" s="225" t="s">
        <v>42</v>
      </c>
      <c r="O213" s="90"/>
      <c r="P213" s="226">
        <f>O213*H213</f>
        <v>0</v>
      </c>
      <c r="Q213" s="226">
        <v>0</v>
      </c>
      <c r="R213" s="226">
        <f>Q213*H213</f>
        <v>0</v>
      </c>
      <c r="S213" s="226">
        <v>0.001</v>
      </c>
      <c r="T213" s="227">
        <f>S213*H213</f>
        <v>0.14000000000000001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8" t="s">
        <v>124</v>
      </c>
      <c r="AT213" s="228" t="s">
        <v>119</v>
      </c>
      <c r="AU213" s="228" t="s">
        <v>86</v>
      </c>
      <c r="AY213" s="16" t="s">
        <v>117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6" t="s">
        <v>21</v>
      </c>
      <c r="BK213" s="229">
        <f>ROUND(I213*H213,2)</f>
        <v>0</v>
      </c>
      <c r="BL213" s="16" t="s">
        <v>124</v>
      </c>
      <c r="BM213" s="228" t="s">
        <v>281</v>
      </c>
    </row>
    <row r="214" s="2" customFormat="1">
      <c r="A214" s="37"/>
      <c r="B214" s="38"/>
      <c r="C214" s="39"/>
      <c r="D214" s="230" t="s">
        <v>126</v>
      </c>
      <c r="E214" s="39"/>
      <c r="F214" s="231" t="s">
        <v>282</v>
      </c>
      <c r="G214" s="39"/>
      <c r="H214" s="39"/>
      <c r="I214" s="232"/>
      <c r="J214" s="39"/>
      <c r="K214" s="39"/>
      <c r="L214" s="43"/>
      <c r="M214" s="233"/>
      <c r="N214" s="234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126</v>
      </c>
      <c r="AU214" s="16" t="s">
        <v>86</v>
      </c>
    </row>
    <row r="215" s="2" customFormat="1">
      <c r="A215" s="37"/>
      <c r="B215" s="38"/>
      <c r="C215" s="39"/>
      <c r="D215" s="235" t="s">
        <v>128</v>
      </c>
      <c r="E215" s="39"/>
      <c r="F215" s="236" t="s">
        <v>283</v>
      </c>
      <c r="G215" s="39"/>
      <c r="H215" s="39"/>
      <c r="I215" s="232"/>
      <c r="J215" s="39"/>
      <c r="K215" s="39"/>
      <c r="L215" s="43"/>
      <c r="M215" s="233"/>
      <c r="N215" s="234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128</v>
      </c>
      <c r="AU215" s="16" t="s">
        <v>86</v>
      </c>
    </row>
    <row r="216" s="2" customFormat="1">
      <c r="A216" s="37"/>
      <c r="B216" s="38"/>
      <c r="C216" s="39"/>
      <c r="D216" s="230" t="s">
        <v>130</v>
      </c>
      <c r="E216" s="39"/>
      <c r="F216" s="237" t="s">
        <v>270</v>
      </c>
      <c r="G216" s="39"/>
      <c r="H216" s="39"/>
      <c r="I216" s="232"/>
      <c r="J216" s="39"/>
      <c r="K216" s="39"/>
      <c r="L216" s="43"/>
      <c r="M216" s="233"/>
      <c r="N216" s="234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130</v>
      </c>
      <c r="AU216" s="16" t="s">
        <v>86</v>
      </c>
    </row>
    <row r="217" s="2" customFormat="1">
      <c r="A217" s="37"/>
      <c r="B217" s="38"/>
      <c r="C217" s="39"/>
      <c r="D217" s="230" t="s">
        <v>177</v>
      </c>
      <c r="E217" s="39"/>
      <c r="F217" s="237" t="s">
        <v>284</v>
      </c>
      <c r="G217" s="39"/>
      <c r="H217" s="39"/>
      <c r="I217" s="232"/>
      <c r="J217" s="39"/>
      <c r="K217" s="39"/>
      <c r="L217" s="43"/>
      <c r="M217" s="233"/>
      <c r="N217" s="234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177</v>
      </c>
      <c r="AU217" s="16" t="s">
        <v>86</v>
      </c>
    </row>
    <row r="218" s="2" customFormat="1" ht="24.15" customHeight="1">
      <c r="A218" s="37"/>
      <c r="B218" s="38"/>
      <c r="C218" s="217" t="s">
        <v>285</v>
      </c>
      <c r="D218" s="217" t="s">
        <v>119</v>
      </c>
      <c r="E218" s="218" t="s">
        <v>286</v>
      </c>
      <c r="F218" s="219" t="s">
        <v>287</v>
      </c>
      <c r="G218" s="220" t="s">
        <v>173</v>
      </c>
      <c r="H218" s="221">
        <v>800</v>
      </c>
      <c r="I218" s="222"/>
      <c r="J218" s="223">
        <f>ROUND(I218*H218,2)</f>
        <v>0</v>
      </c>
      <c r="K218" s="219" t="s">
        <v>123</v>
      </c>
      <c r="L218" s="43"/>
      <c r="M218" s="224" t="s">
        <v>1</v>
      </c>
      <c r="N218" s="225" t="s">
        <v>42</v>
      </c>
      <c r="O218" s="90"/>
      <c r="P218" s="226">
        <f>O218*H218</f>
        <v>0</v>
      </c>
      <c r="Q218" s="226">
        <v>0</v>
      </c>
      <c r="R218" s="226">
        <f>Q218*H218</f>
        <v>0</v>
      </c>
      <c r="S218" s="226">
        <v>0.001</v>
      </c>
      <c r="T218" s="227">
        <f>S218*H218</f>
        <v>0.80000000000000004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8" t="s">
        <v>124</v>
      </c>
      <c r="AT218" s="228" t="s">
        <v>119</v>
      </c>
      <c r="AU218" s="228" t="s">
        <v>86</v>
      </c>
      <c r="AY218" s="16" t="s">
        <v>117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6" t="s">
        <v>21</v>
      </c>
      <c r="BK218" s="229">
        <f>ROUND(I218*H218,2)</f>
        <v>0</v>
      </c>
      <c r="BL218" s="16" t="s">
        <v>124</v>
      </c>
      <c r="BM218" s="228" t="s">
        <v>288</v>
      </c>
    </row>
    <row r="219" s="2" customFormat="1">
      <c r="A219" s="37"/>
      <c r="B219" s="38"/>
      <c r="C219" s="39"/>
      <c r="D219" s="230" t="s">
        <v>126</v>
      </c>
      <c r="E219" s="39"/>
      <c r="F219" s="231" t="s">
        <v>289</v>
      </c>
      <c r="G219" s="39"/>
      <c r="H219" s="39"/>
      <c r="I219" s="232"/>
      <c r="J219" s="39"/>
      <c r="K219" s="39"/>
      <c r="L219" s="43"/>
      <c r="M219" s="233"/>
      <c r="N219" s="234"/>
      <c r="O219" s="90"/>
      <c r="P219" s="90"/>
      <c r="Q219" s="90"/>
      <c r="R219" s="90"/>
      <c r="S219" s="90"/>
      <c r="T219" s="91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126</v>
      </c>
      <c r="AU219" s="16" t="s">
        <v>86</v>
      </c>
    </row>
    <row r="220" s="2" customFormat="1">
      <c r="A220" s="37"/>
      <c r="B220" s="38"/>
      <c r="C220" s="39"/>
      <c r="D220" s="235" t="s">
        <v>128</v>
      </c>
      <c r="E220" s="39"/>
      <c r="F220" s="236" t="s">
        <v>290</v>
      </c>
      <c r="G220" s="39"/>
      <c r="H220" s="39"/>
      <c r="I220" s="232"/>
      <c r="J220" s="39"/>
      <c r="K220" s="39"/>
      <c r="L220" s="43"/>
      <c r="M220" s="233"/>
      <c r="N220" s="234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128</v>
      </c>
      <c r="AU220" s="16" t="s">
        <v>86</v>
      </c>
    </row>
    <row r="221" s="2" customFormat="1">
      <c r="A221" s="37"/>
      <c r="B221" s="38"/>
      <c r="C221" s="39"/>
      <c r="D221" s="230" t="s">
        <v>130</v>
      </c>
      <c r="E221" s="39"/>
      <c r="F221" s="237" t="s">
        <v>270</v>
      </c>
      <c r="G221" s="39"/>
      <c r="H221" s="39"/>
      <c r="I221" s="232"/>
      <c r="J221" s="39"/>
      <c r="K221" s="39"/>
      <c r="L221" s="43"/>
      <c r="M221" s="233"/>
      <c r="N221" s="234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130</v>
      </c>
      <c r="AU221" s="16" t="s">
        <v>86</v>
      </c>
    </row>
    <row r="222" s="2" customFormat="1">
      <c r="A222" s="37"/>
      <c r="B222" s="38"/>
      <c r="C222" s="39"/>
      <c r="D222" s="230" t="s">
        <v>177</v>
      </c>
      <c r="E222" s="39"/>
      <c r="F222" s="237" t="s">
        <v>271</v>
      </c>
      <c r="G222" s="39"/>
      <c r="H222" s="39"/>
      <c r="I222" s="232"/>
      <c r="J222" s="39"/>
      <c r="K222" s="39"/>
      <c r="L222" s="43"/>
      <c r="M222" s="233"/>
      <c r="N222" s="234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177</v>
      </c>
      <c r="AU222" s="16" t="s">
        <v>86</v>
      </c>
    </row>
    <row r="223" s="12" customFormat="1" ht="22.8" customHeight="1">
      <c r="A223" s="12"/>
      <c r="B223" s="201"/>
      <c r="C223" s="202"/>
      <c r="D223" s="203" t="s">
        <v>76</v>
      </c>
      <c r="E223" s="215" t="s">
        <v>291</v>
      </c>
      <c r="F223" s="215" t="s">
        <v>292</v>
      </c>
      <c r="G223" s="202"/>
      <c r="H223" s="202"/>
      <c r="I223" s="205"/>
      <c r="J223" s="216">
        <f>BK223</f>
        <v>0</v>
      </c>
      <c r="K223" s="202"/>
      <c r="L223" s="207"/>
      <c r="M223" s="208"/>
      <c r="N223" s="209"/>
      <c r="O223" s="209"/>
      <c r="P223" s="210">
        <f>SUM(P224:P241)</f>
        <v>0</v>
      </c>
      <c r="Q223" s="209"/>
      <c r="R223" s="210">
        <f>SUM(R224:R241)</f>
        <v>0</v>
      </c>
      <c r="S223" s="209"/>
      <c r="T223" s="211">
        <f>SUM(T224:T241)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2" t="s">
        <v>21</v>
      </c>
      <c r="AT223" s="213" t="s">
        <v>76</v>
      </c>
      <c r="AU223" s="213" t="s">
        <v>21</v>
      </c>
      <c r="AY223" s="212" t="s">
        <v>117</v>
      </c>
      <c r="BK223" s="214">
        <f>SUM(BK224:BK241)</f>
        <v>0</v>
      </c>
    </row>
    <row r="224" s="2" customFormat="1" ht="44.25" customHeight="1">
      <c r="A224" s="37"/>
      <c r="B224" s="38"/>
      <c r="C224" s="217" t="s">
        <v>293</v>
      </c>
      <c r="D224" s="217" t="s">
        <v>119</v>
      </c>
      <c r="E224" s="218" t="s">
        <v>294</v>
      </c>
      <c r="F224" s="219" t="s">
        <v>295</v>
      </c>
      <c r="G224" s="220" t="s">
        <v>296</v>
      </c>
      <c r="H224" s="221">
        <v>400</v>
      </c>
      <c r="I224" s="222"/>
      <c r="J224" s="223">
        <f>ROUND(I224*H224,2)</f>
        <v>0</v>
      </c>
      <c r="K224" s="219" t="s">
        <v>123</v>
      </c>
      <c r="L224" s="43"/>
      <c r="M224" s="224" t="s">
        <v>1</v>
      </c>
      <c r="N224" s="225" t="s">
        <v>42</v>
      </c>
      <c r="O224" s="90"/>
      <c r="P224" s="226">
        <f>O224*H224</f>
        <v>0</v>
      </c>
      <c r="Q224" s="226">
        <v>0</v>
      </c>
      <c r="R224" s="226">
        <f>Q224*H224</f>
        <v>0</v>
      </c>
      <c r="S224" s="226">
        <v>0</v>
      </c>
      <c r="T224" s="227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28" t="s">
        <v>124</v>
      </c>
      <c r="AT224" s="228" t="s">
        <v>119</v>
      </c>
      <c r="AU224" s="228" t="s">
        <v>86</v>
      </c>
      <c r="AY224" s="16" t="s">
        <v>117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6" t="s">
        <v>21</v>
      </c>
      <c r="BK224" s="229">
        <f>ROUND(I224*H224,2)</f>
        <v>0</v>
      </c>
      <c r="BL224" s="16" t="s">
        <v>124</v>
      </c>
      <c r="BM224" s="228" t="s">
        <v>297</v>
      </c>
    </row>
    <row r="225" s="2" customFormat="1">
      <c r="A225" s="37"/>
      <c r="B225" s="38"/>
      <c r="C225" s="39"/>
      <c r="D225" s="230" t="s">
        <v>126</v>
      </c>
      <c r="E225" s="39"/>
      <c r="F225" s="231" t="s">
        <v>295</v>
      </c>
      <c r="G225" s="39"/>
      <c r="H225" s="39"/>
      <c r="I225" s="232"/>
      <c r="J225" s="39"/>
      <c r="K225" s="39"/>
      <c r="L225" s="43"/>
      <c r="M225" s="233"/>
      <c r="N225" s="234"/>
      <c r="O225" s="90"/>
      <c r="P225" s="90"/>
      <c r="Q225" s="90"/>
      <c r="R225" s="90"/>
      <c r="S225" s="90"/>
      <c r="T225" s="91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126</v>
      </c>
      <c r="AU225" s="16" t="s">
        <v>86</v>
      </c>
    </row>
    <row r="226" s="2" customFormat="1">
      <c r="A226" s="37"/>
      <c r="B226" s="38"/>
      <c r="C226" s="39"/>
      <c r="D226" s="235" t="s">
        <v>128</v>
      </c>
      <c r="E226" s="39"/>
      <c r="F226" s="236" t="s">
        <v>298</v>
      </c>
      <c r="G226" s="39"/>
      <c r="H226" s="39"/>
      <c r="I226" s="232"/>
      <c r="J226" s="39"/>
      <c r="K226" s="39"/>
      <c r="L226" s="43"/>
      <c r="M226" s="233"/>
      <c r="N226" s="234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128</v>
      </c>
      <c r="AU226" s="16" t="s">
        <v>86</v>
      </c>
    </row>
    <row r="227" s="2" customFormat="1" ht="24.15" customHeight="1">
      <c r="A227" s="37"/>
      <c r="B227" s="38"/>
      <c r="C227" s="217" t="s">
        <v>299</v>
      </c>
      <c r="D227" s="217" t="s">
        <v>119</v>
      </c>
      <c r="E227" s="218" t="s">
        <v>300</v>
      </c>
      <c r="F227" s="219" t="s">
        <v>301</v>
      </c>
      <c r="G227" s="220" t="s">
        <v>296</v>
      </c>
      <c r="H227" s="221">
        <v>400</v>
      </c>
      <c r="I227" s="222"/>
      <c r="J227" s="223">
        <f>ROUND(I227*H227,2)</f>
        <v>0</v>
      </c>
      <c r="K227" s="219" t="s">
        <v>123</v>
      </c>
      <c r="L227" s="43"/>
      <c r="M227" s="224" t="s">
        <v>1</v>
      </c>
      <c r="N227" s="225" t="s">
        <v>42</v>
      </c>
      <c r="O227" s="90"/>
      <c r="P227" s="226">
        <f>O227*H227</f>
        <v>0</v>
      </c>
      <c r="Q227" s="226">
        <v>0</v>
      </c>
      <c r="R227" s="226">
        <f>Q227*H227</f>
        <v>0</v>
      </c>
      <c r="S227" s="226">
        <v>0</v>
      </c>
      <c r="T227" s="227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28" t="s">
        <v>124</v>
      </c>
      <c r="AT227" s="228" t="s">
        <v>119</v>
      </c>
      <c r="AU227" s="228" t="s">
        <v>86</v>
      </c>
      <c r="AY227" s="16" t="s">
        <v>117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6" t="s">
        <v>21</v>
      </c>
      <c r="BK227" s="229">
        <f>ROUND(I227*H227,2)</f>
        <v>0</v>
      </c>
      <c r="BL227" s="16" t="s">
        <v>124</v>
      </c>
      <c r="BM227" s="228" t="s">
        <v>302</v>
      </c>
    </row>
    <row r="228" s="2" customFormat="1">
      <c r="A228" s="37"/>
      <c r="B228" s="38"/>
      <c r="C228" s="39"/>
      <c r="D228" s="230" t="s">
        <v>126</v>
      </c>
      <c r="E228" s="39"/>
      <c r="F228" s="231" t="s">
        <v>303</v>
      </c>
      <c r="G228" s="39"/>
      <c r="H228" s="39"/>
      <c r="I228" s="232"/>
      <c r="J228" s="39"/>
      <c r="K228" s="39"/>
      <c r="L228" s="43"/>
      <c r="M228" s="233"/>
      <c r="N228" s="234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126</v>
      </c>
      <c r="AU228" s="16" t="s">
        <v>86</v>
      </c>
    </row>
    <row r="229" s="2" customFormat="1">
      <c r="A229" s="37"/>
      <c r="B229" s="38"/>
      <c r="C229" s="39"/>
      <c r="D229" s="235" t="s">
        <v>128</v>
      </c>
      <c r="E229" s="39"/>
      <c r="F229" s="236" t="s">
        <v>304</v>
      </c>
      <c r="G229" s="39"/>
      <c r="H229" s="39"/>
      <c r="I229" s="232"/>
      <c r="J229" s="39"/>
      <c r="K229" s="39"/>
      <c r="L229" s="43"/>
      <c r="M229" s="233"/>
      <c r="N229" s="234"/>
      <c r="O229" s="90"/>
      <c r="P229" s="90"/>
      <c r="Q229" s="90"/>
      <c r="R229" s="90"/>
      <c r="S229" s="90"/>
      <c r="T229" s="91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128</v>
      </c>
      <c r="AU229" s="16" t="s">
        <v>86</v>
      </c>
    </row>
    <row r="230" s="2" customFormat="1">
      <c r="A230" s="37"/>
      <c r="B230" s="38"/>
      <c r="C230" s="39"/>
      <c r="D230" s="230" t="s">
        <v>130</v>
      </c>
      <c r="E230" s="39"/>
      <c r="F230" s="237" t="s">
        <v>305</v>
      </c>
      <c r="G230" s="39"/>
      <c r="H230" s="39"/>
      <c r="I230" s="232"/>
      <c r="J230" s="39"/>
      <c r="K230" s="39"/>
      <c r="L230" s="43"/>
      <c r="M230" s="233"/>
      <c r="N230" s="234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130</v>
      </c>
      <c r="AU230" s="16" t="s">
        <v>86</v>
      </c>
    </row>
    <row r="231" s="2" customFormat="1" ht="16.5" customHeight="1">
      <c r="A231" s="37"/>
      <c r="B231" s="38"/>
      <c r="C231" s="217" t="s">
        <v>306</v>
      </c>
      <c r="D231" s="217" t="s">
        <v>119</v>
      </c>
      <c r="E231" s="218" t="s">
        <v>307</v>
      </c>
      <c r="F231" s="219" t="s">
        <v>308</v>
      </c>
      <c r="G231" s="220" t="s">
        <v>296</v>
      </c>
      <c r="H231" s="221">
        <v>7600</v>
      </c>
      <c r="I231" s="222"/>
      <c r="J231" s="223">
        <f>ROUND(I231*H231,2)</f>
        <v>0</v>
      </c>
      <c r="K231" s="219" t="s">
        <v>123</v>
      </c>
      <c r="L231" s="43"/>
      <c r="M231" s="224" t="s">
        <v>1</v>
      </c>
      <c r="N231" s="225" t="s">
        <v>42</v>
      </c>
      <c r="O231" s="90"/>
      <c r="P231" s="226">
        <f>O231*H231</f>
        <v>0</v>
      </c>
      <c r="Q231" s="226">
        <v>0</v>
      </c>
      <c r="R231" s="226">
        <f>Q231*H231</f>
        <v>0</v>
      </c>
      <c r="S231" s="226">
        <v>0</v>
      </c>
      <c r="T231" s="227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8" t="s">
        <v>124</v>
      </c>
      <c r="AT231" s="228" t="s">
        <v>119</v>
      </c>
      <c r="AU231" s="228" t="s">
        <v>86</v>
      </c>
      <c r="AY231" s="16" t="s">
        <v>117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6" t="s">
        <v>21</v>
      </c>
      <c r="BK231" s="229">
        <f>ROUND(I231*H231,2)</f>
        <v>0</v>
      </c>
      <c r="BL231" s="16" t="s">
        <v>124</v>
      </c>
      <c r="BM231" s="228" t="s">
        <v>309</v>
      </c>
    </row>
    <row r="232" s="2" customFormat="1">
      <c r="A232" s="37"/>
      <c r="B232" s="38"/>
      <c r="C232" s="39"/>
      <c r="D232" s="230" t="s">
        <v>126</v>
      </c>
      <c r="E232" s="39"/>
      <c r="F232" s="231" t="s">
        <v>310</v>
      </c>
      <c r="G232" s="39"/>
      <c r="H232" s="39"/>
      <c r="I232" s="232"/>
      <c r="J232" s="39"/>
      <c r="K232" s="39"/>
      <c r="L232" s="43"/>
      <c r="M232" s="233"/>
      <c r="N232" s="234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126</v>
      </c>
      <c r="AU232" s="16" t="s">
        <v>86</v>
      </c>
    </row>
    <row r="233" s="2" customFormat="1">
      <c r="A233" s="37"/>
      <c r="B233" s="38"/>
      <c r="C233" s="39"/>
      <c r="D233" s="235" t="s">
        <v>128</v>
      </c>
      <c r="E233" s="39"/>
      <c r="F233" s="236" t="s">
        <v>311</v>
      </c>
      <c r="G233" s="39"/>
      <c r="H233" s="39"/>
      <c r="I233" s="232"/>
      <c r="J233" s="39"/>
      <c r="K233" s="39"/>
      <c r="L233" s="43"/>
      <c r="M233" s="233"/>
      <c r="N233" s="234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128</v>
      </c>
      <c r="AU233" s="16" t="s">
        <v>86</v>
      </c>
    </row>
    <row r="234" s="2" customFormat="1">
      <c r="A234" s="37"/>
      <c r="B234" s="38"/>
      <c r="C234" s="39"/>
      <c r="D234" s="230" t="s">
        <v>130</v>
      </c>
      <c r="E234" s="39"/>
      <c r="F234" s="237" t="s">
        <v>305</v>
      </c>
      <c r="G234" s="39"/>
      <c r="H234" s="39"/>
      <c r="I234" s="232"/>
      <c r="J234" s="39"/>
      <c r="K234" s="39"/>
      <c r="L234" s="43"/>
      <c r="M234" s="233"/>
      <c r="N234" s="234"/>
      <c r="O234" s="90"/>
      <c r="P234" s="90"/>
      <c r="Q234" s="90"/>
      <c r="R234" s="90"/>
      <c r="S234" s="90"/>
      <c r="T234" s="91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130</v>
      </c>
      <c r="AU234" s="16" t="s">
        <v>86</v>
      </c>
    </row>
    <row r="235" s="14" customFormat="1">
      <c r="A235" s="14"/>
      <c r="B235" s="249"/>
      <c r="C235" s="250"/>
      <c r="D235" s="230" t="s">
        <v>156</v>
      </c>
      <c r="E235" s="251" t="s">
        <v>1</v>
      </c>
      <c r="F235" s="252" t="s">
        <v>312</v>
      </c>
      <c r="G235" s="250"/>
      <c r="H235" s="251" t="s">
        <v>1</v>
      </c>
      <c r="I235" s="253"/>
      <c r="J235" s="250"/>
      <c r="K235" s="250"/>
      <c r="L235" s="254"/>
      <c r="M235" s="255"/>
      <c r="N235" s="256"/>
      <c r="O235" s="256"/>
      <c r="P235" s="256"/>
      <c r="Q235" s="256"/>
      <c r="R235" s="256"/>
      <c r="S235" s="256"/>
      <c r="T235" s="257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8" t="s">
        <v>156</v>
      </c>
      <c r="AU235" s="258" t="s">
        <v>86</v>
      </c>
      <c r="AV235" s="14" t="s">
        <v>21</v>
      </c>
      <c r="AW235" s="14" t="s">
        <v>34</v>
      </c>
      <c r="AX235" s="14" t="s">
        <v>77</v>
      </c>
      <c r="AY235" s="258" t="s">
        <v>117</v>
      </c>
    </row>
    <row r="236" s="13" customFormat="1">
      <c r="A236" s="13"/>
      <c r="B236" s="238"/>
      <c r="C236" s="239"/>
      <c r="D236" s="230" t="s">
        <v>156</v>
      </c>
      <c r="E236" s="240" t="s">
        <v>1</v>
      </c>
      <c r="F236" s="241" t="s">
        <v>313</v>
      </c>
      <c r="G236" s="239"/>
      <c r="H236" s="242">
        <v>7600</v>
      </c>
      <c r="I236" s="243"/>
      <c r="J236" s="239"/>
      <c r="K236" s="239"/>
      <c r="L236" s="244"/>
      <c r="M236" s="245"/>
      <c r="N236" s="246"/>
      <c r="O236" s="246"/>
      <c r="P236" s="246"/>
      <c r="Q236" s="246"/>
      <c r="R236" s="246"/>
      <c r="S236" s="246"/>
      <c r="T236" s="247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8" t="s">
        <v>156</v>
      </c>
      <c r="AU236" s="248" t="s">
        <v>86</v>
      </c>
      <c r="AV236" s="13" t="s">
        <v>86</v>
      </c>
      <c r="AW236" s="13" t="s">
        <v>34</v>
      </c>
      <c r="AX236" s="13" t="s">
        <v>21</v>
      </c>
      <c r="AY236" s="248" t="s">
        <v>117</v>
      </c>
    </row>
    <row r="237" s="2" customFormat="1" ht="24.15" customHeight="1">
      <c r="A237" s="37"/>
      <c r="B237" s="38"/>
      <c r="C237" s="217" t="s">
        <v>314</v>
      </c>
      <c r="D237" s="217" t="s">
        <v>119</v>
      </c>
      <c r="E237" s="218" t="s">
        <v>315</v>
      </c>
      <c r="F237" s="219" t="s">
        <v>316</v>
      </c>
      <c r="G237" s="220" t="s">
        <v>296</v>
      </c>
      <c r="H237" s="221">
        <v>600</v>
      </c>
      <c r="I237" s="222"/>
      <c r="J237" s="223">
        <f>ROUND(I237*H237,2)</f>
        <v>0</v>
      </c>
      <c r="K237" s="219" t="s">
        <v>123</v>
      </c>
      <c r="L237" s="43"/>
      <c r="M237" s="224" t="s">
        <v>1</v>
      </c>
      <c r="N237" s="225" t="s">
        <v>42</v>
      </c>
      <c r="O237" s="90"/>
      <c r="P237" s="226">
        <f>O237*H237</f>
        <v>0</v>
      </c>
      <c r="Q237" s="226">
        <v>0</v>
      </c>
      <c r="R237" s="226">
        <f>Q237*H237</f>
        <v>0</v>
      </c>
      <c r="S237" s="226">
        <v>0</v>
      </c>
      <c r="T237" s="227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8" t="s">
        <v>124</v>
      </c>
      <c r="AT237" s="228" t="s">
        <v>119</v>
      </c>
      <c r="AU237" s="228" t="s">
        <v>86</v>
      </c>
      <c r="AY237" s="16" t="s">
        <v>117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6" t="s">
        <v>21</v>
      </c>
      <c r="BK237" s="229">
        <f>ROUND(I237*H237,2)</f>
        <v>0</v>
      </c>
      <c r="BL237" s="16" t="s">
        <v>124</v>
      </c>
      <c r="BM237" s="228" t="s">
        <v>317</v>
      </c>
    </row>
    <row r="238" s="2" customFormat="1">
      <c r="A238" s="37"/>
      <c r="B238" s="38"/>
      <c r="C238" s="39"/>
      <c r="D238" s="230" t="s">
        <v>126</v>
      </c>
      <c r="E238" s="39"/>
      <c r="F238" s="231" t="s">
        <v>318</v>
      </c>
      <c r="G238" s="39"/>
      <c r="H238" s="39"/>
      <c r="I238" s="232"/>
      <c r="J238" s="39"/>
      <c r="K238" s="39"/>
      <c r="L238" s="43"/>
      <c r="M238" s="233"/>
      <c r="N238" s="234"/>
      <c r="O238" s="90"/>
      <c r="P238" s="90"/>
      <c r="Q238" s="90"/>
      <c r="R238" s="90"/>
      <c r="S238" s="90"/>
      <c r="T238" s="91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126</v>
      </c>
      <c r="AU238" s="16" t="s">
        <v>86</v>
      </c>
    </row>
    <row r="239" s="2" customFormat="1">
      <c r="A239" s="37"/>
      <c r="B239" s="38"/>
      <c r="C239" s="39"/>
      <c r="D239" s="235" t="s">
        <v>128</v>
      </c>
      <c r="E239" s="39"/>
      <c r="F239" s="236" t="s">
        <v>319</v>
      </c>
      <c r="G239" s="39"/>
      <c r="H239" s="39"/>
      <c r="I239" s="232"/>
      <c r="J239" s="39"/>
      <c r="K239" s="39"/>
      <c r="L239" s="43"/>
      <c r="M239" s="233"/>
      <c r="N239" s="234"/>
      <c r="O239" s="90"/>
      <c r="P239" s="90"/>
      <c r="Q239" s="90"/>
      <c r="R239" s="90"/>
      <c r="S239" s="90"/>
      <c r="T239" s="91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128</v>
      </c>
      <c r="AU239" s="16" t="s">
        <v>86</v>
      </c>
    </row>
    <row r="240" s="2" customFormat="1">
      <c r="A240" s="37"/>
      <c r="B240" s="38"/>
      <c r="C240" s="39"/>
      <c r="D240" s="230" t="s">
        <v>130</v>
      </c>
      <c r="E240" s="39"/>
      <c r="F240" s="237" t="s">
        <v>320</v>
      </c>
      <c r="G240" s="39"/>
      <c r="H240" s="39"/>
      <c r="I240" s="232"/>
      <c r="J240" s="39"/>
      <c r="K240" s="39"/>
      <c r="L240" s="43"/>
      <c r="M240" s="233"/>
      <c r="N240" s="234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130</v>
      </c>
      <c r="AU240" s="16" t="s">
        <v>86</v>
      </c>
    </row>
    <row r="241" s="2" customFormat="1">
      <c r="A241" s="37"/>
      <c r="B241" s="38"/>
      <c r="C241" s="39"/>
      <c r="D241" s="230" t="s">
        <v>177</v>
      </c>
      <c r="E241" s="39"/>
      <c r="F241" s="237" t="s">
        <v>321</v>
      </c>
      <c r="G241" s="39"/>
      <c r="H241" s="39"/>
      <c r="I241" s="232"/>
      <c r="J241" s="39"/>
      <c r="K241" s="39"/>
      <c r="L241" s="43"/>
      <c r="M241" s="259"/>
      <c r="N241" s="260"/>
      <c r="O241" s="261"/>
      <c r="P241" s="261"/>
      <c r="Q241" s="261"/>
      <c r="R241" s="261"/>
      <c r="S241" s="261"/>
      <c r="T241" s="262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177</v>
      </c>
      <c r="AU241" s="16" t="s">
        <v>86</v>
      </c>
    </row>
    <row r="242" s="2" customFormat="1" ht="6.96" customHeight="1">
      <c r="A242" s="37"/>
      <c r="B242" s="65"/>
      <c r="C242" s="66"/>
      <c r="D242" s="66"/>
      <c r="E242" s="66"/>
      <c r="F242" s="66"/>
      <c r="G242" s="66"/>
      <c r="H242" s="66"/>
      <c r="I242" s="66"/>
      <c r="J242" s="66"/>
      <c r="K242" s="66"/>
      <c r="L242" s="43"/>
      <c r="M242" s="37"/>
      <c r="O242" s="37"/>
      <c r="P242" s="37"/>
      <c r="Q242" s="37"/>
      <c r="R242" s="37"/>
      <c r="S242" s="37"/>
      <c r="T242" s="37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</row>
  </sheetData>
  <sheetProtection sheet="1" autoFilter="0" formatColumns="0" formatRows="0" objects="1" scenarios="1" spinCount="100000" saltValue="v73E8/60JvMoVDqocy6L5mDbVoToKebjCyvERpuSELkSeW+2kJCLMRT/g9uzjW0I4pw9Jd/OD1tfCoForxgNnA==" hashValue="fa0I/ByIcCNIgB9bq8xZ4tPku6xNrPvFAWHWKXRh1Z4mGDkmTKtsiCbySWoudD428ovIsl41cqYQ0AEw6w09Mg==" algorithmName="SHA-512" password="CC35"/>
  <autoFilter ref="C119:K24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hyperlinks>
    <hyperlink ref="F125" r:id="rId1" display="https://podminky.urs.cz/item/CS_URS_2021_02/111203201"/>
    <hyperlink ref="F129" r:id="rId2" display="https://podminky.urs.cz/item/CS_URS_2021_02/111251101"/>
    <hyperlink ref="F132" r:id="rId3" display="https://podminky.urs.cz/item/CS_URS_2021_02/112101101"/>
    <hyperlink ref="F136" r:id="rId4" display="https://podminky.urs.cz/item/CS_URS_2021_02/112101102"/>
    <hyperlink ref="F139" r:id="rId5" display="https://podminky.urs.cz/item/CS_URS_2021_02/112155311"/>
    <hyperlink ref="F143" r:id="rId6" display="https://podminky.urs.cz/item/CS_URS_2021_02/112251101"/>
    <hyperlink ref="F146" r:id="rId7" display="https://podminky.urs.cz/item/CS_URS_2021_02/112251102"/>
    <hyperlink ref="F149" r:id="rId8" display="https://podminky.urs.cz/item/CS_URS_2021_02/171111105"/>
    <hyperlink ref="F153" r:id="rId9" display="https://podminky.urs.cz/item/CS_URS_2021_02/171151112"/>
    <hyperlink ref="F157" r:id="rId10" display="https://podminky.urs.cz/item/CS_URS_2021_02/171211101"/>
    <hyperlink ref="F161" r:id="rId11" display="https://podminky.urs.cz/item/CS_URS_2021_02/171251101"/>
    <hyperlink ref="F166" r:id="rId12" display="https://podminky.urs.cz/item/CS_URS_2021_02/938111111"/>
    <hyperlink ref="F170" r:id="rId13" display="https://podminky.urs.cz/item/CS_URS_2021_02/938121111"/>
    <hyperlink ref="F173" r:id="rId14" display="https://podminky.urs.cz/item/CS_URS_2021_02/938122111"/>
    <hyperlink ref="F176" r:id="rId15" display="https://podminky.urs.cz/item/CS_URS_2021_02/938122112"/>
    <hyperlink ref="F179" r:id="rId16" display="https://podminky.urs.cz/item/CS_URS_2021_02/938122211"/>
    <hyperlink ref="F182" r:id="rId17" display="https://podminky.urs.cz/item/CS_URS_2021_02/938131111"/>
    <hyperlink ref="F185" r:id="rId18" display="https://podminky.urs.cz/item/CS_URS_2021_02/938902201"/>
    <hyperlink ref="F189" r:id="rId19" display="https://podminky.urs.cz/item/CS_URS_2021_02/938902202"/>
    <hyperlink ref="F193" r:id="rId20" display="https://podminky.urs.cz/item/CS_URS_2021_02/938902204"/>
    <hyperlink ref="F197" r:id="rId21" display="https://podminky.urs.cz/item/CS_URS_2021_02/938902206"/>
    <hyperlink ref="F201" r:id="rId22" display="https://podminky.urs.cz/item/CS_URS_2021_02/952904111"/>
    <hyperlink ref="F205" r:id="rId23" display="https://podminky.urs.cz/item/CS_URS_2021_02/952904121"/>
    <hyperlink ref="F210" r:id="rId24" display="https://podminky.urs.cz/item/CS_URS_2021_02/952904122"/>
    <hyperlink ref="F215" r:id="rId25" display="https://podminky.urs.cz/item/CS_URS_2021_02/952904151"/>
    <hyperlink ref="F220" r:id="rId26" display="https://podminky.urs.cz/item/CS_URS_2021_02/952904152"/>
    <hyperlink ref="F226" r:id="rId27" display="https://podminky.urs.cz/item/CS_URS_2021_02/997013873"/>
    <hyperlink ref="F229" r:id="rId28" display="https://podminky.urs.cz/item/CS_URS_2021_02/997211511"/>
    <hyperlink ref="F233" r:id="rId29" display="https://podminky.urs.cz/item/CS_URS_2021_02/997211519"/>
    <hyperlink ref="F239" r:id="rId30" display="https://podminky.urs.cz/item/CS_URS_2021_02/9972216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90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zakázky'!K6</f>
        <v>ÚDRŽBA VYŠŠÍ ZELENĚ V OBVODU OŘ ÚSTÍ N.L. 2021-2023 - za SMT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322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19</v>
      </c>
      <c r="E11" s="37"/>
      <c r="F11" s="142" t="s">
        <v>1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22</v>
      </c>
      <c r="E12" s="37"/>
      <c r="F12" s="142" t="s">
        <v>23</v>
      </c>
      <c r="G12" s="37"/>
      <c r="H12" s="37"/>
      <c r="I12" s="139" t="s">
        <v>24</v>
      </c>
      <c r="J12" s="143" t="str">
        <f>'Rekapitulace zakázky'!AN8</f>
        <v>18. 8. 2021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28</v>
      </c>
      <c r="E14" s="37"/>
      <c r="F14" s="37"/>
      <c r="G14" s="37"/>
      <c r="H14" s="37"/>
      <c r="I14" s="139" t="s">
        <v>29</v>
      </c>
      <c r="J14" s="142" t="str">
        <f>IF('Rekapitulace zakázky'!AN10="","",'Rekapitulace zakázky'!AN10)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zakázky'!E11="","",'Rekapitulace zakázky'!E11)</f>
        <v xml:space="preserve"> </v>
      </c>
      <c r="F15" s="37"/>
      <c r="G15" s="37"/>
      <c r="H15" s="37"/>
      <c r="I15" s="139" t="s">
        <v>30</v>
      </c>
      <c r="J15" s="142" t="str">
        <f>IF('Rekapitulace zakázky'!AN11="","",'Rekapitulace zakázky'!AN11)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31</v>
      </c>
      <c r="E17" s="37"/>
      <c r="F17" s="37"/>
      <c r="G17" s="37"/>
      <c r="H17" s="37"/>
      <c r="I17" s="139" t="s">
        <v>29</v>
      </c>
      <c r="J17" s="32" t="str">
        <f>'Rekapitulace zakázky'!AN13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42"/>
      <c r="G18" s="142"/>
      <c r="H18" s="142"/>
      <c r="I18" s="139" t="s">
        <v>30</v>
      </c>
      <c r="J18" s="32" t="str">
        <f>'Rekapitulace zakázky'!AN14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33</v>
      </c>
      <c r="E20" s="37"/>
      <c r="F20" s="37"/>
      <c r="G20" s="37"/>
      <c r="H20" s="37"/>
      <c r="I20" s="139" t="s">
        <v>29</v>
      </c>
      <c r="J20" s="142" t="str">
        <f>IF('Rekapitulace zakázky'!AN16="","",'Rekapitulace zakázky'!AN16)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zakázky'!E17="","",'Rekapitulace zakázky'!E17)</f>
        <v xml:space="preserve"> </v>
      </c>
      <c r="F21" s="37"/>
      <c r="G21" s="37"/>
      <c r="H21" s="37"/>
      <c r="I21" s="139" t="s">
        <v>30</v>
      </c>
      <c r="J21" s="142" t="str">
        <f>IF('Rekapitulace zakázky'!AN17="","",'Rekapitulace zakázky'!AN17)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35</v>
      </c>
      <c r="E23" s="37"/>
      <c r="F23" s="37"/>
      <c r="G23" s="37"/>
      <c r="H23" s="37"/>
      <c r="I23" s="139" t="s">
        <v>29</v>
      </c>
      <c r="J23" s="142" t="str">
        <f>IF('Rekapitulace zakázky'!AN19="","",'Rekapitulace zakázky'!AN19)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zakázky'!E20="","",'Rekapitulace zakázky'!E20)</f>
        <v xml:space="preserve"> </v>
      </c>
      <c r="F24" s="37"/>
      <c r="G24" s="37"/>
      <c r="H24" s="37"/>
      <c r="I24" s="139" t="s">
        <v>30</v>
      </c>
      <c r="J24" s="142" t="str">
        <f>IF('Rekapitulace zakázky'!AN20="","",'Rekapitulace zakázky'!AN20)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37</v>
      </c>
      <c r="E30" s="37"/>
      <c r="F30" s="37"/>
      <c r="G30" s="37"/>
      <c r="H30" s="37"/>
      <c r="I30" s="37"/>
      <c r="J30" s="150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39</v>
      </c>
      <c r="G32" s="37"/>
      <c r="H32" s="37"/>
      <c r="I32" s="151" t="s">
        <v>38</v>
      </c>
      <c r="J32" s="151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41</v>
      </c>
      <c r="E33" s="139" t="s">
        <v>42</v>
      </c>
      <c r="F33" s="153">
        <f>ROUND((SUM(BE120:BE136)),  2)</f>
        <v>0</v>
      </c>
      <c r="G33" s="37"/>
      <c r="H33" s="37"/>
      <c r="I33" s="154">
        <v>0.20999999999999999</v>
      </c>
      <c r="J33" s="153">
        <f>ROUND(((SUM(BE120:BE136))*I33),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43</v>
      </c>
      <c r="F34" s="153">
        <f>ROUND((SUM(BF120:BF136)),  2)</f>
        <v>0</v>
      </c>
      <c r="G34" s="37"/>
      <c r="H34" s="37"/>
      <c r="I34" s="154">
        <v>0.14999999999999999</v>
      </c>
      <c r="J34" s="153">
        <f>ROUND(((SUM(BF120:BF136))*I34),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44</v>
      </c>
      <c r="F35" s="153">
        <f>ROUND((SUM(BG120:BG136)),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45</v>
      </c>
      <c r="F36" s="153">
        <f>ROUND((SUM(BH120:BH136)),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46</v>
      </c>
      <c r="F37" s="153">
        <f>ROUND((SUM(BI120:BI136)),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47</v>
      </c>
      <c r="E39" s="157"/>
      <c r="F39" s="157"/>
      <c r="G39" s="158" t="s">
        <v>48</v>
      </c>
      <c r="H39" s="159" t="s">
        <v>49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50</v>
      </c>
      <c r="E50" s="163"/>
      <c r="F50" s="163"/>
      <c r="G50" s="162" t="s">
        <v>51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52</v>
      </c>
      <c r="E61" s="165"/>
      <c r="F61" s="166" t="s">
        <v>53</v>
      </c>
      <c r="G61" s="164" t="s">
        <v>52</v>
      </c>
      <c r="H61" s="165"/>
      <c r="I61" s="165"/>
      <c r="J61" s="167" t="s">
        <v>53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54</v>
      </c>
      <c r="E65" s="168"/>
      <c r="F65" s="168"/>
      <c r="G65" s="162" t="s">
        <v>55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52</v>
      </c>
      <c r="E76" s="165"/>
      <c r="F76" s="166" t="s">
        <v>53</v>
      </c>
      <c r="G76" s="164" t="s">
        <v>52</v>
      </c>
      <c r="H76" s="165"/>
      <c r="I76" s="165"/>
      <c r="J76" s="167" t="s">
        <v>53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ÚDRŽBA VYŠŠÍ ZELENĚ V OBVODU OŘ ÚSTÍ N.L. 2021-2023 - za SMT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002 - VRN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22</v>
      </c>
      <c r="D89" s="39"/>
      <c r="E89" s="39"/>
      <c r="F89" s="26" t="str">
        <f>F12</f>
        <v xml:space="preserve"> </v>
      </c>
      <c r="G89" s="39"/>
      <c r="H89" s="39"/>
      <c r="I89" s="31" t="s">
        <v>24</v>
      </c>
      <c r="J89" s="78" t="str">
        <f>IF(J12="","",J12)</f>
        <v>18. 8. 2021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28</v>
      </c>
      <c r="D91" s="39"/>
      <c r="E91" s="39"/>
      <c r="F91" s="26" t="str">
        <f>E15</f>
        <v xml:space="preserve"> </v>
      </c>
      <c r="G91" s="39"/>
      <c r="H91" s="39"/>
      <c r="I91" s="31" t="s">
        <v>33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31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94</v>
      </c>
      <c r="D94" s="175"/>
      <c r="E94" s="175"/>
      <c r="F94" s="175"/>
      <c r="G94" s="175"/>
      <c r="H94" s="175"/>
      <c r="I94" s="175"/>
      <c r="J94" s="176" t="s">
        <v>95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96</v>
      </c>
      <c r="D96" s="39"/>
      <c r="E96" s="39"/>
      <c r="F96" s="39"/>
      <c r="G96" s="39"/>
      <c r="H96" s="39"/>
      <c r="I96" s="39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97</v>
      </c>
    </row>
    <row r="97" s="9" customFormat="1" ht="24.96" customHeight="1">
      <c r="A97" s="9"/>
      <c r="B97" s="178"/>
      <c r="C97" s="179"/>
      <c r="D97" s="180" t="s">
        <v>323</v>
      </c>
      <c r="E97" s="181"/>
      <c r="F97" s="181"/>
      <c r="G97" s="181"/>
      <c r="H97" s="181"/>
      <c r="I97" s="181"/>
      <c r="J97" s="182">
        <f>J121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324</v>
      </c>
      <c r="E98" s="187"/>
      <c r="F98" s="187"/>
      <c r="G98" s="187"/>
      <c r="H98" s="187"/>
      <c r="I98" s="187"/>
      <c r="J98" s="188">
        <f>J122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325</v>
      </c>
      <c r="E99" s="187"/>
      <c r="F99" s="187"/>
      <c r="G99" s="187"/>
      <c r="H99" s="187"/>
      <c r="I99" s="187"/>
      <c r="J99" s="188">
        <f>J127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326</v>
      </c>
      <c r="E100" s="187"/>
      <c r="F100" s="187"/>
      <c r="G100" s="187"/>
      <c r="H100" s="187"/>
      <c r="I100" s="187"/>
      <c r="J100" s="188">
        <f>J132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102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6.25" customHeight="1">
      <c r="A110" s="37"/>
      <c r="B110" s="38"/>
      <c r="C110" s="39"/>
      <c r="D110" s="39"/>
      <c r="E110" s="173" t="str">
        <f>E7</f>
        <v>ÚDRŽBA VYŠŠÍ ZELENĚ V OBVODU OŘ ÚSTÍ N.L. 2021-2023 - za SMT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91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>002 - VRN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22</v>
      </c>
      <c r="D114" s="39"/>
      <c r="E114" s="39"/>
      <c r="F114" s="26" t="str">
        <f>F12</f>
        <v xml:space="preserve"> </v>
      </c>
      <c r="G114" s="39"/>
      <c r="H114" s="39"/>
      <c r="I114" s="31" t="s">
        <v>24</v>
      </c>
      <c r="J114" s="78" t="str">
        <f>IF(J12="","",J12)</f>
        <v>18. 8. 2021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28</v>
      </c>
      <c r="D116" s="39"/>
      <c r="E116" s="39"/>
      <c r="F116" s="26" t="str">
        <f>E15</f>
        <v xml:space="preserve"> </v>
      </c>
      <c r="G116" s="39"/>
      <c r="H116" s="39"/>
      <c r="I116" s="31" t="s">
        <v>33</v>
      </c>
      <c r="J116" s="35" t="str">
        <f>E21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31</v>
      </c>
      <c r="D117" s="39"/>
      <c r="E117" s="39"/>
      <c r="F117" s="26" t="str">
        <f>IF(E18="","",E18)</f>
        <v>Vyplň údaj</v>
      </c>
      <c r="G117" s="39"/>
      <c r="H117" s="39"/>
      <c r="I117" s="31" t="s">
        <v>35</v>
      </c>
      <c r="J117" s="35" t="str">
        <f>E24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90"/>
      <c r="B119" s="191"/>
      <c r="C119" s="192" t="s">
        <v>103</v>
      </c>
      <c r="D119" s="193" t="s">
        <v>62</v>
      </c>
      <c r="E119" s="193" t="s">
        <v>58</v>
      </c>
      <c r="F119" s="193" t="s">
        <v>59</v>
      </c>
      <c r="G119" s="193" t="s">
        <v>104</v>
      </c>
      <c r="H119" s="193" t="s">
        <v>105</v>
      </c>
      <c r="I119" s="193" t="s">
        <v>106</v>
      </c>
      <c r="J119" s="193" t="s">
        <v>95</v>
      </c>
      <c r="K119" s="194" t="s">
        <v>107</v>
      </c>
      <c r="L119" s="195"/>
      <c r="M119" s="99" t="s">
        <v>1</v>
      </c>
      <c r="N119" s="100" t="s">
        <v>41</v>
      </c>
      <c r="O119" s="100" t="s">
        <v>108</v>
      </c>
      <c r="P119" s="100" t="s">
        <v>109</v>
      </c>
      <c r="Q119" s="100" t="s">
        <v>110</v>
      </c>
      <c r="R119" s="100" t="s">
        <v>111</v>
      </c>
      <c r="S119" s="100" t="s">
        <v>112</v>
      </c>
      <c r="T119" s="101" t="s">
        <v>113</v>
      </c>
      <c r="U119" s="190"/>
      <c r="V119" s="190"/>
      <c r="W119" s="190"/>
      <c r="X119" s="190"/>
      <c r="Y119" s="190"/>
      <c r="Z119" s="190"/>
      <c r="AA119" s="190"/>
      <c r="AB119" s="190"/>
      <c r="AC119" s="190"/>
      <c r="AD119" s="190"/>
      <c r="AE119" s="190"/>
    </row>
    <row r="120" s="2" customFormat="1" ht="22.8" customHeight="1">
      <c r="A120" s="37"/>
      <c r="B120" s="38"/>
      <c r="C120" s="106" t="s">
        <v>114</v>
      </c>
      <c r="D120" s="39"/>
      <c r="E120" s="39"/>
      <c r="F120" s="39"/>
      <c r="G120" s="39"/>
      <c r="H120" s="39"/>
      <c r="I120" s="39"/>
      <c r="J120" s="196">
        <f>BK120</f>
        <v>0</v>
      </c>
      <c r="K120" s="39"/>
      <c r="L120" s="43"/>
      <c r="M120" s="102"/>
      <c r="N120" s="197"/>
      <c r="O120" s="103"/>
      <c r="P120" s="198">
        <f>P121</f>
        <v>0</v>
      </c>
      <c r="Q120" s="103"/>
      <c r="R120" s="198">
        <f>R121</f>
        <v>0</v>
      </c>
      <c r="S120" s="103"/>
      <c r="T120" s="199">
        <f>T121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76</v>
      </c>
      <c r="AU120" s="16" t="s">
        <v>97</v>
      </c>
      <c r="BK120" s="200">
        <f>BK121</f>
        <v>0</v>
      </c>
    </row>
    <row r="121" s="12" customFormat="1" ht="25.92" customHeight="1">
      <c r="A121" s="12"/>
      <c r="B121" s="201"/>
      <c r="C121" s="202"/>
      <c r="D121" s="203" t="s">
        <v>76</v>
      </c>
      <c r="E121" s="204" t="s">
        <v>88</v>
      </c>
      <c r="F121" s="204" t="s">
        <v>327</v>
      </c>
      <c r="G121" s="202"/>
      <c r="H121" s="202"/>
      <c r="I121" s="205"/>
      <c r="J121" s="206">
        <f>BK121</f>
        <v>0</v>
      </c>
      <c r="K121" s="202"/>
      <c r="L121" s="207"/>
      <c r="M121" s="208"/>
      <c r="N121" s="209"/>
      <c r="O121" s="209"/>
      <c r="P121" s="210">
        <f>P122+P127+P132</f>
        <v>0</v>
      </c>
      <c r="Q121" s="209"/>
      <c r="R121" s="210">
        <f>R122+R127+R132</f>
        <v>0</v>
      </c>
      <c r="S121" s="209"/>
      <c r="T121" s="211">
        <f>T122+T127+T132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2" t="s">
        <v>150</v>
      </c>
      <c r="AT121" s="213" t="s">
        <v>76</v>
      </c>
      <c r="AU121" s="213" t="s">
        <v>77</v>
      </c>
      <c r="AY121" s="212" t="s">
        <v>117</v>
      </c>
      <c r="BK121" s="214">
        <f>BK122+BK127+BK132</f>
        <v>0</v>
      </c>
    </row>
    <row r="122" s="12" customFormat="1" ht="22.8" customHeight="1">
      <c r="A122" s="12"/>
      <c r="B122" s="201"/>
      <c r="C122" s="202"/>
      <c r="D122" s="203" t="s">
        <v>76</v>
      </c>
      <c r="E122" s="215" t="s">
        <v>328</v>
      </c>
      <c r="F122" s="215" t="s">
        <v>329</v>
      </c>
      <c r="G122" s="202"/>
      <c r="H122" s="202"/>
      <c r="I122" s="205"/>
      <c r="J122" s="216">
        <f>BK122</f>
        <v>0</v>
      </c>
      <c r="K122" s="202"/>
      <c r="L122" s="207"/>
      <c r="M122" s="208"/>
      <c r="N122" s="209"/>
      <c r="O122" s="209"/>
      <c r="P122" s="210">
        <f>SUM(P123:P126)</f>
        <v>0</v>
      </c>
      <c r="Q122" s="209"/>
      <c r="R122" s="210">
        <f>SUM(R123:R126)</f>
        <v>0</v>
      </c>
      <c r="S122" s="209"/>
      <c r="T122" s="211">
        <f>SUM(T123:T126)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150</v>
      </c>
      <c r="AT122" s="213" t="s">
        <v>76</v>
      </c>
      <c r="AU122" s="213" t="s">
        <v>21</v>
      </c>
      <c r="AY122" s="212" t="s">
        <v>117</v>
      </c>
      <c r="BK122" s="214">
        <f>SUM(BK123:BK126)</f>
        <v>0</v>
      </c>
    </row>
    <row r="123" s="2" customFormat="1" ht="16.5" customHeight="1">
      <c r="A123" s="37"/>
      <c r="B123" s="38"/>
      <c r="C123" s="217" t="s">
        <v>21</v>
      </c>
      <c r="D123" s="217" t="s">
        <v>119</v>
      </c>
      <c r="E123" s="218" t="s">
        <v>330</v>
      </c>
      <c r="F123" s="219" t="s">
        <v>331</v>
      </c>
      <c r="G123" s="220" t="s">
        <v>140</v>
      </c>
      <c r="H123" s="221">
        <v>0</v>
      </c>
      <c r="I123" s="222"/>
      <c r="J123" s="223">
        <f>ROUND(I123*H123,2)</f>
        <v>0</v>
      </c>
      <c r="K123" s="219" t="s">
        <v>123</v>
      </c>
      <c r="L123" s="43"/>
      <c r="M123" s="224" t="s">
        <v>1</v>
      </c>
      <c r="N123" s="225" t="s">
        <v>42</v>
      </c>
      <c r="O123" s="90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8" t="s">
        <v>332</v>
      </c>
      <c r="AT123" s="228" t="s">
        <v>119</v>
      </c>
      <c r="AU123" s="228" t="s">
        <v>86</v>
      </c>
      <c r="AY123" s="16" t="s">
        <v>117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6" t="s">
        <v>21</v>
      </c>
      <c r="BK123" s="229">
        <f>ROUND(I123*H123,2)</f>
        <v>0</v>
      </c>
      <c r="BL123" s="16" t="s">
        <v>332</v>
      </c>
      <c r="BM123" s="228" t="s">
        <v>333</v>
      </c>
    </row>
    <row r="124" s="2" customFormat="1">
      <c r="A124" s="37"/>
      <c r="B124" s="38"/>
      <c r="C124" s="39"/>
      <c r="D124" s="230" t="s">
        <v>126</v>
      </c>
      <c r="E124" s="39"/>
      <c r="F124" s="231" t="s">
        <v>334</v>
      </c>
      <c r="G124" s="39"/>
      <c r="H124" s="39"/>
      <c r="I124" s="232"/>
      <c r="J124" s="39"/>
      <c r="K124" s="39"/>
      <c r="L124" s="43"/>
      <c r="M124" s="233"/>
      <c r="N124" s="234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126</v>
      </c>
      <c r="AU124" s="16" t="s">
        <v>86</v>
      </c>
    </row>
    <row r="125" s="2" customFormat="1">
      <c r="A125" s="37"/>
      <c r="B125" s="38"/>
      <c r="C125" s="39"/>
      <c r="D125" s="235" t="s">
        <v>128</v>
      </c>
      <c r="E125" s="39"/>
      <c r="F125" s="236" t="s">
        <v>335</v>
      </c>
      <c r="G125" s="39"/>
      <c r="H125" s="39"/>
      <c r="I125" s="232"/>
      <c r="J125" s="39"/>
      <c r="K125" s="39"/>
      <c r="L125" s="43"/>
      <c r="M125" s="233"/>
      <c r="N125" s="234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128</v>
      </c>
      <c r="AU125" s="16" t="s">
        <v>86</v>
      </c>
    </row>
    <row r="126" s="2" customFormat="1">
      <c r="A126" s="37"/>
      <c r="B126" s="38"/>
      <c r="C126" s="39"/>
      <c r="D126" s="230" t="s">
        <v>177</v>
      </c>
      <c r="E126" s="39"/>
      <c r="F126" s="237" t="s">
        <v>336</v>
      </c>
      <c r="G126" s="39"/>
      <c r="H126" s="39"/>
      <c r="I126" s="232"/>
      <c r="J126" s="39"/>
      <c r="K126" s="39"/>
      <c r="L126" s="43"/>
      <c r="M126" s="233"/>
      <c r="N126" s="234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177</v>
      </c>
      <c r="AU126" s="16" t="s">
        <v>86</v>
      </c>
    </row>
    <row r="127" s="12" customFormat="1" ht="22.8" customHeight="1">
      <c r="A127" s="12"/>
      <c r="B127" s="201"/>
      <c r="C127" s="202"/>
      <c r="D127" s="203" t="s">
        <v>76</v>
      </c>
      <c r="E127" s="215" t="s">
        <v>337</v>
      </c>
      <c r="F127" s="215" t="s">
        <v>338</v>
      </c>
      <c r="G127" s="202"/>
      <c r="H127" s="202"/>
      <c r="I127" s="205"/>
      <c r="J127" s="216">
        <f>BK127</f>
        <v>0</v>
      </c>
      <c r="K127" s="202"/>
      <c r="L127" s="207"/>
      <c r="M127" s="208"/>
      <c r="N127" s="209"/>
      <c r="O127" s="209"/>
      <c r="P127" s="210">
        <f>SUM(P128:P131)</f>
        <v>0</v>
      </c>
      <c r="Q127" s="209"/>
      <c r="R127" s="210">
        <f>SUM(R128:R131)</f>
        <v>0</v>
      </c>
      <c r="S127" s="209"/>
      <c r="T127" s="211">
        <f>SUM(T128:T131)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2" t="s">
        <v>150</v>
      </c>
      <c r="AT127" s="213" t="s">
        <v>76</v>
      </c>
      <c r="AU127" s="213" t="s">
        <v>21</v>
      </c>
      <c r="AY127" s="212" t="s">
        <v>117</v>
      </c>
      <c r="BK127" s="214">
        <f>SUM(BK128:BK131)</f>
        <v>0</v>
      </c>
    </row>
    <row r="128" s="2" customFormat="1" ht="24.15" customHeight="1">
      <c r="A128" s="37"/>
      <c r="B128" s="38"/>
      <c r="C128" s="217" t="s">
        <v>86</v>
      </c>
      <c r="D128" s="217" t="s">
        <v>119</v>
      </c>
      <c r="E128" s="218" t="s">
        <v>339</v>
      </c>
      <c r="F128" s="219" t="s">
        <v>340</v>
      </c>
      <c r="G128" s="220" t="s">
        <v>341</v>
      </c>
      <c r="H128" s="221">
        <v>1</v>
      </c>
      <c r="I128" s="222"/>
      <c r="J128" s="223">
        <f>ROUND(I128*H128,2)</f>
        <v>0</v>
      </c>
      <c r="K128" s="219" t="s">
        <v>123</v>
      </c>
      <c r="L128" s="43"/>
      <c r="M128" s="224" t="s">
        <v>1</v>
      </c>
      <c r="N128" s="225" t="s">
        <v>42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332</v>
      </c>
      <c r="AT128" s="228" t="s">
        <v>119</v>
      </c>
      <c r="AU128" s="228" t="s">
        <v>86</v>
      </c>
      <c r="AY128" s="16" t="s">
        <v>117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21</v>
      </c>
      <c r="BK128" s="229">
        <f>ROUND(I128*H128,2)</f>
        <v>0</v>
      </c>
      <c r="BL128" s="16" t="s">
        <v>332</v>
      </c>
      <c r="BM128" s="228" t="s">
        <v>342</v>
      </c>
    </row>
    <row r="129" s="2" customFormat="1">
      <c r="A129" s="37"/>
      <c r="B129" s="38"/>
      <c r="C129" s="39"/>
      <c r="D129" s="230" t="s">
        <v>126</v>
      </c>
      <c r="E129" s="39"/>
      <c r="F129" s="231" t="s">
        <v>340</v>
      </c>
      <c r="G129" s="39"/>
      <c r="H129" s="39"/>
      <c r="I129" s="232"/>
      <c r="J129" s="39"/>
      <c r="K129" s="39"/>
      <c r="L129" s="43"/>
      <c r="M129" s="233"/>
      <c r="N129" s="234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126</v>
      </c>
      <c r="AU129" s="16" t="s">
        <v>86</v>
      </c>
    </row>
    <row r="130" s="2" customFormat="1">
      <c r="A130" s="37"/>
      <c r="B130" s="38"/>
      <c r="C130" s="39"/>
      <c r="D130" s="235" t="s">
        <v>128</v>
      </c>
      <c r="E130" s="39"/>
      <c r="F130" s="236" t="s">
        <v>343</v>
      </c>
      <c r="G130" s="39"/>
      <c r="H130" s="39"/>
      <c r="I130" s="232"/>
      <c r="J130" s="39"/>
      <c r="K130" s="39"/>
      <c r="L130" s="43"/>
      <c r="M130" s="233"/>
      <c r="N130" s="234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128</v>
      </c>
      <c r="AU130" s="16" t="s">
        <v>86</v>
      </c>
    </row>
    <row r="131" s="2" customFormat="1">
      <c r="A131" s="37"/>
      <c r="B131" s="38"/>
      <c r="C131" s="39"/>
      <c r="D131" s="230" t="s">
        <v>177</v>
      </c>
      <c r="E131" s="39"/>
      <c r="F131" s="237" t="s">
        <v>344</v>
      </c>
      <c r="G131" s="39"/>
      <c r="H131" s="39"/>
      <c r="I131" s="232"/>
      <c r="J131" s="39"/>
      <c r="K131" s="39"/>
      <c r="L131" s="43"/>
      <c r="M131" s="233"/>
      <c r="N131" s="234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177</v>
      </c>
      <c r="AU131" s="16" t="s">
        <v>86</v>
      </c>
    </row>
    <row r="132" s="12" customFormat="1" ht="22.8" customHeight="1">
      <c r="A132" s="12"/>
      <c r="B132" s="201"/>
      <c r="C132" s="202"/>
      <c r="D132" s="203" t="s">
        <v>76</v>
      </c>
      <c r="E132" s="215" t="s">
        <v>345</v>
      </c>
      <c r="F132" s="215" t="s">
        <v>346</v>
      </c>
      <c r="G132" s="202"/>
      <c r="H132" s="202"/>
      <c r="I132" s="205"/>
      <c r="J132" s="216">
        <f>BK132</f>
        <v>0</v>
      </c>
      <c r="K132" s="202"/>
      <c r="L132" s="207"/>
      <c r="M132" s="208"/>
      <c r="N132" s="209"/>
      <c r="O132" s="209"/>
      <c r="P132" s="210">
        <f>SUM(P133:P136)</f>
        <v>0</v>
      </c>
      <c r="Q132" s="209"/>
      <c r="R132" s="210">
        <f>SUM(R133:R136)</f>
        <v>0</v>
      </c>
      <c r="S132" s="209"/>
      <c r="T132" s="211">
        <f>SUM(T133:T136)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2" t="s">
        <v>150</v>
      </c>
      <c r="AT132" s="213" t="s">
        <v>76</v>
      </c>
      <c r="AU132" s="213" t="s">
        <v>21</v>
      </c>
      <c r="AY132" s="212" t="s">
        <v>117</v>
      </c>
      <c r="BK132" s="214">
        <f>SUM(BK133:BK136)</f>
        <v>0</v>
      </c>
    </row>
    <row r="133" s="2" customFormat="1" ht="24.15" customHeight="1">
      <c r="A133" s="37"/>
      <c r="B133" s="38"/>
      <c r="C133" s="217" t="s">
        <v>137</v>
      </c>
      <c r="D133" s="217" t="s">
        <v>119</v>
      </c>
      <c r="E133" s="218" t="s">
        <v>347</v>
      </c>
      <c r="F133" s="219" t="s">
        <v>348</v>
      </c>
      <c r="G133" s="220" t="s">
        <v>341</v>
      </c>
      <c r="H133" s="221">
        <v>1</v>
      </c>
      <c r="I133" s="222"/>
      <c r="J133" s="223">
        <f>ROUND(I133*H133,2)</f>
        <v>0</v>
      </c>
      <c r="K133" s="219" t="s">
        <v>123</v>
      </c>
      <c r="L133" s="43"/>
      <c r="M133" s="224" t="s">
        <v>1</v>
      </c>
      <c r="N133" s="225" t="s">
        <v>42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332</v>
      </c>
      <c r="AT133" s="228" t="s">
        <v>119</v>
      </c>
      <c r="AU133" s="228" t="s">
        <v>86</v>
      </c>
      <c r="AY133" s="16" t="s">
        <v>117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21</v>
      </c>
      <c r="BK133" s="229">
        <f>ROUND(I133*H133,2)</f>
        <v>0</v>
      </c>
      <c r="BL133" s="16" t="s">
        <v>332</v>
      </c>
      <c r="BM133" s="228" t="s">
        <v>349</v>
      </c>
    </row>
    <row r="134" s="2" customFormat="1">
      <c r="A134" s="37"/>
      <c r="B134" s="38"/>
      <c r="C134" s="39"/>
      <c r="D134" s="230" t="s">
        <v>126</v>
      </c>
      <c r="E134" s="39"/>
      <c r="F134" s="231" t="s">
        <v>348</v>
      </c>
      <c r="G134" s="39"/>
      <c r="H134" s="39"/>
      <c r="I134" s="232"/>
      <c r="J134" s="39"/>
      <c r="K134" s="39"/>
      <c r="L134" s="43"/>
      <c r="M134" s="233"/>
      <c r="N134" s="234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126</v>
      </c>
      <c r="AU134" s="16" t="s">
        <v>86</v>
      </c>
    </row>
    <row r="135" s="2" customFormat="1">
      <c r="A135" s="37"/>
      <c r="B135" s="38"/>
      <c r="C135" s="39"/>
      <c r="D135" s="235" t="s">
        <v>128</v>
      </c>
      <c r="E135" s="39"/>
      <c r="F135" s="236" t="s">
        <v>350</v>
      </c>
      <c r="G135" s="39"/>
      <c r="H135" s="39"/>
      <c r="I135" s="232"/>
      <c r="J135" s="39"/>
      <c r="K135" s="39"/>
      <c r="L135" s="43"/>
      <c r="M135" s="233"/>
      <c r="N135" s="234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128</v>
      </c>
      <c r="AU135" s="16" t="s">
        <v>86</v>
      </c>
    </row>
    <row r="136" s="2" customFormat="1">
      <c r="A136" s="37"/>
      <c r="B136" s="38"/>
      <c r="C136" s="39"/>
      <c r="D136" s="230" t="s">
        <v>177</v>
      </c>
      <c r="E136" s="39"/>
      <c r="F136" s="237" t="s">
        <v>351</v>
      </c>
      <c r="G136" s="39"/>
      <c r="H136" s="39"/>
      <c r="I136" s="232"/>
      <c r="J136" s="39"/>
      <c r="K136" s="39"/>
      <c r="L136" s="43"/>
      <c r="M136" s="259"/>
      <c r="N136" s="260"/>
      <c r="O136" s="261"/>
      <c r="P136" s="261"/>
      <c r="Q136" s="261"/>
      <c r="R136" s="261"/>
      <c r="S136" s="261"/>
      <c r="T136" s="262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177</v>
      </c>
      <c r="AU136" s="16" t="s">
        <v>86</v>
      </c>
    </row>
    <row r="137" s="2" customFormat="1" ht="6.96" customHeight="1">
      <c r="A137" s="37"/>
      <c r="B137" s="65"/>
      <c r="C137" s="66"/>
      <c r="D137" s="66"/>
      <c r="E137" s="66"/>
      <c r="F137" s="66"/>
      <c r="G137" s="66"/>
      <c r="H137" s="66"/>
      <c r="I137" s="66"/>
      <c r="J137" s="66"/>
      <c r="K137" s="66"/>
      <c r="L137" s="43"/>
      <c r="M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</sheetData>
  <sheetProtection sheet="1" autoFilter="0" formatColumns="0" formatRows="0" objects="1" scenarios="1" spinCount="100000" saltValue="VrYE/6+HJcsTRqXG2seJRFvH9R0vgZc0NLmMDTDfutUrmjnPw9ddETlPsMEPac3Lr45aW0bcFK6606wfIk1zlg==" hashValue="otpW/9AKccT9Wv8BS6UO1MqcN8wdJHVaQ0cZkQuKEATLKacsERMbErsIfe+qozO4n8arHzGFfntKB53hnIj3hg==" algorithmName="SHA-512" password="CC35"/>
  <autoFilter ref="C119:K136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hyperlinks>
    <hyperlink ref="F125" r:id="rId1" display="https://podminky.urs.cz/item/CS_URS_2021_02/012002000"/>
    <hyperlink ref="F130" r:id="rId2" display="https://podminky.urs.cz/item/CS_URS_2021_02/030001000"/>
    <hyperlink ref="F135" r:id="rId3" display="https://podminky.urs.cz/item/CS_URS_2021_02/06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Zlámal Marek, Ing.</dc:creator>
  <cp:lastModifiedBy>Zlámal Marek, Ing.</cp:lastModifiedBy>
  <dcterms:created xsi:type="dcterms:W3CDTF">2021-09-29T10:31:39Z</dcterms:created>
  <dcterms:modified xsi:type="dcterms:W3CDTF">2021-09-29T10:31:43Z</dcterms:modified>
</cp:coreProperties>
</file>