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2230" windowHeight="6960" activeTab="0"/>
  </bookViews>
  <sheets>
    <sheet name="Rekapitulace stavby" sheetId="1" r:id="rId1"/>
    <sheet name="SO 02 - Batelov - Spělov" sheetId="2" r:id="rId2"/>
    <sheet name="SO 03 - Spělov - Kostelec..." sheetId="3" r:id="rId3"/>
    <sheet name="SO 01 - Bransouze - Luka ..." sheetId="4" r:id="rId4"/>
  </sheets>
  <definedNames>
    <definedName name="_xlnm._FilterDatabase" localSheetId="3" hidden="1">'SO 01 - Bransouze - Luka ...'!$C$118:$K$250</definedName>
    <definedName name="_xlnm._FilterDatabase" localSheetId="1" hidden="1">'SO 02 - Batelov - Spělov'!$C$118:$K$265</definedName>
    <definedName name="_xlnm._FilterDatabase" localSheetId="2" hidden="1">'SO 03 - Spělov - Kostelec...'!$C$118:$K$304</definedName>
    <definedName name="_xlnm.Print_Area" localSheetId="0">'Rekapitulace stavby'!$D$4:$AO$76,'Rekapitulace stavby'!$C$82:$AQ$98</definedName>
    <definedName name="_xlnm.Print_Area" localSheetId="3">'SO 01 - Bransouze - Luka ...'!$C$4:$J$76,'SO 01 - Bransouze - Luka ...'!$C$82:$J$100,'SO 01 - Bransouze - Luka ...'!$C$106:$J$250</definedName>
    <definedName name="_xlnm.Print_Area" localSheetId="1">'SO 02 - Batelov - Spělov'!$C$4:$J$76,'SO 02 - Batelov - Spělov'!$C$82:$J$100,'SO 02 - Batelov - Spělov'!$C$106:$J$265</definedName>
    <definedName name="_xlnm.Print_Area" localSheetId="2">'SO 03 - Spělov - Kostelec...'!$C$4:$J$76,'SO 03 - Spělov - Kostelec...'!$C$82:$J$100,'SO 03 - Spělov - Kostelec...'!$C$106:$J$304</definedName>
    <definedName name="_xlnm.Print_Titles" localSheetId="0">'Rekapitulace stavby'!$92:$92</definedName>
    <definedName name="_xlnm.Print_Titles" localSheetId="1">'SO 02 - Batelov - Spělov'!$118:$118</definedName>
    <definedName name="_xlnm.Print_Titles" localSheetId="2">'SO 03 - Spělov - Kostelec...'!$118:$118</definedName>
    <definedName name="_xlnm.Print_Titles" localSheetId="3">'SO 01 - Bransouze - Luka ...'!$118:$118</definedName>
  </definedNames>
  <calcPr calcId="162913"/>
</workbook>
</file>

<file path=xl/sharedStrings.xml><?xml version="1.0" encoding="utf-8"?>
<sst xmlns="http://schemas.openxmlformats.org/spreadsheetml/2006/main" count="4649" uniqueCount="410">
  <si>
    <t>Export Komplet</t>
  </si>
  <si>
    <t/>
  </si>
  <si>
    <t>2.0</t>
  </si>
  <si>
    <t>False</t>
  </si>
  <si>
    <t>{81995146-fdd7-4660-9a95-8ec96777c23c}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</si>
  <si>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</si>
  <si>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</si>
  <si>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</si>
  <si>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</si>
  <si>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</si>
  <si>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</si>
  <si>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</si>
  <si>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</si>
  <si>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</si>
  <si>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2021-7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</si>
  <si>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</si>
  <si>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</si>
  <si>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KSO:</t>
  </si>
  <si>
    <t>CC-CZ:</t>
  </si>
  <si>
    <t>Místo:</t>
  </si>
  <si>
    <t xml:space="preserve"> </t>
  </si>
  <si>
    <t>Datum: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</si>
  <si>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</si>
  <si>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</si>
  <si>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</si>
  <si>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</si>
  <si>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</si>
  <si>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</si>
  <si>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</si>
  <si>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</si>
  <si>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</si>
  <si>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</si>
  <si>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</si>
  <si>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</si>
  <si>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</si>
  <si>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</si>
  <si>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</si>
  <si>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</si>
  <si>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</si>
  <si>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</si>
  <si>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</si>
  <si>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</si>
  <si>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</si>
  <si>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</si>
  <si>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</si>
  <si>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</si>
  <si>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</si>
  <si>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</si>
  <si>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</si>
  <si>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</si>
  <si>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</si>
  <si>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</si>
  <si>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</si>
  <si>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</si>
  <si>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</si>
  <si>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</si>
  <si>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</si>
  <si>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</si>
  <si>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</si>
  <si>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</si>
  <si>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</si>
  <si>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</si>
  <si>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</si>
  <si>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</si>
  <si>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</si>
  <si>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</si>
  <si>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</si>
  <si>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</si>
  <si>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</si>
  <si>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</si>
  <si>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</si>
  <si>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</si>
  <si>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</si>
  <si>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</si>
  <si>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</si>
  <si>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</si>
  <si>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02</t>
  </si>
  <si>
    <t>Batelov - Spělov</t>
  </si>
  <si>
    <t>STA</t>
  </si>
  <si>
    <t>1</t>
  </si>
  <si>
    <t>{d390d924-7933-4f1d-bff5-2617ecadb7dd}</t>
  </si>
  <si>
    <t>2</t>
  </si>
  <si>
    <t>SO 03</t>
  </si>
  <si>
    <t>Spělov - Kostelec...</t>
  </si>
  <si>
    <t>{a6963264-727f-44f0-8fb2-030003b11859}</t>
  </si>
  <si>
    <t>SO 01</t>
  </si>
  <si>
    <t>Bransouze - Luka nad Jihlavou</t>
  </si>
  <si>
    <t>{bd513f14-b8f6-4fbe-b2d0-63d7f11b810b}</t>
  </si>
  <si>
    <t>KRYCÍ LIST SOUPISU PRACÍ</t>
  </si>
  <si>
    <t>Objekt:</t>
  </si>
  <si>
    <t>SO 02 - Batelov - Spělov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</si>
  <si>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</si>
  <si>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</si>
  <si>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</si>
  <si>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</si>
  <si>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</si>
  <si>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</si>
  <si>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5 - Komunikace pozemní</t>
  </si>
  <si>
    <t xml:space="preserve">    9 - Ostatní konstrukce a práce, bourání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</si>
  <si>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</si>
  <si>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</si>
  <si>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</si>
  <si>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</si>
  <si>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</si>
  <si>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</si>
  <si>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</si>
  <si>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</si>
  <si>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</si>
  <si>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</si>
  <si>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</si>
  <si>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</si>
  <si>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</si>
  <si>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</si>
  <si>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</si>
  <si>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</si>
  <si>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5</t>
  </si>
  <si>
    <t>Komunikace pozemní</t>
  </si>
  <si>
    <t>K</t>
  </si>
  <si>
    <t>5907020490</t>
  </si>
  <si>
    <t>Souvislá výměna kolejnic současně s výměnou pryžové podložky tv. S49 rozdělení "d"</t>
  </si>
  <si>
    <t>m</t>
  </si>
  <si>
    <t>4</t>
  </si>
  <si>
    <t>PP</t>
  </si>
  <si>
    <t>VV</t>
  </si>
  <si>
    <t xml:space="preserve">Výměna kolejnic </t>
  </si>
  <si>
    <t>"(Lp+Pp)(71,200-71,000)" 200*2</t>
  </si>
  <si>
    <t>"(Lp+Pp)(71,540-71,320)" 225*2</t>
  </si>
  <si>
    <t>"(Lp+Pp)(72,580-72,510)" 75+50</t>
  </si>
  <si>
    <t>"(Lp)(72,840-72,82)" 25</t>
  </si>
  <si>
    <t>"(Lp+Pp)(73,668-73,183)"500*2</t>
  </si>
  <si>
    <t>Součet</t>
  </si>
  <si>
    <t>5907050120</t>
  </si>
  <si>
    <t>Dělení kolejnic kyslíkem soustavy S49 nebo T</t>
  </si>
  <si>
    <t>kus</t>
  </si>
  <si>
    <t>dělení starých kolejnic a zakr.nových</t>
  </si>
  <si>
    <t>"(Lp+Pp)(71,200-71,000)" 200*2/25*6</t>
  </si>
  <si>
    <t>"(Lp+Pp)(71,540-71,320)" 225*2/25*6</t>
  </si>
  <si>
    <t>"(Lp+Pp)(72,580-72,510)" (75+50)/25*6</t>
  </si>
  <si>
    <t>"(Lp)(72,840-72,82)" 25/25*6</t>
  </si>
  <si>
    <t>"(Lp+Pp)(73,668-73,183)"500*2/25*6</t>
  </si>
  <si>
    <t>3</t>
  </si>
  <si>
    <t>5908050007</t>
  </si>
  <si>
    <t>Výměna upevnění podkladnicového komplety</t>
  </si>
  <si>
    <t>úl.pl.</t>
  </si>
  <si>
    <t>6</t>
  </si>
  <si>
    <t xml:space="preserve">Výměna svěrek </t>
  </si>
  <si>
    <t>"(Lp+Pp)"((71,840-70,920)*1000/0,544+"zaokr"8,82359)*2</t>
  </si>
  <si>
    <t>"(Lp+Pp)(72,580-72,520)"552/2</t>
  </si>
  <si>
    <t>M</t>
  </si>
  <si>
    <t>5958158005</t>
  </si>
  <si>
    <t>Podložka pryžová pod patu kolejnice S49  183/126/6</t>
  </si>
  <si>
    <t>8</t>
  </si>
  <si>
    <t>10</t>
  </si>
  <si>
    <t>Dodávka pryžových podložek S49</t>
  </si>
  <si>
    <t>"(Lp+Pp)(71,200-71,000)" 736</t>
  </si>
  <si>
    <t>"(Lp+Pp)(71,540-71,320)" 828</t>
  </si>
  <si>
    <t>"(Lp+Pp)(72,580-72,510)" 276</t>
  </si>
  <si>
    <t>"(Lp)(72,840-72,82)" 46</t>
  </si>
  <si>
    <t>"(Lp+Pp)(73,668-73,183)"1840</t>
  </si>
  <si>
    <t>5958128010</t>
  </si>
  <si>
    <t>Komplety ŽS 4 (šroub RS 1, matice M 24, podložka Fe6, svěrka ŽS4)</t>
  </si>
  <si>
    <t>12</t>
  </si>
  <si>
    <t>"(Lp+Pp)"((71,840-70,920)*1000/0,544+"zaokr"8,82359)*4</t>
  </si>
  <si>
    <t>"(Lp+Pp)(72,580-72,520)"552</t>
  </si>
  <si>
    <t>5958134040</t>
  </si>
  <si>
    <t>Součásti upevňovací kroužek pružný dvojitý Fe 6</t>
  </si>
  <si>
    <t>14</t>
  </si>
  <si>
    <t>Dodávka pružných kroužků Fe6</t>
  </si>
  <si>
    <t>"(Lp)(72,840-72,82)" 92</t>
  </si>
  <si>
    <t>"(Lp+Pp)(73,668-73,183)"3680</t>
  </si>
  <si>
    <t>7</t>
  </si>
  <si>
    <t>5909010030</t>
  </si>
  <si>
    <t>Ojedinělé ruční podbití pražců příčných betonových</t>
  </si>
  <si>
    <t>387956875</t>
  </si>
  <si>
    <t>Ojedinělé ruční podbití pražců příčných betonových. Poznámka: 1. V cenách jsou započteny náklady na podbití pražce oboustranně v otevřeném i zapuštěném KL, odstranění kameniva, zdvih, ruční podbití, úprava profilu KL a případná úprava snížení pod patou kolejnice.</t>
  </si>
  <si>
    <t>5910020030</t>
  </si>
  <si>
    <t>Svařování kolejnic termitem plný předehřev standardní spára svar sériový tv. S49</t>
  </si>
  <si>
    <t>svar</t>
  </si>
  <si>
    <t>16</t>
  </si>
  <si>
    <t>Svaření nových kolejnic po výměně (po 25 m)</t>
  </si>
  <si>
    <t>"(Lp+Pp)(71,200-71,000)" 16</t>
  </si>
  <si>
    <t>"(Lp+Pp)(71,540-71,320)" 18</t>
  </si>
  <si>
    <t>"(Lp+Pp)(72,580-72,510)" 5</t>
  </si>
  <si>
    <t>"(Lp)(72,840-72,82)" 1</t>
  </si>
  <si>
    <t>"(Lp+Pp)(73,668-73,183)"38</t>
  </si>
  <si>
    <t>9</t>
  </si>
  <si>
    <t>5910020130</t>
  </si>
  <si>
    <t>Svařování kolejnic termitem plný předehřev standardní spára svar jednotlivý tv. S49</t>
  </si>
  <si>
    <t>18</t>
  </si>
  <si>
    <t>"(Lp+Pp)(71,200-71,000)" 2</t>
  </si>
  <si>
    <t>"(Lp+Pp)(71,540-71,320)" 2</t>
  </si>
  <si>
    <t>"(Lp+Pp)(72,580-72,510)" 2</t>
  </si>
  <si>
    <t>"(Lp+Pp)(73,668-73,183)"4</t>
  </si>
  <si>
    <t>5910035030</t>
  </si>
  <si>
    <t>Dosažení dovolené upínací teploty v BK prodloužením kolejnicového pásu v koleji tv. S49</t>
  </si>
  <si>
    <t>20</t>
  </si>
  <si>
    <t>Dosažení ÚT BK</t>
  </si>
  <si>
    <t>11</t>
  </si>
  <si>
    <t>5910040020</t>
  </si>
  <si>
    <t>Umožnění volné dilatace kolejnice demontáž upevňovadel bez osazení kluzných podložek rozdělení pražců "d"</t>
  </si>
  <si>
    <t>22</t>
  </si>
  <si>
    <t>Umožnění volné dilatace kolejnic</t>
  </si>
  <si>
    <t>"(Lp+Pp)(71,200-71,000)" (50+200+50)*2</t>
  </si>
  <si>
    <t>"(Lp+Pp)(71,540-71,320)" (50+225+50)*2</t>
  </si>
  <si>
    <t>"(Lp+Pp)(72,580-72,510)" (50*4+75+50)</t>
  </si>
  <si>
    <t>"(Lp)(72,840-72,82)" 25+50*2</t>
  </si>
  <si>
    <t>"(Lp+Pp)(73,668-73,183)"(50+500+50)*2</t>
  </si>
  <si>
    <t>5910040120</t>
  </si>
  <si>
    <t>Umožnění volné dilatace kolejnice montáž upevňovadel bez odstranění kluzných podložek rozdělení pražců "d"</t>
  </si>
  <si>
    <t>24</t>
  </si>
  <si>
    <t>13</t>
  </si>
  <si>
    <t>7497371630</t>
  </si>
  <si>
    <t>Demontáže zařízení trakčního vedení svodu propojení nebo ukolejnění na elektrizovaných tratích nebo v kolejových obvodech</t>
  </si>
  <si>
    <t>26</t>
  </si>
  <si>
    <t>Demontáž ukolejnění</t>
  </si>
  <si>
    <t>"(Lp+Pp)(71,200-71,000)" 6</t>
  </si>
  <si>
    <t>"(Lp+Pp)(71,540-71,320)" 7</t>
  </si>
  <si>
    <t>"(Lp+Pp)(72,580-72,510)" 1</t>
  </si>
  <si>
    <t>"(Lp+Pp)(73,668-73,183)"15</t>
  </si>
  <si>
    <t>7497351560</t>
  </si>
  <si>
    <t>Montáž přímého ukolejnění na elektrizovaných tratích nebo v kolejových obvodech</t>
  </si>
  <si>
    <t>28</t>
  </si>
  <si>
    <t>Zpětná montáž ukolejnění</t>
  </si>
  <si>
    <t>Ostatní konstrukce a práce, bourání</t>
  </si>
  <si>
    <t>5999005030</t>
  </si>
  <si>
    <t>Třídění kolejnic</t>
  </si>
  <si>
    <t>t</t>
  </si>
  <si>
    <t>30</t>
  </si>
  <si>
    <t xml:space="preserve">Přeskládání kolejnic S49 v žst. Kostelec (49,39 kg/m) </t>
  </si>
  <si>
    <t>(80*25*49,39)/1000</t>
  </si>
  <si>
    <t>9902900200</t>
  </si>
  <si>
    <t>Naložení objemnějšího kusového materiálu, vybouraných hmot</t>
  </si>
  <si>
    <t>32</t>
  </si>
  <si>
    <t xml:space="preserve">Naložení kolejnic S49 v žst. Kostelec (49,39 kg/m) </t>
  </si>
  <si>
    <t>17</t>
  </si>
  <si>
    <t>9903200100</t>
  </si>
  <si>
    <t>Přeprava mechanizace na místo prováděných prací o hmotnosti přes 12 t přes 50 do 100 km</t>
  </si>
  <si>
    <t>36</t>
  </si>
  <si>
    <t>9902200100</t>
  </si>
  <si>
    <t>Doprava obousměrná (např. dodávek z vlastních zásob zhotovitele nebo objednatele nebo výzisku) mechanizací o nosnosti přes 3,5 t objemnějšího kusového materiálu (prefabrikátů, stožárů, výhybek, rozvaděčů, vybouraných hmot atd.) do 10 km</t>
  </si>
  <si>
    <t>38</t>
  </si>
  <si>
    <t>(3772*0,09)/1000</t>
  </si>
  <si>
    <t>(7352*1,229)/1000</t>
  </si>
  <si>
    <t>19</t>
  </si>
  <si>
    <t>9902200400</t>
  </si>
  <si>
    <t>Doprava obousměrná (např. dodávek z vlastních zásob zhotovitele nebo objednatele nebo výzisku) mechanizací o nosnosti přes 3,5 t objemnějšího kusového materiálu (prefabrikátů, stožárů, výhybek, rozvaděčů, vybouraných hmot atd.) do 40 km</t>
  </si>
  <si>
    <t>40</t>
  </si>
  <si>
    <t>(3726*0,18)/1000</t>
  </si>
  <si>
    <t>9909000400</t>
  </si>
  <si>
    <t>Poplatek za likvidaci plastových součástí</t>
  </si>
  <si>
    <t>42</t>
  </si>
  <si>
    <t>Poplatek za skládku pryžových podložek S49 (0,18 kg/ks)</t>
  </si>
  <si>
    <t>SO 03 - Spělov - Kostelec...</t>
  </si>
  <si>
    <t>"(Lp+Pp)(74,800-74,600)" 200*2</t>
  </si>
  <si>
    <t>"(Lp+Pp)(74,930-74,840)" 100*2</t>
  </si>
  <si>
    <t>"(Lp+Pp)(75,140-75,040)" 100*2</t>
  </si>
  <si>
    <t>"(Lp+Pp)(76,730-76,640)" 100*2</t>
  </si>
  <si>
    <t>"(Lp+Pp)(77,035-76,810)" 225*2</t>
  </si>
  <si>
    <t>"(Lp+Pp)(77,200-77,120)"100+75</t>
  </si>
  <si>
    <t>"(Lp+Pp)(74,800-74,600)" 200*2/25*6</t>
  </si>
  <si>
    <t>"(Lp+Pp)(74,930-74,840)" 100*2/25*6</t>
  </si>
  <si>
    <t>"(Lp+Pp)(75,140-75,040)" 100*2/25*6</t>
  </si>
  <si>
    <t>"(Lp+Pp)(76,730-76,640)" 100*2/25*6</t>
  </si>
  <si>
    <t>"(Lp+Pp)(77,035-76,810)" 225*2/25*6</t>
  </si>
  <si>
    <t>"(Lp+Pp)(77,200-77,120)"(100+75)/25*6</t>
  </si>
  <si>
    <t>"(Lp+Pp)"((74,800-74,540)*1000/0,544+"zaokr"2,059)*2</t>
  </si>
  <si>
    <t>"(Lp+Pp)"((75,650-74,840)*1000/0,544+"zaokr"11,0294)*2</t>
  </si>
  <si>
    <t>"(Lp+Pp)"((77,270-76,390)*1000/0,544+"zaokr"2,353)*2</t>
  </si>
  <si>
    <t>5957101050</t>
  </si>
  <si>
    <t>Kolejnice třídy R260 tv. 49 E1 délky 25,000 m</t>
  </si>
  <si>
    <t>2010718477</t>
  </si>
  <si>
    <t>Dodávka kolejnic S49 dl. 25 m</t>
  </si>
  <si>
    <t>825/25</t>
  </si>
  <si>
    <t>"(Lp+Pp)(74,800-74,600)" 736</t>
  </si>
  <si>
    <t>"(Lp+Pp)(74,930-74,840)" 368</t>
  </si>
  <si>
    <t>"(Lp+Pp)(75,140-75,040)" 368</t>
  </si>
  <si>
    <t>"(Lp+Pp)(76,730-76,640)" 368</t>
  </si>
  <si>
    <t>"(Lp+Pp)(77,035-76,810)" 828</t>
  </si>
  <si>
    <t>"(Lp+Pp)(77,200-77,120)"322</t>
  </si>
  <si>
    <t>"(Lp+Pp)"((74,800-74,540)*1000/0,544+"zaokr"2,0588)*4</t>
  </si>
  <si>
    <t>"(Lp+Pp)"((75,650-74,840)*1000/0,544+"zaokr"11,0294)*4</t>
  </si>
  <si>
    <t>"(Lp+Pp)"((77,270-76,390)*1000/0,544+"zaokr"2,353)*4</t>
  </si>
  <si>
    <t>5908005430</t>
  </si>
  <si>
    <t>Oprava kolejnicového styku demontáž spojek tv. S49</t>
  </si>
  <si>
    <t>styk</t>
  </si>
  <si>
    <t>5908010130</t>
  </si>
  <si>
    <t>Zřízení kolejnicového styku s rozřezem a vrtáním - 4 otvory tv. S49</t>
  </si>
  <si>
    <t>5958107010</t>
  </si>
  <si>
    <t>Šroub spojkový M24 x 165 mm</t>
  </si>
  <si>
    <t>4*4</t>
  </si>
  <si>
    <t>5958116000</t>
  </si>
  <si>
    <t>Matice M24</t>
  </si>
  <si>
    <t>5958101005</t>
  </si>
  <si>
    <t>Součásti spojovací kolejnicové spojky tv. S 730 mm - dodá objednatel</t>
  </si>
  <si>
    <t>4*2</t>
  </si>
  <si>
    <t>-104484929</t>
  </si>
  <si>
    <t>"(Lp+Pp)(74,800-74,600)" 16</t>
  </si>
  <si>
    <t>"(Lp+Pp)(74,930-74,840)" 8</t>
  </si>
  <si>
    <t>"(Lp+Pp)(75,140-75,040)" 8</t>
  </si>
  <si>
    <t>"(Lp+Pp)(76,730-76,640)" 8</t>
  </si>
  <si>
    <t>"(Lp+Pp)(77,035-76,810)" 18</t>
  </si>
  <si>
    <t>"(Lp+Pp)(77,200-77,120)"7</t>
  </si>
  <si>
    <t>"(Lp+Pp)(74,800-74,600)" 2</t>
  </si>
  <si>
    <t>"(Lp+Pp)(74,930-74,840)"2</t>
  </si>
  <si>
    <t>"(Lp+Pp)(75,140-75,040)" 2</t>
  </si>
  <si>
    <t>"(Lp+Pp)(76,730-76,640)" 2</t>
  </si>
  <si>
    <t>"(Lp+Pp)(77,035-76,810)" 2</t>
  </si>
  <si>
    <t>"(Lp+Pp)(77,200-77,120)"2</t>
  </si>
  <si>
    <t>34</t>
  </si>
  <si>
    <t>"(Lp+Pp)(74,800-74,600)" (50+200+50)*2</t>
  </si>
  <si>
    <t>"(Lp+Pp)(74,930-74,840)" (50+100+50)*2</t>
  </si>
  <si>
    <t>"(Lp+Pp)(75,140-75,040)" (50+100+50)*2</t>
  </si>
  <si>
    <t>"(Lp+Pp)(76,730-76,640)" (50+100+50)*2</t>
  </si>
  <si>
    <t>"(Lp+Pp)(77,035-76,810)" (50+225+50)*2</t>
  </si>
  <si>
    <t>"(Lp+Pp)(77,200-77,120)"(50*4+100+75)</t>
  </si>
  <si>
    <t>"(Lp+Pp)(74,800-74,600)" 9</t>
  </si>
  <si>
    <t>"(Lp+Pp)(74,930-74,840)" 3</t>
  </si>
  <si>
    <t>"(Lp+Pp)(75,140-75,040)" 3</t>
  </si>
  <si>
    <t>"(Lp+Pp)(76,730-76,640)" 3</t>
  </si>
  <si>
    <t>"(Lp+Pp)(77,035-76,810)" 5</t>
  </si>
  <si>
    <t>"(Lp+Pp)(77,200-77,120)"3</t>
  </si>
  <si>
    <t>(32*25*49,39)/1000</t>
  </si>
  <si>
    <t>44</t>
  </si>
  <si>
    <t xml:space="preserve">Naložení kolejnic S49 (49,39 kg/m) </t>
  </si>
  <si>
    <t>((32+33)*25*49,39)/1000</t>
  </si>
  <si>
    <t>23</t>
  </si>
  <si>
    <t>48</t>
  </si>
  <si>
    <t>50</t>
  </si>
  <si>
    <t>(33*25*49,39)/1000</t>
  </si>
  <si>
    <t>((33+32)*25*49,39)/1000</t>
  </si>
  <si>
    <t>0,014</t>
  </si>
  <si>
    <t>0,144</t>
  </si>
  <si>
    <t>(14400*1,229)/1000</t>
  </si>
  <si>
    <t>25</t>
  </si>
  <si>
    <t>52</t>
  </si>
  <si>
    <t>(2990*0,18)/1000</t>
  </si>
  <si>
    <t>54</t>
  </si>
  <si>
    <t>SO 01 - Bransouze - Luka nad Jihlavou</t>
  </si>
  <si>
    <t>5907015040</t>
  </si>
  <si>
    <t>Ojedinělá výměna kolejnic stávající upevnění tv. S49 rozdělení "d"</t>
  </si>
  <si>
    <t>566880407</t>
  </si>
  <si>
    <t>Výměna kolejnic - vložka</t>
  </si>
  <si>
    <t>"(Lp)(185,467-185,117)"7</t>
  </si>
  <si>
    <t>"(Lp)(186,320-185,895)"7</t>
  </si>
  <si>
    <t>-1322996702</t>
  </si>
  <si>
    <t>"(Pp)"(185,467-185,117) *1000</t>
  </si>
  <si>
    <t>"(Pp)"(186,320-185,895) *1000</t>
  </si>
  <si>
    <t>5907045120</t>
  </si>
  <si>
    <t>Příplatek za obtížnost při výměně kolejnic na rozponových podkladnicích tv. S49</t>
  </si>
  <si>
    <t>1128831073</t>
  </si>
  <si>
    <t>350+425</t>
  </si>
  <si>
    <t>-343248883</t>
  </si>
  <si>
    <t>dělení kolejnic a zakr.nových (odhad)</t>
  </si>
  <si>
    <t>"(Lp)(185,467-185,117)"350/25*3</t>
  </si>
  <si>
    <t>"(Lp)(186,320-185,895)"425/25*3</t>
  </si>
  <si>
    <t>-488960759</t>
  </si>
  <si>
    <t>"(Pp)"(185,467-185,117) /0,611*1000+"zaokr"7,169</t>
  </si>
  <si>
    <t>"(Pp)"(186,320-185,895) /0,611*1000+"zaokr"4,419</t>
  </si>
  <si>
    <t>5958134041</t>
  </si>
  <si>
    <t>Součásti upevňovací šroub svěrkový T5</t>
  </si>
  <si>
    <t>10166809</t>
  </si>
  <si>
    <t>Dodávka svěrkových T5</t>
  </si>
  <si>
    <t>"(Pp)"((185,467-185,117) /0,611*1000+"zaokr"7,1685)*2</t>
  </si>
  <si>
    <t>"(Pp)"((186,320-185,895) /0,611*1000+"zaokr"4,419)*2</t>
  </si>
  <si>
    <t>5958134115</t>
  </si>
  <si>
    <t>Součásti upevňovací matice M24</t>
  </si>
  <si>
    <t>564266043</t>
  </si>
  <si>
    <t>Dodávka M24</t>
  </si>
  <si>
    <t>5958134140</t>
  </si>
  <si>
    <t>Součásti upevňovací vložka M</t>
  </si>
  <si>
    <t>-1831942596</t>
  </si>
  <si>
    <t>Dodávka vložka M</t>
  </si>
  <si>
    <t>-155840549</t>
  </si>
  <si>
    <t>5908053150</t>
  </si>
  <si>
    <t>Výměna drobného kolejiva šroub svěrkový tv. T</t>
  </si>
  <si>
    <t>1600644373</t>
  </si>
  <si>
    <t>5908053270</t>
  </si>
  <si>
    <t>Výměna drobného kolejiva vložka "M"</t>
  </si>
  <si>
    <t>232036373</t>
  </si>
  <si>
    <t>Dodávka vložek M</t>
  </si>
  <si>
    <t>5908055010</t>
  </si>
  <si>
    <t>Příplatek za výměnu částí upevňovadel - deformovaného šroubu</t>
  </si>
  <si>
    <t>-1188349891</t>
  </si>
  <si>
    <t>"odhad 5%"130</t>
  </si>
  <si>
    <t>-1072118871</t>
  </si>
  <si>
    <t>2029309770</t>
  </si>
  <si>
    <t>"(Pp)(185,467-185,117)"14</t>
  </si>
  <si>
    <t>"(Pp)(186,320-185,895) "17</t>
  </si>
  <si>
    <t>"(Lp)(185,467-185,117)"1</t>
  </si>
  <si>
    <t>"(Lp)(186,320-185,895)"1</t>
  </si>
  <si>
    <t>-1123309374</t>
  </si>
  <si>
    <t>"(Pp)(185,467-185,117)"2</t>
  </si>
  <si>
    <t>"(Pp)(186,320-185,895) "2</t>
  </si>
  <si>
    <t>-307964266</t>
  </si>
  <si>
    <t>-1845498773</t>
  </si>
  <si>
    <t>"(Pp)(185,467-185,117)"(50+350+50)</t>
  </si>
  <si>
    <t>"(Pp)(186,320-185,895) "(50+425+50)</t>
  </si>
  <si>
    <t>"(Lp)(185,467-185,117)"100</t>
  </si>
  <si>
    <t>"(Lp)(186,320-185,895)"100</t>
  </si>
  <si>
    <t>-1383213100</t>
  </si>
  <si>
    <t>9902200200</t>
  </si>
  <si>
    <t>Doprava obousměrná (např. dodávek z vlastních zásob zhotovitele nebo objednatele nebo výzisku) mechanizací o nosnosti přes 3,5 t objemnějšího kusového materiálu (prefabrikátů, stožárů, výhybek, rozvaděčů, vybouraných hmot atd.) do 20 km.</t>
  </si>
  <si>
    <t>-1570542880</t>
  </si>
  <si>
    <t>Odvoz upevnění (T5+M24+M+Fe6) na úložiště do žst. Jihlava</t>
  </si>
  <si>
    <t>1,050+0,384+0,128+0,23</t>
  </si>
  <si>
    <t>1166708783</t>
  </si>
  <si>
    <t>(1280*0,18)/1000</t>
  </si>
  <si>
    <t>1091725256</t>
  </si>
  <si>
    <t>383001843</t>
  </si>
  <si>
    <t>Výměna kolejnic v obvodu ST Jihlava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</si>
</sst>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4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14" fillId="5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99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1</v>
      </c>
      <c r="BT1" s="16" t="s">
        <v>3</v>
      </c>
      <c r="BU1" s="16" t="s">
        <v>3</v>
      </c>
      <c r="BV1" s="16" t="s">
        <v>4</v>
      </c>
    </row>
    <row r="2" spans="44:72" s="1" customFormat="1" ht="36.95" customHeight="1">
      <c r="AR2" s="239" t="s">
        <v>5</v>
      </c>
      <c r="AS2" s="205"/>
      <c r="AT2" s="205"/>
      <c r="AU2" s="205"/>
      <c r="AV2" s="205"/>
      <c r="AW2" s="205"/>
      <c r="AX2" s="205"/>
      <c r="AY2" s="205"/>
      <c r="AZ2" s="205"/>
      <c r="BA2" s="205"/>
      <c r="BB2" s="205"/>
      <c r="BC2" s="205"/>
      <c r="BD2" s="205"/>
      <c r="BE2" s="205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04" t="s">
        <v>14</v>
      </c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  <c r="AC5" s="205"/>
      <c r="AD5" s="205"/>
      <c r="AE5" s="205"/>
      <c r="AF5" s="205"/>
      <c r="AG5" s="205"/>
      <c r="AH5" s="205"/>
      <c r="AI5" s="205"/>
      <c r="AJ5" s="205"/>
      <c r="AK5" s="205"/>
      <c r="AL5" s="205"/>
      <c r="AM5" s="205"/>
      <c r="AN5" s="205"/>
      <c r="AO5" s="205"/>
      <c r="AR5" s="20"/>
      <c r="BE5" s="201" t="s">
        <v>15</v>
      </c>
      <c r="BS5" s="17" t="s">
        <v>6</v>
      </c>
    </row>
    <row r="6" spans="2:71" s="1" customFormat="1" ht="36.95" customHeight="1">
      <c r="B6" s="20"/>
      <c r="D6" s="26" t="s">
        <v>16</v>
      </c>
      <c r="K6" s="206" t="s">
        <v>409</v>
      </c>
      <c r="L6" s="205"/>
      <c r="M6" s="205"/>
      <c r="N6" s="205"/>
      <c r="O6" s="205"/>
      <c r="P6" s="205"/>
      <c r="Q6" s="205"/>
      <c r="R6" s="205"/>
      <c r="S6" s="205"/>
      <c r="T6" s="205"/>
      <c r="U6" s="205"/>
      <c r="V6" s="205"/>
      <c r="W6" s="205"/>
      <c r="X6" s="205"/>
      <c r="Y6" s="205"/>
      <c r="Z6" s="205"/>
      <c r="AA6" s="205"/>
      <c r="AB6" s="205"/>
      <c r="AC6" s="205"/>
      <c r="AD6" s="205"/>
      <c r="AE6" s="205"/>
      <c r="AF6" s="205"/>
      <c r="AG6" s="205"/>
      <c r="AH6" s="205"/>
      <c r="AI6" s="205"/>
      <c r="AJ6" s="205"/>
      <c r="AK6" s="205"/>
      <c r="AL6" s="205"/>
      <c r="AM6" s="205"/>
      <c r="AN6" s="205"/>
      <c r="AO6" s="205"/>
      <c r="AR6" s="20"/>
      <c r="BE6" s="202"/>
      <c r="BS6" s="17" t="s">
        <v>6</v>
      </c>
    </row>
    <row r="7" spans="2:71" s="1" customFormat="1" ht="12" customHeight="1">
      <c r="B7" s="20"/>
      <c r="D7" s="27" t="s">
        <v>17</v>
      </c>
      <c r="K7" s="25" t="s">
        <v>1</v>
      </c>
      <c r="AK7" s="27" t="s">
        <v>18</v>
      </c>
      <c r="AN7" s="25" t="s">
        <v>1</v>
      </c>
      <c r="AR7" s="20"/>
      <c r="BE7" s="202"/>
      <c r="BS7" s="17" t="s">
        <v>6</v>
      </c>
    </row>
    <row r="8" spans="2:71" s="1" customFormat="1" ht="12" customHeight="1">
      <c r="B8" s="20"/>
      <c r="D8" s="27" t="s">
        <v>19</v>
      </c>
      <c r="K8" s="25" t="s">
        <v>20</v>
      </c>
      <c r="AK8" s="27" t="s">
        <v>21</v>
      </c>
      <c r="AN8" s="28" t="s">
        <v>26</v>
      </c>
      <c r="AR8" s="20"/>
      <c r="BE8" s="202"/>
      <c r="BS8" s="17" t="s">
        <v>6</v>
      </c>
    </row>
    <row r="9" spans="2:71" s="1" customFormat="1" ht="14.45" customHeight="1">
      <c r="B9" s="20"/>
      <c r="AR9" s="20"/>
      <c r="BE9" s="202"/>
      <c r="BS9" s="17" t="s">
        <v>6</v>
      </c>
    </row>
    <row r="10" spans="2:71" s="1" customFormat="1" ht="12" customHeight="1">
      <c r="B10" s="20"/>
      <c r="D10" s="27" t="s">
        <v>22</v>
      </c>
      <c r="AK10" s="27" t="s">
        <v>23</v>
      </c>
      <c r="AN10" s="25" t="s">
        <v>1</v>
      </c>
      <c r="AR10" s="20"/>
      <c r="BE10" s="202"/>
      <c r="BS10" s="17" t="s">
        <v>6</v>
      </c>
    </row>
    <row r="11" spans="2:71" s="1" customFormat="1" ht="18.4" customHeight="1">
      <c r="B11" s="20"/>
      <c r="E11" s="25" t="s">
        <v>20</v>
      </c>
      <c r="AK11" s="27" t="s">
        <v>24</v>
      </c>
      <c r="AN11" s="25" t="s">
        <v>1</v>
      </c>
      <c r="AR11" s="20"/>
      <c r="BE11" s="202"/>
      <c r="BS11" s="17" t="s">
        <v>6</v>
      </c>
    </row>
    <row r="12" spans="2:71" s="1" customFormat="1" ht="6.95" customHeight="1">
      <c r="B12" s="20"/>
      <c r="AR12" s="20"/>
      <c r="BE12" s="202"/>
      <c r="BS12" s="17" t="s">
        <v>6</v>
      </c>
    </row>
    <row r="13" spans="2:71" s="1" customFormat="1" ht="12" customHeight="1">
      <c r="B13" s="20"/>
      <c r="D13" s="27" t="s">
        <v>25</v>
      </c>
      <c r="AK13" s="27" t="s">
        <v>23</v>
      </c>
      <c r="AN13" s="29" t="s">
        <v>26</v>
      </c>
      <c r="AR13" s="20"/>
      <c r="BE13" s="202"/>
      <c r="BS13" s="17" t="s">
        <v>6</v>
      </c>
    </row>
    <row r="14" spans="2:71" ht="12">
      <c r="B14" s="20"/>
      <c r="E14" s="207" t="s">
        <v>26</v>
      </c>
      <c r="F14" s="208"/>
      <c r="G14" s="208"/>
      <c r="H14" s="208"/>
      <c r="I14" s="208"/>
      <c r="J14" s="208"/>
      <c r="K14" s="208"/>
      <c r="L14" s="208"/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7" t="s">
        <v>24</v>
      </c>
      <c r="AN14" s="29" t="s">
        <v>26</v>
      </c>
      <c r="AR14" s="20"/>
      <c r="BE14" s="202"/>
      <c r="BS14" s="17" t="s">
        <v>6</v>
      </c>
    </row>
    <row r="15" spans="2:71" s="1" customFormat="1" ht="6.95" customHeight="1">
      <c r="B15" s="20"/>
      <c r="AR15" s="20"/>
      <c r="BE15" s="202"/>
      <c r="BS15" s="17" t="s">
        <v>3</v>
      </c>
    </row>
    <row r="16" spans="2:71" s="1" customFormat="1" ht="12" customHeight="1">
      <c r="B16" s="20"/>
      <c r="D16" s="27" t="s">
        <v>27</v>
      </c>
      <c r="AK16" s="27" t="s">
        <v>23</v>
      </c>
      <c r="AN16" s="25" t="s">
        <v>1</v>
      </c>
      <c r="AR16" s="20"/>
      <c r="BE16" s="202"/>
      <c r="BS16" s="17" t="s">
        <v>3</v>
      </c>
    </row>
    <row r="17" spans="2:71" s="1" customFormat="1" ht="18.4" customHeight="1">
      <c r="B17" s="20"/>
      <c r="E17" s="25" t="s">
        <v>20</v>
      </c>
      <c r="AK17" s="27" t="s">
        <v>24</v>
      </c>
      <c r="AN17" s="25" t="s">
        <v>1</v>
      </c>
      <c r="AR17" s="20"/>
      <c r="BE17" s="202"/>
      <c r="BS17" s="17" t="s">
        <v>28</v>
      </c>
    </row>
    <row r="18" spans="2:71" s="1" customFormat="1" ht="6.95" customHeight="1">
      <c r="B18" s="20"/>
      <c r="AR18" s="20"/>
      <c r="BE18" s="202"/>
      <c r="BS18" s="17" t="s">
        <v>6</v>
      </c>
    </row>
    <row r="19" spans="2:71" s="1" customFormat="1" ht="12" customHeight="1">
      <c r="B19" s="20"/>
      <c r="D19" s="27" t="s">
        <v>29</v>
      </c>
      <c r="AK19" s="27" t="s">
        <v>23</v>
      </c>
      <c r="AN19" s="25" t="s">
        <v>1</v>
      </c>
      <c r="AR19" s="20"/>
      <c r="BE19" s="202"/>
      <c r="BS19" s="17" t="s">
        <v>6</v>
      </c>
    </row>
    <row r="20" spans="2:71" s="1" customFormat="1" ht="18.4" customHeight="1">
      <c r="B20" s="20"/>
      <c r="E20" s="25" t="s">
        <v>20</v>
      </c>
      <c r="AK20" s="27" t="s">
        <v>24</v>
      </c>
      <c r="AN20" s="25" t="s">
        <v>1</v>
      </c>
      <c r="AR20" s="20"/>
      <c r="BE20" s="202"/>
      <c r="BS20" s="17" t="s">
        <v>28</v>
      </c>
    </row>
    <row r="21" spans="2:57" s="1" customFormat="1" ht="6.95" customHeight="1">
      <c r="B21" s="20"/>
      <c r="AR21" s="20"/>
      <c r="BE21" s="202"/>
    </row>
    <row r="22" spans="2:57" s="1" customFormat="1" ht="12" customHeight="1">
      <c r="B22" s="20"/>
      <c r="D22" s="27" t="s">
        <v>30</v>
      </c>
      <c r="AR22" s="20"/>
      <c r="BE22" s="202"/>
    </row>
    <row r="23" spans="2:57" s="1" customFormat="1" ht="16.5" customHeight="1">
      <c r="B23" s="20"/>
      <c r="E23" s="209" t="s">
        <v>1</v>
      </c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R23" s="20"/>
      <c r="BE23" s="202"/>
    </row>
    <row r="24" spans="2:57" s="1" customFormat="1" ht="6.95" customHeight="1">
      <c r="B24" s="20"/>
      <c r="AR24" s="20"/>
      <c r="BE24" s="202"/>
    </row>
    <row r="25" spans="2:57" s="1" customFormat="1" ht="6.95" customHeight="1">
      <c r="B25" s="20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R25" s="20"/>
      <c r="BE25" s="202"/>
    </row>
    <row r="26" spans="1:57" s="2" customFormat="1" ht="25.9" customHeight="1">
      <c r="A26" s="32"/>
      <c r="B26" s="33"/>
      <c r="C26" s="32"/>
      <c r="D26" s="34" t="s">
        <v>31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35"/>
      <c r="AK26" s="210">
        <f>ROUND(AG94,2)</f>
        <v>0</v>
      </c>
      <c r="AL26" s="211"/>
      <c r="AM26" s="211"/>
      <c r="AN26" s="211"/>
      <c r="AO26" s="211"/>
      <c r="AP26" s="32"/>
      <c r="AQ26" s="32"/>
      <c r="AR26" s="33"/>
      <c r="BE26" s="202"/>
    </row>
    <row r="27" spans="1:57" s="2" customFormat="1" ht="6.95" customHeight="1">
      <c r="A27" s="32"/>
      <c r="B27" s="33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3"/>
      <c r="BE27" s="202"/>
    </row>
    <row r="28" spans="1:57" s="2" customFormat="1" ht="12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212" t="s">
        <v>32</v>
      </c>
      <c r="M28" s="212"/>
      <c r="N28" s="212"/>
      <c r="O28" s="212"/>
      <c r="P28" s="212"/>
      <c r="Q28" s="32"/>
      <c r="R28" s="32"/>
      <c r="S28" s="32"/>
      <c r="T28" s="32"/>
      <c r="U28" s="32"/>
      <c r="V28" s="32"/>
      <c r="W28" s="212" t="s">
        <v>33</v>
      </c>
      <c r="X28" s="212"/>
      <c r="Y28" s="212"/>
      <c r="Z28" s="212"/>
      <c r="AA28" s="212"/>
      <c r="AB28" s="212"/>
      <c r="AC28" s="212"/>
      <c r="AD28" s="212"/>
      <c r="AE28" s="212"/>
      <c r="AF28" s="32"/>
      <c r="AG28" s="32"/>
      <c r="AH28" s="32"/>
      <c r="AI28" s="32"/>
      <c r="AJ28" s="32"/>
      <c r="AK28" s="212" t="s">
        <v>34</v>
      </c>
      <c r="AL28" s="212"/>
      <c r="AM28" s="212"/>
      <c r="AN28" s="212"/>
      <c r="AO28" s="212"/>
      <c r="AP28" s="32"/>
      <c r="AQ28" s="32"/>
      <c r="AR28" s="33"/>
      <c r="BE28" s="202"/>
    </row>
    <row r="29" spans="2:57" s="3" customFormat="1" ht="14.45" customHeight="1">
      <c r="B29" s="37"/>
      <c r="D29" s="27" t="s">
        <v>35</v>
      </c>
      <c r="F29" s="27" t="s">
        <v>36</v>
      </c>
      <c r="L29" s="215">
        <v>0.21</v>
      </c>
      <c r="M29" s="214"/>
      <c r="N29" s="214"/>
      <c r="O29" s="214"/>
      <c r="P29" s="214"/>
      <c r="W29" s="213">
        <f>ROUND(AZ94,2)</f>
        <v>0</v>
      </c>
      <c r="X29" s="214"/>
      <c r="Y29" s="214"/>
      <c r="Z29" s="214"/>
      <c r="AA29" s="214"/>
      <c r="AB29" s="214"/>
      <c r="AC29" s="214"/>
      <c r="AD29" s="214"/>
      <c r="AE29" s="214"/>
      <c r="AK29" s="213">
        <f>ROUND(AV94,2)</f>
        <v>0</v>
      </c>
      <c r="AL29" s="214"/>
      <c r="AM29" s="214"/>
      <c r="AN29" s="214"/>
      <c r="AO29" s="214"/>
      <c r="AR29" s="37"/>
      <c r="BE29" s="203"/>
    </row>
    <row r="30" spans="2:57" s="3" customFormat="1" ht="14.45" customHeight="1">
      <c r="B30" s="37"/>
      <c r="F30" s="27" t="s">
        <v>37</v>
      </c>
      <c r="L30" s="215">
        <v>0.15</v>
      </c>
      <c r="M30" s="214"/>
      <c r="N30" s="214"/>
      <c r="O30" s="214"/>
      <c r="P30" s="214"/>
      <c r="W30" s="213">
        <f>ROUND(BA94,2)</f>
        <v>0</v>
      </c>
      <c r="X30" s="214"/>
      <c r="Y30" s="214"/>
      <c r="Z30" s="214"/>
      <c r="AA30" s="214"/>
      <c r="AB30" s="214"/>
      <c r="AC30" s="214"/>
      <c r="AD30" s="214"/>
      <c r="AE30" s="214"/>
      <c r="AK30" s="213">
        <f>ROUND(AW94,2)</f>
        <v>0</v>
      </c>
      <c r="AL30" s="214"/>
      <c r="AM30" s="214"/>
      <c r="AN30" s="214"/>
      <c r="AO30" s="214"/>
      <c r="AR30" s="37"/>
      <c r="BE30" s="203"/>
    </row>
    <row r="31" spans="2:57" s="3" customFormat="1" ht="14.45" customHeight="1" hidden="1">
      <c r="B31" s="37"/>
      <c r="F31" s="27" t="s">
        <v>38</v>
      </c>
      <c r="L31" s="215">
        <v>0.21</v>
      </c>
      <c r="M31" s="214"/>
      <c r="N31" s="214"/>
      <c r="O31" s="214"/>
      <c r="P31" s="214"/>
      <c r="W31" s="213">
        <f>ROUND(BB94,2)</f>
        <v>0</v>
      </c>
      <c r="X31" s="214"/>
      <c r="Y31" s="214"/>
      <c r="Z31" s="214"/>
      <c r="AA31" s="214"/>
      <c r="AB31" s="214"/>
      <c r="AC31" s="214"/>
      <c r="AD31" s="214"/>
      <c r="AE31" s="214"/>
      <c r="AK31" s="213">
        <v>0</v>
      </c>
      <c r="AL31" s="214"/>
      <c r="AM31" s="214"/>
      <c r="AN31" s="214"/>
      <c r="AO31" s="214"/>
      <c r="AR31" s="37"/>
      <c r="BE31" s="203"/>
    </row>
    <row r="32" spans="2:57" s="3" customFormat="1" ht="14.45" customHeight="1" hidden="1">
      <c r="B32" s="37"/>
      <c r="F32" s="27" t="s">
        <v>39</v>
      </c>
      <c r="L32" s="215">
        <v>0.15</v>
      </c>
      <c r="M32" s="214"/>
      <c r="N32" s="214"/>
      <c r="O32" s="214"/>
      <c r="P32" s="214"/>
      <c r="W32" s="213">
        <f>ROUND(BC94,2)</f>
        <v>0</v>
      </c>
      <c r="X32" s="214"/>
      <c r="Y32" s="214"/>
      <c r="Z32" s="214"/>
      <c r="AA32" s="214"/>
      <c r="AB32" s="214"/>
      <c r="AC32" s="214"/>
      <c r="AD32" s="214"/>
      <c r="AE32" s="214"/>
      <c r="AK32" s="213">
        <v>0</v>
      </c>
      <c r="AL32" s="214"/>
      <c r="AM32" s="214"/>
      <c r="AN32" s="214"/>
      <c r="AO32" s="214"/>
      <c r="AR32" s="37"/>
      <c r="BE32" s="203"/>
    </row>
    <row r="33" spans="2:57" s="3" customFormat="1" ht="14.45" customHeight="1" hidden="1">
      <c r="B33" s="37"/>
      <c r="F33" s="27" t="s">
        <v>40</v>
      </c>
      <c r="L33" s="215">
        <v>0</v>
      </c>
      <c r="M33" s="214"/>
      <c r="N33" s="214"/>
      <c r="O33" s="214"/>
      <c r="P33" s="214"/>
      <c r="W33" s="213">
        <f>ROUND(BD94,2)</f>
        <v>0</v>
      </c>
      <c r="X33" s="214"/>
      <c r="Y33" s="214"/>
      <c r="Z33" s="214"/>
      <c r="AA33" s="214"/>
      <c r="AB33" s="214"/>
      <c r="AC33" s="214"/>
      <c r="AD33" s="214"/>
      <c r="AE33" s="214"/>
      <c r="AK33" s="213">
        <v>0</v>
      </c>
      <c r="AL33" s="214"/>
      <c r="AM33" s="214"/>
      <c r="AN33" s="214"/>
      <c r="AO33" s="214"/>
      <c r="AR33" s="37"/>
      <c r="BE33" s="203"/>
    </row>
    <row r="34" spans="1:57" s="2" customFormat="1" ht="6.95" customHeight="1">
      <c r="A34" s="32"/>
      <c r="B34" s="33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3"/>
      <c r="BE34" s="202"/>
    </row>
    <row r="35" spans="1:57" s="2" customFormat="1" ht="25.9" customHeight="1">
      <c r="A35" s="32"/>
      <c r="B35" s="33"/>
      <c r="C35" s="38"/>
      <c r="D35" s="39" t="s">
        <v>41</v>
      </c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1" t="s">
        <v>42</v>
      </c>
      <c r="U35" s="40"/>
      <c r="V35" s="40"/>
      <c r="W35" s="40"/>
      <c r="X35" s="216" t="s">
        <v>43</v>
      </c>
      <c r="Y35" s="217"/>
      <c r="Z35" s="217"/>
      <c r="AA35" s="217"/>
      <c r="AB35" s="217"/>
      <c r="AC35" s="40"/>
      <c r="AD35" s="40"/>
      <c r="AE35" s="40"/>
      <c r="AF35" s="40"/>
      <c r="AG35" s="40"/>
      <c r="AH35" s="40"/>
      <c r="AI35" s="40"/>
      <c r="AJ35" s="40"/>
      <c r="AK35" s="218">
        <f>SUM(AK26:AK33)</f>
        <v>0</v>
      </c>
      <c r="AL35" s="217"/>
      <c r="AM35" s="217"/>
      <c r="AN35" s="217"/>
      <c r="AO35" s="219"/>
      <c r="AP35" s="38"/>
      <c r="AQ35" s="38"/>
      <c r="AR35" s="33"/>
      <c r="BE35" s="32"/>
    </row>
    <row r="36" spans="1:57" s="2" customFormat="1" ht="6.95" customHeight="1">
      <c r="A36" s="32"/>
      <c r="B36" s="3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3"/>
      <c r="BE36" s="32"/>
    </row>
    <row r="37" spans="1:57" s="2" customFormat="1" ht="14.45" customHeight="1">
      <c r="A37" s="32"/>
      <c r="B37" s="33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3"/>
      <c r="BE37" s="32"/>
    </row>
    <row r="38" spans="2:44" s="1" customFormat="1" ht="14.45" customHeight="1">
      <c r="B38" s="20"/>
      <c r="AR38" s="20"/>
    </row>
    <row r="39" spans="2:44" s="1" customFormat="1" ht="14.45" customHeight="1">
      <c r="B39" s="20"/>
      <c r="AR39" s="20"/>
    </row>
    <row r="40" spans="2:44" s="1" customFormat="1" ht="14.45" customHeight="1">
      <c r="B40" s="20"/>
      <c r="AR40" s="20"/>
    </row>
    <row r="41" spans="2:44" s="1" customFormat="1" ht="14.45" customHeight="1">
      <c r="B41" s="20"/>
      <c r="AR41" s="20"/>
    </row>
    <row r="42" spans="2:44" s="1" customFormat="1" ht="14.45" customHeight="1">
      <c r="B42" s="20"/>
      <c r="AR42" s="20"/>
    </row>
    <row r="43" spans="2:44" s="1" customFormat="1" ht="14.45" customHeight="1">
      <c r="B43" s="20"/>
      <c r="AR43" s="20"/>
    </row>
    <row r="44" spans="2:44" s="1" customFormat="1" ht="14.45" customHeight="1">
      <c r="B44" s="20"/>
      <c r="AR44" s="20"/>
    </row>
    <row r="45" spans="2:44" s="1" customFormat="1" ht="14.45" customHeight="1">
      <c r="B45" s="20"/>
      <c r="AR45" s="20"/>
    </row>
    <row r="46" spans="2:44" s="1" customFormat="1" ht="14.45" customHeight="1">
      <c r="B46" s="20"/>
      <c r="AR46" s="20"/>
    </row>
    <row r="47" spans="2:44" s="1" customFormat="1" ht="14.45" customHeight="1">
      <c r="B47" s="20"/>
      <c r="AR47" s="20"/>
    </row>
    <row r="48" spans="2:44" s="1" customFormat="1" ht="14.45" customHeight="1">
      <c r="B48" s="20"/>
      <c r="AR48" s="20"/>
    </row>
    <row r="49" spans="2:44" s="2" customFormat="1" ht="14.45" customHeight="1">
      <c r="B49" s="42"/>
      <c r="D49" s="43" t="s">
        <v>44</v>
      </c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3" t="s">
        <v>45</v>
      </c>
      <c r="AI49" s="44"/>
      <c r="AJ49" s="44"/>
      <c r="AK49" s="44"/>
      <c r="AL49" s="44"/>
      <c r="AM49" s="44"/>
      <c r="AN49" s="44"/>
      <c r="AO49" s="44"/>
      <c r="AR49" s="42"/>
    </row>
    <row r="50" spans="2:44" ht="11.25">
      <c r="B50" s="20"/>
      <c r="AR50" s="20"/>
    </row>
    <row r="51" spans="2:44" ht="11.25">
      <c r="B51" s="20"/>
      <c r="AR51" s="20"/>
    </row>
    <row r="52" spans="2:44" ht="11.25">
      <c r="B52" s="20"/>
      <c r="AR52" s="20"/>
    </row>
    <row r="53" spans="2:44" ht="11.25">
      <c r="B53" s="20"/>
      <c r="AR53" s="20"/>
    </row>
    <row r="54" spans="2:44" ht="11.25">
      <c r="B54" s="20"/>
      <c r="AR54" s="20"/>
    </row>
    <row r="55" spans="2:44" ht="11.25">
      <c r="B55" s="20"/>
      <c r="AR55" s="20"/>
    </row>
    <row r="56" spans="2:44" ht="11.25">
      <c r="B56" s="20"/>
      <c r="AR56" s="20"/>
    </row>
    <row r="57" spans="2:44" ht="11.25">
      <c r="B57" s="20"/>
      <c r="AR57" s="20"/>
    </row>
    <row r="58" spans="2:44" ht="11.25">
      <c r="B58" s="20"/>
      <c r="AR58" s="20"/>
    </row>
    <row r="59" spans="2:44" ht="11.25">
      <c r="B59" s="20"/>
      <c r="AR59" s="20"/>
    </row>
    <row r="60" spans="1:57" s="2" customFormat="1" ht="12">
      <c r="A60" s="32"/>
      <c r="B60" s="33"/>
      <c r="C60" s="32"/>
      <c r="D60" s="45" t="s">
        <v>46</v>
      </c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45" t="s">
        <v>47</v>
      </c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45" t="s">
        <v>46</v>
      </c>
      <c r="AI60" s="35"/>
      <c r="AJ60" s="35"/>
      <c r="AK60" s="35"/>
      <c r="AL60" s="35"/>
      <c r="AM60" s="45" t="s">
        <v>47</v>
      </c>
      <c r="AN60" s="35"/>
      <c r="AO60" s="35"/>
      <c r="AP60" s="32"/>
      <c r="AQ60" s="32"/>
      <c r="AR60" s="33"/>
      <c r="BE60" s="32"/>
    </row>
    <row r="61" spans="2:44" ht="11.25">
      <c r="B61" s="20"/>
      <c r="AR61" s="20"/>
    </row>
    <row r="62" spans="2:44" ht="11.25">
      <c r="B62" s="20"/>
      <c r="AR62" s="20"/>
    </row>
    <row r="63" spans="2:44" ht="11.25">
      <c r="B63" s="20"/>
      <c r="AR63" s="20"/>
    </row>
    <row r="64" spans="1:57" s="2" customFormat="1" ht="12">
      <c r="A64" s="32"/>
      <c r="B64" s="33"/>
      <c r="C64" s="32"/>
      <c r="D64" s="43" t="s">
        <v>48</v>
      </c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3" t="s">
        <v>49</v>
      </c>
      <c r="AI64" s="46"/>
      <c r="AJ64" s="46"/>
      <c r="AK64" s="46"/>
      <c r="AL64" s="46"/>
      <c r="AM64" s="46"/>
      <c r="AN64" s="46"/>
      <c r="AO64" s="46"/>
      <c r="AP64" s="32"/>
      <c r="AQ64" s="32"/>
      <c r="AR64" s="33"/>
      <c r="BE64" s="32"/>
    </row>
    <row r="65" spans="2:44" ht="11.25">
      <c r="B65" s="20"/>
      <c r="AR65" s="20"/>
    </row>
    <row r="66" spans="2:44" ht="11.25">
      <c r="B66" s="20"/>
      <c r="AR66" s="20"/>
    </row>
    <row r="67" spans="2:44" ht="11.25">
      <c r="B67" s="20"/>
      <c r="AR67" s="20"/>
    </row>
    <row r="68" spans="2:44" ht="11.25">
      <c r="B68" s="20"/>
      <c r="AR68" s="20"/>
    </row>
    <row r="69" spans="2:44" ht="11.25">
      <c r="B69" s="20"/>
      <c r="AR69" s="20"/>
    </row>
    <row r="70" spans="2:44" ht="11.25">
      <c r="B70" s="20"/>
      <c r="AR70" s="20"/>
    </row>
    <row r="71" spans="2:44" ht="11.25">
      <c r="B71" s="20"/>
      <c r="AR71" s="20"/>
    </row>
    <row r="72" spans="2:44" ht="11.25">
      <c r="B72" s="20"/>
      <c r="AR72" s="20"/>
    </row>
    <row r="73" spans="2:44" ht="11.25">
      <c r="B73" s="20"/>
      <c r="AR73" s="20"/>
    </row>
    <row r="74" spans="2:44" ht="11.25">
      <c r="B74" s="20"/>
      <c r="AR74" s="20"/>
    </row>
    <row r="75" spans="1:57" s="2" customFormat="1" ht="12">
      <c r="A75" s="32"/>
      <c r="B75" s="33"/>
      <c r="C75" s="32"/>
      <c r="D75" s="45" t="s">
        <v>46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5" t="s">
        <v>47</v>
      </c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45" t="s">
        <v>46</v>
      </c>
      <c r="AI75" s="35"/>
      <c r="AJ75" s="35"/>
      <c r="AK75" s="35"/>
      <c r="AL75" s="35"/>
      <c r="AM75" s="45" t="s">
        <v>47</v>
      </c>
      <c r="AN75" s="35"/>
      <c r="AO75" s="35"/>
      <c r="AP75" s="32"/>
      <c r="AQ75" s="32"/>
      <c r="AR75" s="33"/>
      <c r="BE75" s="32"/>
    </row>
    <row r="76" spans="1:57" s="2" customFormat="1" ht="11.25">
      <c r="A76" s="32"/>
      <c r="B76" s="33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  <c r="AF76" s="32"/>
      <c r="AG76" s="32"/>
      <c r="AH76" s="32"/>
      <c r="AI76" s="32"/>
      <c r="AJ76" s="32"/>
      <c r="AK76" s="32"/>
      <c r="AL76" s="32"/>
      <c r="AM76" s="32"/>
      <c r="AN76" s="32"/>
      <c r="AO76" s="32"/>
      <c r="AP76" s="32"/>
      <c r="AQ76" s="32"/>
      <c r="AR76" s="33"/>
      <c r="BE76" s="32"/>
    </row>
    <row r="77" spans="1:57" s="2" customFormat="1" ht="6.9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33"/>
      <c r="BE77" s="32"/>
    </row>
    <row r="81" spans="1:57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33"/>
      <c r="BE81" s="32"/>
    </row>
    <row r="82" spans="1:57" s="2" customFormat="1" ht="24.95" customHeight="1">
      <c r="A82" s="32"/>
      <c r="B82" s="33"/>
      <c r="C82" s="21" t="s">
        <v>50</v>
      </c>
      <c r="D82" s="32"/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  <c r="AF82" s="32"/>
      <c r="AG82" s="32"/>
      <c r="AH82" s="32"/>
      <c r="AI82" s="32"/>
      <c r="AJ82" s="32"/>
      <c r="AK82" s="32"/>
      <c r="AL82" s="32"/>
      <c r="AM82" s="32"/>
      <c r="AN82" s="32"/>
      <c r="AO82" s="32"/>
      <c r="AP82" s="32"/>
      <c r="AQ82" s="32"/>
      <c r="AR82" s="33"/>
      <c r="BE82" s="32"/>
    </row>
    <row r="83" spans="1:57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  <c r="AF83" s="32"/>
      <c r="AG83" s="32"/>
      <c r="AH83" s="32"/>
      <c r="AI83" s="32"/>
      <c r="AJ83" s="32"/>
      <c r="AK83" s="32"/>
      <c r="AL83" s="32"/>
      <c r="AM83" s="32"/>
      <c r="AN83" s="32"/>
      <c r="AO83" s="32"/>
      <c r="AP83" s="32"/>
      <c r="AQ83" s="32"/>
      <c r="AR83" s="33"/>
      <c r="BE83" s="32"/>
    </row>
    <row r="84" spans="2:44" s="4" customFormat="1" ht="12" customHeight="1">
      <c r="B84" s="51"/>
      <c r="C84" s="27" t="s">
        <v>13</v>
      </c>
      <c r="L84" s="4" t="str">
        <f>K5</f>
        <v>2021-7</v>
      </c>
      <c r="AR84" s="51"/>
    </row>
    <row r="85" spans="2:44" s="5" customFormat="1" ht="36.95" customHeight="1">
      <c r="B85" s="52"/>
      <c r="C85" s="53" t="s">
        <v>16</v>
      </c>
      <c r="L85" s="220" t="str">
        <f>K6</f>
        <v>Výměna kolejnic v obvodu ST Jihlava</v>
      </c>
      <c r="M85" s="221"/>
      <c r="N85" s="221"/>
      <c r="O85" s="221"/>
      <c r="P85" s="221"/>
      <c r="Q85" s="221"/>
      <c r="R85" s="221"/>
      <c r="S85" s="221"/>
      <c r="T85" s="221"/>
      <c r="U85" s="221"/>
      <c r="V85" s="221"/>
      <c r="W85" s="221"/>
      <c r="X85" s="221"/>
      <c r="Y85" s="221"/>
      <c r="Z85" s="221"/>
      <c r="AA85" s="221"/>
      <c r="AB85" s="221"/>
      <c r="AC85" s="221"/>
      <c r="AD85" s="221"/>
      <c r="AE85" s="221"/>
      <c r="AF85" s="221"/>
      <c r="AG85" s="221"/>
      <c r="AH85" s="221"/>
      <c r="AI85" s="221"/>
      <c r="AJ85" s="221"/>
      <c r="AK85" s="221"/>
      <c r="AL85" s="221"/>
      <c r="AM85" s="221"/>
      <c r="AN85" s="221"/>
      <c r="AO85" s="221"/>
      <c r="AR85" s="52"/>
    </row>
    <row r="86" spans="1:57" s="2" customFormat="1" ht="6.95" customHeight="1">
      <c r="A86" s="32"/>
      <c r="B86" s="33"/>
      <c r="C86" s="32"/>
      <c r="D86" s="32"/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33"/>
      <c r="BE86" s="32"/>
    </row>
    <row r="87" spans="1:57" s="2" customFormat="1" ht="12" customHeight="1">
      <c r="A87" s="32"/>
      <c r="B87" s="33"/>
      <c r="C87" s="27" t="s">
        <v>19</v>
      </c>
      <c r="D87" s="32"/>
      <c r="E87" s="32"/>
      <c r="F87" s="32"/>
      <c r="G87" s="32"/>
      <c r="H87" s="32"/>
      <c r="I87" s="32"/>
      <c r="J87" s="32"/>
      <c r="K87" s="32"/>
      <c r="L87" s="54" t="str">
        <f>IF(K8="","",K8)</f>
        <v xml:space="preserve"> </v>
      </c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  <c r="AF87" s="32"/>
      <c r="AG87" s="32"/>
      <c r="AH87" s="32"/>
      <c r="AI87" s="27" t="s">
        <v>21</v>
      </c>
      <c r="AJ87" s="32"/>
      <c r="AK87" s="32"/>
      <c r="AL87" s="32"/>
      <c r="AM87" s="222" t="str">
        <f>IF(AN8="","",AN8)</f>
        <v>Vyplň údaj</v>
      </c>
      <c r="AN87" s="222"/>
      <c r="AO87" s="32"/>
      <c r="AP87" s="32"/>
      <c r="AQ87" s="32"/>
      <c r="AR87" s="33"/>
      <c r="BE87" s="32"/>
    </row>
    <row r="88" spans="1:57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3"/>
      <c r="BE88" s="32"/>
    </row>
    <row r="89" spans="1:57" s="2" customFormat="1" ht="15.2" customHeight="1">
      <c r="A89" s="32"/>
      <c r="B89" s="33"/>
      <c r="C89" s="27" t="s">
        <v>22</v>
      </c>
      <c r="D89" s="32"/>
      <c r="E89" s="32"/>
      <c r="F89" s="32"/>
      <c r="G89" s="32"/>
      <c r="H89" s="32"/>
      <c r="I89" s="32"/>
      <c r="J89" s="32"/>
      <c r="K89" s="32"/>
      <c r="L89" s="4" t="str">
        <f>IF(E11="","",E11)</f>
        <v xml:space="preserve"> </v>
      </c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27" t="s">
        <v>27</v>
      </c>
      <c r="AJ89" s="32"/>
      <c r="AK89" s="32"/>
      <c r="AL89" s="32"/>
      <c r="AM89" s="223" t="str">
        <f>IF(E17="","",E17)</f>
        <v xml:space="preserve"> </v>
      </c>
      <c r="AN89" s="224"/>
      <c r="AO89" s="224"/>
      <c r="AP89" s="224"/>
      <c r="AQ89" s="32"/>
      <c r="AR89" s="33"/>
      <c r="AS89" s="225" t="s">
        <v>51</v>
      </c>
      <c r="AT89" s="226"/>
      <c r="AU89" s="56"/>
      <c r="AV89" s="56"/>
      <c r="AW89" s="56"/>
      <c r="AX89" s="56"/>
      <c r="AY89" s="56"/>
      <c r="AZ89" s="56"/>
      <c r="BA89" s="56"/>
      <c r="BB89" s="56"/>
      <c r="BC89" s="56"/>
      <c r="BD89" s="57"/>
      <c r="BE89" s="32"/>
    </row>
    <row r="90" spans="1:57" s="2" customFormat="1" ht="15.2" customHeight="1">
      <c r="A90" s="32"/>
      <c r="B90" s="33"/>
      <c r="C90" s="27" t="s">
        <v>25</v>
      </c>
      <c r="D90" s="32"/>
      <c r="E90" s="32"/>
      <c r="F90" s="32"/>
      <c r="G90" s="32"/>
      <c r="H90" s="32"/>
      <c r="I90" s="32"/>
      <c r="J90" s="32"/>
      <c r="K90" s="32"/>
      <c r="L90" s="4" t="str">
        <f>IF(E14="Vyplň údaj","",E14)</f>
        <v/>
      </c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27" t="s">
        <v>29</v>
      </c>
      <c r="AJ90" s="32"/>
      <c r="AK90" s="32"/>
      <c r="AL90" s="32"/>
      <c r="AM90" s="223" t="str">
        <f>IF(E20="","",E20)</f>
        <v xml:space="preserve"> </v>
      </c>
      <c r="AN90" s="224"/>
      <c r="AO90" s="224"/>
      <c r="AP90" s="224"/>
      <c r="AQ90" s="32"/>
      <c r="AR90" s="33"/>
      <c r="AS90" s="227"/>
      <c r="AT90" s="228"/>
      <c r="AU90" s="58"/>
      <c r="AV90" s="58"/>
      <c r="AW90" s="58"/>
      <c r="AX90" s="58"/>
      <c r="AY90" s="58"/>
      <c r="AZ90" s="58"/>
      <c r="BA90" s="58"/>
      <c r="BB90" s="58"/>
      <c r="BC90" s="58"/>
      <c r="BD90" s="59"/>
      <c r="BE90" s="32"/>
    </row>
    <row r="91" spans="1:57" s="2" customFormat="1" ht="10.9" customHeight="1">
      <c r="A91" s="32"/>
      <c r="B91" s="33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3"/>
      <c r="AS91" s="227"/>
      <c r="AT91" s="228"/>
      <c r="AU91" s="58"/>
      <c r="AV91" s="58"/>
      <c r="AW91" s="58"/>
      <c r="AX91" s="58"/>
      <c r="AY91" s="58"/>
      <c r="AZ91" s="58"/>
      <c r="BA91" s="58"/>
      <c r="BB91" s="58"/>
      <c r="BC91" s="58"/>
      <c r="BD91" s="59"/>
      <c r="BE91" s="32"/>
    </row>
    <row r="92" spans="1:57" s="2" customFormat="1" ht="29.25" customHeight="1">
      <c r="A92" s="32"/>
      <c r="B92" s="33"/>
      <c r="C92" s="229" t="s">
        <v>52</v>
      </c>
      <c r="D92" s="230"/>
      <c r="E92" s="230"/>
      <c r="F92" s="230"/>
      <c r="G92" s="230"/>
      <c r="H92" s="60"/>
      <c r="I92" s="231" t="s">
        <v>53</v>
      </c>
      <c r="J92" s="230"/>
      <c r="K92" s="230"/>
      <c r="L92" s="230"/>
      <c r="M92" s="230"/>
      <c r="N92" s="230"/>
      <c r="O92" s="230"/>
      <c r="P92" s="230"/>
      <c r="Q92" s="230"/>
      <c r="R92" s="230"/>
      <c r="S92" s="230"/>
      <c r="T92" s="230"/>
      <c r="U92" s="230"/>
      <c r="V92" s="230"/>
      <c r="W92" s="230"/>
      <c r="X92" s="230"/>
      <c r="Y92" s="230"/>
      <c r="Z92" s="230"/>
      <c r="AA92" s="230"/>
      <c r="AB92" s="230"/>
      <c r="AC92" s="230"/>
      <c r="AD92" s="230"/>
      <c r="AE92" s="230"/>
      <c r="AF92" s="230"/>
      <c r="AG92" s="232" t="s">
        <v>54</v>
      </c>
      <c r="AH92" s="230"/>
      <c r="AI92" s="230"/>
      <c r="AJ92" s="230"/>
      <c r="AK92" s="230"/>
      <c r="AL92" s="230"/>
      <c r="AM92" s="230"/>
      <c r="AN92" s="231" t="s">
        <v>55</v>
      </c>
      <c r="AO92" s="230"/>
      <c r="AP92" s="233"/>
      <c r="AQ92" s="61" t="s">
        <v>56</v>
      </c>
      <c r="AR92" s="33"/>
      <c r="AS92" s="62" t="s">
        <v>57</v>
      </c>
      <c r="AT92" s="63" t="s">
        <v>58</v>
      </c>
      <c r="AU92" s="63" t="s">
        <v>59</v>
      </c>
      <c r="AV92" s="63" t="s">
        <v>60</v>
      </c>
      <c r="AW92" s="63" t="s">
        <v>61</v>
      </c>
      <c r="AX92" s="63" t="s">
        <v>62</v>
      </c>
      <c r="AY92" s="63" t="s">
        <v>63</v>
      </c>
      <c r="AZ92" s="63" t="s">
        <v>64</v>
      </c>
      <c r="BA92" s="63" t="s">
        <v>65</v>
      </c>
      <c r="BB92" s="63" t="s">
        <v>66</v>
      </c>
      <c r="BC92" s="63" t="s">
        <v>67</v>
      </c>
      <c r="BD92" s="64" t="s">
        <v>68</v>
      </c>
      <c r="BE92" s="32"/>
    </row>
    <row r="93" spans="1:57" s="2" customFormat="1" ht="10.9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3"/>
      <c r="AS93" s="65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7"/>
      <c r="BE93" s="32"/>
    </row>
    <row r="94" spans="2:90" s="6" customFormat="1" ht="32.45" customHeight="1">
      <c r="B94" s="68"/>
      <c r="C94" s="69" t="s">
        <v>69</v>
      </c>
      <c r="D94" s="70"/>
      <c r="E94" s="70"/>
      <c r="F94" s="70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237">
        <f>ROUND(SUM(AG95:AG97),2)</f>
        <v>0</v>
      </c>
      <c r="AH94" s="237"/>
      <c r="AI94" s="237"/>
      <c r="AJ94" s="237"/>
      <c r="AK94" s="237"/>
      <c r="AL94" s="237"/>
      <c r="AM94" s="237"/>
      <c r="AN94" s="238">
        <f>SUM(AG94,AT94)</f>
        <v>0</v>
      </c>
      <c r="AO94" s="238"/>
      <c r="AP94" s="238"/>
      <c r="AQ94" s="72" t="s">
        <v>1</v>
      </c>
      <c r="AR94" s="68"/>
      <c r="AS94" s="73">
        <f>ROUND(SUM(AS95:AS97),2)</f>
        <v>0</v>
      </c>
      <c r="AT94" s="74">
        <f>ROUND(SUM(AV94:AW94),2)</f>
        <v>0</v>
      </c>
      <c r="AU94" s="75">
        <f>ROUND(SUM(AU95:AU97),5)</f>
        <v>0</v>
      </c>
      <c r="AV94" s="74">
        <f>ROUND(AZ94*L29,2)</f>
        <v>0</v>
      </c>
      <c r="AW94" s="74">
        <f>ROUND(BA94*L30,2)</f>
        <v>0</v>
      </c>
      <c r="AX94" s="74">
        <f>ROUND(BB94*L29,2)</f>
        <v>0</v>
      </c>
      <c r="AY94" s="74">
        <f>ROUND(BC94*L30,2)</f>
        <v>0</v>
      </c>
      <c r="AZ94" s="74">
        <f>ROUND(SUM(AZ95:AZ97),2)</f>
        <v>0</v>
      </c>
      <c r="BA94" s="74">
        <f>ROUND(SUM(BA95:BA97),2)</f>
        <v>0</v>
      </c>
      <c r="BB94" s="74">
        <f>ROUND(SUM(BB95:BB97),2)</f>
        <v>0</v>
      </c>
      <c r="BC94" s="74">
        <f>ROUND(SUM(BC95:BC97),2)</f>
        <v>0</v>
      </c>
      <c r="BD94" s="76">
        <f>ROUND(SUM(BD95:BD97),2)</f>
        <v>0</v>
      </c>
      <c r="BS94" s="77" t="s">
        <v>70</v>
      </c>
      <c r="BT94" s="77" t="s">
        <v>71</v>
      </c>
      <c r="BU94" s="78" t="s">
        <v>72</v>
      </c>
      <c r="BV94" s="77" t="s">
        <v>73</v>
      </c>
      <c r="BW94" s="77" t="s">
        <v>4</v>
      </c>
      <c r="BX94" s="77" t="s">
        <v>74</v>
      </c>
      <c r="CL94" s="77" t="s">
        <v>1</v>
      </c>
    </row>
    <row r="95" spans="1:91" s="7" customFormat="1" ht="16.5" customHeight="1">
      <c r="A95" s="79" t="s">
        <v>75</v>
      </c>
      <c r="B95" s="80"/>
      <c r="C95" s="81"/>
      <c r="D95" s="236" t="s">
        <v>76</v>
      </c>
      <c r="E95" s="236"/>
      <c r="F95" s="236"/>
      <c r="G95" s="236"/>
      <c r="H95" s="236"/>
      <c r="I95" s="82"/>
      <c r="J95" s="236" t="s">
        <v>77</v>
      </c>
      <c r="K95" s="236"/>
      <c r="L95" s="236"/>
      <c r="M95" s="236"/>
      <c r="N95" s="236"/>
      <c r="O95" s="236"/>
      <c r="P95" s="236"/>
      <c r="Q95" s="236"/>
      <c r="R95" s="236"/>
      <c r="S95" s="236"/>
      <c r="T95" s="236"/>
      <c r="U95" s="236"/>
      <c r="V95" s="236"/>
      <c r="W95" s="236"/>
      <c r="X95" s="236"/>
      <c r="Y95" s="236"/>
      <c r="Z95" s="236"/>
      <c r="AA95" s="236"/>
      <c r="AB95" s="236"/>
      <c r="AC95" s="236"/>
      <c r="AD95" s="236"/>
      <c r="AE95" s="236"/>
      <c r="AF95" s="236"/>
      <c r="AG95" s="234">
        <f>'SO 02 - Batelov - Spělov'!J30</f>
        <v>0</v>
      </c>
      <c r="AH95" s="235"/>
      <c r="AI95" s="235"/>
      <c r="AJ95" s="235"/>
      <c r="AK95" s="235"/>
      <c r="AL95" s="235"/>
      <c r="AM95" s="235"/>
      <c r="AN95" s="234">
        <f>SUM(AG95,AT95)</f>
        <v>0</v>
      </c>
      <c r="AO95" s="235"/>
      <c r="AP95" s="235"/>
      <c r="AQ95" s="83" t="s">
        <v>78</v>
      </c>
      <c r="AR95" s="80"/>
      <c r="AS95" s="84">
        <v>0</v>
      </c>
      <c r="AT95" s="85">
        <f>ROUND(SUM(AV95:AW95),2)</f>
        <v>0</v>
      </c>
      <c r="AU95" s="86">
        <f>'SO 02 - Batelov - Spělov'!P119</f>
        <v>0</v>
      </c>
      <c r="AV95" s="85">
        <f>'SO 02 - Batelov - Spělov'!J33</f>
        <v>0</v>
      </c>
      <c r="AW95" s="85">
        <f>'SO 02 - Batelov - Spělov'!J34</f>
        <v>0</v>
      </c>
      <c r="AX95" s="85">
        <f>'SO 02 - Batelov - Spělov'!J35</f>
        <v>0</v>
      </c>
      <c r="AY95" s="85">
        <f>'SO 02 - Batelov - Spělov'!J36</f>
        <v>0</v>
      </c>
      <c r="AZ95" s="85">
        <f>'SO 02 - Batelov - Spělov'!F33</f>
        <v>0</v>
      </c>
      <c r="BA95" s="85">
        <f>'SO 02 - Batelov - Spělov'!F34</f>
        <v>0</v>
      </c>
      <c r="BB95" s="85">
        <f>'SO 02 - Batelov - Spělov'!F35</f>
        <v>0</v>
      </c>
      <c r="BC95" s="85">
        <f>'SO 02 - Batelov - Spělov'!F36</f>
        <v>0</v>
      </c>
      <c r="BD95" s="87">
        <f>'SO 02 - Batelov - Spělov'!F37</f>
        <v>0</v>
      </c>
      <c r="BT95" s="88" t="s">
        <v>79</v>
      </c>
      <c r="BV95" s="88" t="s">
        <v>73</v>
      </c>
      <c r="BW95" s="88" t="s">
        <v>80</v>
      </c>
      <c r="BX95" s="88" t="s">
        <v>4</v>
      </c>
      <c r="CL95" s="88" t="s">
        <v>1</v>
      </c>
      <c r="CM95" s="88" t="s">
        <v>81</v>
      </c>
    </row>
    <row r="96" spans="1:91" s="7" customFormat="1" ht="16.5" customHeight="1">
      <c r="A96" s="79" t="s">
        <v>75</v>
      </c>
      <c r="B96" s="80"/>
      <c r="C96" s="81"/>
      <c r="D96" s="236" t="s">
        <v>82</v>
      </c>
      <c r="E96" s="236"/>
      <c r="F96" s="236"/>
      <c r="G96" s="236"/>
      <c r="H96" s="236"/>
      <c r="I96" s="82"/>
      <c r="J96" s="236" t="s">
        <v>83</v>
      </c>
      <c r="K96" s="236"/>
      <c r="L96" s="236"/>
      <c r="M96" s="236"/>
      <c r="N96" s="236"/>
      <c r="O96" s="236"/>
      <c r="P96" s="236"/>
      <c r="Q96" s="236"/>
      <c r="R96" s="236"/>
      <c r="S96" s="236"/>
      <c r="T96" s="236"/>
      <c r="U96" s="236"/>
      <c r="V96" s="236"/>
      <c r="W96" s="236"/>
      <c r="X96" s="236"/>
      <c r="Y96" s="236"/>
      <c r="Z96" s="236"/>
      <c r="AA96" s="236"/>
      <c r="AB96" s="236"/>
      <c r="AC96" s="236"/>
      <c r="AD96" s="236"/>
      <c r="AE96" s="236"/>
      <c r="AF96" s="236"/>
      <c r="AG96" s="234">
        <f>'SO 03 - Spělov - Kostelec...'!J30</f>
        <v>0</v>
      </c>
      <c r="AH96" s="235"/>
      <c r="AI96" s="235"/>
      <c r="AJ96" s="235"/>
      <c r="AK96" s="235"/>
      <c r="AL96" s="235"/>
      <c r="AM96" s="235"/>
      <c r="AN96" s="234">
        <f>SUM(AG96,AT96)</f>
        <v>0</v>
      </c>
      <c r="AO96" s="235"/>
      <c r="AP96" s="235"/>
      <c r="AQ96" s="83" t="s">
        <v>78</v>
      </c>
      <c r="AR96" s="80"/>
      <c r="AS96" s="84">
        <v>0</v>
      </c>
      <c r="AT96" s="85">
        <f>ROUND(SUM(AV96:AW96),2)</f>
        <v>0</v>
      </c>
      <c r="AU96" s="86">
        <f>'SO 03 - Spělov - Kostelec...'!P119</f>
        <v>0</v>
      </c>
      <c r="AV96" s="85">
        <f>'SO 03 - Spělov - Kostelec...'!J33</f>
        <v>0</v>
      </c>
      <c r="AW96" s="85">
        <f>'SO 03 - Spělov - Kostelec...'!J34</f>
        <v>0</v>
      </c>
      <c r="AX96" s="85">
        <f>'SO 03 - Spělov - Kostelec...'!J35</f>
        <v>0</v>
      </c>
      <c r="AY96" s="85">
        <f>'SO 03 - Spělov - Kostelec...'!J36</f>
        <v>0</v>
      </c>
      <c r="AZ96" s="85">
        <f>'SO 03 - Spělov - Kostelec...'!F33</f>
        <v>0</v>
      </c>
      <c r="BA96" s="85">
        <f>'SO 03 - Spělov - Kostelec...'!F34</f>
        <v>0</v>
      </c>
      <c r="BB96" s="85">
        <f>'SO 03 - Spělov - Kostelec...'!F35</f>
        <v>0</v>
      </c>
      <c r="BC96" s="85">
        <f>'SO 03 - Spělov - Kostelec...'!F36</f>
        <v>0</v>
      </c>
      <c r="BD96" s="87">
        <f>'SO 03 - Spělov - Kostelec...'!F37</f>
        <v>0</v>
      </c>
      <c r="BT96" s="88" t="s">
        <v>79</v>
      </c>
      <c r="BV96" s="88" t="s">
        <v>73</v>
      </c>
      <c r="BW96" s="88" t="s">
        <v>84</v>
      </c>
      <c r="BX96" s="88" t="s">
        <v>4</v>
      </c>
      <c r="CL96" s="88" t="s">
        <v>1</v>
      </c>
      <c r="CM96" s="88" t="s">
        <v>81</v>
      </c>
    </row>
    <row r="97" spans="1:91" s="7" customFormat="1" ht="16.5" customHeight="1">
      <c r="A97" s="79" t="s">
        <v>75</v>
      </c>
      <c r="B97" s="80"/>
      <c r="C97" s="81"/>
      <c r="D97" s="236" t="s">
        <v>85</v>
      </c>
      <c r="E97" s="236"/>
      <c r="F97" s="236"/>
      <c r="G97" s="236"/>
      <c r="H97" s="236"/>
      <c r="I97" s="82"/>
      <c r="J97" s="236" t="s">
        <v>86</v>
      </c>
      <c r="K97" s="236"/>
      <c r="L97" s="236"/>
      <c r="M97" s="236"/>
      <c r="N97" s="236"/>
      <c r="O97" s="236"/>
      <c r="P97" s="236"/>
      <c r="Q97" s="236"/>
      <c r="R97" s="236"/>
      <c r="S97" s="236"/>
      <c r="T97" s="236"/>
      <c r="U97" s="236"/>
      <c r="V97" s="236"/>
      <c r="W97" s="236"/>
      <c r="X97" s="236"/>
      <c r="Y97" s="236"/>
      <c r="Z97" s="236"/>
      <c r="AA97" s="236"/>
      <c r="AB97" s="236"/>
      <c r="AC97" s="236"/>
      <c r="AD97" s="236"/>
      <c r="AE97" s="236"/>
      <c r="AF97" s="236"/>
      <c r="AG97" s="234">
        <f>'SO 01 - Bransouze - Luka ...'!J30</f>
        <v>0</v>
      </c>
      <c r="AH97" s="235"/>
      <c r="AI97" s="235"/>
      <c r="AJ97" s="235"/>
      <c r="AK97" s="235"/>
      <c r="AL97" s="235"/>
      <c r="AM97" s="235"/>
      <c r="AN97" s="234">
        <f>SUM(AG97,AT97)</f>
        <v>0</v>
      </c>
      <c r="AO97" s="235"/>
      <c r="AP97" s="235"/>
      <c r="AQ97" s="83" t="s">
        <v>78</v>
      </c>
      <c r="AR97" s="80"/>
      <c r="AS97" s="89">
        <v>0</v>
      </c>
      <c r="AT97" s="90">
        <f>ROUND(SUM(AV97:AW97),2)</f>
        <v>0</v>
      </c>
      <c r="AU97" s="91">
        <f>'SO 01 - Bransouze - Luka ...'!P119</f>
        <v>0</v>
      </c>
      <c r="AV97" s="90">
        <f>'SO 01 - Bransouze - Luka ...'!J33</f>
        <v>0</v>
      </c>
      <c r="AW97" s="90">
        <f>'SO 01 - Bransouze - Luka ...'!J34</f>
        <v>0</v>
      </c>
      <c r="AX97" s="90">
        <f>'SO 01 - Bransouze - Luka ...'!J35</f>
        <v>0</v>
      </c>
      <c r="AY97" s="90">
        <f>'SO 01 - Bransouze - Luka ...'!J36</f>
        <v>0</v>
      </c>
      <c r="AZ97" s="90">
        <f>'SO 01 - Bransouze - Luka ...'!F33</f>
        <v>0</v>
      </c>
      <c r="BA97" s="90">
        <f>'SO 01 - Bransouze - Luka ...'!F34</f>
        <v>0</v>
      </c>
      <c r="BB97" s="90">
        <f>'SO 01 - Bransouze - Luka ...'!F35</f>
        <v>0</v>
      </c>
      <c r="BC97" s="90">
        <f>'SO 01 - Bransouze - Luka ...'!F36</f>
        <v>0</v>
      </c>
      <c r="BD97" s="92">
        <f>'SO 01 - Bransouze - Luka ...'!F37</f>
        <v>0</v>
      </c>
      <c r="BT97" s="88" t="s">
        <v>79</v>
      </c>
      <c r="BV97" s="88" t="s">
        <v>73</v>
      </c>
      <c r="BW97" s="88" t="s">
        <v>87</v>
      </c>
      <c r="BX97" s="88" t="s">
        <v>4</v>
      </c>
      <c r="CL97" s="88" t="s">
        <v>1</v>
      </c>
      <c r="CM97" s="88" t="s">
        <v>81</v>
      </c>
    </row>
    <row r="98" spans="1:57" s="2" customFormat="1" ht="30" customHeight="1">
      <c r="A98" s="32"/>
      <c r="B98" s="33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32"/>
      <c r="AH98" s="32"/>
      <c r="AI98" s="32"/>
      <c r="AJ98" s="32"/>
      <c r="AK98" s="32"/>
      <c r="AL98" s="32"/>
      <c r="AM98" s="32"/>
      <c r="AN98" s="32"/>
      <c r="AO98" s="32"/>
      <c r="AP98" s="32"/>
      <c r="AQ98" s="32"/>
      <c r="AR98" s="33"/>
      <c r="AS98" s="32"/>
      <c r="AT98" s="32"/>
      <c r="AU98" s="32"/>
      <c r="AV98" s="32"/>
      <c r="AW98" s="32"/>
      <c r="AX98" s="32"/>
      <c r="AY98" s="32"/>
      <c r="AZ98" s="32"/>
      <c r="BA98" s="32"/>
      <c r="BB98" s="32"/>
      <c r="BC98" s="32"/>
      <c r="BD98" s="32"/>
      <c r="BE98" s="32"/>
    </row>
    <row r="99" spans="1:57" s="2" customFormat="1" ht="6.95" customHeight="1">
      <c r="A99" s="32"/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33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</row>
  </sheetData>
  <mergeCells count="50">
    <mergeCell ref="AR2:BE2"/>
    <mergeCell ref="AN96:AP96"/>
    <mergeCell ref="AG96:AM96"/>
    <mergeCell ref="D96:H96"/>
    <mergeCell ref="J96:AF96"/>
    <mergeCell ref="AN97:AP97"/>
    <mergeCell ref="AG97:AM97"/>
    <mergeCell ref="D97:H97"/>
    <mergeCell ref="J97:AF97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SO 02 - Batelov - Spělov'!C2" display="/"/>
    <hyperlink ref="A96" location="'SO 03 - Spělov - Kostelec...'!C2" display="/"/>
    <hyperlink ref="A97" location="'SO 01 - Bransouze - Luka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6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9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7" t="s">
        <v>80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</row>
    <row r="4" spans="2:46" s="1" customFormat="1" ht="24.95" customHeight="1">
      <c r="B4" s="20"/>
      <c r="D4" s="21" t="s">
        <v>88</v>
      </c>
      <c r="L4" s="20"/>
      <c r="M4" s="93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40" t="str">
        <f>'Rekapitulace stavby'!K6</f>
        <v>Výměna kolejnic v obvodu ST Jihlava</v>
      </c>
      <c r="F7" s="241"/>
      <c r="G7" s="241"/>
      <c r="H7" s="241"/>
      <c r="L7" s="20"/>
    </row>
    <row r="8" spans="1:31" s="2" customFormat="1" ht="12" customHeight="1">
      <c r="A8" s="32"/>
      <c r="B8" s="33"/>
      <c r="C8" s="32"/>
      <c r="D8" s="27" t="s">
        <v>89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20" t="s">
        <v>90</v>
      </c>
      <c r="F9" s="242"/>
      <c r="G9" s="242"/>
      <c r="H9" s="242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17</v>
      </c>
      <c r="E11" s="32"/>
      <c r="F11" s="25" t="s">
        <v>1</v>
      </c>
      <c r="G11" s="32"/>
      <c r="H11" s="32"/>
      <c r="I11" s="27" t="s">
        <v>18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19</v>
      </c>
      <c r="E12" s="32"/>
      <c r="F12" s="25" t="s">
        <v>20</v>
      </c>
      <c r="G12" s="32"/>
      <c r="H12" s="32"/>
      <c r="I12" s="27" t="s">
        <v>21</v>
      </c>
      <c r="J12" s="55" t="str">
        <f>'Rekapitulace stavby'!AN8</f>
        <v>Vyplň údaj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22</v>
      </c>
      <c r="E14" s="32"/>
      <c r="F14" s="32"/>
      <c r="G14" s="32"/>
      <c r="H14" s="32"/>
      <c r="I14" s="27" t="s">
        <v>23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27" t="s">
        <v>24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25</v>
      </c>
      <c r="E17" s="32"/>
      <c r="F17" s="32"/>
      <c r="G17" s="32"/>
      <c r="H17" s="32"/>
      <c r="I17" s="27" t="s">
        <v>23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3" t="str">
        <f>'Rekapitulace stavby'!E14</f>
        <v>Vyplň údaj</v>
      </c>
      <c r="F18" s="204"/>
      <c r="G18" s="204"/>
      <c r="H18" s="204"/>
      <c r="I18" s="27" t="s">
        <v>24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27</v>
      </c>
      <c r="E20" s="32"/>
      <c r="F20" s="32"/>
      <c r="G20" s="32"/>
      <c r="H20" s="32"/>
      <c r="I20" s="27" t="s">
        <v>23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24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29</v>
      </c>
      <c r="E23" s="32"/>
      <c r="F23" s="32"/>
      <c r="G23" s="32"/>
      <c r="H23" s="32"/>
      <c r="I23" s="27" t="s">
        <v>23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24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30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09" t="s">
        <v>1</v>
      </c>
      <c r="F27" s="209"/>
      <c r="G27" s="209"/>
      <c r="H27" s="209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31</v>
      </c>
      <c r="E30" s="32"/>
      <c r="F30" s="32"/>
      <c r="G30" s="32"/>
      <c r="H30" s="32"/>
      <c r="I30" s="32"/>
      <c r="J30" s="71">
        <f>ROUND(J119,2)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33</v>
      </c>
      <c r="G32" s="32"/>
      <c r="H32" s="32"/>
      <c r="I32" s="36" t="s">
        <v>32</v>
      </c>
      <c r="J32" s="36" t="s">
        <v>34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8" t="s">
        <v>35</v>
      </c>
      <c r="E33" s="27" t="s">
        <v>36</v>
      </c>
      <c r="F33" s="99">
        <f>ROUND((SUM(BE119:BE265)),2)</f>
        <v>0</v>
      </c>
      <c r="G33" s="32"/>
      <c r="H33" s="32"/>
      <c r="I33" s="100">
        <v>0.21</v>
      </c>
      <c r="J33" s="99">
        <f>ROUND(((SUM(BE119:BE265))*I33),2)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37</v>
      </c>
      <c r="F34" s="99">
        <f>ROUND((SUM(BF119:BF265)),2)</f>
        <v>0</v>
      </c>
      <c r="G34" s="32"/>
      <c r="H34" s="32"/>
      <c r="I34" s="100">
        <v>0.15</v>
      </c>
      <c r="J34" s="99">
        <f>ROUND(((SUM(BF119:BF265))*I34),2)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38</v>
      </c>
      <c r="F35" s="99">
        <f>ROUND((SUM(BG119:BG265)),2)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39</v>
      </c>
      <c r="F36" s="99">
        <f>ROUND((SUM(BH119:BH265)),2)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40</v>
      </c>
      <c r="F37" s="99">
        <f>ROUND((SUM(BI119:BI265)),2)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41</v>
      </c>
      <c r="E39" s="60"/>
      <c r="F39" s="60"/>
      <c r="G39" s="103" t="s">
        <v>42</v>
      </c>
      <c r="H39" s="104" t="s">
        <v>43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">
      <c r="A61" s="32"/>
      <c r="B61" s="33"/>
      <c r="C61" s="32"/>
      <c r="D61" s="45" t="s">
        <v>46</v>
      </c>
      <c r="E61" s="35"/>
      <c r="F61" s="107" t="s">
        <v>47</v>
      </c>
      <c r="G61" s="45" t="s">
        <v>46</v>
      </c>
      <c r="H61" s="35"/>
      <c r="I61" s="35"/>
      <c r="J61" s="108" t="s">
        <v>47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">
      <c r="A65" s="32"/>
      <c r="B65" s="33"/>
      <c r="C65" s="32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">
      <c r="A76" s="32"/>
      <c r="B76" s="33"/>
      <c r="C76" s="32"/>
      <c r="D76" s="45" t="s">
        <v>46</v>
      </c>
      <c r="E76" s="35"/>
      <c r="F76" s="107" t="s">
        <v>47</v>
      </c>
      <c r="G76" s="45" t="s">
        <v>46</v>
      </c>
      <c r="H76" s="35"/>
      <c r="I76" s="35"/>
      <c r="J76" s="108" t="s">
        <v>47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91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40" t="str">
        <f>E7</f>
        <v>Výměna kolejnic v obvodu ST Jihlava</v>
      </c>
      <c r="F85" s="241"/>
      <c r="G85" s="241"/>
      <c r="H85" s="241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89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20" t="str">
        <f>E9</f>
        <v>SO 02 - Batelov - Spělov</v>
      </c>
      <c r="F87" s="242"/>
      <c r="G87" s="242"/>
      <c r="H87" s="242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19</v>
      </c>
      <c r="D89" s="32"/>
      <c r="E89" s="32"/>
      <c r="F89" s="25" t="str">
        <f>F12</f>
        <v xml:space="preserve"> </v>
      </c>
      <c r="G89" s="32"/>
      <c r="H89" s="32"/>
      <c r="I89" s="27" t="s">
        <v>21</v>
      </c>
      <c r="J89" s="55" t="str">
        <f>IF(J12="","",J12)</f>
        <v>Vyplň údaj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22</v>
      </c>
      <c r="D91" s="32"/>
      <c r="E91" s="32"/>
      <c r="F91" s="25" t="str">
        <f>E15</f>
        <v xml:space="preserve"> </v>
      </c>
      <c r="G91" s="32"/>
      <c r="H91" s="32"/>
      <c r="I91" s="27" t="s">
        <v>27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25</v>
      </c>
      <c r="D92" s="32"/>
      <c r="E92" s="32"/>
      <c r="F92" s="25" t="str">
        <f>IF(E18="","",E18)</f>
        <v>Vyplň údaj</v>
      </c>
      <c r="G92" s="32"/>
      <c r="H92" s="32"/>
      <c r="I92" s="27" t="s">
        <v>29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92</v>
      </c>
      <c r="D94" s="101"/>
      <c r="E94" s="101"/>
      <c r="F94" s="101"/>
      <c r="G94" s="101"/>
      <c r="H94" s="101"/>
      <c r="I94" s="101"/>
      <c r="J94" s="110" t="s">
        <v>93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1" t="s">
        <v>94</v>
      </c>
      <c r="D96" s="32"/>
      <c r="E96" s="32"/>
      <c r="F96" s="32"/>
      <c r="G96" s="32"/>
      <c r="H96" s="32"/>
      <c r="I96" s="32"/>
      <c r="J96" s="71">
        <f>J119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95</v>
      </c>
    </row>
    <row r="97" spans="2:12" s="9" customFormat="1" ht="24.95" customHeight="1">
      <c r="B97" s="112"/>
      <c r="D97" s="113" t="s">
        <v>96</v>
      </c>
      <c r="E97" s="114"/>
      <c r="F97" s="114"/>
      <c r="G97" s="114"/>
      <c r="H97" s="114"/>
      <c r="I97" s="114"/>
      <c r="J97" s="115">
        <f>J120</f>
        <v>0</v>
      </c>
      <c r="L97" s="112"/>
    </row>
    <row r="98" spans="2:12" s="10" customFormat="1" ht="19.9" customHeight="1">
      <c r="B98" s="116"/>
      <c r="D98" s="117" t="s">
        <v>97</v>
      </c>
      <c r="E98" s="118"/>
      <c r="F98" s="118"/>
      <c r="G98" s="118"/>
      <c r="H98" s="118"/>
      <c r="I98" s="118"/>
      <c r="J98" s="119">
        <f>J121</f>
        <v>0</v>
      </c>
      <c r="L98" s="116"/>
    </row>
    <row r="99" spans="2:12" s="10" customFormat="1" ht="19.9" customHeight="1">
      <c r="B99" s="116"/>
      <c r="D99" s="117" t="s">
        <v>98</v>
      </c>
      <c r="E99" s="118"/>
      <c r="F99" s="118"/>
      <c r="G99" s="118"/>
      <c r="H99" s="118"/>
      <c r="I99" s="118"/>
      <c r="J99" s="119">
        <f>J232</f>
        <v>0</v>
      </c>
      <c r="L99" s="116"/>
    </row>
    <row r="100" spans="1:31" s="2" customFormat="1" ht="21.75" customHeight="1">
      <c r="A100" s="32"/>
      <c r="B100" s="33"/>
      <c r="C100" s="32"/>
      <c r="D100" s="32"/>
      <c r="E100" s="32"/>
      <c r="F100" s="32"/>
      <c r="G100" s="32"/>
      <c r="H100" s="32"/>
      <c r="I100" s="32"/>
      <c r="J100" s="32"/>
      <c r="K100" s="32"/>
      <c r="L100" s="4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s="2" customFormat="1" ht="6.95" customHeight="1">
      <c r="A101" s="32"/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5" spans="1:31" s="2" customFormat="1" ht="6.95" customHeight="1">
      <c r="A105" s="32"/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24.95" customHeight="1">
      <c r="A106" s="32"/>
      <c r="B106" s="33"/>
      <c r="C106" s="21" t="s">
        <v>99</v>
      </c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7" t="s">
        <v>16</v>
      </c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6.5" customHeight="1">
      <c r="A109" s="32"/>
      <c r="B109" s="33"/>
      <c r="C109" s="32"/>
      <c r="D109" s="32"/>
      <c r="E109" s="240" t="str">
        <f>E7</f>
        <v>Výměna kolejnic v obvodu ST Jihlava</v>
      </c>
      <c r="F109" s="241"/>
      <c r="G109" s="241"/>
      <c r="H109" s="241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89</v>
      </c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2"/>
      <c r="D111" s="32"/>
      <c r="E111" s="220" t="str">
        <f>E9</f>
        <v>SO 02 - Batelov - Spělov</v>
      </c>
      <c r="F111" s="242"/>
      <c r="G111" s="242"/>
      <c r="H111" s="24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19</v>
      </c>
      <c r="D113" s="32"/>
      <c r="E113" s="32"/>
      <c r="F113" s="25" t="str">
        <f>F12</f>
        <v xml:space="preserve"> </v>
      </c>
      <c r="G113" s="32"/>
      <c r="H113" s="32"/>
      <c r="I113" s="27" t="s">
        <v>21</v>
      </c>
      <c r="J113" s="55" t="str">
        <f>IF(J12="","",J12)</f>
        <v>Vyplň údaj</v>
      </c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5.2" customHeight="1">
      <c r="A115" s="32"/>
      <c r="B115" s="33"/>
      <c r="C115" s="27" t="s">
        <v>22</v>
      </c>
      <c r="D115" s="32"/>
      <c r="E115" s="32"/>
      <c r="F115" s="25" t="str">
        <f>E15</f>
        <v xml:space="preserve"> </v>
      </c>
      <c r="G115" s="32"/>
      <c r="H115" s="32"/>
      <c r="I115" s="27" t="s">
        <v>27</v>
      </c>
      <c r="J115" s="30" t="str">
        <f>E21</f>
        <v xml:space="preserve"> </v>
      </c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5.2" customHeight="1">
      <c r="A116" s="32"/>
      <c r="B116" s="33"/>
      <c r="C116" s="27" t="s">
        <v>25</v>
      </c>
      <c r="D116" s="32"/>
      <c r="E116" s="32"/>
      <c r="F116" s="25" t="str">
        <f>IF(E18="","",E18)</f>
        <v>Vyplň údaj</v>
      </c>
      <c r="G116" s="32"/>
      <c r="H116" s="32"/>
      <c r="I116" s="27" t="s">
        <v>29</v>
      </c>
      <c r="J116" s="30" t="str">
        <f>E24</f>
        <v xml:space="preserve"> 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0.3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11" customFormat="1" ht="29.25" customHeight="1">
      <c r="A118" s="120"/>
      <c r="B118" s="121"/>
      <c r="C118" s="122" t="s">
        <v>100</v>
      </c>
      <c r="D118" s="123" t="s">
        <v>56</v>
      </c>
      <c r="E118" s="123" t="s">
        <v>52</v>
      </c>
      <c r="F118" s="123" t="s">
        <v>53</v>
      </c>
      <c r="G118" s="123" t="s">
        <v>101</v>
      </c>
      <c r="H118" s="123" t="s">
        <v>102</v>
      </c>
      <c r="I118" s="123" t="s">
        <v>103</v>
      </c>
      <c r="J118" s="124" t="s">
        <v>93</v>
      </c>
      <c r="K118" s="125" t="s">
        <v>104</v>
      </c>
      <c r="L118" s="126"/>
      <c r="M118" s="62" t="s">
        <v>1</v>
      </c>
      <c r="N118" s="63" t="s">
        <v>35</v>
      </c>
      <c r="O118" s="63" t="s">
        <v>105</v>
      </c>
      <c r="P118" s="63" t="s">
        <v>106</v>
      </c>
      <c r="Q118" s="63" t="s">
        <v>107</v>
      </c>
      <c r="R118" s="63" t="s">
        <v>108</v>
      </c>
      <c r="S118" s="63" t="s">
        <v>109</v>
      </c>
      <c r="T118" s="64" t="s">
        <v>110</v>
      </c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</row>
    <row r="119" spans="1:63" s="2" customFormat="1" ht="22.9" customHeight="1">
      <c r="A119" s="32"/>
      <c r="B119" s="33"/>
      <c r="C119" s="69" t="s">
        <v>111</v>
      </c>
      <c r="D119" s="32"/>
      <c r="E119" s="32"/>
      <c r="F119" s="32"/>
      <c r="G119" s="32"/>
      <c r="H119" s="32"/>
      <c r="I119" s="32"/>
      <c r="J119" s="127">
        <f>BK119</f>
        <v>0</v>
      </c>
      <c r="K119" s="32"/>
      <c r="L119" s="33"/>
      <c r="M119" s="65"/>
      <c r="N119" s="56"/>
      <c r="O119" s="66"/>
      <c r="P119" s="128">
        <f>P120</f>
        <v>0</v>
      </c>
      <c r="Q119" s="66"/>
      <c r="R119" s="128">
        <f>R120</f>
        <v>0</v>
      </c>
      <c r="S119" s="66"/>
      <c r="T119" s="129">
        <f>T120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T119" s="17" t="s">
        <v>70</v>
      </c>
      <c r="AU119" s="17" t="s">
        <v>95</v>
      </c>
      <c r="BK119" s="130">
        <f>BK120</f>
        <v>0</v>
      </c>
    </row>
    <row r="120" spans="2:63" s="12" customFormat="1" ht="25.9" customHeight="1">
      <c r="B120" s="131"/>
      <c r="D120" s="132" t="s">
        <v>70</v>
      </c>
      <c r="E120" s="133" t="s">
        <v>112</v>
      </c>
      <c r="F120" s="133" t="s">
        <v>113</v>
      </c>
      <c r="I120" s="134"/>
      <c r="J120" s="135">
        <f>BK120</f>
        <v>0</v>
      </c>
      <c r="L120" s="131"/>
      <c r="M120" s="136"/>
      <c r="N120" s="137"/>
      <c r="O120" s="137"/>
      <c r="P120" s="138">
        <f>P121+P232</f>
        <v>0</v>
      </c>
      <c r="Q120" s="137"/>
      <c r="R120" s="138">
        <f>R121+R232</f>
        <v>0</v>
      </c>
      <c r="S120" s="137"/>
      <c r="T120" s="139">
        <f>T121+T232</f>
        <v>0</v>
      </c>
      <c r="AR120" s="132" t="s">
        <v>79</v>
      </c>
      <c r="AT120" s="140" t="s">
        <v>70</v>
      </c>
      <c r="AU120" s="140" t="s">
        <v>71</v>
      </c>
      <c r="AY120" s="132" t="s">
        <v>114</v>
      </c>
      <c r="BK120" s="141">
        <f>BK121+BK232</f>
        <v>0</v>
      </c>
    </row>
    <row r="121" spans="2:63" s="12" customFormat="1" ht="22.9" customHeight="1">
      <c r="B121" s="131"/>
      <c r="D121" s="132" t="s">
        <v>70</v>
      </c>
      <c r="E121" s="142" t="s">
        <v>115</v>
      </c>
      <c r="F121" s="142" t="s">
        <v>116</v>
      </c>
      <c r="I121" s="134"/>
      <c r="J121" s="143">
        <f>BK121</f>
        <v>0</v>
      </c>
      <c r="L121" s="131"/>
      <c r="M121" s="136"/>
      <c r="N121" s="137"/>
      <c r="O121" s="137"/>
      <c r="P121" s="138">
        <f>SUM(P122:P231)</f>
        <v>0</v>
      </c>
      <c r="Q121" s="137"/>
      <c r="R121" s="138">
        <f>SUM(R122:R231)</f>
        <v>0</v>
      </c>
      <c r="S121" s="137"/>
      <c r="T121" s="139">
        <f>SUM(T122:T231)</f>
        <v>0</v>
      </c>
      <c r="AR121" s="132" t="s">
        <v>79</v>
      </c>
      <c r="AT121" s="140" t="s">
        <v>70</v>
      </c>
      <c r="AU121" s="140" t="s">
        <v>79</v>
      </c>
      <c r="AY121" s="132" t="s">
        <v>114</v>
      </c>
      <c r="BK121" s="141">
        <f>SUM(BK122:BK231)</f>
        <v>0</v>
      </c>
    </row>
    <row r="122" spans="1:65" s="2" customFormat="1" ht="24.2" customHeight="1">
      <c r="A122" s="32"/>
      <c r="B122" s="144"/>
      <c r="C122" s="145" t="s">
        <v>79</v>
      </c>
      <c r="D122" s="145" t="s">
        <v>117</v>
      </c>
      <c r="E122" s="146" t="s">
        <v>118</v>
      </c>
      <c r="F122" s="147" t="s">
        <v>119</v>
      </c>
      <c r="G122" s="148" t="s">
        <v>120</v>
      </c>
      <c r="H122" s="149">
        <v>2000</v>
      </c>
      <c r="I122" s="150"/>
      <c r="J122" s="151">
        <f>ROUND(I122*H122,2)</f>
        <v>0</v>
      </c>
      <c r="K122" s="152"/>
      <c r="L122" s="33"/>
      <c r="M122" s="153" t="s">
        <v>1</v>
      </c>
      <c r="N122" s="154" t="s">
        <v>36</v>
      </c>
      <c r="O122" s="58"/>
      <c r="P122" s="155">
        <f>O122*H122</f>
        <v>0</v>
      </c>
      <c r="Q122" s="155">
        <v>0</v>
      </c>
      <c r="R122" s="155">
        <f>Q122*H122</f>
        <v>0</v>
      </c>
      <c r="S122" s="155">
        <v>0</v>
      </c>
      <c r="T122" s="156">
        <f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57" t="s">
        <v>121</v>
      </c>
      <c r="AT122" s="157" t="s">
        <v>117</v>
      </c>
      <c r="AU122" s="157" t="s">
        <v>81</v>
      </c>
      <c r="AY122" s="17" t="s">
        <v>114</v>
      </c>
      <c r="BE122" s="158">
        <f>IF(N122="základní",J122,0)</f>
        <v>0</v>
      </c>
      <c r="BF122" s="158">
        <f>IF(N122="snížená",J122,0)</f>
        <v>0</v>
      </c>
      <c r="BG122" s="158">
        <f>IF(N122="zákl. přenesená",J122,0)</f>
        <v>0</v>
      </c>
      <c r="BH122" s="158">
        <f>IF(N122="sníž. přenesená",J122,0)</f>
        <v>0</v>
      </c>
      <c r="BI122" s="158">
        <f>IF(N122="nulová",J122,0)</f>
        <v>0</v>
      </c>
      <c r="BJ122" s="17" t="s">
        <v>79</v>
      </c>
      <c r="BK122" s="158">
        <f>ROUND(I122*H122,2)</f>
        <v>0</v>
      </c>
      <c r="BL122" s="17" t="s">
        <v>121</v>
      </c>
      <c r="BM122" s="157" t="s">
        <v>81</v>
      </c>
    </row>
    <row r="123" spans="1:47" s="2" customFormat="1" ht="19.5">
      <c r="A123" s="32"/>
      <c r="B123" s="33"/>
      <c r="C123" s="32"/>
      <c r="D123" s="159" t="s">
        <v>122</v>
      </c>
      <c r="E123" s="32"/>
      <c r="F123" s="160" t="s">
        <v>119</v>
      </c>
      <c r="G123" s="32"/>
      <c r="H123" s="32"/>
      <c r="I123" s="161"/>
      <c r="J123" s="32"/>
      <c r="K123" s="32"/>
      <c r="L123" s="33"/>
      <c r="M123" s="162"/>
      <c r="N123" s="163"/>
      <c r="O123" s="58"/>
      <c r="P123" s="58"/>
      <c r="Q123" s="58"/>
      <c r="R123" s="58"/>
      <c r="S123" s="58"/>
      <c r="T123" s="59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7" t="s">
        <v>122</v>
      </c>
      <c r="AU123" s="17" t="s">
        <v>81</v>
      </c>
    </row>
    <row r="124" spans="2:51" s="13" customFormat="1" ht="11.25">
      <c r="B124" s="164"/>
      <c r="D124" s="159" t="s">
        <v>123</v>
      </c>
      <c r="E124" s="165" t="s">
        <v>1</v>
      </c>
      <c r="F124" s="166" t="s">
        <v>124</v>
      </c>
      <c r="H124" s="165" t="s">
        <v>1</v>
      </c>
      <c r="I124" s="167"/>
      <c r="L124" s="164"/>
      <c r="M124" s="168"/>
      <c r="N124" s="169"/>
      <c r="O124" s="169"/>
      <c r="P124" s="169"/>
      <c r="Q124" s="169"/>
      <c r="R124" s="169"/>
      <c r="S124" s="169"/>
      <c r="T124" s="170"/>
      <c r="AT124" s="165" t="s">
        <v>123</v>
      </c>
      <c r="AU124" s="165" t="s">
        <v>81</v>
      </c>
      <c r="AV124" s="13" t="s">
        <v>79</v>
      </c>
      <c r="AW124" s="13" t="s">
        <v>28</v>
      </c>
      <c r="AX124" s="13" t="s">
        <v>71</v>
      </c>
      <c r="AY124" s="165" t="s">
        <v>114</v>
      </c>
    </row>
    <row r="125" spans="2:51" s="14" customFormat="1" ht="11.25">
      <c r="B125" s="171"/>
      <c r="D125" s="159" t="s">
        <v>123</v>
      </c>
      <c r="E125" s="172" t="s">
        <v>1</v>
      </c>
      <c r="F125" s="173" t="s">
        <v>125</v>
      </c>
      <c r="H125" s="174">
        <v>400</v>
      </c>
      <c r="I125" s="175"/>
      <c r="L125" s="171"/>
      <c r="M125" s="176"/>
      <c r="N125" s="177"/>
      <c r="O125" s="177"/>
      <c r="P125" s="177"/>
      <c r="Q125" s="177"/>
      <c r="R125" s="177"/>
      <c r="S125" s="177"/>
      <c r="T125" s="178"/>
      <c r="AT125" s="172" t="s">
        <v>123</v>
      </c>
      <c r="AU125" s="172" t="s">
        <v>81</v>
      </c>
      <c r="AV125" s="14" t="s">
        <v>81</v>
      </c>
      <c r="AW125" s="14" t="s">
        <v>28</v>
      </c>
      <c r="AX125" s="14" t="s">
        <v>71</v>
      </c>
      <c r="AY125" s="172" t="s">
        <v>114</v>
      </c>
    </row>
    <row r="126" spans="2:51" s="14" customFormat="1" ht="11.25">
      <c r="B126" s="171"/>
      <c r="D126" s="159" t="s">
        <v>123</v>
      </c>
      <c r="E126" s="172" t="s">
        <v>1</v>
      </c>
      <c r="F126" s="173" t="s">
        <v>126</v>
      </c>
      <c r="H126" s="174">
        <v>450</v>
      </c>
      <c r="I126" s="175"/>
      <c r="L126" s="171"/>
      <c r="M126" s="176"/>
      <c r="N126" s="177"/>
      <c r="O126" s="177"/>
      <c r="P126" s="177"/>
      <c r="Q126" s="177"/>
      <c r="R126" s="177"/>
      <c r="S126" s="177"/>
      <c r="T126" s="178"/>
      <c r="AT126" s="172" t="s">
        <v>123</v>
      </c>
      <c r="AU126" s="172" t="s">
        <v>81</v>
      </c>
      <c r="AV126" s="14" t="s">
        <v>81</v>
      </c>
      <c r="AW126" s="14" t="s">
        <v>28</v>
      </c>
      <c r="AX126" s="14" t="s">
        <v>71</v>
      </c>
      <c r="AY126" s="172" t="s">
        <v>114</v>
      </c>
    </row>
    <row r="127" spans="2:51" s="14" customFormat="1" ht="11.25">
      <c r="B127" s="171"/>
      <c r="D127" s="159" t="s">
        <v>123</v>
      </c>
      <c r="E127" s="172" t="s">
        <v>1</v>
      </c>
      <c r="F127" s="173" t="s">
        <v>127</v>
      </c>
      <c r="H127" s="174">
        <v>125</v>
      </c>
      <c r="I127" s="175"/>
      <c r="L127" s="171"/>
      <c r="M127" s="176"/>
      <c r="N127" s="177"/>
      <c r="O127" s="177"/>
      <c r="P127" s="177"/>
      <c r="Q127" s="177"/>
      <c r="R127" s="177"/>
      <c r="S127" s="177"/>
      <c r="T127" s="178"/>
      <c r="AT127" s="172" t="s">
        <v>123</v>
      </c>
      <c r="AU127" s="172" t="s">
        <v>81</v>
      </c>
      <c r="AV127" s="14" t="s">
        <v>81</v>
      </c>
      <c r="AW127" s="14" t="s">
        <v>28</v>
      </c>
      <c r="AX127" s="14" t="s">
        <v>71</v>
      </c>
      <c r="AY127" s="172" t="s">
        <v>114</v>
      </c>
    </row>
    <row r="128" spans="2:51" s="14" customFormat="1" ht="11.25">
      <c r="B128" s="171"/>
      <c r="D128" s="159" t="s">
        <v>123</v>
      </c>
      <c r="E128" s="172" t="s">
        <v>1</v>
      </c>
      <c r="F128" s="173" t="s">
        <v>128</v>
      </c>
      <c r="H128" s="174">
        <v>25</v>
      </c>
      <c r="I128" s="175"/>
      <c r="L128" s="171"/>
      <c r="M128" s="176"/>
      <c r="N128" s="177"/>
      <c r="O128" s="177"/>
      <c r="P128" s="177"/>
      <c r="Q128" s="177"/>
      <c r="R128" s="177"/>
      <c r="S128" s="177"/>
      <c r="T128" s="178"/>
      <c r="AT128" s="172" t="s">
        <v>123</v>
      </c>
      <c r="AU128" s="172" t="s">
        <v>81</v>
      </c>
      <c r="AV128" s="14" t="s">
        <v>81</v>
      </c>
      <c r="AW128" s="14" t="s">
        <v>28</v>
      </c>
      <c r="AX128" s="14" t="s">
        <v>71</v>
      </c>
      <c r="AY128" s="172" t="s">
        <v>114</v>
      </c>
    </row>
    <row r="129" spans="2:51" s="14" customFormat="1" ht="11.25">
      <c r="B129" s="171"/>
      <c r="D129" s="159" t="s">
        <v>123</v>
      </c>
      <c r="E129" s="172" t="s">
        <v>1</v>
      </c>
      <c r="F129" s="173" t="s">
        <v>129</v>
      </c>
      <c r="H129" s="174">
        <v>1000</v>
      </c>
      <c r="I129" s="175"/>
      <c r="L129" s="171"/>
      <c r="M129" s="176"/>
      <c r="N129" s="177"/>
      <c r="O129" s="177"/>
      <c r="P129" s="177"/>
      <c r="Q129" s="177"/>
      <c r="R129" s="177"/>
      <c r="S129" s="177"/>
      <c r="T129" s="178"/>
      <c r="AT129" s="172" t="s">
        <v>123</v>
      </c>
      <c r="AU129" s="172" t="s">
        <v>81</v>
      </c>
      <c r="AV129" s="14" t="s">
        <v>81</v>
      </c>
      <c r="AW129" s="14" t="s">
        <v>28</v>
      </c>
      <c r="AX129" s="14" t="s">
        <v>71</v>
      </c>
      <c r="AY129" s="172" t="s">
        <v>114</v>
      </c>
    </row>
    <row r="130" spans="2:51" s="15" customFormat="1" ht="11.25">
      <c r="B130" s="179"/>
      <c r="D130" s="159" t="s">
        <v>123</v>
      </c>
      <c r="E130" s="180" t="s">
        <v>1</v>
      </c>
      <c r="F130" s="181" t="s">
        <v>130</v>
      </c>
      <c r="H130" s="182">
        <v>2000</v>
      </c>
      <c r="I130" s="183"/>
      <c r="L130" s="179"/>
      <c r="M130" s="184"/>
      <c r="N130" s="185"/>
      <c r="O130" s="185"/>
      <c r="P130" s="185"/>
      <c r="Q130" s="185"/>
      <c r="R130" s="185"/>
      <c r="S130" s="185"/>
      <c r="T130" s="186"/>
      <c r="AT130" s="180" t="s">
        <v>123</v>
      </c>
      <c r="AU130" s="180" t="s">
        <v>81</v>
      </c>
      <c r="AV130" s="15" t="s">
        <v>121</v>
      </c>
      <c r="AW130" s="15" t="s">
        <v>28</v>
      </c>
      <c r="AX130" s="15" t="s">
        <v>79</v>
      </c>
      <c r="AY130" s="180" t="s">
        <v>114</v>
      </c>
    </row>
    <row r="131" spans="1:65" s="2" customFormat="1" ht="16.5" customHeight="1">
      <c r="A131" s="32"/>
      <c r="B131" s="144"/>
      <c r="C131" s="145" t="s">
        <v>81</v>
      </c>
      <c r="D131" s="145" t="s">
        <v>117</v>
      </c>
      <c r="E131" s="146" t="s">
        <v>131</v>
      </c>
      <c r="F131" s="147" t="s">
        <v>132</v>
      </c>
      <c r="G131" s="148" t="s">
        <v>133</v>
      </c>
      <c r="H131" s="149">
        <v>480</v>
      </c>
      <c r="I131" s="150"/>
      <c r="J131" s="151">
        <f>ROUND(I131*H131,2)</f>
        <v>0</v>
      </c>
      <c r="K131" s="152"/>
      <c r="L131" s="33"/>
      <c r="M131" s="153" t="s">
        <v>1</v>
      </c>
      <c r="N131" s="154" t="s">
        <v>36</v>
      </c>
      <c r="O131" s="58"/>
      <c r="P131" s="155">
        <f>O131*H131</f>
        <v>0</v>
      </c>
      <c r="Q131" s="155">
        <v>0</v>
      </c>
      <c r="R131" s="155">
        <f>Q131*H131</f>
        <v>0</v>
      </c>
      <c r="S131" s="155">
        <v>0</v>
      </c>
      <c r="T131" s="156">
        <f>S131*H131</f>
        <v>0</v>
      </c>
      <c r="U131" s="32"/>
      <c r="V131" s="32"/>
      <c r="W131" s="32"/>
      <c r="X131" s="32"/>
      <c r="Y131" s="32"/>
      <c r="Z131" s="32"/>
      <c r="AA131" s="32"/>
      <c r="AB131" s="32"/>
      <c r="AC131" s="32"/>
      <c r="AD131" s="32"/>
      <c r="AE131" s="32"/>
      <c r="AR131" s="157" t="s">
        <v>121</v>
      </c>
      <c r="AT131" s="157" t="s">
        <v>117</v>
      </c>
      <c r="AU131" s="157" t="s">
        <v>81</v>
      </c>
      <c r="AY131" s="17" t="s">
        <v>114</v>
      </c>
      <c r="BE131" s="158">
        <f>IF(N131="základní",J131,0)</f>
        <v>0</v>
      </c>
      <c r="BF131" s="158">
        <f>IF(N131="snížená",J131,0)</f>
        <v>0</v>
      </c>
      <c r="BG131" s="158">
        <f>IF(N131="zákl. přenesená",J131,0)</f>
        <v>0</v>
      </c>
      <c r="BH131" s="158">
        <f>IF(N131="sníž. přenesená",J131,0)</f>
        <v>0</v>
      </c>
      <c r="BI131" s="158">
        <f>IF(N131="nulová",J131,0)</f>
        <v>0</v>
      </c>
      <c r="BJ131" s="17" t="s">
        <v>79</v>
      </c>
      <c r="BK131" s="158">
        <f>ROUND(I131*H131,2)</f>
        <v>0</v>
      </c>
      <c r="BL131" s="17" t="s">
        <v>121</v>
      </c>
      <c r="BM131" s="157" t="s">
        <v>121</v>
      </c>
    </row>
    <row r="132" spans="1:47" s="2" customFormat="1" ht="11.25">
      <c r="A132" s="32"/>
      <c r="B132" s="33"/>
      <c r="C132" s="32"/>
      <c r="D132" s="159" t="s">
        <v>122</v>
      </c>
      <c r="E132" s="32"/>
      <c r="F132" s="160" t="s">
        <v>132</v>
      </c>
      <c r="G132" s="32"/>
      <c r="H132" s="32"/>
      <c r="I132" s="161"/>
      <c r="J132" s="32"/>
      <c r="K132" s="32"/>
      <c r="L132" s="33"/>
      <c r="M132" s="162"/>
      <c r="N132" s="163"/>
      <c r="O132" s="58"/>
      <c r="P132" s="58"/>
      <c r="Q132" s="58"/>
      <c r="R132" s="58"/>
      <c r="S132" s="58"/>
      <c r="T132" s="59"/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T132" s="17" t="s">
        <v>122</v>
      </c>
      <c r="AU132" s="17" t="s">
        <v>81</v>
      </c>
    </row>
    <row r="133" spans="2:51" s="13" customFormat="1" ht="11.25">
      <c r="B133" s="164"/>
      <c r="D133" s="159" t="s">
        <v>123</v>
      </c>
      <c r="E133" s="165" t="s">
        <v>1</v>
      </c>
      <c r="F133" s="166" t="s">
        <v>134</v>
      </c>
      <c r="H133" s="165" t="s">
        <v>1</v>
      </c>
      <c r="I133" s="167"/>
      <c r="L133" s="164"/>
      <c r="M133" s="168"/>
      <c r="N133" s="169"/>
      <c r="O133" s="169"/>
      <c r="P133" s="169"/>
      <c r="Q133" s="169"/>
      <c r="R133" s="169"/>
      <c r="S133" s="169"/>
      <c r="T133" s="170"/>
      <c r="AT133" s="165" t="s">
        <v>123</v>
      </c>
      <c r="AU133" s="165" t="s">
        <v>81</v>
      </c>
      <c r="AV133" s="13" t="s">
        <v>79</v>
      </c>
      <c r="AW133" s="13" t="s">
        <v>28</v>
      </c>
      <c r="AX133" s="13" t="s">
        <v>71</v>
      </c>
      <c r="AY133" s="165" t="s">
        <v>114</v>
      </c>
    </row>
    <row r="134" spans="2:51" s="14" customFormat="1" ht="11.25">
      <c r="B134" s="171"/>
      <c r="D134" s="159" t="s">
        <v>123</v>
      </c>
      <c r="E134" s="172" t="s">
        <v>1</v>
      </c>
      <c r="F134" s="173" t="s">
        <v>135</v>
      </c>
      <c r="H134" s="174">
        <v>96</v>
      </c>
      <c r="I134" s="175"/>
      <c r="L134" s="171"/>
      <c r="M134" s="176"/>
      <c r="N134" s="177"/>
      <c r="O134" s="177"/>
      <c r="P134" s="177"/>
      <c r="Q134" s="177"/>
      <c r="R134" s="177"/>
      <c r="S134" s="177"/>
      <c r="T134" s="178"/>
      <c r="AT134" s="172" t="s">
        <v>123</v>
      </c>
      <c r="AU134" s="172" t="s">
        <v>81</v>
      </c>
      <c r="AV134" s="14" t="s">
        <v>81</v>
      </c>
      <c r="AW134" s="14" t="s">
        <v>28</v>
      </c>
      <c r="AX134" s="14" t="s">
        <v>71</v>
      </c>
      <c r="AY134" s="172" t="s">
        <v>114</v>
      </c>
    </row>
    <row r="135" spans="2:51" s="14" customFormat="1" ht="11.25">
      <c r="B135" s="171"/>
      <c r="D135" s="159" t="s">
        <v>123</v>
      </c>
      <c r="E135" s="172" t="s">
        <v>1</v>
      </c>
      <c r="F135" s="173" t="s">
        <v>136</v>
      </c>
      <c r="H135" s="174">
        <v>108</v>
      </c>
      <c r="I135" s="175"/>
      <c r="L135" s="171"/>
      <c r="M135" s="176"/>
      <c r="N135" s="177"/>
      <c r="O135" s="177"/>
      <c r="P135" s="177"/>
      <c r="Q135" s="177"/>
      <c r="R135" s="177"/>
      <c r="S135" s="177"/>
      <c r="T135" s="178"/>
      <c r="AT135" s="172" t="s">
        <v>123</v>
      </c>
      <c r="AU135" s="172" t="s">
        <v>81</v>
      </c>
      <c r="AV135" s="14" t="s">
        <v>81</v>
      </c>
      <c r="AW135" s="14" t="s">
        <v>28</v>
      </c>
      <c r="AX135" s="14" t="s">
        <v>71</v>
      </c>
      <c r="AY135" s="172" t="s">
        <v>114</v>
      </c>
    </row>
    <row r="136" spans="2:51" s="14" customFormat="1" ht="11.25">
      <c r="B136" s="171"/>
      <c r="D136" s="159" t="s">
        <v>123</v>
      </c>
      <c r="E136" s="172" t="s">
        <v>1</v>
      </c>
      <c r="F136" s="173" t="s">
        <v>137</v>
      </c>
      <c r="H136" s="174">
        <v>30</v>
      </c>
      <c r="I136" s="175"/>
      <c r="L136" s="171"/>
      <c r="M136" s="176"/>
      <c r="N136" s="177"/>
      <c r="O136" s="177"/>
      <c r="P136" s="177"/>
      <c r="Q136" s="177"/>
      <c r="R136" s="177"/>
      <c r="S136" s="177"/>
      <c r="T136" s="178"/>
      <c r="AT136" s="172" t="s">
        <v>123</v>
      </c>
      <c r="AU136" s="172" t="s">
        <v>81</v>
      </c>
      <c r="AV136" s="14" t="s">
        <v>81</v>
      </c>
      <c r="AW136" s="14" t="s">
        <v>28</v>
      </c>
      <c r="AX136" s="14" t="s">
        <v>71</v>
      </c>
      <c r="AY136" s="172" t="s">
        <v>114</v>
      </c>
    </row>
    <row r="137" spans="2:51" s="14" customFormat="1" ht="11.25">
      <c r="B137" s="171"/>
      <c r="D137" s="159" t="s">
        <v>123</v>
      </c>
      <c r="E137" s="172" t="s">
        <v>1</v>
      </c>
      <c r="F137" s="173" t="s">
        <v>138</v>
      </c>
      <c r="H137" s="174">
        <v>6</v>
      </c>
      <c r="I137" s="175"/>
      <c r="L137" s="171"/>
      <c r="M137" s="176"/>
      <c r="N137" s="177"/>
      <c r="O137" s="177"/>
      <c r="P137" s="177"/>
      <c r="Q137" s="177"/>
      <c r="R137" s="177"/>
      <c r="S137" s="177"/>
      <c r="T137" s="178"/>
      <c r="AT137" s="172" t="s">
        <v>123</v>
      </c>
      <c r="AU137" s="172" t="s">
        <v>81</v>
      </c>
      <c r="AV137" s="14" t="s">
        <v>81</v>
      </c>
      <c r="AW137" s="14" t="s">
        <v>28</v>
      </c>
      <c r="AX137" s="14" t="s">
        <v>71</v>
      </c>
      <c r="AY137" s="172" t="s">
        <v>114</v>
      </c>
    </row>
    <row r="138" spans="2:51" s="14" customFormat="1" ht="11.25">
      <c r="B138" s="171"/>
      <c r="D138" s="159" t="s">
        <v>123</v>
      </c>
      <c r="E138" s="172" t="s">
        <v>1</v>
      </c>
      <c r="F138" s="173" t="s">
        <v>139</v>
      </c>
      <c r="H138" s="174">
        <v>240</v>
      </c>
      <c r="I138" s="175"/>
      <c r="L138" s="171"/>
      <c r="M138" s="176"/>
      <c r="N138" s="177"/>
      <c r="O138" s="177"/>
      <c r="P138" s="177"/>
      <c r="Q138" s="177"/>
      <c r="R138" s="177"/>
      <c r="S138" s="177"/>
      <c r="T138" s="178"/>
      <c r="AT138" s="172" t="s">
        <v>123</v>
      </c>
      <c r="AU138" s="172" t="s">
        <v>81</v>
      </c>
      <c r="AV138" s="14" t="s">
        <v>81</v>
      </c>
      <c r="AW138" s="14" t="s">
        <v>28</v>
      </c>
      <c r="AX138" s="14" t="s">
        <v>71</v>
      </c>
      <c r="AY138" s="172" t="s">
        <v>114</v>
      </c>
    </row>
    <row r="139" spans="2:51" s="15" customFormat="1" ht="11.25">
      <c r="B139" s="179"/>
      <c r="D139" s="159" t="s">
        <v>123</v>
      </c>
      <c r="E139" s="180" t="s">
        <v>1</v>
      </c>
      <c r="F139" s="181" t="s">
        <v>130</v>
      </c>
      <c r="H139" s="182">
        <v>480</v>
      </c>
      <c r="I139" s="183"/>
      <c r="L139" s="179"/>
      <c r="M139" s="184"/>
      <c r="N139" s="185"/>
      <c r="O139" s="185"/>
      <c r="P139" s="185"/>
      <c r="Q139" s="185"/>
      <c r="R139" s="185"/>
      <c r="S139" s="185"/>
      <c r="T139" s="186"/>
      <c r="AT139" s="180" t="s">
        <v>123</v>
      </c>
      <c r="AU139" s="180" t="s">
        <v>81</v>
      </c>
      <c r="AV139" s="15" t="s">
        <v>121</v>
      </c>
      <c r="AW139" s="15" t="s">
        <v>28</v>
      </c>
      <c r="AX139" s="15" t="s">
        <v>79</v>
      </c>
      <c r="AY139" s="180" t="s">
        <v>114</v>
      </c>
    </row>
    <row r="140" spans="1:65" s="2" customFormat="1" ht="16.5" customHeight="1">
      <c r="A140" s="32"/>
      <c r="B140" s="144"/>
      <c r="C140" s="145" t="s">
        <v>140</v>
      </c>
      <c r="D140" s="145" t="s">
        <v>117</v>
      </c>
      <c r="E140" s="146" t="s">
        <v>141</v>
      </c>
      <c r="F140" s="147" t="s">
        <v>142</v>
      </c>
      <c r="G140" s="148" t="s">
        <v>143</v>
      </c>
      <c r="H140" s="149">
        <v>3676</v>
      </c>
      <c r="I140" s="150"/>
      <c r="J140" s="151">
        <f>ROUND(I140*H140,2)</f>
        <v>0</v>
      </c>
      <c r="K140" s="152"/>
      <c r="L140" s="33"/>
      <c r="M140" s="153" t="s">
        <v>1</v>
      </c>
      <c r="N140" s="154" t="s">
        <v>36</v>
      </c>
      <c r="O140" s="58"/>
      <c r="P140" s="155">
        <f>O140*H140</f>
        <v>0</v>
      </c>
      <c r="Q140" s="155">
        <v>0</v>
      </c>
      <c r="R140" s="155">
        <f>Q140*H140</f>
        <v>0</v>
      </c>
      <c r="S140" s="155">
        <v>0</v>
      </c>
      <c r="T140" s="156">
        <f>S140*H140</f>
        <v>0</v>
      </c>
      <c r="U140" s="32"/>
      <c r="V140" s="32"/>
      <c r="W140" s="32"/>
      <c r="X140" s="32"/>
      <c r="Y140" s="32"/>
      <c r="Z140" s="32"/>
      <c r="AA140" s="32"/>
      <c r="AB140" s="32"/>
      <c r="AC140" s="32"/>
      <c r="AD140" s="32"/>
      <c r="AE140" s="32"/>
      <c r="AR140" s="157" t="s">
        <v>121</v>
      </c>
      <c r="AT140" s="157" t="s">
        <v>117</v>
      </c>
      <c r="AU140" s="157" t="s">
        <v>81</v>
      </c>
      <c r="AY140" s="17" t="s">
        <v>114</v>
      </c>
      <c r="BE140" s="158">
        <f>IF(N140="základní",J140,0)</f>
        <v>0</v>
      </c>
      <c r="BF140" s="158">
        <f>IF(N140="snížená",J140,0)</f>
        <v>0</v>
      </c>
      <c r="BG140" s="158">
        <f>IF(N140="zákl. přenesená",J140,0)</f>
        <v>0</v>
      </c>
      <c r="BH140" s="158">
        <f>IF(N140="sníž. přenesená",J140,0)</f>
        <v>0</v>
      </c>
      <c r="BI140" s="158">
        <f>IF(N140="nulová",J140,0)</f>
        <v>0</v>
      </c>
      <c r="BJ140" s="17" t="s">
        <v>79</v>
      </c>
      <c r="BK140" s="158">
        <f>ROUND(I140*H140,2)</f>
        <v>0</v>
      </c>
      <c r="BL140" s="17" t="s">
        <v>121</v>
      </c>
      <c r="BM140" s="157" t="s">
        <v>144</v>
      </c>
    </row>
    <row r="141" spans="1:47" s="2" customFormat="1" ht="11.25">
      <c r="A141" s="32"/>
      <c r="B141" s="33"/>
      <c r="C141" s="32"/>
      <c r="D141" s="159" t="s">
        <v>122</v>
      </c>
      <c r="E141" s="32"/>
      <c r="F141" s="160" t="s">
        <v>142</v>
      </c>
      <c r="G141" s="32"/>
      <c r="H141" s="32"/>
      <c r="I141" s="161"/>
      <c r="J141" s="32"/>
      <c r="K141" s="32"/>
      <c r="L141" s="33"/>
      <c r="M141" s="162"/>
      <c r="N141" s="163"/>
      <c r="O141" s="58"/>
      <c r="P141" s="58"/>
      <c r="Q141" s="58"/>
      <c r="R141" s="58"/>
      <c r="S141" s="58"/>
      <c r="T141" s="59"/>
      <c r="U141" s="32"/>
      <c r="V141" s="32"/>
      <c r="W141" s="32"/>
      <c r="X141" s="32"/>
      <c r="Y141" s="32"/>
      <c r="Z141" s="32"/>
      <c r="AA141" s="32"/>
      <c r="AB141" s="32"/>
      <c r="AC141" s="32"/>
      <c r="AD141" s="32"/>
      <c r="AE141" s="32"/>
      <c r="AT141" s="17" t="s">
        <v>122</v>
      </c>
      <c r="AU141" s="17" t="s">
        <v>81</v>
      </c>
    </row>
    <row r="142" spans="2:51" s="13" customFormat="1" ht="11.25">
      <c r="B142" s="164"/>
      <c r="D142" s="159" t="s">
        <v>123</v>
      </c>
      <c r="E142" s="165" t="s">
        <v>1</v>
      </c>
      <c r="F142" s="166" t="s">
        <v>145</v>
      </c>
      <c r="H142" s="165" t="s">
        <v>1</v>
      </c>
      <c r="I142" s="167"/>
      <c r="L142" s="164"/>
      <c r="M142" s="168"/>
      <c r="N142" s="169"/>
      <c r="O142" s="169"/>
      <c r="P142" s="169"/>
      <c r="Q142" s="169"/>
      <c r="R142" s="169"/>
      <c r="S142" s="169"/>
      <c r="T142" s="170"/>
      <c r="AT142" s="165" t="s">
        <v>123</v>
      </c>
      <c r="AU142" s="165" t="s">
        <v>81</v>
      </c>
      <c r="AV142" s="13" t="s">
        <v>79</v>
      </c>
      <c r="AW142" s="13" t="s">
        <v>28</v>
      </c>
      <c r="AX142" s="13" t="s">
        <v>71</v>
      </c>
      <c r="AY142" s="165" t="s">
        <v>114</v>
      </c>
    </row>
    <row r="143" spans="2:51" s="14" customFormat="1" ht="11.25">
      <c r="B143" s="171"/>
      <c r="D143" s="159" t="s">
        <v>123</v>
      </c>
      <c r="E143" s="172" t="s">
        <v>1</v>
      </c>
      <c r="F143" s="173" t="s">
        <v>146</v>
      </c>
      <c r="H143" s="174">
        <v>3400</v>
      </c>
      <c r="I143" s="175"/>
      <c r="L143" s="171"/>
      <c r="M143" s="176"/>
      <c r="N143" s="177"/>
      <c r="O143" s="177"/>
      <c r="P143" s="177"/>
      <c r="Q143" s="177"/>
      <c r="R143" s="177"/>
      <c r="S143" s="177"/>
      <c r="T143" s="178"/>
      <c r="AT143" s="172" t="s">
        <v>123</v>
      </c>
      <c r="AU143" s="172" t="s">
        <v>81</v>
      </c>
      <c r="AV143" s="14" t="s">
        <v>81</v>
      </c>
      <c r="AW143" s="14" t="s">
        <v>28</v>
      </c>
      <c r="AX143" s="14" t="s">
        <v>71</v>
      </c>
      <c r="AY143" s="172" t="s">
        <v>114</v>
      </c>
    </row>
    <row r="144" spans="2:51" s="14" customFormat="1" ht="11.25">
      <c r="B144" s="171"/>
      <c r="D144" s="159" t="s">
        <v>123</v>
      </c>
      <c r="E144" s="172" t="s">
        <v>1</v>
      </c>
      <c r="F144" s="173" t="s">
        <v>147</v>
      </c>
      <c r="H144" s="174">
        <v>276</v>
      </c>
      <c r="I144" s="175"/>
      <c r="L144" s="171"/>
      <c r="M144" s="176"/>
      <c r="N144" s="177"/>
      <c r="O144" s="177"/>
      <c r="P144" s="177"/>
      <c r="Q144" s="177"/>
      <c r="R144" s="177"/>
      <c r="S144" s="177"/>
      <c r="T144" s="178"/>
      <c r="AT144" s="172" t="s">
        <v>123</v>
      </c>
      <c r="AU144" s="172" t="s">
        <v>81</v>
      </c>
      <c r="AV144" s="14" t="s">
        <v>81</v>
      </c>
      <c r="AW144" s="14" t="s">
        <v>28</v>
      </c>
      <c r="AX144" s="14" t="s">
        <v>71</v>
      </c>
      <c r="AY144" s="172" t="s">
        <v>114</v>
      </c>
    </row>
    <row r="145" spans="2:51" s="15" customFormat="1" ht="11.25">
      <c r="B145" s="179"/>
      <c r="D145" s="159" t="s">
        <v>123</v>
      </c>
      <c r="E145" s="180" t="s">
        <v>1</v>
      </c>
      <c r="F145" s="181" t="s">
        <v>130</v>
      </c>
      <c r="H145" s="182">
        <v>3676</v>
      </c>
      <c r="I145" s="183"/>
      <c r="L145" s="179"/>
      <c r="M145" s="184"/>
      <c r="N145" s="185"/>
      <c r="O145" s="185"/>
      <c r="P145" s="185"/>
      <c r="Q145" s="185"/>
      <c r="R145" s="185"/>
      <c r="S145" s="185"/>
      <c r="T145" s="186"/>
      <c r="AT145" s="180" t="s">
        <v>123</v>
      </c>
      <c r="AU145" s="180" t="s">
        <v>81</v>
      </c>
      <c r="AV145" s="15" t="s">
        <v>121</v>
      </c>
      <c r="AW145" s="15" t="s">
        <v>28</v>
      </c>
      <c r="AX145" s="15" t="s">
        <v>79</v>
      </c>
      <c r="AY145" s="180" t="s">
        <v>114</v>
      </c>
    </row>
    <row r="146" spans="1:65" s="2" customFormat="1" ht="21.75" customHeight="1">
      <c r="A146" s="32"/>
      <c r="B146" s="144"/>
      <c r="C146" s="187" t="s">
        <v>121</v>
      </c>
      <c r="D146" s="187" t="s">
        <v>148</v>
      </c>
      <c r="E146" s="188" t="s">
        <v>149</v>
      </c>
      <c r="F146" s="189" t="s">
        <v>150</v>
      </c>
      <c r="G146" s="190" t="s">
        <v>133</v>
      </c>
      <c r="H146" s="191">
        <v>3726</v>
      </c>
      <c r="I146" s="192"/>
      <c r="J146" s="193">
        <f>ROUND(I146*H146,2)</f>
        <v>0</v>
      </c>
      <c r="K146" s="194"/>
      <c r="L146" s="195"/>
      <c r="M146" s="196" t="s">
        <v>1</v>
      </c>
      <c r="N146" s="197" t="s">
        <v>36</v>
      </c>
      <c r="O146" s="58"/>
      <c r="P146" s="155">
        <f>O146*H146</f>
        <v>0</v>
      </c>
      <c r="Q146" s="155">
        <v>0</v>
      </c>
      <c r="R146" s="155">
        <f>Q146*H146</f>
        <v>0</v>
      </c>
      <c r="S146" s="155">
        <v>0</v>
      </c>
      <c r="T146" s="156">
        <f>S146*H146</f>
        <v>0</v>
      </c>
      <c r="U146" s="32"/>
      <c r="V146" s="32"/>
      <c r="W146" s="32"/>
      <c r="X146" s="32"/>
      <c r="Y146" s="32"/>
      <c r="Z146" s="32"/>
      <c r="AA146" s="32"/>
      <c r="AB146" s="32"/>
      <c r="AC146" s="32"/>
      <c r="AD146" s="32"/>
      <c r="AE146" s="32"/>
      <c r="AR146" s="157" t="s">
        <v>151</v>
      </c>
      <c r="AT146" s="157" t="s">
        <v>148</v>
      </c>
      <c r="AU146" s="157" t="s">
        <v>81</v>
      </c>
      <c r="AY146" s="17" t="s">
        <v>114</v>
      </c>
      <c r="BE146" s="158">
        <f>IF(N146="základní",J146,0)</f>
        <v>0</v>
      </c>
      <c r="BF146" s="158">
        <f>IF(N146="snížená",J146,0)</f>
        <v>0</v>
      </c>
      <c r="BG146" s="158">
        <f>IF(N146="zákl. přenesená",J146,0)</f>
        <v>0</v>
      </c>
      <c r="BH146" s="158">
        <f>IF(N146="sníž. přenesená",J146,0)</f>
        <v>0</v>
      </c>
      <c r="BI146" s="158">
        <f>IF(N146="nulová",J146,0)</f>
        <v>0</v>
      </c>
      <c r="BJ146" s="17" t="s">
        <v>79</v>
      </c>
      <c r="BK146" s="158">
        <f>ROUND(I146*H146,2)</f>
        <v>0</v>
      </c>
      <c r="BL146" s="17" t="s">
        <v>121</v>
      </c>
      <c r="BM146" s="157" t="s">
        <v>152</v>
      </c>
    </row>
    <row r="147" spans="1:47" s="2" customFormat="1" ht="11.25">
      <c r="A147" s="32"/>
      <c r="B147" s="33"/>
      <c r="C147" s="32"/>
      <c r="D147" s="159" t="s">
        <v>122</v>
      </c>
      <c r="E147" s="32"/>
      <c r="F147" s="160" t="s">
        <v>150</v>
      </c>
      <c r="G147" s="32"/>
      <c r="H147" s="32"/>
      <c r="I147" s="161"/>
      <c r="J147" s="32"/>
      <c r="K147" s="32"/>
      <c r="L147" s="33"/>
      <c r="M147" s="162"/>
      <c r="N147" s="163"/>
      <c r="O147" s="58"/>
      <c r="P147" s="58"/>
      <c r="Q147" s="58"/>
      <c r="R147" s="58"/>
      <c r="S147" s="58"/>
      <c r="T147" s="59"/>
      <c r="U147" s="32"/>
      <c r="V147" s="32"/>
      <c r="W147" s="32"/>
      <c r="X147" s="32"/>
      <c r="Y147" s="32"/>
      <c r="Z147" s="32"/>
      <c r="AA147" s="32"/>
      <c r="AB147" s="32"/>
      <c r="AC147" s="32"/>
      <c r="AD147" s="32"/>
      <c r="AE147" s="32"/>
      <c r="AT147" s="17" t="s">
        <v>122</v>
      </c>
      <c r="AU147" s="17" t="s">
        <v>81</v>
      </c>
    </row>
    <row r="148" spans="2:51" s="13" customFormat="1" ht="11.25">
      <c r="B148" s="164"/>
      <c r="D148" s="159" t="s">
        <v>123</v>
      </c>
      <c r="E148" s="165" t="s">
        <v>1</v>
      </c>
      <c r="F148" s="166" t="s">
        <v>153</v>
      </c>
      <c r="H148" s="165" t="s">
        <v>1</v>
      </c>
      <c r="I148" s="167"/>
      <c r="L148" s="164"/>
      <c r="M148" s="168"/>
      <c r="N148" s="169"/>
      <c r="O148" s="169"/>
      <c r="P148" s="169"/>
      <c r="Q148" s="169"/>
      <c r="R148" s="169"/>
      <c r="S148" s="169"/>
      <c r="T148" s="170"/>
      <c r="AT148" s="165" t="s">
        <v>123</v>
      </c>
      <c r="AU148" s="165" t="s">
        <v>81</v>
      </c>
      <c r="AV148" s="13" t="s">
        <v>79</v>
      </c>
      <c r="AW148" s="13" t="s">
        <v>28</v>
      </c>
      <c r="AX148" s="13" t="s">
        <v>71</v>
      </c>
      <c r="AY148" s="165" t="s">
        <v>114</v>
      </c>
    </row>
    <row r="149" spans="2:51" s="14" customFormat="1" ht="11.25">
      <c r="B149" s="171"/>
      <c r="D149" s="159" t="s">
        <v>123</v>
      </c>
      <c r="E149" s="172" t="s">
        <v>1</v>
      </c>
      <c r="F149" s="173" t="s">
        <v>154</v>
      </c>
      <c r="H149" s="174">
        <v>736</v>
      </c>
      <c r="I149" s="175"/>
      <c r="L149" s="171"/>
      <c r="M149" s="176"/>
      <c r="N149" s="177"/>
      <c r="O149" s="177"/>
      <c r="P149" s="177"/>
      <c r="Q149" s="177"/>
      <c r="R149" s="177"/>
      <c r="S149" s="177"/>
      <c r="T149" s="178"/>
      <c r="AT149" s="172" t="s">
        <v>123</v>
      </c>
      <c r="AU149" s="172" t="s">
        <v>81</v>
      </c>
      <c r="AV149" s="14" t="s">
        <v>81</v>
      </c>
      <c r="AW149" s="14" t="s">
        <v>28</v>
      </c>
      <c r="AX149" s="14" t="s">
        <v>71</v>
      </c>
      <c r="AY149" s="172" t="s">
        <v>114</v>
      </c>
    </row>
    <row r="150" spans="2:51" s="14" customFormat="1" ht="11.25">
      <c r="B150" s="171"/>
      <c r="D150" s="159" t="s">
        <v>123</v>
      </c>
      <c r="E150" s="172" t="s">
        <v>1</v>
      </c>
      <c r="F150" s="173" t="s">
        <v>155</v>
      </c>
      <c r="H150" s="174">
        <v>828</v>
      </c>
      <c r="I150" s="175"/>
      <c r="L150" s="171"/>
      <c r="M150" s="176"/>
      <c r="N150" s="177"/>
      <c r="O150" s="177"/>
      <c r="P150" s="177"/>
      <c r="Q150" s="177"/>
      <c r="R150" s="177"/>
      <c r="S150" s="177"/>
      <c r="T150" s="178"/>
      <c r="AT150" s="172" t="s">
        <v>123</v>
      </c>
      <c r="AU150" s="172" t="s">
        <v>81</v>
      </c>
      <c r="AV150" s="14" t="s">
        <v>81</v>
      </c>
      <c r="AW150" s="14" t="s">
        <v>28</v>
      </c>
      <c r="AX150" s="14" t="s">
        <v>71</v>
      </c>
      <c r="AY150" s="172" t="s">
        <v>114</v>
      </c>
    </row>
    <row r="151" spans="2:51" s="14" customFormat="1" ht="11.25">
      <c r="B151" s="171"/>
      <c r="D151" s="159" t="s">
        <v>123</v>
      </c>
      <c r="E151" s="172" t="s">
        <v>1</v>
      </c>
      <c r="F151" s="173" t="s">
        <v>156</v>
      </c>
      <c r="H151" s="174">
        <v>276</v>
      </c>
      <c r="I151" s="175"/>
      <c r="L151" s="171"/>
      <c r="M151" s="176"/>
      <c r="N151" s="177"/>
      <c r="O151" s="177"/>
      <c r="P151" s="177"/>
      <c r="Q151" s="177"/>
      <c r="R151" s="177"/>
      <c r="S151" s="177"/>
      <c r="T151" s="178"/>
      <c r="AT151" s="172" t="s">
        <v>123</v>
      </c>
      <c r="AU151" s="172" t="s">
        <v>81</v>
      </c>
      <c r="AV151" s="14" t="s">
        <v>81</v>
      </c>
      <c r="AW151" s="14" t="s">
        <v>28</v>
      </c>
      <c r="AX151" s="14" t="s">
        <v>71</v>
      </c>
      <c r="AY151" s="172" t="s">
        <v>114</v>
      </c>
    </row>
    <row r="152" spans="2:51" s="14" customFormat="1" ht="11.25">
      <c r="B152" s="171"/>
      <c r="D152" s="159" t="s">
        <v>123</v>
      </c>
      <c r="E152" s="172" t="s">
        <v>1</v>
      </c>
      <c r="F152" s="173" t="s">
        <v>157</v>
      </c>
      <c r="H152" s="174">
        <v>46</v>
      </c>
      <c r="I152" s="175"/>
      <c r="L152" s="171"/>
      <c r="M152" s="176"/>
      <c r="N152" s="177"/>
      <c r="O152" s="177"/>
      <c r="P152" s="177"/>
      <c r="Q152" s="177"/>
      <c r="R152" s="177"/>
      <c r="S152" s="177"/>
      <c r="T152" s="178"/>
      <c r="AT152" s="172" t="s">
        <v>123</v>
      </c>
      <c r="AU152" s="172" t="s">
        <v>81</v>
      </c>
      <c r="AV152" s="14" t="s">
        <v>81</v>
      </c>
      <c r="AW152" s="14" t="s">
        <v>28</v>
      </c>
      <c r="AX152" s="14" t="s">
        <v>71</v>
      </c>
      <c r="AY152" s="172" t="s">
        <v>114</v>
      </c>
    </row>
    <row r="153" spans="2:51" s="14" customFormat="1" ht="11.25">
      <c r="B153" s="171"/>
      <c r="D153" s="159" t="s">
        <v>123</v>
      </c>
      <c r="E153" s="172" t="s">
        <v>1</v>
      </c>
      <c r="F153" s="173" t="s">
        <v>158</v>
      </c>
      <c r="H153" s="174">
        <v>1840</v>
      </c>
      <c r="I153" s="175"/>
      <c r="L153" s="171"/>
      <c r="M153" s="176"/>
      <c r="N153" s="177"/>
      <c r="O153" s="177"/>
      <c r="P153" s="177"/>
      <c r="Q153" s="177"/>
      <c r="R153" s="177"/>
      <c r="S153" s="177"/>
      <c r="T153" s="178"/>
      <c r="AT153" s="172" t="s">
        <v>123</v>
      </c>
      <c r="AU153" s="172" t="s">
        <v>81</v>
      </c>
      <c r="AV153" s="14" t="s">
        <v>81</v>
      </c>
      <c r="AW153" s="14" t="s">
        <v>28</v>
      </c>
      <c r="AX153" s="14" t="s">
        <v>71</v>
      </c>
      <c r="AY153" s="172" t="s">
        <v>114</v>
      </c>
    </row>
    <row r="154" spans="2:51" s="15" customFormat="1" ht="11.25">
      <c r="B154" s="179"/>
      <c r="D154" s="159" t="s">
        <v>123</v>
      </c>
      <c r="E154" s="180" t="s">
        <v>1</v>
      </c>
      <c r="F154" s="181" t="s">
        <v>130</v>
      </c>
      <c r="H154" s="182">
        <v>3726</v>
      </c>
      <c r="I154" s="183"/>
      <c r="L154" s="179"/>
      <c r="M154" s="184"/>
      <c r="N154" s="185"/>
      <c r="O154" s="185"/>
      <c r="P154" s="185"/>
      <c r="Q154" s="185"/>
      <c r="R154" s="185"/>
      <c r="S154" s="185"/>
      <c r="T154" s="186"/>
      <c r="AT154" s="180" t="s">
        <v>123</v>
      </c>
      <c r="AU154" s="180" t="s">
        <v>81</v>
      </c>
      <c r="AV154" s="15" t="s">
        <v>121</v>
      </c>
      <c r="AW154" s="15" t="s">
        <v>28</v>
      </c>
      <c r="AX154" s="15" t="s">
        <v>79</v>
      </c>
      <c r="AY154" s="180" t="s">
        <v>114</v>
      </c>
    </row>
    <row r="155" spans="1:65" s="2" customFormat="1" ht="24.2" customHeight="1">
      <c r="A155" s="32"/>
      <c r="B155" s="144"/>
      <c r="C155" s="187" t="s">
        <v>115</v>
      </c>
      <c r="D155" s="187" t="s">
        <v>148</v>
      </c>
      <c r="E155" s="188" t="s">
        <v>159</v>
      </c>
      <c r="F155" s="189" t="s">
        <v>160</v>
      </c>
      <c r="G155" s="190" t="s">
        <v>133</v>
      </c>
      <c r="H155" s="191">
        <v>7352</v>
      </c>
      <c r="I155" s="192"/>
      <c r="J155" s="193">
        <f>ROUND(I155*H155,2)</f>
        <v>0</v>
      </c>
      <c r="K155" s="194"/>
      <c r="L155" s="195"/>
      <c r="M155" s="196" t="s">
        <v>1</v>
      </c>
      <c r="N155" s="197" t="s">
        <v>36</v>
      </c>
      <c r="O155" s="58"/>
      <c r="P155" s="155">
        <f>O155*H155</f>
        <v>0</v>
      </c>
      <c r="Q155" s="155">
        <v>0</v>
      </c>
      <c r="R155" s="155">
        <f>Q155*H155</f>
        <v>0</v>
      </c>
      <c r="S155" s="155">
        <v>0</v>
      </c>
      <c r="T155" s="156">
        <f>S155*H155</f>
        <v>0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R155" s="157" t="s">
        <v>151</v>
      </c>
      <c r="AT155" s="157" t="s">
        <v>148</v>
      </c>
      <c r="AU155" s="157" t="s">
        <v>81</v>
      </c>
      <c r="AY155" s="17" t="s">
        <v>114</v>
      </c>
      <c r="BE155" s="158">
        <f>IF(N155="základní",J155,0)</f>
        <v>0</v>
      </c>
      <c r="BF155" s="158">
        <f>IF(N155="snížená",J155,0)</f>
        <v>0</v>
      </c>
      <c r="BG155" s="158">
        <f>IF(N155="zákl. přenesená",J155,0)</f>
        <v>0</v>
      </c>
      <c r="BH155" s="158">
        <f>IF(N155="sníž. přenesená",J155,0)</f>
        <v>0</v>
      </c>
      <c r="BI155" s="158">
        <f>IF(N155="nulová",J155,0)</f>
        <v>0</v>
      </c>
      <c r="BJ155" s="17" t="s">
        <v>79</v>
      </c>
      <c r="BK155" s="158">
        <f>ROUND(I155*H155,2)</f>
        <v>0</v>
      </c>
      <c r="BL155" s="17" t="s">
        <v>121</v>
      </c>
      <c r="BM155" s="157" t="s">
        <v>161</v>
      </c>
    </row>
    <row r="156" spans="1:47" s="2" customFormat="1" ht="19.5">
      <c r="A156" s="32"/>
      <c r="B156" s="33"/>
      <c r="C156" s="32"/>
      <c r="D156" s="159" t="s">
        <v>122</v>
      </c>
      <c r="E156" s="32"/>
      <c r="F156" s="160" t="s">
        <v>160</v>
      </c>
      <c r="G156" s="32"/>
      <c r="H156" s="32"/>
      <c r="I156" s="161"/>
      <c r="J156" s="32"/>
      <c r="K156" s="32"/>
      <c r="L156" s="33"/>
      <c r="M156" s="162"/>
      <c r="N156" s="163"/>
      <c r="O156" s="58"/>
      <c r="P156" s="58"/>
      <c r="Q156" s="58"/>
      <c r="R156" s="58"/>
      <c r="S156" s="58"/>
      <c r="T156" s="59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T156" s="17" t="s">
        <v>122</v>
      </c>
      <c r="AU156" s="17" t="s">
        <v>81</v>
      </c>
    </row>
    <row r="157" spans="2:51" s="13" customFormat="1" ht="11.25">
      <c r="B157" s="164"/>
      <c r="D157" s="159" t="s">
        <v>123</v>
      </c>
      <c r="E157" s="165" t="s">
        <v>1</v>
      </c>
      <c r="F157" s="166" t="s">
        <v>145</v>
      </c>
      <c r="H157" s="165" t="s">
        <v>1</v>
      </c>
      <c r="I157" s="167"/>
      <c r="L157" s="164"/>
      <c r="M157" s="168"/>
      <c r="N157" s="169"/>
      <c r="O157" s="169"/>
      <c r="P157" s="169"/>
      <c r="Q157" s="169"/>
      <c r="R157" s="169"/>
      <c r="S157" s="169"/>
      <c r="T157" s="170"/>
      <c r="AT157" s="165" t="s">
        <v>123</v>
      </c>
      <c r="AU157" s="165" t="s">
        <v>81</v>
      </c>
      <c r="AV157" s="13" t="s">
        <v>79</v>
      </c>
      <c r="AW157" s="13" t="s">
        <v>28</v>
      </c>
      <c r="AX157" s="13" t="s">
        <v>71</v>
      </c>
      <c r="AY157" s="165" t="s">
        <v>114</v>
      </c>
    </row>
    <row r="158" spans="2:51" s="14" customFormat="1" ht="11.25">
      <c r="B158" s="171"/>
      <c r="D158" s="159" t="s">
        <v>123</v>
      </c>
      <c r="E158" s="172" t="s">
        <v>1</v>
      </c>
      <c r="F158" s="173" t="s">
        <v>162</v>
      </c>
      <c r="H158" s="174">
        <v>6800</v>
      </c>
      <c r="I158" s="175"/>
      <c r="L158" s="171"/>
      <c r="M158" s="176"/>
      <c r="N158" s="177"/>
      <c r="O158" s="177"/>
      <c r="P158" s="177"/>
      <c r="Q158" s="177"/>
      <c r="R158" s="177"/>
      <c r="S158" s="177"/>
      <c r="T158" s="178"/>
      <c r="AT158" s="172" t="s">
        <v>123</v>
      </c>
      <c r="AU158" s="172" t="s">
        <v>81</v>
      </c>
      <c r="AV158" s="14" t="s">
        <v>81</v>
      </c>
      <c r="AW158" s="14" t="s">
        <v>28</v>
      </c>
      <c r="AX158" s="14" t="s">
        <v>71</v>
      </c>
      <c r="AY158" s="172" t="s">
        <v>114</v>
      </c>
    </row>
    <row r="159" spans="2:51" s="14" customFormat="1" ht="11.25">
      <c r="B159" s="171"/>
      <c r="D159" s="159" t="s">
        <v>123</v>
      </c>
      <c r="E159" s="172" t="s">
        <v>1</v>
      </c>
      <c r="F159" s="173" t="s">
        <v>163</v>
      </c>
      <c r="H159" s="174">
        <v>552</v>
      </c>
      <c r="I159" s="175"/>
      <c r="L159" s="171"/>
      <c r="M159" s="176"/>
      <c r="N159" s="177"/>
      <c r="O159" s="177"/>
      <c r="P159" s="177"/>
      <c r="Q159" s="177"/>
      <c r="R159" s="177"/>
      <c r="S159" s="177"/>
      <c r="T159" s="178"/>
      <c r="AT159" s="172" t="s">
        <v>123</v>
      </c>
      <c r="AU159" s="172" t="s">
        <v>81</v>
      </c>
      <c r="AV159" s="14" t="s">
        <v>81</v>
      </c>
      <c r="AW159" s="14" t="s">
        <v>28</v>
      </c>
      <c r="AX159" s="14" t="s">
        <v>71</v>
      </c>
      <c r="AY159" s="172" t="s">
        <v>114</v>
      </c>
    </row>
    <row r="160" spans="2:51" s="15" customFormat="1" ht="11.25">
      <c r="B160" s="179"/>
      <c r="D160" s="159" t="s">
        <v>123</v>
      </c>
      <c r="E160" s="180" t="s">
        <v>1</v>
      </c>
      <c r="F160" s="181" t="s">
        <v>130</v>
      </c>
      <c r="H160" s="182">
        <v>7352</v>
      </c>
      <c r="I160" s="183"/>
      <c r="L160" s="179"/>
      <c r="M160" s="184"/>
      <c r="N160" s="185"/>
      <c r="O160" s="185"/>
      <c r="P160" s="185"/>
      <c r="Q160" s="185"/>
      <c r="R160" s="185"/>
      <c r="S160" s="185"/>
      <c r="T160" s="186"/>
      <c r="AT160" s="180" t="s">
        <v>123</v>
      </c>
      <c r="AU160" s="180" t="s">
        <v>81</v>
      </c>
      <c r="AV160" s="15" t="s">
        <v>121</v>
      </c>
      <c r="AW160" s="15" t="s">
        <v>28</v>
      </c>
      <c r="AX160" s="15" t="s">
        <v>79</v>
      </c>
      <c r="AY160" s="180" t="s">
        <v>114</v>
      </c>
    </row>
    <row r="161" spans="1:65" s="2" customFormat="1" ht="16.5" customHeight="1">
      <c r="A161" s="32"/>
      <c r="B161" s="144"/>
      <c r="C161" s="187" t="s">
        <v>144</v>
      </c>
      <c r="D161" s="187" t="s">
        <v>148</v>
      </c>
      <c r="E161" s="188" t="s">
        <v>164</v>
      </c>
      <c r="F161" s="189" t="s">
        <v>165</v>
      </c>
      <c r="G161" s="190" t="s">
        <v>133</v>
      </c>
      <c r="H161" s="191">
        <v>3772</v>
      </c>
      <c r="I161" s="192"/>
      <c r="J161" s="193">
        <f>ROUND(I161*H161,2)</f>
        <v>0</v>
      </c>
      <c r="K161" s="194"/>
      <c r="L161" s="195"/>
      <c r="M161" s="196" t="s">
        <v>1</v>
      </c>
      <c r="N161" s="197" t="s">
        <v>36</v>
      </c>
      <c r="O161" s="58"/>
      <c r="P161" s="155">
        <f>O161*H161</f>
        <v>0</v>
      </c>
      <c r="Q161" s="155">
        <v>0</v>
      </c>
      <c r="R161" s="155">
        <f>Q161*H161</f>
        <v>0</v>
      </c>
      <c r="S161" s="155">
        <v>0</v>
      </c>
      <c r="T161" s="156">
        <f>S161*H161</f>
        <v>0</v>
      </c>
      <c r="U161" s="32"/>
      <c r="V161" s="32"/>
      <c r="W161" s="32"/>
      <c r="X161" s="32"/>
      <c r="Y161" s="32"/>
      <c r="Z161" s="32"/>
      <c r="AA161" s="32"/>
      <c r="AB161" s="32"/>
      <c r="AC161" s="32"/>
      <c r="AD161" s="32"/>
      <c r="AE161" s="32"/>
      <c r="AR161" s="157" t="s">
        <v>151</v>
      </c>
      <c r="AT161" s="157" t="s">
        <v>148</v>
      </c>
      <c r="AU161" s="157" t="s">
        <v>81</v>
      </c>
      <c r="AY161" s="17" t="s">
        <v>114</v>
      </c>
      <c r="BE161" s="158">
        <f>IF(N161="základní",J161,0)</f>
        <v>0</v>
      </c>
      <c r="BF161" s="158">
        <f>IF(N161="snížená",J161,0)</f>
        <v>0</v>
      </c>
      <c r="BG161" s="158">
        <f>IF(N161="zákl. přenesená",J161,0)</f>
        <v>0</v>
      </c>
      <c r="BH161" s="158">
        <f>IF(N161="sníž. přenesená",J161,0)</f>
        <v>0</v>
      </c>
      <c r="BI161" s="158">
        <f>IF(N161="nulová",J161,0)</f>
        <v>0</v>
      </c>
      <c r="BJ161" s="17" t="s">
        <v>79</v>
      </c>
      <c r="BK161" s="158">
        <f>ROUND(I161*H161,2)</f>
        <v>0</v>
      </c>
      <c r="BL161" s="17" t="s">
        <v>121</v>
      </c>
      <c r="BM161" s="157" t="s">
        <v>166</v>
      </c>
    </row>
    <row r="162" spans="1:47" s="2" customFormat="1" ht="11.25">
      <c r="A162" s="32"/>
      <c r="B162" s="33"/>
      <c r="C162" s="32"/>
      <c r="D162" s="159" t="s">
        <v>122</v>
      </c>
      <c r="E162" s="32"/>
      <c r="F162" s="160" t="s">
        <v>165</v>
      </c>
      <c r="G162" s="32"/>
      <c r="H162" s="32"/>
      <c r="I162" s="161"/>
      <c r="J162" s="32"/>
      <c r="K162" s="32"/>
      <c r="L162" s="33"/>
      <c r="M162" s="162"/>
      <c r="N162" s="163"/>
      <c r="O162" s="58"/>
      <c r="P162" s="58"/>
      <c r="Q162" s="58"/>
      <c r="R162" s="58"/>
      <c r="S162" s="58"/>
      <c r="T162" s="59"/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T162" s="17" t="s">
        <v>122</v>
      </c>
      <c r="AU162" s="17" t="s">
        <v>81</v>
      </c>
    </row>
    <row r="163" spans="2:51" s="13" customFormat="1" ht="11.25">
      <c r="B163" s="164"/>
      <c r="D163" s="159" t="s">
        <v>123</v>
      </c>
      <c r="E163" s="165" t="s">
        <v>1</v>
      </c>
      <c r="F163" s="166" t="s">
        <v>167</v>
      </c>
      <c r="H163" s="165" t="s">
        <v>1</v>
      </c>
      <c r="I163" s="167"/>
      <c r="L163" s="164"/>
      <c r="M163" s="168"/>
      <c r="N163" s="169"/>
      <c r="O163" s="169"/>
      <c r="P163" s="169"/>
      <c r="Q163" s="169"/>
      <c r="R163" s="169"/>
      <c r="S163" s="169"/>
      <c r="T163" s="170"/>
      <c r="AT163" s="165" t="s">
        <v>123</v>
      </c>
      <c r="AU163" s="165" t="s">
        <v>81</v>
      </c>
      <c r="AV163" s="13" t="s">
        <v>79</v>
      </c>
      <c r="AW163" s="13" t="s">
        <v>28</v>
      </c>
      <c r="AX163" s="13" t="s">
        <v>71</v>
      </c>
      <c r="AY163" s="165" t="s">
        <v>114</v>
      </c>
    </row>
    <row r="164" spans="2:51" s="14" customFormat="1" ht="11.25">
      <c r="B164" s="171"/>
      <c r="D164" s="159" t="s">
        <v>123</v>
      </c>
      <c r="E164" s="172" t="s">
        <v>1</v>
      </c>
      <c r="F164" s="173" t="s">
        <v>168</v>
      </c>
      <c r="H164" s="174">
        <v>92</v>
      </c>
      <c r="I164" s="175"/>
      <c r="L164" s="171"/>
      <c r="M164" s="176"/>
      <c r="N164" s="177"/>
      <c r="O164" s="177"/>
      <c r="P164" s="177"/>
      <c r="Q164" s="177"/>
      <c r="R164" s="177"/>
      <c r="S164" s="177"/>
      <c r="T164" s="178"/>
      <c r="AT164" s="172" t="s">
        <v>123</v>
      </c>
      <c r="AU164" s="172" t="s">
        <v>81</v>
      </c>
      <c r="AV164" s="14" t="s">
        <v>81</v>
      </c>
      <c r="AW164" s="14" t="s">
        <v>28</v>
      </c>
      <c r="AX164" s="14" t="s">
        <v>71</v>
      </c>
      <c r="AY164" s="172" t="s">
        <v>114</v>
      </c>
    </row>
    <row r="165" spans="2:51" s="14" customFormat="1" ht="11.25">
      <c r="B165" s="171"/>
      <c r="D165" s="159" t="s">
        <v>123</v>
      </c>
      <c r="E165" s="172" t="s">
        <v>1</v>
      </c>
      <c r="F165" s="173" t="s">
        <v>169</v>
      </c>
      <c r="H165" s="174">
        <v>3680</v>
      </c>
      <c r="I165" s="175"/>
      <c r="L165" s="171"/>
      <c r="M165" s="176"/>
      <c r="N165" s="177"/>
      <c r="O165" s="177"/>
      <c r="P165" s="177"/>
      <c r="Q165" s="177"/>
      <c r="R165" s="177"/>
      <c r="S165" s="177"/>
      <c r="T165" s="178"/>
      <c r="AT165" s="172" t="s">
        <v>123</v>
      </c>
      <c r="AU165" s="172" t="s">
        <v>81</v>
      </c>
      <c r="AV165" s="14" t="s">
        <v>81</v>
      </c>
      <c r="AW165" s="14" t="s">
        <v>28</v>
      </c>
      <c r="AX165" s="14" t="s">
        <v>71</v>
      </c>
      <c r="AY165" s="172" t="s">
        <v>114</v>
      </c>
    </row>
    <row r="166" spans="2:51" s="15" customFormat="1" ht="11.25">
      <c r="B166" s="179"/>
      <c r="D166" s="159" t="s">
        <v>123</v>
      </c>
      <c r="E166" s="180" t="s">
        <v>1</v>
      </c>
      <c r="F166" s="181" t="s">
        <v>130</v>
      </c>
      <c r="H166" s="182">
        <v>3772</v>
      </c>
      <c r="I166" s="183"/>
      <c r="L166" s="179"/>
      <c r="M166" s="184"/>
      <c r="N166" s="185"/>
      <c r="O166" s="185"/>
      <c r="P166" s="185"/>
      <c r="Q166" s="185"/>
      <c r="R166" s="185"/>
      <c r="S166" s="185"/>
      <c r="T166" s="186"/>
      <c r="AT166" s="180" t="s">
        <v>123</v>
      </c>
      <c r="AU166" s="180" t="s">
        <v>81</v>
      </c>
      <c r="AV166" s="15" t="s">
        <v>121</v>
      </c>
      <c r="AW166" s="15" t="s">
        <v>28</v>
      </c>
      <c r="AX166" s="15" t="s">
        <v>79</v>
      </c>
      <c r="AY166" s="180" t="s">
        <v>114</v>
      </c>
    </row>
    <row r="167" spans="1:65" s="2" customFormat="1" ht="21.75" customHeight="1">
      <c r="A167" s="32"/>
      <c r="B167" s="144"/>
      <c r="C167" s="145" t="s">
        <v>170</v>
      </c>
      <c r="D167" s="145" t="s">
        <v>117</v>
      </c>
      <c r="E167" s="146" t="s">
        <v>171</v>
      </c>
      <c r="F167" s="147" t="s">
        <v>172</v>
      </c>
      <c r="G167" s="148" t="s">
        <v>133</v>
      </c>
      <c r="H167" s="149">
        <v>184</v>
      </c>
      <c r="I167" s="150"/>
      <c r="J167" s="151">
        <f>ROUND(I167*H167,2)</f>
        <v>0</v>
      </c>
      <c r="K167" s="152"/>
      <c r="L167" s="33"/>
      <c r="M167" s="153" t="s">
        <v>1</v>
      </c>
      <c r="N167" s="154" t="s">
        <v>36</v>
      </c>
      <c r="O167" s="58"/>
      <c r="P167" s="155">
        <f>O167*H167</f>
        <v>0</v>
      </c>
      <c r="Q167" s="155">
        <v>0</v>
      </c>
      <c r="R167" s="155">
        <f>Q167*H167</f>
        <v>0</v>
      </c>
      <c r="S167" s="155">
        <v>0</v>
      </c>
      <c r="T167" s="156">
        <f>S167*H167</f>
        <v>0</v>
      </c>
      <c r="U167" s="32"/>
      <c r="V167" s="32"/>
      <c r="W167" s="32"/>
      <c r="X167" s="32"/>
      <c r="Y167" s="32"/>
      <c r="Z167" s="32"/>
      <c r="AA167" s="32"/>
      <c r="AB167" s="32"/>
      <c r="AC167" s="32"/>
      <c r="AD167" s="32"/>
      <c r="AE167" s="32"/>
      <c r="AR167" s="157" t="s">
        <v>121</v>
      </c>
      <c r="AT167" s="157" t="s">
        <v>117</v>
      </c>
      <c r="AU167" s="157" t="s">
        <v>81</v>
      </c>
      <c r="AY167" s="17" t="s">
        <v>114</v>
      </c>
      <c r="BE167" s="158">
        <f>IF(N167="základní",J167,0)</f>
        <v>0</v>
      </c>
      <c r="BF167" s="158">
        <f>IF(N167="snížená",J167,0)</f>
        <v>0</v>
      </c>
      <c r="BG167" s="158">
        <f>IF(N167="zákl. přenesená",J167,0)</f>
        <v>0</v>
      </c>
      <c r="BH167" s="158">
        <f>IF(N167="sníž. přenesená",J167,0)</f>
        <v>0</v>
      </c>
      <c r="BI167" s="158">
        <f>IF(N167="nulová",J167,0)</f>
        <v>0</v>
      </c>
      <c r="BJ167" s="17" t="s">
        <v>79</v>
      </c>
      <c r="BK167" s="158">
        <f>ROUND(I167*H167,2)</f>
        <v>0</v>
      </c>
      <c r="BL167" s="17" t="s">
        <v>121</v>
      </c>
      <c r="BM167" s="157" t="s">
        <v>173</v>
      </c>
    </row>
    <row r="168" spans="1:47" s="2" customFormat="1" ht="48.75">
      <c r="A168" s="32"/>
      <c r="B168" s="33"/>
      <c r="C168" s="32"/>
      <c r="D168" s="159" t="s">
        <v>122</v>
      </c>
      <c r="E168" s="32"/>
      <c r="F168" s="160" t="s">
        <v>174</v>
      </c>
      <c r="G168" s="32"/>
      <c r="H168" s="32"/>
      <c r="I168" s="161"/>
      <c r="J168" s="32"/>
      <c r="K168" s="32"/>
      <c r="L168" s="33"/>
      <c r="M168" s="162"/>
      <c r="N168" s="163"/>
      <c r="O168" s="58"/>
      <c r="P168" s="58"/>
      <c r="Q168" s="58"/>
      <c r="R168" s="58"/>
      <c r="S168" s="58"/>
      <c r="T168" s="59"/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T168" s="17" t="s">
        <v>122</v>
      </c>
      <c r="AU168" s="17" t="s">
        <v>81</v>
      </c>
    </row>
    <row r="169" spans="1:65" s="2" customFormat="1" ht="24.2" customHeight="1">
      <c r="A169" s="32"/>
      <c r="B169" s="144"/>
      <c r="C169" s="145" t="s">
        <v>151</v>
      </c>
      <c r="D169" s="145" t="s">
        <v>117</v>
      </c>
      <c r="E169" s="146" t="s">
        <v>175</v>
      </c>
      <c r="F169" s="147" t="s">
        <v>176</v>
      </c>
      <c r="G169" s="148" t="s">
        <v>177</v>
      </c>
      <c r="H169" s="149">
        <v>78</v>
      </c>
      <c r="I169" s="150"/>
      <c r="J169" s="151">
        <f>ROUND(I169*H169,2)</f>
        <v>0</v>
      </c>
      <c r="K169" s="152"/>
      <c r="L169" s="33"/>
      <c r="M169" s="153" t="s">
        <v>1</v>
      </c>
      <c r="N169" s="154" t="s">
        <v>36</v>
      </c>
      <c r="O169" s="58"/>
      <c r="P169" s="155">
        <f>O169*H169</f>
        <v>0</v>
      </c>
      <c r="Q169" s="155">
        <v>0</v>
      </c>
      <c r="R169" s="155">
        <f>Q169*H169</f>
        <v>0</v>
      </c>
      <c r="S169" s="155">
        <v>0</v>
      </c>
      <c r="T169" s="156">
        <f>S169*H169</f>
        <v>0</v>
      </c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R169" s="157" t="s">
        <v>121</v>
      </c>
      <c r="AT169" s="157" t="s">
        <v>117</v>
      </c>
      <c r="AU169" s="157" t="s">
        <v>81</v>
      </c>
      <c r="AY169" s="17" t="s">
        <v>114</v>
      </c>
      <c r="BE169" s="158">
        <f>IF(N169="základní",J169,0)</f>
        <v>0</v>
      </c>
      <c r="BF169" s="158">
        <f>IF(N169="snížená",J169,0)</f>
        <v>0</v>
      </c>
      <c r="BG169" s="158">
        <f>IF(N169="zákl. přenesená",J169,0)</f>
        <v>0</v>
      </c>
      <c r="BH169" s="158">
        <f>IF(N169="sníž. přenesená",J169,0)</f>
        <v>0</v>
      </c>
      <c r="BI169" s="158">
        <f>IF(N169="nulová",J169,0)</f>
        <v>0</v>
      </c>
      <c r="BJ169" s="17" t="s">
        <v>79</v>
      </c>
      <c r="BK169" s="158">
        <f>ROUND(I169*H169,2)</f>
        <v>0</v>
      </c>
      <c r="BL169" s="17" t="s">
        <v>121</v>
      </c>
      <c r="BM169" s="157" t="s">
        <v>178</v>
      </c>
    </row>
    <row r="170" spans="1:47" s="2" customFormat="1" ht="19.5">
      <c r="A170" s="32"/>
      <c r="B170" s="33"/>
      <c r="C170" s="32"/>
      <c r="D170" s="159" t="s">
        <v>122</v>
      </c>
      <c r="E170" s="32"/>
      <c r="F170" s="160" t="s">
        <v>176</v>
      </c>
      <c r="G170" s="32"/>
      <c r="H170" s="32"/>
      <c r="I170" s="161"/>
      <c r="J170" s="32"/>
      <c r="K170" s="32"/>
      <c r="L170" s="33"/>
      <c r="M170" s="162"/>
      <c r="N170" s="163"/>
      <c r="O170" s="58"/>
      <c r="P170" s="58"/>
      <c r="Q170" s="58"/>
      <c r="R170" s="58"/>
      <c r="S170" s="58"/>
      <c r="T170" s="59"/>
      <c r="U170" s="32"/>
      <c r="V170" s="32"/>
      <c r="W170" s="32"/>
      <c r="X170" s="32"/>
      <c r="Y170" s="32"/>
      <c r="Z170" s="32"/>
      <c r="AA170" s="32"/>
      <c r="AB170" s="32"/>
      <c r="AC170" s="32"/>
      <c r="AD170" s="32"/>
      <c r="AE170" s="32"/>
      <c r="AT170" s="17" t="s">
        <v>122</v>
      </c>
      <c r="AU170" s="17" t="s">
        <v>81</v>
      </c>
    </row>
    <row r="171" spans="2:51" s="13" customFormat="1" ht="11.25">
      <c r="B171" s="164"/>
      <c r="D171" s="159" t="s">
        <v>123</v>
      </c>
      <c r="E171" s="165" t="s">
        <v>1</v>
      </c>
      <c r="F171" s="166" t="s">
        <v>179</v>
      </c>
      <c r="H171" s="165" t="s">
        <v>1</v>
      </c>
      <c r="I171" s="167"/>
      <c r="L171" s="164"/>
      <c r="M171" s="168"/>
      <c r="N171" s="169"/>
      <c r="O171" s="169"/>
      <c r="P171" s="169"/>
      <c r="Q171" s="169"/>
      <c r="R171" s="169"/>
      <c r="S171" s="169"/>
      <c r="T171" s="170"/>
      <c r="AT171" s="165" t="s">
        <v>123</v>
      </c>
      <c r="AU171" s="165" t="s">
        <v>81</v>
      </c>
      <c r="AV171" s="13" t="s">
        <v>79</v>
      </c>
      <c r="AW171" s="13" t="s">
        <v>28</v>
      </c>
      <c r="AX171" s="13" t="s">
        <v>71</v>
      </c>
      <c r="AY171" s="165" t="s">
        <v>114</v>
      </c>
    </row>
    <row r="172" spans="2:51" s="14" customFormat="1" ht="11.25">
      <c r="B172" s="171"/>
      <c r="D172" s="159" t="s">
        <v>123</v>
      </c>
      <c r="E172" s="172" t="s">
        <v>1</v>
      </c>
      <c r="F172" s="173" t="s">
        <v>180</v>
      </c>
      <c r="H172" s="174">
        <v>16</v>
      </c>
      <c r="I172" s="175"/>
      <c r="L172" s="171"/>
      <c r="M172" s="176"/>
      <c r="N172" s="177"/>
      <c r="O172" s="177"/>
      <c r="P172" s="177"/>
      <c r="Q172" s="177"/>
      <c r="R172" s="177"/>
      <c r="S172" s="177"/>
      <c r="T172" s="178"/>
      <c r="AT172" s="172" t="s">
        <v>123</v>
      </c>
      <c r="AU172" s="172" t="s">
        <v>81</v>
      </c>
      <c r="AV172" s="14" t="s">
        <v>81</v>
      </c>
      <c r="AW172" s="14" t="s">
        <v>28</v>
      </c>
      <c r="AX172" s="14" t="s">
        <v>71</v>
      </c>
      <c r="AY172" s="172" t="s">
        <v>114</v>
      </c>
    </row>
    <row r="173" spans="2:51" s="14" customFormat="1" ht="11.25">
      <c r="B173" s="171"/>
      <c r="D173" s="159" t="s">
        <v>123</v>
      </c>
      <c r="E173" s="172" t="s">
        <v>1</v>
      </c>
      <c r="F173" s="173" t="s">
        <v>181</v>
      </c>
      <c r="H173" s="174">
        <v>18</v>
      </c>
      <c r="I173" s="175"/>
      <c r="L173" s="171"/>
      <c r="M173" s="176"/>
      <c r="N173" s="177"/>
      <c r="O173" s="177"/>
      <c r="P173" s="177"/>
      <c r="Q173" s="177"/>
      <c r="R173" s="177"/>
      <c r="S173" s="177"/>
      <c r="T173" s="178"/>
      <c r="AT173" s="172" t="s">
        <v>123</v>
      </c>
      <c r="AU173" s="172" t="s">
        <v>81</v>
      </c>
      <c r="AV173" s="14" t="s">
        <v>81</v>
      </c>
      <c r="AW173" s="14" t="s">
        <v>28</v>
      </c>
      <c r="AX173" s="14" t="s">
        <v>71</v>
      </c>
      <c r="AY173" s="172" t="s">
        <v>114</v>
      </c>
    </row>
    <row r="174" spans="2:51" s="14" customFormat="1" ht="11.25">
      <c r="B174" s="171"/>
      <c r="D174" s="159" t="s">
        <v>123</v>
      </c>
      <c r="E174" s="172" t="s">
        <v>1</v>
      </c>
      <c r="F174" s="173" t="s">
        <v>182</v>
      </c>
      <c r="H174" s="174">
        <v>5</v>
      </c>
      <c r="I174" s="175"/>
      <c r="L174" s="171"/>
      <c r="M174" s="176"/>
      <c r="N174" s="177"/>
      <c r="O174" s="177"/>
      <c r="P174" s="177"/>
      <c r="Q174" s="177"/>
      <c r="R174" s="177"/>
      <c r="S174" s="177"/>
      <c r="T174" s="178"/>
      <c r="AT174" s="172" t="s">
        <v>123</v>
      </c>
      <c r="AU174" s="172" t="s">
        <v>81</v>
      </c>
      <c r="AV174" s="14" t="s">
        <v>81</v>
      </c>
      <c r="AW174" s="14" t="s">
        <v>28</v>
      </c>
      <c r="AX174" s="14" t="s">
        <v>71</v>
      </c>
      <c r="AY174" s="172" t="s">
        <v>114</v>
      </c>
    </row>
    <row r="175" spans="2:51" s="14" customFormat="1" ht="11.25">
      <c r="B175" s="171"/>
      <c r="D175" s="159" t="s">
        <v>123</v>
      </c>
      <c r="E175" s="172" t="s">
        <v>1</v>
      </c>
      <c r="F175" s="173" t="s">
        <v>183</v>
      </c>
      <c r="H175" s="174">
        <v>1</v>
      </c>
      <c r="I175" s="175"/>
      <c r="L175" s="171"/>
      <c r="M175" s="176"/>
      <c r="N175" s="177"/>
      <c r="O175" s="177"/>
      <c r="P175" s="177"/>
      <c r="Q175" s="177"/>
      <c r="R175" s="177"/>
      <c r="S175" s="177"/>
      <c r="T175" s="178"/>
      <c r="AT175" s="172" t="s">
        <v>123</v>
      </c>
      <c r="AU175" s="172" t="s">
        <v>81</v>
      </c>
      <c r="AV175" s="14" t="s">
        <v>81</v>
      </c>
      <c r="AW175" s="14" t="s">
        <v>28</v>
      </c>
      <c r="AX175" s="14" t="s">
        <v>71</v>
      </c>
      <c r="AY175" s="172" t="s">
        <v>114</v>
      </c>
    </row>
    <row r="176" spans="2:51" s="14" customFormat="1" ht="11.25">
      <c r="B176" s="171"/>
      <c r="D176" s="159" t="s">
        <v>123</v>
      </c>
      <c r="E176" s="172" t="s">
        <v>1</v>
      </c>
      <c r="F176" s="173" t="s">
        <v>184</v>
      </c>
      <c r="H176" s="174">
        <v>38</v>
      </c>
      <c r="I176" s="175"/>
      <c r="L176" s="171"/>
      <c r="M176" s="176"/>
      <c r="N176" s="177"/>
      <c r="O176" s="177"/>
      <c r="P176" s="177"/>
      <c r="Q176" s="177"/>
      <c r="R176" s="177"/>
      <c r="S176" s="177"/>
      <c r="T176" s="178"/>
      <c r="AT176" s="172" t="s">
        <v>123</v>
      </c>
      <c r="AU176" s="172" t="s">
        <v>81</v>
      </c>
      <c r="AV176" s="14" t="s">
        <v>81</v>
      </c>
      <c r="AW176" s="14" t="s">
        <v>28</v>
      </c>
      <c r="AX176" s="14" t="s">
        <v>71</v>
      </c>
      <c r="AY176" s="172" t="s">
        <v>114</v>
      </c>
    </row>
    <row r="177" spans="2:51" s="15" customFormat="1" ht="11.25">
      <c r="B177" s="179"/>
      <c r="D177" s="159" t="s">
        <v>123</v>
      </c>
      <c r="E177" s="180" t="s">
        <v>1</v>
      </c>
      <c r="F177" s="181" t="s">
        <v>130</v>
      </c>
      <c r="H177" s="182">
        <v>78</v>
      </c>
      <c r="I177" s="183"/>
      <c r="L177" s="179"/>
      <c r="M177" s="184"/>
      <c r="N177" s="185"/>
      <c r="O177" s="185"/>
      <c r="P177" s="185"/>
      <c r="Q177" s="185"/>
      <c r="R177" s="185"/>
      <c r="S177" s="185"/>
      <c r="T177" s="186"/>
      <c r="AT177" s="180" t="s">
        <v>123</v>
      </c>
      <c r="AU177" s="180" t="s">
        <v>81</v>
      </c>
      <c r="AV177" s="15" t="s">
        <v>121</v>
      </c>
      <c r="AW177" s="15" t="s">
        <v>28</v>
      </c>
      <c r="AX177" s="15" t="s">
        <v>79</v>
      </c>
      <c r="AY177" s="180" t="s">
        <v>114</v>
      </c>
    </row>
    <row r="178" spans="1:65" s="2" customFormat="1" ht="24.2" customHeight="1">
      <c r="A178" s="32"/>
      <c r="B178" s="144"/>
      <c r="C178" s="145" t="s">
        <v>185</v>
      </c>
      <c r="D178" s="145" t="s">
        <v>117</v>
      </c>
      <c r="E178" s="146" t="s">
        <v>186</v>
      </c>
      <c r="F178" s="147" t="s">
        <v>187</v>
      </c>
      <c r="G178" s="148" t="s">
        <v>177</v>
      </c>
      <c r="H178" s="149">
        <v>11</v>
      </c>
      <c r="I178" s="150"/>
      <c r="J178" s="151">
        <f>ROUND(I178*H178,2)</f>
        <v>0</v>
      </c>
      <c r="K178" s="152"/>
      <c r="L178" s="33"/>
      <c r="M178" s="153" t="s">
        <v>1</v>
      </c>
      <c r="N178" s="154" t="s">
        <v>36</v>
      </c>
      <c r="O178" s="58"/>
      <c r="P178" s="155">
        <f>O178*H178</f>
        <v>0</v>
      </c>
      <c r="Q178" s="155">
        <v>0</v>
      </c>
      <c r="R178" s="155">
        <f>Q178*H178</f>
        <v>0</v>
      </c>
      <c r="S178" s="155">
        <v>0</v>
      </c>
      <c r="T178" s="156">
        <f>S178*H178</f>
        <v>0</v>
      </c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R178" s="157" t="s">
        <v>121</v>
      </c>
      <c r="AT178" s="157" t="s">
        <v>117</v>
      </c>
      <c r="AU178" s="157" t="s">
        <v>81</v>
      </c>
      <c r="AY178" s="17" t="s">
        <v>114</v>
      </c>
      <c r="BE178" s="158">
        <f>IF(N178="základní",J178,0)</f>
        <v>0</v>
      </c>
      <c r="BF178" s="158">
        <f>IF(N178="snížená",J178,0)</f>
        <v>0</v>
      </c>
      <c r="BG178" s="158">
        <f>IF(N178="zákl. přenesená",J178,0)</f>
        <v>0</v>
      </c>
      <c r="BH178" s="158">
        <f>IF(N178="sníž. přenesená",J178,0)</f>
        <v>0</v>
      </c>
      <c r="BI178" s="158">
        <f>IF(N178="nulová",J178,0)</f>
        <v>0</v>
      </c>
      <c r="BJ178" s="17" t="s">
        <v>79</v>
      </c>
      <c r="BK178" s="158">
        <f>ROUND(I178*H178,2)</f>
        <v>0</v>
      </c>
      <c r="BL178" s="17" t="s">
        <v>121</v>
      </c>
      <c r="BM178" s="157" t="s">
        <v>188</v>
      </c>
    </row>
    <row r="179" spans="1:47" s="2" customFormat="1" ht="19.5">
      <c r="A179" s="32"/>
      <c r="B179" s="33"/>
      <c r="C179" s="32"/>
      <c r="D179" s="159" t="s">
        <v>122</v>
      </c>
      <c r="E179" s="32"/>
      <c r="F179" s="160" t="s">
        <v>187</v>
      </c>
      <c r="G179" s="32"/>
      <c r="H179" s="32"/>
      <c r="I179" s="161"/>
      <c r="J179" s="32"/>
      <c r="K179" s="32"/>
      <c r="L179" s="33"/>
      <c r="M179" s="162"/>
      <c r="N179" s="163"/>
      <c r="O179" s="58"/>
      <c r="P179" s="58"/>
      <c r="Q179" s="58"/>
      <c r="R179" s="58"/>
      <c r="S179" s="58"/>
      <c r="T179" s="59"/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T179" s="17" t="s">
        <v>122</v>
      </c>
      <c r="AU179" s="17" t="s">
        <v>81</v>
      </c>
    </row>
    <row r="180" spans="2:51" s="13" customFormat="1" ht="11.25">
      <c r="B180" s="164"/>
      <c r="D180" s="159" t="s">
        <v>123</v>
      </c>
      <c r="E180" s="165" t="s">
        <v>1</v>
      </c>
      <c r="F180" s="166" t="s">
        <v>179</v>
      </c>
      <c r="H180" s="165" t="s">
        <v>1</v>
      </c>
      <c r="I180" s="167"/>
      <c r="L180" s="164"/>
      <c r="M180" s="168"/>
      <c r="N180" s="169"/>
      <c r="O180" s="169"/>
      <c r="P180" s="169"/>
      <c r="Q180" s="169"/>
      <c r="R180" s="169"/>
      <c r="S180" s="169"/>
      <c r="T180" s="170"/>
      <c r="AT180" s="165" t="s">
        <v>123</v>
      </c>
      <c r="AU180" s="165" t="s">
        <v>81</v>
      </c>
      <c r="AV180" s="13" t="s">
        <v>79</v>
      </c>
      <c r="AW180" s="13" t="s">
        <v>28</v>
      </c>
      <c r="AX180" s="13" t="s">
        <v>71</v>
      </c>
      <c r="AY180" s="165" t="s">
        <v>114</v>
      </c>
    </row>
    <row r="181" spans="2:51" s="14" customFormat="1" ht="11.25">
      <c r="B181" s="171"/>
      <c r="D181" s="159" t="s">
        <v>123</v>
      </c>
      <c r="E181" s="172" t="s">
        <v>1</v>
      </c>
      <c r="F181" s="173" t="s">
        <v>189</v>
      </c>
      <c r="H181" s="174">
        <v>2</v>
      </c>
      <c r="I181" s="175"/>
      <c r="L181" s="171"/>
      <c r="M181" s="176"/>
      <c r="N181" s="177"/>
      <c r="O181" s="177"/>
      <c r="P181" s="177"/>
      <c r="Q181" s="177"/>
      <c r="R181" s="177"/>
      <c r="S181" s="177"/>
      <c r="T181" s="178"/>
      <c r="AT181" s="172" t="s">
        <v>123</v>
      </c>
      <c r="AU181" s="172" t="s">
        <v>81</v>
      </c>
      <c r="AV181" s="14" t="s">
        <v>81</v>
      </c>
      <c r="AW181" s="14" t="s">
        <v>28</v>
      </c>
      <c r="AX181" s="14" t="s">
        <v>71</v>
      </c>
      <c r="AY181" s="172" t="s">
        <v>114</v>
      </c>
    </row>
    <row r="182" spans="2:51" s="14" customFormat="1" ht="11.25">
      <c r="B182" s="171"/>
      <c r="D182" s="159" t="s">
        <v>123</v>
      </c>
      <c r="E182" s="172" t="s">
        <v>1</v>
      </c>
      <c r="F182" s="173" t="s">
        <v>190</v>
      </c>
      <c r="H182" s="174">
        <v>2</v>
      </c>
      <c r="I182" s="175"/>
      <c r="L182" s="171"/>
      <c r="M182" s="176"/>
      <c r="N182" s="177"/>
      <c r="O182" s="177"/>
      <c r="P182" s="177"/>
      <c r="Q182" s="177"/>
      <c r="R182" s="177"/>
      <c r="S182" s="177"/>
      <c r="T182" s="178"/>
      <c r="AT182" s="172" t="s">
        <v>123</v>
      </c>
      <c r="AU182" s="172" t="s">
        <v>81</v>
      </c>
      <c r="AV182" s="14" t="s">
        <v>81</v>
      </c>
      <c r="AW182" s="14" t="s">
        <v>28</v>
      </c>
      <c r="AX182" s="14" t="s">
        <v>71</v>
      </c>
      <c r="AY182" s="172" t="s">
        <v>114</v>
      </c>
    </row>
    <row r="183" spans="2:51" s="14" customFormat="1" ht="11.25">
      <c r="B183" s="171"/>
      <c r="D183" s="159" t="s">
        <v>123</v>
      </c>
      <c r="E183" s="172" t="s">
        <v>1</v>
      </c>
      <c r="F183" s="173" t="s">
        <v>191</v>
      </c>
      <c r="H183" s="174">
        <v>2</v>
      </c>
      <c r="I183" s="175"/>
      <c r="L183" s="171"/>
      <c r="M183" s="176"/>
      <c r="N183" s="177"/>
      <c r="O183" s="177"/>
      <c r="P183" s="177"/>
      <c r="Q183" s="177"/>
      <c r="R183" s="177"/>
      <c r="S183" s="177"/>
      <c r="T183" s="178"/>
      <c r="AT183" s="172" t="s">
        <v>123</v>
      </c>
      <c r="AU183" s="172" t="s">
        <v>81</v>
      </c>
      <c r="AV183" s="14" t="s">
        <v>81</v>
      </c>
      <c r="AW183" s="14" t="s">
        <v>28</v>
      </c>
      <c r="AX183" s="14" t="s">
        <v>71</v>
      </c>
      <c r="AY183" s="172" t="s">
        <v>114</v>
      </c>
    </row>
    <row r="184" spans="2:51" s="14" customFormat="1" ht="11.25">
      <c r="B184" s="171"/>
      <c r="D184" s="159" t="s">
        <v>123</v>
      </c>
      <c r="E184" s="172" t="s">
        <v>1</v>
      </c>
      <c r="F184" s="173" t="s">
        <v>183</v>
      </c>
      <c r="H184" s="174">
        <v>1</v>
      </c>
      <c r="I184" s="175"/>
      <c r="L184" s="171"/>
      <c r="M184" s="176"/>
      <c r="N184" s="177"/>
      <c r="O184" s="177"/>
      <c r="P184" s="177"/>
      <c r="Q184" s="177"/>
      <c r="R184" s="177"/>
      <c r="S184" s="177"/>
      <c r="T184" s="178"/>
      <c r="AT184" s="172" t="s">
        <v>123</v>
      </c>
      <c r="AU184" s="172" t="s">
        <v>81</v>
      </c>
      <c r="AV184" s="14" t="s">
        <v>81</v>
      </c>
      <c r="AW184" s="14" t="s">
        <v>28</v>
      </c>
      <c r="AX184" s="14" t="s">
        <v>71</v>
      </c>
      <c r="AY184" s="172" t="s">
        <v>114</v>
      </c>
    </row>
    <row r="185" spans="2:51" s="14" customFormat="1" ht="11.25">
      <c r="B185" s="171"/>
      <c r="D185" s="159" t="s">
        <v>123</v>
      </c>
      <c r="E185" s="172" t="s">
        <v>1</v>
      </c>
      <c r="F185" s="173" t="s">
        <v>192</v>
      </c>
      <c r="H185" s="174">
        <v>4</v>
      </c>
      <c r="I185" s="175"/>
      <c r="L185" s="171"/>
      <c r="M185" s="176"/>
      <c r="N185" s="177"/>
      <c r="O185" s="177"/>
      <c r="P185" s="177"/>
      <c r="Q185" s="177"/>
      <c r="R185" s="177"/>
      <c r="S185" s="177"/>
      <c r="T185" s="178"/>
      <c r="AT185" s="172" t="s">
        <v>123</v>
      </c>
      <c r="AU185" s="172" t="s">
        <v>81</v>
      </c>
      <c r="AV185" s="14" t="s">
        <v>81</v>
      </c>
      <c r="AW185" s="14" t="s">
        <v>28</v>
      </c>
      <c r="AX185" s="14" t="s">
        <v>71</v>
      </c>
      <c r="AY185" s="172" t="s">
        <v>114</v>
      </c>
    </row>
    <row r="186" spans="2:51" s="15" customFormat="1" ht="11.25">
      <c r="B186" s="179"/>
      <c r="D186" s="159" t="s">
        <v>123</v>
      </c>
      <c r="E186" s="180" t="s">
        <v>1</v>
      </c>
      <c r="F186" s="181" t="s">
        <v>130</v>
      </c>
      <c r="H186" s="182">
        <v>11</v>
      </c>
      <c r="I186" s="183"/>
      <c r="L186" s="179"/>
      <c r="M186" s="184"/>
      <c r="N186" s="185"/>
      <c r="O186" s="185"/>
      <c r="P186" s="185"/>
      <c r="Q186" s="185"/>
      <c r="R186" s="185"/>
      <c r="S186" s="185"/>
      <c r="T186" s="186"/>
      <c r="AT186" s="180" t="s">
        <v>123</v>
      </c>
      <c r="AU186" s="180" t="s">
        <v>81</v>
      </c>
      <c r="AV186" s="15" t="s">
        <v>121</v>
      </c>
      <c r="AW186" s="15" t="s">
        <v>28</v>
      </c>
      <c r="AX186" s="15" t="s">
        <v>79</v>
      </c>
      <c r="AY186" s="180" t="s">
        <v>114</v>
      </c>
    </row>
    <row r="187" spans="1:65" s="2" customFormat="1" ht="24.2" customHeight="1">
      <c r="A187" s="32"/>
      <c r="B187" s="144"/>
      <c r="C187" s="145" t="s">
        <v>152</v>
      </c>
      <c r="D187" s="145" t="s">
        <v>117</v>
      </c>
      <c r="E187" s="146" t="s">
        <v>193</v>
      </c>
      <c r="F187" s="147" t="s">
        <v>194</v>
      </c>
      <c r="G187" s="148" t="s">
        <v>177</v>
      </c>
      <c r="H187" s="149">
        <v>11</v>
      </c>
      <c r="I187" s="150"/>
      <c r="J187" s="151">
        <f>ROUND(I187*H187,2)</f>
        <v>0</v>
      </c>
      <c r="K187" s="152"/>
      <c r="L187" s="33"/>
      <c r="M187" s="153" t="s">
        <v>1</v>
      </c>
      <c r="N187" s="154" t="s">
        <v>36</v>
      </c>
      <c r="O187" s="58"/>
      <c r="P187" s="155">
        <f>O187*H187</f>
        <v>0</v>
      </c>
      <c r="Q187" s="155">
        <v>0</v>
      </c>
      <c r="R187" s="155">
        <f>Q187*H187</f>
        <v>0</v>
      </c>
      <c r="S187" s="155">
        <v>0</v>
      </c>
      <c r="T187" s="156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57" t="s">
        <v>121</v>
      </c>
      <c r="AT187" s="157" t="s">
        <v>117</v>
      </c>
      <c r="AU187" s="157" t="s">
        <v>81</v>
      </c>
      <c r="AY187" s="17" t="s">
        <v>114</v>
      </c>
      <c r="BE187" s="158">
        <f>IF(N187="základní",J187,0)</f>
        <v>0</v>
      </c>
      <c r="BF187" s="158">
        <f>IF(N187="snížená",J187,0)</f>
        <v>0</v>
      </c>
      <c r="BG187" s="158">
        <f>IF(N187="zákl. přenesená",J187,0)</f>
        <v>0</v>
      </c>
      <c r="BH187" s="158">
        <f>IF(N187="sníž. přenesená",J187,0)</f>
        <v>0</v>
      </c>
      <c r="BI187" s="158">
        <f>IF(N187="nulová",J187,0)</f>
        <v>0</v>
      </c>
      <c r="BJ187" s="17" t="s">
        <v>79</v>
      </c>
      <c r="BK187" s="158">
        <f>ROUND(I187*H187,2)</f>
        <v>0</v>
      </c>
      <c r="BL187" s="17" t="s">
        <v>121</v>
      </c>
      <c r="BM187" s="157" t="s">
        <v>195</v>
      </c>
    </row>
    <row r="188" spans="1:47" s="2" customFormat="1" ht="19.5">
      <c r="A188" s="32"/>
      <c r="B188" s="33"/>
      <c r="C188" s="32"/>
      <c r="D188" s="159" t="s">
        <v>122</v>
      </c>
      <c r="E188" s="32"/>
      <c r="F188" s="160" t="s">
        <v>194</v>
      </c>
      <c r="G188" s="32"/>
      <c r="H188" s="32"/>
      <c r="I188" s="161"/>
      <c r="J188" s="32"/>
      <c r="K188" s="32"/>
      <c r="L188" s="33"/>
      <c r="M188" s="162"/>
      <c r="N188" s="163"/>
      <c r="O188" s="58"/>
      <c r="P188" s="58"/>
      <c r="Q188" s="58"/>
      <c r="R188" s="58"/>
      <c r="S188" s="58"/>
      <c r="T188" s="59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T188" s="17" t="s">
        <v>122</v>
      </c>
      <c r="AU188" s="17" t="s">
        <v>81</v>
      </c>
    </row>
    <row r="189" spans="2:51" s="13" customFormat="1" ht="11.25">
      <c r="B189" s="164"/>
      <c r="D189" s="159" t="s">
        <v>123</v>
      </c>
      <c r="E189" s="165" t="s">
        <v>1</v>
      </c>
      <c r="F189" s="166" t="s">
        <v>196</v>
      </c>
      <c r="H189" s="165" t="s">
        <v>1</v>
      </c>
      <c r="I189" s="167"/>
      <c r="L189" s="164"/>
      <c r="M189" s="168"/>
      <c r="N189" s="169"/>
      <c r="O189" s="169"/>
      <c r="P189" s="169"/>
      <c r="Q189" s="169"/>
      <c r="R189" s="169"/>
      <c r="S189" s="169"/>
      <c r="T189" s="170"/>
      <c r="AT189" s="165" t="s">
        <v>123</v>
      </c>
      <c r="AU189" s="165" t="s">
        <v>81</v>
      </c>
      <c r="AV189" s="13" t="s">
        <v>79</v>
      </c>
      <c r="AW189" s="13" t="s">
        <v>28</v>
      </c>
      <c r="AX189" s="13" t="s">
        <v>71</v>
      </c>
      <c r="AY189" s="165" t="s">
        <v>114</v>
      </c>
    </row>
    <row r="190" spans="2:51" s="14" customFormat="1" ht="11.25">
      <c r="B190" s="171"/>
      <c r="D190" s="159" t="s">
        <v>123</v>
      </c>
      <c r="E190" s="172" t="s">
        <v>1</v>
      </c>
      <c r="F190" s="173" t="s">
        <v>189</v>
      </c>
      <c r="H190" s="174">
        <v>2</v>
      </c>
      <c r="I190" s="175"/>
      <c r="L190" s="171"/>
      <c r="M190" s="176"/>
      <c r="N190" s="177"/>
      <c r="O190" s="177"/>
      <c r="P190" s="177"/>
      <c r="Q190" s="177"/>
      <c r="R190" s="177"/>
      <c r="S190" s="177"/>
      <c r="T190" s="178"/>
      <c r="AT190" s="172" t="s">
        <v>123</v>
      </c>
      <c r="AU190" s="172" t="s">
        <v>81</v>
      </c>
      <c r="AV190" s="14" t="s">
        <v>81</v>
      </c>
      <c r="AW190" s="14" t="s">
        <v>28</v>
      </c>
      <c r="AX190" s="14" t="s">
        <v>71</v>
      </c>
      <c r="AY190" s="172" t="s">
        <v>114</v>
      </c>
    </row>
    <row r="191" spans="2:51" s="14" customFormat="1" ht="11.25">
      <c r="B191" s="171"/>
      <c r="D191" s="159" t="s">
        <v>123</v>
      </c>
      <c r="E191" s="172" t="s">
        <v>1</v>
      </c>
      <c r="F191" s="173" t="s">
        <v>190</v>
      </c>
      <c r="H191" s="174">
        <v>2</v>
      </c>
      <c r="I191" s="175"/>
      <c r="L191" s="171"/>
      <c r="M191" s="176"/>
      <c r="N191" s="177"/>
      <c r="O191" s="177"/>
      <c r="P191" s="177"/>
      <c r="Q191" s="177"/>
      <c r="R191" s="177"/>
      <c r="S191" s="177"/>
      <c r="T191" s="178"/>
      <c r="AT191" s="172" t="s">
        <v>123</v>
      </c>
      <c r="AU191" s="172" t="s">
        <v>81</v>
      </c>
      <c r="AV191" s="14" t="s">
        <v>81</v>
      </c>
      <c r="AW191" s="14" t="s">
        <v>28</v>
      </c>
      <c r="AX191" s="14" t="s">
        <v>71</v>
      </c>
      <c r="AY191" s="172" t="s">
        <v>114</v>
      </c>
    </row>
    <row r="192" spans="2:51" s="14" customFormat="1" ht="11.25">
      <c r="B192" s="171"/>
      <c r="D192" s="159" t="s">
        <v>123</v>
      </c>
      <c r="E192" s="172" t="s">
        <v>1</v>
      </c>
      <c r="F192" s="173" t="s">
        <v>191</v>
      </c>
      <c r="H192" s="174">
        <v>2</v>
      </c>
      <c r="I192" s="175"/>
      <c r="L192" s="171"/>
      <c r="M192" s="176"/>
      <c r="N192" s="177"/>
      <c r="O192" s="177"/>
      <c r="P192" s="177"/>
      <c r="Q192" s="177"/>
      <c r="R192" s="177"/>
      <c r="S192" s="177"/>
      <c r="T192" s="178"/>
      <c r="AT192" s="172" t="s">
        <v>123</v>
      </c>
      <c r="AU192" s="172" t="s">
        <v>81</v>
      </c>
      <c r="AV192" s="14" t="s">
        <v>81</v>
      </c>
      <c r="AW192" s="14" t="s">
        <v>28</v>
      </c>
      <c r="AX192" s="14" t="s">
        <v>71</v>
      </c>
      <c r="AY192" s="172" t="s">
        <v>114</v>
      </c>
    </row>
    <row r="193" spans="2:51" s="14" customFormat="1" ht="11.25">
      <c r="B193" s="171"/>
      <c r="D193" s="159" t="s">
        <v>123</v>
      </c>
      <c r="E193" s="172" t="s">
        <v>1</v>
      </c>
      <c r="F193" s="173" t="s">
        <v>183</v>
      </c>
      <c r="H193" s="174">
        <v>1</v>
      </c>
      <c r="I193" s="175"/>
      <c r="L193" s="171"/>
      <c r="M193" s="176"/>
      <c r="N193" s="177"/>
      <c r="O193" s="177"/>
      <c r="P193" s="177"/>
      <c r="Q193" s="177"/>
      <c r="R193" s="177"/>
      <c r="S193" s="177"/>
      <c r="T193" s="178"/>
      <c r="AT193" s="172" t="s">
        <v>123</v>
      </c>
      <c r="AU193" s="172" t="s">
        <v>81</v>
      </c>
      <c r="AV193" s="14" t="s">
        <v>81</v>
      </c>
      <c r="AW193" s="14" t="s">
        <v>28</v>
      </c>
      <c r="AX193" s="14" t="s">
        <v>71</v>
      </c>
      <c r="AY193" s="172" t="s">
        <v>114</v>
      </c>
    </row>
    <row r="194" spans="2:51" s="14" customFormat="1" ht="11.25">
      <c r="B194" s="171"/>
      <c r="D194" s="159" t="s">
        <v>123</v>
      </c>
      <c r="E194" s="172" t="s">
        <v>1</v>
      </c>
      <c r="F194" s="173" t="s">
        <v>192</v>
      </c>
      <c r="H194" s="174">
        <v>4</v>
      </c>
      <c r="I194" s="175"/>
      <c r="L194" s="171"/>
      <c r="M194" s="176"/>
      <c r="N194" s="177"/>
      <c r="O194" s="177"/>
      <c r="P194" s="177"/>
      <c r="Q194" s="177"/>
      <c r="R194" s="177"/>
      <c r="S194" s="177"/>
      <c r="T194" s="178"/>
      <c r="AT194" s="172" t="s">
        <v>123</v>
      </c>
      <c r="AU194" s="172" t="s">
        <v>81</v>
      </c>
      <c r="AV194" s="14" t="s">
        <v>81</v>
      </c>
      <c r="AW194" s="14" t="s">
        <v>28</v>
      </c>
      <c r="AX194" s="14" t="s">
        <v>71</v>
      </c>
      <c r="AY194" s="172" t="s">
        <v>114</v>
      </c>
    </row>
    <row r="195" spans="2:51" s="15" customFormat="1" ht="11.25">
      <c r="B195" s="179"/>
      <c r="D195" s="159" t="s">
        <v>123</v>
      </c>
      <c r="E195" s="180" t="s">
        <v>1</v>
      </c>
      <c r="F195" s="181" t="s">
        <v>130</v>
      </c>
      <c r="H195" s="182">
        <v>11</v>
      </c>
      <c r="I195" s="183"/>
      <c r="L195" s="179"/>
      <c r="M195" s="184"/>
      <c r="N195" s="185"/>
      <c r="O195" s="185"/>
      <c r="P195" s="185"/>
      <c r="Q195" s="185"/>
      <c r="R195" s="185"/>
      <c r="S195" s="185"/>
      <c r="T195" s="186"/>
      <c r="AT195" s="180" t="s">
        <v>123</v>
      </c>
      <c r="AU195" s="180" t="s">
        <v>81</v>
      </c>
      <c r="AV195" s="15" t="s">
        <v>121</v>
      </c>
      <c r="AW195" s="15" t="s">
        <v>28</v>
      </c>
      <c r="AX195" s="15" t="s">
        <v>79</v>
      </c>
      <c r="AY195" s="180" t="s">
        <v>114</v>
      </c>
    </row>
    <row r="196" spans="1:65" s="2" customFormat="1" ht="37.9" customHeight="1">
      <c r="A196" s="32"/>
      <c r="B196" s="144"/>
      <c r="C196" s="145" t="s">
        <v>197</v>
      </c>
      <c r="D196" s="145" t="s">
        <v>117</v>
      </c>
      <c r="E196" s="146" t="s">
        <v>198</v>
      </c>
      <c r="F196" s="147" t="s">
        <v>199</v>
      </c>
      <c r="G196" s="148" t="s">
        <v>120</v>
      </c>
      <c r="H196" s="149">
        <v>2900</v>
      </c>
      <c r="I196" s="150"/>
      <c r="J196" s="151">
        <f>ROUND(I196*H196,2)</f>
        <v>0</v>
      </c>
      <c r="K196" s="152"/>
      <c r="L196" s="33"/>
      <c r="M196" s="153" t="s">
        <v>1</v>
      </c>
      <c r="N196" s="154" t="s">
        <v>36</v>
      </c>
      <c r="O196" s="58"/>
      <c r="P196" s="155">
        <f>O196*H196</f>
        <v>0</v>
      </c>
      <c r="Q196" s="155">
        <v>0</v>
      </c>
      <c r="R196" s="155">
        <f>Q196*H196</f>
        <v>0</v>
      </c>
      <c r="S196" s="155">
        <v>0</v>
      </c>
      <c r="T196" s="156">
        <f>S196*H196</f>
        <v>0</v>
      </c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R196" s="157" t="s">
        <v>121</v>
      </c>
      <c r="AT196" s="157" t="s">
        <v>117</v>
      </c>
      <c r="AU196" s="157" t="s">
        <v>81</v>
      </c>
      <c r="AY196" s="17" t="s">
        <v>114</v>
      </c>
      <c r="BE196" s="158">
        <f>IF(N196="základní",J196,0)</f>
        <v>0</v>
      </c>
      <c r="BF196" s="158">
        <f>IF(N196="snížená",J196,0)</f>
        <v>0</v>
      </c>
      <c r="BG196" s="158">
        <f>IF(N196="zákl. přenesená",J196,0)</f>
        <v>0</v>
      </c>
      <c r="BH196" s="158">
        <f>IF(N196="sníž. přenesená",J196,0)</f>
        <v>0</v>
      </c>
      <c r="BI196" s="158">
        <f>IF(N196="nulová",J196,0)</f>
        <v>0</v>
      </c>
      <c r="BJ196" s="17" t="s">
        <v>79</v>
      </c>
      <c r="BK196" s="158">
        <f>ROUND(I196*H196,2)</f>
        <v>0</v>
      </c>
      <c r="BL196" s="17" t="s">
        <v>121</v>
      </c>
      <c r="BM196" s="157" t="s">
        <v>200</v>
      </c>
    </row>
    <row r="197" spans="1:47" s="2" customFormat="1" ht="19.5">
      <c r="A197" s="32"/>
      <c r="B197" s="33"/>
      <c r="C197" s="32"/>
      <c r="D197" s="159" t="s">
        <v>122</v>
      </c>
      <c r="E197" s="32"/>
      <c r="F197" s="160" t="s">
        <v>199</v>
      </c>
      <c r="G197" s="32"/>
      <c r="H197" s="32"/>
      <c r="I197" s="161"/>
      <c r="J197" s="32"/>
      <c r="K197" s="32"/>
      <c r="L197" s="33"/>
      <c r="M197" s="162"/>
      <c r="N197" s="163"/>
      <c r="O197" s="58"/>
      <c r="P197" s="58"/>
      <c r="Q197" s="58"/>
      <c r="R197" s="58"/>
      <c r="S197" s="58"/>
      <c r="T197" s="59"/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T197" s="17" t="s">
        <v>122</v>
      </c>
      <c r="AU197" s="17" t="s">
        <v>81</v>
      </c>
    </row>
    <row r="198" spans="2:51" s="13" customFormat="1" ht="11.25">
      <c r="B198" s="164"/>
      <c r="D198" s="159" t="s">
        <v>123</v>
      </c>
      <c r="E198" s="165" t="s">
        <v>1</v>
      </c>
      <c r="F198" s="166" t="s">
        <v>201</v>
      </c>
      <c r="H198" s="165" t="s">
        <v>1</v>
      </c>
      <c r="I198" s="167"/>
      <c r="L198" s="164"/>
      <c r="M198" s="168"/>
      <c r="N198" s="169"/>
      <c r="O198" s="169"/>
      <c r="P198" s="169"/>
      <c r="Q198" s="169"/>
      <c r="R198" s="169"/>
      <c r="S198" s="169"/>
      <c r="T198" s="170"/>
      <c r="AT198" s="165" t="s">
        <v>123</v>
      </c>
      <c r="AU198" s="165" t="s">
        <v>81</v>
      </c>
      <c r="AV198" s="13" t="s">
        <v>79</v>
      </c>
      <c r="AW198" s="13" t="s">
        <v>28</v>
      </c>
      <c r="AX198" s="13" t="s">
        <v>71</v>
      </c>
      <c r="AY198" s="165" t="s">
        <v>114</v>
      </c>
    </row>
    <row r="199" spans="2:51" s="14" customFormat="1" ht="11.25">
      <c r="B199" s="171"/>
      <c r="D199" s="159" t="s">
        <v>123</v>
      </c>
      <c r="E199" s="172" t="s">
        <v>1</v>
      </c>
      <c r="F199" s="173" t="s">
        <v>202</v>
      </c>
      <c r="H199" s="174">
        <v>600</v>
      </c>
      <c r="I199" s="175"/>
      <c r="L199" s="171"/>
      <c r="M199" s="176"/>
      <c r="N199" s="177"/>
      <c r="O199" s="177"/>
      <c r="P199" s="177"/>
      <c r="Q199" s="177"/>
      <c r="R199" s="177"/>
      <c r="S199" s="177"/>
      <c r="T199" s="178"/>
      <c r="AT199" s="172" t="s">
        <v>123</v>
      </c>
      <c r="AU199" s="172" t="s">
        <v>81</v>
      </c>
      <c r="AV199" s="14" t="s">
        <v>81</v>
      </c>
      <c r="AW199" s="14" t="s">
        <v>28</v>
      </c>
      <c r="AX199" s="14" t="s">
        <v>71</v>
      </c>
      <c r="AY199" s="172" t="s">
        <v>114</v>
      </c>
    </row>
    <row r="200" spans="2:51" s="14" customFormat="1" ht="11.25">
      <c r="B200" s="171"/>
      <c r="D200" s="159" t="s">
        <v>123</v>
      </c>
      <c r="E200" s="172" t="s">
        <v>1</v>
      </c>
      <c r="F200" s="173" t="s">
        <v>203</v>
      </c>
      <c r="H200" s="174">
        <v>650</v>
      </c>
      <c r="I200" s="175"/>
      <c r="L200" s="171"/>
      <c r="M200" s="176"/>
      <c r="N200" s="177"/>
      <c r="O200" s="177"/>
      <c r="P200" s="177"/>
      <c r="Q200" s="177"/>
      <c r="R200" s="177"/>
      <c r="S200" s="177"/>
      <c r="T200" s="178"/>
      <c r="AT200" s="172" t="s">
        <v>123</v>
      </c>
      <c r="AU200" s="172" t="s">
        <v>81</v>
      </c>
      <c r="AV200" s="14" t="s">
        <v>81</v>
      </c>
      <c r="AW200" s="14" t="s">
        <v>28</v>
      </c>
      <c r="AX200" s="14" t="s">
        <v>71</v>
      </c>
      <c r="AY200" s="172" t="s">
        <v>114</v>
      </c>
    </row>
    <row r="201" spans="2:51" s="14" customFormat="1" ht="11.25">
      <c r="B201" s="171"/>
      <c r="D201" s="159" t="s">
        <v>123</v>
      </c>
      <c r="E201" s="172" t="s">
        <v>1</v>
      </c>
      <c r="F201" s="173" t="s">
        <v>204</v>
      </c>
      <c r="H201" s="174">
        <v>325</v>
      </c>
      <c r="I201" s="175"/>
      <c r="L201" s="171"/>
      <c r="M201" s="176"/>
      <c r="N201" s="177"/>
      <c r="O201" s="177"/>
      <c r="P201" s="177"/>
      <c r="Q201" s="177"/>
      <c r="R201" s="177"/>
      <c r="S201" s="177"/>
      <c r="T201" s="178"/>
      <c r="AT201" s="172" t="s">
        <v>123</v>
      </c>
      <c r="AU201" s="172" t="s">
        <v>81</v>
      </c>
      <c r="AV201" s="14" t="s">
        <v>81</v>
      </c>
      <c r="AW201" s="14" t="s">
        <v>28</v>
      </c>
      <c r="AX201" s="14" t="s">
        <v>71</v>
      </c>
      <c r="AY201" s="172" t="s">
        <v>114</v>
      </c>
    </row>
    <row r="202" spans="2:51" s="14" customFormat="1" ht="11.25">
      <c r="B202" s="171"/>
      <c r="D202" s="159" t="s">
        <v>123</v>
      </c>
      <c r="E202" s="172" t="s">
        <v>1</v>
      </c>
      <c r="F202" s="173" t="s">
        <v>205</v>
      </c>
      <c r="H202" s="174">
        <v>125</v>
      </c>
      <c r="I202" s="175"/>
      <c r="L202" s="171"/>
      <c r="M202" s="176"/>
      <c r="N202" s="177"/>
      <c r="O202" s="177"/>
      <c r="P202" s="177"/>
      <c r="Q202" s="177"/>
      <c r="R202" s="177"/>
      <c r="S202" s="177"/>
      <c r="T202" s="178"/>
      <c r="AT202" s="172" t="s">
        <v>123</v>
      </c>
      <c r="AU202" s="172" t="s">
        <v>81</v>
      </c>
      <c r="AV202" s="14" t="s">
        <v>81</v>
      </c>
      <c r="AW202" s="14" t="s">
        <v>28</v>
      </c>
      <c r="AX202" s="14" t="s">
        <v>71</v>
      </c>
      <c r="AY202" s="172" t="s">
        <v>114</v>
      </c>
    </row>
    <row r="203" spans="2:51" s="14" customFormat="1" ht="11.25">
      <c r="B203" s="171"/>
      <c r="D203" s="159" t="s">
        <v>123</v>
      </c>
      <c r="E203" s="172" t="s">
        <v>1</v>
      </c>
      <c r="F203" s="173" t="s">
        <v>206</v>
      </c>
      <c r="H203" s="174">
        <v>1200</v>
      </c>
      <c r="I203" s="175"/>
      <c r="L203" s="171"/>
      <c r="M203" s="176"/>
      <c r="N203" s="177"/>
      <c r="O203" s="177"/>
      <c r="P203" s="177"/>
      <c r="Q203" s="177"/>
      <c r="R203" s="177"/>
      <c r="S203" s="177"/>
      <c r="T203" s="178"/>
      <c r="AT203" s="172" t="s">
        <v>123</v>
      </c>
      <c r="AU203" s="172" t="s">
        <v>81</v>
      </c>
      <c r="AV203" s="14" t="s">
        <v>81</v>
      </c>
      <c r="AW203" s="14" t="s">
        <v>28</v>
      </c>
      <c r="AX203" s="14" t="s">
        <v>71</v>
      </c>
      <c r="AY203" s="172" t="s">
        <v>114</v>
      </c>
    </row>
    <row r="204" spans="2:51" s="15" customFormat="1" ht="11.25">
      <c r="B204" s="179"/>
      <c r="D204" s="159" t="s">
        <v>123</v>
      </c>
      <c r="E204" s="180" t="s">
        <v>1</v>
      </c>
      <c r="F204" s="181" t="s">
        <v>130</v>
      </c>
      <c r="H204" s="182">
        <v>2900</v>
      </c>
      <c r="I204" s="183"/>
      <c r="L204" s="179"/>
      <c r="M204" s="184"/>
      <c r="N204" s="185"/>
      <c r="O204" s="185"/>
      <c r="P204" s="185"/>
      <c r="Q204" s="185"/>
      <c r="R204" s="185"/>
      <c r="S204" s="185"/>
      <c r="T204" s="186"/>
      <c r="AT204" s="180" t="s">
        <v>123</v>
      </c>
      <c r="AU204" s="180" t="s">
        <v>81</v>
      </c>
      <c r="AV204" s="15" t="s">
        <v>121</v>
      </c>
      <c r="AW204" s="15" t="s">
        <v>28</v>
      </c>
      <c r="AX204" s="15" t="s">
        <v>79</v>
      </c>
      <c r="AY204" s="180" t="s">
        <v>114</v>
      </c>
    </row>
    <row r="205" spans="1:65" s="2" customFormat="1" ht="37.9" customHeight="1">
      <c r="A205" s="32"/>
      <c r="B205" s="144"/>
      <c r="C205" s="145" t="s">
        <v>161</v>
      </c>
      <c r="D205" s="145" t="s">
        <v>117</v>
      </c>
      <c r="E205" s="146" t="s">
        <v>207</v>
      </c>
      <c r="F205" s="147" t="s">
        <v>208</v>
      </c>
      <c r="G205" s="148" t="s">
        <v>120</v>
      </c>
      <c r="H205" s="149">
        <v>2900</v>
      </c>
      <c r="I205" s="150"/>
      <c r="J205" s="151">
        <f>ROUND(I205*H205,2)</f>
        <v>0</v>
      </c>
      <c r="K205" s="152"/>
      <c r="L205" s="33"/>
      <c r="M205" s="153" t="s">
        <v>1</v>
      </c>
      <c r="N205" s="154" t="s">
        <v>36</v>
      </c>
      <c r="O205" s="58"/>
      <c r="P205" s="155">
        <f>O205*H205</f>
        <v>0</v>
      </c>
      <c r="Q205" s="155">
        <v>0</v>
      </c>
      <c r="R205" s="155">
        <f>Q205*H205</f>
        <v>0</v>
      </c>
      <c r="S205" s="155">
        <v>0</v>
      </c>
      <c r="T205" s="156">
        <f>S205*H205</f>
        <v>0</v>
      </c>
      <c r="U205" s="32"/>
      <c r="V205" s="32"/>
      <c r="W205" s="32"/>
      <c r="X205" s="32"/>
      <c r="Y205" s="32"/>
      <c r="Z205" s="32"/>
      <c r="AA205" s="32"/>
      <c r="AB205" s="32"/>
      <c r="AC205" s="32"/>
      <c r="AD205" s="32"/>
      <c r="AE205" s="32"/>
      <c r="AR205" s="157" t="s">
        <v>121</v>
      </c>
      <c r="AT205" s="157" t="s">
        <v>117</v>
      </c>
      <c r="AU205" s="157" t="s">
        <v>81</v>
      </c>
      <c r="AY205" s="17" t="s">
        <v>114</v>
      </c>
      <c r="BE205" s="158">
        <f>IF(N205="základní",J205,0)</f>
        <v>0</v>
      </c>
      <c r="BF205" s="158">
        <f>IF(N205="snížená",J205,0)</f>
        <v>0</v>
      </c>
      <c r="BG205" s="158">
        <f>IF(N205="zákl. přenesená",J205,0)</f>
        <v>0</v>
      </c>
      <c r="BH205" s="158">
        <f>IF(N205="sníž. přenesená",J205,0)</f>
        <v>0</v>
      </c>
      <c r="BI205" s="158">
        <f>IF(N205="nulová",J205,0)</f>
        <v>0</v>
      </c>
      <c r="BJ205" s="17" t="s">
        <v>79</v>
      </c>
      <c r="BK205" s="158">
        <f>ROUND(I205*H205,2)</f>
        <v>0</v>
      </c>
      <c r="BL205" s="17" t="s">
        <v>121</v>
      </c>
      <c r="BM205" s="157" t="s">
        <v>209</v>
      </c>
    </row>
    <row r="206" spans="1:47" s="2" customFormat="1" ht="19.5">
      <c r="A206" s="32"/>
      <c r="B206" s="33"/>
      <c r="C206" s="32"/>
      <c r="D206" s="159" t="s">
        <v>122</v>
      </c>
      <c r="E206" s="32"/>
      <c r="F206" s="160" t="s">
        <v>208</v>
      </c>
      <c r="G206" s="32"/>
      <c r="H206" s="32"/>
      <c r="I206" s="161"/>
      <c r="J206" s="32"/>
      <c r="K206" s="32"/>
      <c r="L206" s="33"/>
      <c r="M206" s="162"/>
      <c r="N206" s="163"/>
      <c r="O206" s="58"/>
      <c r="P206" s="58"/>
      <c r="Q206" s="58"/>
      <c r="R206" s="58"/>
      <c r="S206" s="58"/>
      <c r="T206" s="59"/>
      <c r="U206" s="32"/>
      <c r="V206" s="32"/>
      <c r="W206" s="32"/>
      <c r="X206" s="32"/>
      <c r="Y206" s="32"/>
      <c r="Z206" s="32"/>
      <c r="AA206" s="32"/>
      <c r="AB206" s="32"/>
      <c r="AC206" s="32"/>
      <c r="AD206" s="32"/>
      <c r="AE206" s="32"/>
      <c r="AT206" s="17" t="s">
        <v>122</v>
      </c>
      <c r="AU206" s="17" t="s">
        <v>81</v>
      </c>
    </row>
    <row r="207" spans="2:51" s="13" customFormat="1" ht="11.25">
      <c r="B207" s="164"/>
      <c r="D207" s="159" t="s">
        <v>123</v>
      </c>
      <c r="E207" s="165" t="s">
        <v>1</v>
      </c>
      <c r="F207" s="166" t="s">
        <v>201</v>
      </c>
      <c r="H207" s="165" t="s">
        <v>1</v>
      </c>
      <c r="I207" s="167"/>
      <c r="L207" s="164"/>
      <c r="M207" s="168"/>
      <c r="N207" s="169"/>
      <c r="O207" s="169"/>
      <c r="P207" s="169"/>
      <c r="Q207" s="169"/>
      <c r="R207" s="169"/>
      <c r="S207" s="169"/>
      <c r="T207" s="170"/>
      <c r="AT207" s="165" t="s">
        <v>123</v>
      </c>
      <c r="AU207" s="165" t="s">
        <v>81</v>
      </c>
      <c r="AV207" s="13" t="s">
        <v>79</v>
      </c>
      <c r="AW207" s="13" t="s">
        <v>28</v>
      </c>
      <c r="AX207" s="13" t="s">
        <v>71</v>
      </c>
      <c r="AY207" s="165" t="s">
        <v>114</v>
      </c>
    </row>
    <row r="208" spans="2:51" s="14" customFormat="1" ht="11.25">
      <c r="B208" s="171"/>
      <c r="D208" s="159" t="s">
        <v>123</v>
      </c>
      <c r="E208" s="172" t="s">
        <v>1</v>
      </c>
      <c r="F208" s="173" t="s">
        <v>202</v>
      </c>
      <c r="H208" s="174">
        <v>600</v>
      </c>
      <c r="I208" s="175"/>
      <c r="L208" s="171"/>
      <c r="M208" s="176"/>
      <c r="N208" s="177"/>
      <c r="O208" s="177"/>
      <c r="P208" s="177"/>
      <c r="Q208" s="177"/>
      <c r="R208" s="177"/>
      <c r="S208" s="177"/>
      <c r="T208" s="178"/>
      <c r="AT208" s="172" t="s">
        <v>123</v>
      </c>
      <c r="AU208" s="172" t="s">
        <v>81</v>
      </c>
      <c r="AV208" s="14" t="s">
        <v>81</v>
      </c>
      <c r="AW208" s="14" t="s">
        <v>28</v>
      </c>
      <c r="AX208" s="14" t="s">
        <v>71</v>
      </c>
      <c r="AY208" s="172" t="s">
        <v>114</v>
      </c>
    </row>
    <row r="209" spans="2:51" s="14" customFormat="1" ht="11.25">
      <c r="B209" s="171"/>
      <c r="D209" s="159" t="s">
        <v>123</v>
      </c>
      <c r="E209" s="172" t="s">
        <v>1</v>
      </c>
      <c r="F209" s="173" t="s">
        <v>203</v>
      </c>
      <c r="H209" s="174">
        <v>650</v>
      </c>
      <c r="I209" s="175"/>
      <c r="L209" s="171"/>
      <c r="M209" s="176"/>
      <c r="N209" s="177"/>
      <c r="O209" s="177"/>
      <c r="P209" s="177"/>
      <c r="Q209" s="177"/>
      <c r="R209" s="177"/>
      <c r="S209" s="177"/>
      <c r="T209" s="178"/>
      <c r="AT209" s="172" t="s">
        <v>123</v>
      </c>
      <c r="AU209" s="172" t="s">
        <v>81</v>
      </c>
      <c r="AV209" s="14" t="s">
        <v>81</v>
      </c>
      <c r="AW209" s="14" t="s">
        <v>28</v>
      </c>
      <c r="AX209" s="14" t="s">
        <v>71</v>
      </c>
      <c r="AY209" s="172" t="s">
        <v>114</v>
      </c>
    </row>
    <row r="210" spans="2:51" s="14" customFormat="1" ht="11.25">
      <c r="B210" s="171"/>
      <c r="D210" s="159" t="s">
        <v>123</v>
      </c>
      <c r="E210" s="172" t="s">
        <v>1</v>
      </c>
      <c r="F210" s="173" t="s">
        <v>204</v>
      </c>
      <c r="H210" s="174">
        <v>325</v>
      </c>
      <c r="I210" s="175"/>
      <c r="L210" s="171"/>
      <c r="M210" s="176"/>
      <c r="N210" s="177"/>
      <c r="O210" s="177"/>
      <c r="P210" s="177"/>
      <c r="Q210" s="177"/>
      <c r="R210" s="177"/>
      <c r="S210" s="177"/>
      <c r="T210" s="178"/>
      <c r="AT210" s="172" t="s">
        <v>123</v>
      </c>
      <c r="AU210" s="172" t="s">
        <v>81</v>
      </c>
      <c r="AV210" s="14" t="s">
        <v>81</v>
      </c>
      <c r="AW210" s="14" t="s">
        <v>28</v>
      </c>
      <c r="AX210" s="14" t="s">
        <v>71</v>
      </c>
      <c r="AY210" s="172" t="s">
        <v>114</v>
      </c>
    </row>
    <row r="211" spans="2:51" s="14" customFormat="1" ht="11.25">
      <c r="B211" s="171"/>
      <c r="D211" s="159" t="s">
        <v>123</v>
      </c>
      <c r="E211" s="172" t="s">
        <v>1</v>
      </c>
      <c r="F211" s="173" t="s">
        <v>205</v>
      </c>
      <c r="H211" s="174">
        <v>125</v>
      </c>
      <c r="I211" s="175"/>
      <c r="L211" s="171"/>
      <c r="M211" s="176"/>
      <c r="N211" s="177"/>
      <c r="O211" s="177"/>
      <c r="P211" s="177"/>
      <c r="Q211" s="177"/>
      <c r="R211" s="177"/>
      <c r="S211" s="177"/>
      <c r="T211" s="178"/>
      <c r="AT211" s="172" t="s">
        <v>123</v>
      </c>
      <c r="AU211" s="172" t="s">
        <v>81</v>
      </c>
      <c r="AV211" s="14" t="s">
        <v>81</v>
      </c>
      <c r="AW211" s="14" t="s">
        <v>28</v>
      </c>
      <c r="AX211" s="14" t="s">
        <v>71</v>
      </c>
      <c r="AY211" s="172" t="s">
        <v>114</v>
      </c>
    </row>
    <row r="212" spans="2:51" s="14" customFormat="1" ht="11.25">
      <c r="B212" s="171"/>
      <c r="D212" s="159" t="s">
        <v>123</v>
      </c>
      <c r="E212" s="172" t="s">
        <v>1</v>
      </c>
      <c r="F212" s="173" t="s">
        <v>206</v>
      </c>
      <c r="H212" s="174">
        <v>1200</v>
      </c>
      <c r="I212" s="175"/>
      <c r="L212" s="171"/>
      <c r="M212" s="176"/>
      <c r="N212" s="177"/>
      <c r="O212" s="177"/>
      <c r="P212" s="177"/>
      <c r="Q212" s="177"/>
      <c r="R212" s="177"/>
      <c r="S212" s="177"/>
      <c r="T212" s="178"/>
      <c r="AT212" s="172" t="s">
        <v>123</v>
      </c>
      <c r="AU212" s="172" t="s">
        <v>81</v>
      </c>
      <c r="AV212" s="14" t="s">
        <v>81</v>
      </c>
      <c r="AW212" s="14" t="s">
        <v>28</v>
      </c>
      <c r="AX212" s="14" t="s">
        <v>71</v>
      </c>
      <c r="AY212" s="172" t="s">
        <v>114</v>
      </c>
    </row>
    <row r="213" spans="2:51" s="15" customFormat="1" ht="11.25">
      <c r="B213" s="179"/>
      <c r="D213" s="159" t="s">
        <v>123</v>
      </c>
      <c r="E213" s="180" t="s">
        <v>1</v>
      </c>
      <c r="F213" s="181" t="s">
        <v>130</v>
      </c>
      <c r="H213" s="182">
        <v>2900</v>
      </c>
      <c r="I213" s="183"/>
      <c r="L213" s="179"/>
      <c r="M213" s="184"/>
      <c r="N213" s="185"/>
      <c r="O213" s="185"/>
      <c r="P213" s="185"/>
      <c r="Q213" s="185"/>
      <c r="R213" s="185"/>
      <c r="S213" s="185"/>
      <c r="T213" s="186"/>
      <c r="AT213" s="180" t="s">
        <v>123</v>
      </c>
      <c r="AU213" s="180" t="s">
        <v>81</v>
      </c>
      <c r="AV213" s="15" t="s">
        <v>121</v>
      </c>
      <c r="AW213" s="15" t="s">
        <v>28</v>
      </c>
      <c r="AX213" s="15" t="s">
        <v>79</v>
      </c>
      <c r="AY213" s="180" t="s">
        <v>114</v>
      </c>
    </row>
    <row r="214" spans="1:65" s="2" customFormat="1" ht="37.9" customHeight="1">
      <c r="A214" s="32"/>
      <c r="B214" s="144"/>
      <c r="C214" s="145" t="s">
        <v>210</v>
      </c>
      <c r="D214" s="145" t="s">
        <v>117</v>
      </c>
      <c r="E214" s="146" t="s">
        <v>211</v>
      </c>
      <c r="F214" s="147" t="s">
        <v>212</v>
      </c>
      <c r="G214" s="148" t="s">
        <v>133</v>
      </c>
      <c r="H214" s="149">
        <v>30</v>
      </c>
      <c r="I214" s="150"/>
      <c r="J214" s="151">
        <f>ROUND(I214*H214,2)</f>
        <v>0</v>
      </c>
      <c r="K214" s="152"/>
      <c r="L214" s="33"/>
      <c r="M214" s="153" t="s">
        <v>1</v>
      </c>
      <c r="N214" s="154" t="s">
        <v>36</v>
      </c>
      <c r="O214" s="58"/>
      <c r="P214" s="155">
        <f>O214*H214</f>
        <v>0</v>
      </c>
      <c r="Q214" s="155">
        <v>0</v>
      </c>
      <c r="R214" s="155">
        <f>Q214*H214</f>
        <v>0</v>
      </c>
      <c r="S214" s="155">
        <v>0</v>
      </c>
      <c r="T214" s="156">
        <f>S214*H214</f>
        <v>0</v>
      </c>
      <c r="U214" s="32"/>
      <c r="V214" s="32"/>
      <c r="W214" s="32"/>
      <c r="X214" s="32"/>
      <c r="Y214" s="32"/>
      <c r="Z214" s="32"/>
      <c r="AA214" s="32"/>
      <c r="AB214" s="32"/>
      <c r="AC214" s="32"/>
      <c r="AD214" s="32"/>
      <c r="AE214" s="32"/>
      <c r="AR214" s="157" t="s">
        <v>121</v>
      </c>
      <c r="AT214" s="157" t="s">
        <v>117</v>
      </c>
      <c r="AU214" s="157" t="s">
        <v>81</v>
      </c>
      <c r="AY214" s="17" t="s">
        <v>114</v>
      </c>
      <c r="BE214" s="158">
        <f>IF(N214="základní",J214,0)</f>
        <v>0</v>
      </c>
      <c r="BF214" s="158">
        <f>IF(N214="snížená",J214,0)</f>
        <v>0</v>
      </c>
      <c r="BG214" s="158">
        <f>IF(N214="zákl. přenesená",J214,0)</f>
        <v>0</v>
      </c>
      <c r="BH214" s="158">
        <f>IF(N214="sníž. přenesená",J214,0)</f>
        <v>0</v>
      </c>
      <c r="BI214" s="158">
        <f>IF(N214="nulová",J214,0)</f>
        <v>0</v>
      </c>
      <c r="BJ214" s="17" t="s">
        <v>79</v>
      </c>
      <c r="BK214" s="158">
        <f>ROUND(I214*H214,2)</f>
        <v>0</v>
      </c>
      <c r="BL214" s="17" t="s">
        <v>121</v>
      </c>
      <c r="BM214" s="157" t="s">
        <v>213</v>
      </c>
    </row>
    <row r="215" spans="1:47" s="2" customFormat="1" ht="19.5">
      <c r="A215" s="32"/>
      <c r="B215" s="33"/>
      <c r="C215" s="32"/>
      <c r="D215" s="159" t="s">
        <v>122</v>
      </c>
      <c r="E215" s="32"/>
      <c r="F215" s="160" t="s">
        <v>212</v>
      </c>
      <c r="G215" s="32"/>
      <c r="H215" s="32"/>
      <c r="I215" s="161"/>
      <c r="J215" s="32"/>
      <c r="K215" s="32"/>
      <c r="L215" s="33"/>
      <c r="M215" s="162"/>
      <c r="N215" s="163"/>
      <c r="O215" s="58"/>
      <c r="P215" s="58"/>
      <c r="Q215" s="58"/>
      <c r="R215" s="58"/>
      <c r="S215" s="58"/>
      <c r="T215" s="59"/>
      <c r="U215" s="32"/>
      <c r="V215" s="32"/>
      <c r="W215" s="32"/>
      <c r="X215" s="32"/>
      <c r="Y215" s="32"/>
      <c r="Z215" s="32"/>
      <c r="AA215" s="32"/>
      <c r="AB215" s="32"/>
      <c r="AC215" s="32"/>
      <c r="AD215" s="32"/>
      <c r="AE215" s="32"/>
      <c r="AT215" s="17" t="s">
        <v>122</v>
      </c>
      <c r="AU215" s="17" t="s">
        <v>81</v>
      </c>
    </row>
    <row r="216" spans="2:51" s="13" customFormat="1" ht="11.25">
      <c r="B216" s="164"/>
      <c r="D216" s="159" t="s">
        <v>123</v>
      </c>
      <c r="E216" s="165" t="s">
        <v>1</v>
      </c>
      <c r="F216" s="166" t="s">
        <v>214</v>
      </c>
      <c r="H216" s="165" t="s">
        <v>1</v>
      </c>
      <c r="I216" s="167"/>
      <c r="L216" s="164"/>
      <c r="M216" s="168"/>
      <c r="N216" s="169"/>
      <c r="O216" s="169"/>
      <c r="P216" s="169"/>
      <c r="Q216" s="169"/>
      <c r="R216" s="169"/>
      <c r="S216" s="169"/>
      <c r="T216" s="170"/>
      <c r="AT216" s="165" t="s">
        <v>123</v>
      </c>
      <c r="AU216" s="165" t="s">
        <v>81</v>
      </c>
      <c r="AV216" s="13" t="s">
        <v>79</v>
      </c>
      <c r="AW216" s="13" t="s">
        <v>28</v>
      </c>
      <c r="AX216" s="13" t="s">
        <v>71</v>
      </c>
      <c r="AY216" s="165" t="s">
        <v>114</v>
      </c>
    </row>
    <row r="217" spans="2:51" s="14" customFormat="1" ht="11.25">
      <c r="B217" s="171"/>
      <c r="D217" s="159" t="s">
        <v>123</v>
      </c>
      <c r="E217" s="172" t="s">
        <v>1</v>
      </c>
      <c r="F217" s="173" t="s">
        <v>215</v>
      </c>
      <c r="H217" s="174">
        <v>6</v>
      </c>
      <c r="I217" s="175"/>
      <c r="L217" s="171"/>
      <c r="M217" s="176"/>
      <c r="N217" s="177"/>
      <c r="O217" s="177"/>
      <c r="P217" s="177"/>
      <c r="Q217" s="177"/>
      <c r="R217" s="177"/>
      <c r="S217" s="177"/>
      <c r="T217" s="178"/>
      <c r="AT217" s="172" t="s">
        <v>123</v>
      </c>
      <c r="AU217" s="172" t="s">
        <v>81</v>
      </c>
      <c r="AV217" s="14" t="s">
        <v>81</v>
      </c>
      <c r="AW217" s="14" t="s">
        <v>28</v>
      </c>
      <c r="AX217" s="14" t="s">
        <v>71</v>
      </c>
      <c r="AY217" s="172" t="s">
        <v>114</v>
      </c>
    </row>
    <row r="218" spans="2:51" s="14" customFormat="1" ht="11.25">
      <c r="B218" s="171"/>
      <c r="D218" s="159" t="s">
        <v>123</v>
      </c>
      <c r="E218" s="172" t="s">
        <v>1</v>
      </c>
      <c r="F218" s="173" t="s">
        <v>216</v>
      </c>
      <c r="H218" s="174">
        <v>7</v>
      </c>
      <c r="I218" s="175"/>
      <c r="L218" s="171"/>
      <c r="M218" s="176"/>
      <c r="N218" s="177"/>
      <c r="O218" s="177"/>
      <c r="P218" s="177"/>
      <c r="Q218" s="177"/>
      <c r="R218" s="177"/>
      <c r="S218" s="177"/>
      <c r="T218" s="178"/>
      <c r="AT218" s="172" t="s">
        <v>123</v>
      </c>
      <c r="AU218" s="172" t="s">
        <v>81</v>
      </c>
      <c r="AV218" s="14" t="s">
        <v>81</v>
      </c>
      <c r="AW218" s="14" t="s">
        <v>28</v>
      </c>
      <c r="AX218" s="14" t="s">
        <v>71</v>
      </c>
      <c r="AY218" s="172" t="s">
        <v>114</v>
      </c>
    </row>
    <row r="219" spans="2:51" s="14" customFormat="1" ht="11.25">
      <c r="B219" s="171"/>
      <c r="D219" s="159" t="s">
        <v>123</v>
      </c>
      <c r="E219" s="172" t="s">
        <v>1</v>
      </c>
      <c r="F219" s="173" t="s">
        <v>217</v>
      </c>
      <c r="H219" s="174">
        <v>1</v>
      </c>
      <c r="I219" s="175"/>
      <c r="L219" s="171"/>
      <c r="M219" s="176"/>
      <c r="N219" s="177"/>
      <c r="O219" s="177"/>
      <c r="P219" s="177"/>
      <c r="Q219" s="177"/>
      <c r="R219" s="177"/>
      <c r="S219" s="177"/>
      <c r="T219" s="178"/>
      <c r="AT219" s="172" t="s">
        <v>123</v>
      </c>
      <c r="AU219" s="172" t="s">
        <v>81</v>
      </c>
      <c r="AV219" s="14" t="s">
        <v>81</v>
      </c>
      <c r="AW219" s="14" t="s">
        <v>28</v>
      </c>
      <c r="AX219" s="14" t="s">
        <v>71</v>
      </c>
      <c r="AY219" s="172" t="s">
        <v>114</v>
      </c>
    </row>
    <row r="220" spans="2:51" s="14" customFormat="1" ht="11.25">
      <c r="B220" s="171"/>
      <c r="D220" s="159" t="s">
        <v>123</v>
      </c>
      <c r="E220" s="172" t="s">
        <v>1</v>
      </c>
      <c r="F220" s="173" t="s">
        <v>183</v>
      </c>
      <c r="H220" s="174">
        <v>1</v>
      </c>
      <c r="I220" s="175"/>
      <c r="L220" s="171"/>
      <c r="M220" s="176"/>
      <c r="N220" s="177"/>
      <c r="O220" s="177"/>
      <c r="P220" s="177"/>
      <c r="Q220" s="177"/>
      <c r="R220" s="177"/>
      <c r="S220" s="177"/>
      <c r="T220" s="178"/>
      <c r="AT220" s="172" t="s">
        <v>123</v>
      </c>
      <c r="AU220" s="172" t="s">
        <v>81</v>
      </c>
      <c r="AV220" s="14" t="s">
        <v>81</v>
      </c>
      <c r="AW220" s="14" t="s">
        <v>28</v>
      </c>
      <c r="AX220" s="14" t="s">
        <v>71</v>
      </c>
      <c r="AY220" s="172" t="s">
        <v>114</v>
      </c>
    </row>
    <row r="221" spans="2:51" s="14" customFormat="1" ht="11.25">
      <c r="B221" s="171"/>
      <c r="D221" s="159" t="s">
        <v>123</v>
      </c>
      <c r="E221" s="172" t="s">
        <v>1</v>
      </c>
      <c r="F221" s="173" t="s">
        <v>218</v>
      </c>
      <c r="H221" s="174">
        <v>15</v>
      </c>
      <c r="I221" s="175"/>
      <c r="L221" s="171"/>
      <c r="M221" s="176"/>
      <c r="N221" s="177"/>
      <c r="O221" s="177"/>
      <c r="P221" s="177"/>
      <c r="Q221" s="177"/>
      <c r="R221" s="177"/>
      <c r="S221" s="177"/>
      <c r="T221" s="178"/>
      <c r="AT221" s="172" t="s">
        <v>123</v>
      </c>
      <c r="AU221" s="172" t="s">
        <v>81</v>
      </c>
      <c r="AV221" s="14" t="s">
        <v>81</v>
      </c>
      <c r="AW221" s="14" t="s">
        <v>28</v>
      </c>
      <c r="AX221" s="14" t="s">
        <v>71</v>
      </c>
      <c r="AY221" s="172" t="s">
        <v>114</v>
      </c>
    </row>
    <row r="222" spans="2:51" s="15" customFormat="1" ht="11.25">
      <c r="B222" s="179"/>
      <c r="D222" s="159" t="s">
        <v>123</v>
      </c>
      <c r="E222" s="180" t="s">
        <v>1</v>
      </c>
      <c r="F222" s="181" t="s">
        <v>130</v>
      </c>
      <c r="H222" s="182">
        <v>30</v>
      </c>
      <c r="I222" s="183"/>
      <c r="L222" s="179"/>
      <c r="M222" s="184"/>
      <c r="N222" s="185"/>
      <c r="O222" s="185"/>
      <c r="P222" s="185"/>
      <c r="Q222" s="185"/>
      <c r="R222" s="185"/>
      <c r="S222" s="185"/>
      <c r="T222" s="186"/>
      <c r="AT222" s="180" t="s">
        <v>123</v>
      </c>
      <c r="AU222" s="180" t="s">
        <v>81</v>
      </c>
      <c r="AV222" s="15" t="s">
        <v>121</v>
      </c>
      <c r="AW222" s="15" t="s">
        <v>28</v>
      </c>
      <c r="AX222" s="15" t="s">
        <v>79</v>
      </c>
      <c r="AY222" s="180" t="s">
        <v>114</v>
      </c>
    </row>
    <row r="223" spans="1:65" s="2" customFormat="1" ht="24.2" customHeight="1">
      <c r="A223" s="32"/>
      <c r="B223" s="144"/>
      <c r="C223" s="145" t="s">
        <v>166</v>
      </c>
      <c r="D223" s="145" t="s">
        <v>117</v>
      </c>
      <c r="E223" s="146" t="s">
        <v>219</v>
      </c>
      <c r="F223" s="147" t="s">
        <v>220</v>
      </c>
      <c r="G223" s="148" t="s">
        <v>133</v>
      </c>
      <c r="H223" s="149">
        <v>30</v>
      </c>
      <c r="I223" s="150"/>
      <c r="J223" s="151">
        <f>ROUND(I223*H223,2)</f>
        <v>0</v>
      </c>
      <c r="K223" s="152"/>
      <c r="L223" s="33"/>
      <c r="M223" s="153" t="s">
        <v>1</v>
      </c>
      <c r="N223" s="154" t="s">
        <v>36</v>
      </c>
      <c r="O223" s="58"/>
      <c r="P223" s="155">
        <f>O223*H223</f>
        <v>0</v>
      </c>
      <c r="Q223" s="155">
        <v>0</v>
      </c>
      <c r="R223" s="155">
        <f>Q223*H223</f>
        <v>0</v>
      </c>
      <c r="S223" s="155">
        <v>0</v>
      </c>
      <c r="T223" s="156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57" t="s">
        <v>121</v>
      </c>
      <c r="AT223" s="157" t="s">
        <v>117</v>
      </c>
      <c r="AU223" s="157" t="s">
        <v>81</v>
      </c>
      <c r="AY223" s="17" t="s">
        <v>114</v>
      </c>
      <c r="BE223" s="158">
        <f>IF(N223="základní",J223,0)</f>
        <v>0</v>
      </c>
      <c r="BF223" s="158">
        <f>IF(N223="snížená",J223,0)</f>
        <v>0</v>
      </c>
      <c r="BG223" s="158">
        <f>IF(N223="zákl. přenesená",J223,0)</f>
        <v>0</v>
      </c>
      <c r="BH223" s="158">
        <f>IF(N223="sníž. přenesená",J223,0)</f>
        <v>0</v>
      </c>
      <c r="BI223" s="158">
        <f>IF(N223="nulová",J223,0)</f>
        <v>0</v>
      </c>
      <c r="BJ223" s="17" t="s">
        <v>79</v>
      </c>
      <c r="BK223" s="158">
        <f>ROUND(I223*H223,2)</f>
        <v>0</v>
      </c>
      <c r="BL223" s="17" t="s">
        <v>121</v>
      </c>
      <c r="BM223" s="157" t="s">
        <v>221</v>
      </c>
    </row>
    <row r="224" spans="1:47" s="2" customFormat="1" ht="19.5">
      <c r="A224" s="32"/>
      <c r="B224" s="33"/>
      <c r="C224" s="32"/>
      <c r="D224" s="159" t="s">
        <v>122</v>
      </c>
      <c r="E224" s="32"/>
      <c r="F224" s="160" t="s">
        <v>220</v>
      </c>
      <c r="G224" s="32"/>
      <c r="H224" s="32"/>
      <c r="I224" s="161"/>
      <c r="J224" s="32"/>
      <c r="K224" s="32"/>
      <c r="L224" s="33"/>
      <c r="M224" s="162"/>
      <c r="N224" s="163"/>
      <c r="O224" s="58"/>
      <c r="P224" s="58"/>
      <c r="Q224" s="58"/>
      <c r="R224" s="58"/>
      <c r="S224" s="58"/>
      <c r="T224" s="59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T224" s="17" t="s">
        <v>122</v>
      </c>
      <c r="AU224" s="17" t="s">
        <v>81</v>
      </c>
    </row>
    <row r="225" spans="2:51" s="13" customFormat="1" ht="11.25">
      <c r="B225" s="164"/>
      <c r="D225" s="159" t="s">
        <v>123</v>
      </c>
      <c r="E225" s="165" t="s">
        <v>1</v>
      </c>
      <c r="F225" s="166" t="s">
        <v>222</v>
      </c>
      <c r="H225" s="165" t="s">
        <v>1</v>
      </c>
      <c r="I225" s="167"/>
      <c r="L225" s="164"/>
      <c r="M225" s="168"/>
      <c r="N225" s="169"/>
      <c r="O225" s="169"/>
      <c r="P225" s="169"/>
      <c r="Q225" s="169"/>
      <c r="R225" s="169"/>
      <c r="S225" s="169"/>
      <c r="T225" s="170"/>
      <c r="AT225" s="165" t="s">
        <v>123</v>
      </c>
      <c r="AU225" s="165" t="s">
        <v>81</v>
      </c>
      <c r="AV225" s="13" t="s">
        <v>79</v>
      </c>
      <c r="AW225" s="13" t="s">
        <v>28</v>
      </c>
      <c r="AX225" s="13" t="s">
        <v>71</v>
      </c>
      <c r="AY225" s="165" t="s">
        <v>114</v>
      </c>
    </row>
    <row r="226" spans="2:51" s="14" customFormat="1" ht="11.25">
      <c r="B226" s="171"/>
      <c r="D226" s="159" t="s">
        <v>123</v>
      </c>
      <c r="E226" s="172" t="s">
        <v>1</v>
      </c>
      <c r="F226" s="173" t="s">
        <v>215</v>
      </c>
      <c r="H226" s="174">
        <v>6</v>
      </c>
      <c r="I226" s="175"/>
      <c r="L226" s="171"/>
      <c r="M226" s="176"/>
      <c r="N226" s="177"/>
      <c r="O226" s="177"/>
      <c r="P226" s="177"/>
      <c r="Q226" s="177"/>
      <c r="R226" s="177"/>
      <c r="S226" s="177"/>
      <c r="T226" s="178"/>
      <c r="AT226" s="172" t="s">
        <v>123</v>
      </c>
      <c r="AU226" s="172" t="s">
        <v>81</v>
      </c>
      <c r="AV226" s="14" t="s">
        <v>81</v>
      </c>
      <c r="AW226" s="14" t="s">
        <v>28</v>
      </c>
      <c r="AX226" s="14" t="s">
        <v>71</v>
      </c>
      <c r="AY226" s="172" t="s">
        <v>114</v>
      </c>
    </row>
    <row r="227" spans="2:51" s="14" customFormat="1" ht="11.25">
      <c r="B227" s="171"/>
      <c r="D227" s="159" t="s">
        <v>123</v>
      </c>
      <c r="E227" s="172" t="s">
        <v>1</v>
      </c>
      <c r="F227" s="173" t="s">
        <v>216</v>
      </c>
      <c r="H227" s="174">
        <v>7</v>
      </c>
      <c r="I227" s="175"/>
      <c r="L227" s="171"/>
      <c r="M227" s="176"/>
      <c r="N227" s="177"/>
      <c r="O227" s="177"/>
      <c r="P227" s="177"/>
      <c r="Q227" s="177"/>
      <c r="R227" s="177"/>
      <c r="S227" s="177"/>
      <c r="T227" s="178"/>
      <c r="AT227" s="172" t="s">
        <v>123</v>
      </c>
      <c r="AU227" s="172" t="s">
        <v>81</v>
      </c>
      <c r="AV227" s="14" t="s">
        <v>81</v>
      </c>
      <c r="AW227" s="14" t="s">
        <v>28</v>
      </c>
      <c r="AX227" s="14" t="s">
        <v>71</v>
      </c>
      <c r="AY227" s="172" t="s">
        <v>114</v>
      </c>
    </row>
    <row r="228" spans="2:51" s="14" customFormat="1" ht="11.25">
      <c r="B228" s="171"/>
      <c r="D228" s="159" t="s">
        <v>123</v>
      </c>
      <c r="E228" s="172" t="s">
        <v>1</v>
      </c>
      <c r="F228" s="173" t="s">
        <v>217</v>
      </c>
      <c r="H228" s="174">
        <v>1</v>
      </c>
      <c r="I228" s="175"/>
      <c r="L228" s="171"/>
      <c r="M228" s="176"/>
      <c r="N228" s="177"/>
      <c r="O228" s="177"/>
      <c r="P228" s="177"/>
      <c r="Q228" s="177"/>
      <c r="R228" s="177"/>
      <c r="S228" s="177"/>
      <c r="T228" s="178"/>
      <c r="AT228" s="172" t="s">
        <v>123</v>
      </c>
      <c r="AU228" s="172" t="s">
        <v>81</v>
      </c>
      <c r="AV228" s="14" t="s">
        <v>81</v>
      </c>
      <c r="AW228" s="14" t="s">
        <v>28</v>
      </c>
      <c r="AX228" s="14" t="s">
        <v>71</v>
      </c>
      <c r="AY228" s="172" t="s">
        <v>114</v>
      </c>
    </row>
    <row r="229" spans="2:51" s="14" customFormat="1" ht="11.25">
      <c r="B229" s="171"/>
      <c r="D229" s="159" t="s">
        <v>123</v>
      </c>
      <c r="E229" s="172" t="s">
        <v>1</v>
      </c>
      <c r="F229" s="173" t="s">
        <v>183</v>
      </c>
      <c r="H229" s="174">
        <v>1</v>
      </c>
      <c r="I229" s="175"/>
      <c r="L229" s="171"/>
      <c r="M229" s="176"/>
      <c r="N229" s="177"/>
      <c r="O229" s="177"/>
      <c r="P229" s="177"/>
      <c r="Q229" s="177"/>
      <c r="R229" s="177"/>
      <c r="S229" s="177"/>
      <c r="T229" s="178"/>
      <c r="AT229" s="172" t="s">
        <v>123</v>
      </c>
      <c r="AU229" s="172" t="s">
        <v>81</v>
      </c>
      <c r="AV229" s="14" t="s">
        <v>81</v>
      </c>
      <c r="AW229" s="14" t="s">
        <v>28</v>
      </c>
      <c r="AX229" s="14" t="s">
        <v>71</v>
      </c>
      <c r="AY229" s="172" t="s">
        <v>114</v>
      </c>
    </row>
    <row r="230" spans="2:51" s="14" customFormat="1" ht="11.25">
      <c r="B230" s="171"/>
      <c r="D230" s="159" t="s">
        <v>123</v>
      </c>
      <c r="E230" s="172" t="s">
        <v>1</v>
      </c>
      <c r="F230" s="173" t="s">
        <v>218</v>
      </c>
      <c r="H230" s="174">
        <v>15</v>
      </c>
      <c r="I230" s="175"/>
      <c r="L230" s="171"/>
      <c r="M230" s="176"/>
      <c r="N230" s="177"/>
      <c r="O230" s="177"/>
      <c r="P230" s="177"/>
      <c r="Q230" s="177"/>
      <c r="R230" s="177"/>
      <c r="S230" s="177"/>
      <c r="T230" s="178"/>
      <c r="AT230" s="172" t="s">
        <v>123</v>
      </c>
      <c r="AU230" s="172" t="s">
        <v>81</v>
      </c>
      <c r="AV230" s="14" t="s">
        <v>81</v>
      </c>
      <c r="AW230" s="14" t="s">
        <v>28</v>
      </c>
      <c r="AX230" s="14" t="s">
        <v>71</v>
      </c>
      <c r="AY230" s="172" t="s">
        <v>114</v>
      </c>
    </row>
    <row r="231" spans="2:51" s="15" customFormat="1" ht="11.25">
      <c r="B231" s="179"/>
      <c r="D231" s="159" t="s">
        <v>123</v>
      </c>
      <c r="E231" s="180" t="s">
        <v>1</v>
      </c>
      <c r="F231" s="181" t="s">
        <v>130</v>
      </c>
      <c r="H231" s="182">
        <v>30</v>
      </c>
      <c r="I231" s="183"/>
      <c r="L231" s="179"/>
      <c r="M231" s="184"/>
      <c r="N231" s="185"/>
      <c r="O231" s="185"/>
      <c r="P231" s="185"/>
      <c r="Q231" s="185"/>
      <c r="R231" s="185"/>
      <c r="S231" s="185"/>
      <c r="T231" s="186"/>
      <c r="AT231" s="180" t="s">
        <v>123</v>
      </c>
      <c r="AU231" s="180" t="s">
        <v>81</v>
      </c>
      <c r="AV231" s="15" t="s">
        <v>121</v>
      </c>
      <c r="AW231" s="15" t="s">
        <v>28</v>
      </c>
      <c r="AX231" s="15" t="s">
        <v>79</v>
      </c>
      <c r="AY231" s="180" t="s">
        <v>114</v>
      </c>
    </row>
    <row r="232" spans="2:63" s="12" customFormat="1" ht="22.9" customHeight="1">
      <c r="B232" s="131"/>
      <c r="D232" s="132" t="s">
        <v>70</v>
      </c>
      <c r="E232" s="142" t="s">
        <v>185</v>
      </c>
      <c r="F232" s="142" t="s">
        <v>223</v>
      </c>
      <c r="I232" s="134"/>
      <c r="J232" s="143">
        <f>BK232</f>
        <v>0</v>
      </c>
      <c r="L232" s="131"/>
      <c r="M232" s="136"/>
      <c r="N232" s="137"/>
      <c r="O232" s="137"/>
      <c r="P232" s="138">
        <f>SUM(P233:P265)</f>
        <v>0</v>
      </c>
      <c r="Q232" s="137"/>
      <c r="R232" s="138">
        <f>SUM(R233:R265)</f>
        <v>0</v>
      </c>
      <c r="S232" s="137"/>
      <c r="T232" s="139">
        <f>SUM(T233:T265)</f>
        <v>0</v>
      </c>
      <c r="AR232" s="132" t="s">
        <v>79</v>
      </c>
      <c r="AT232" s="140" t="s">
        <v>70</v>
      </c>
      <c r="AU232" s="140" t="s">
        <v>79</v>
      </c>
      <c r="AY232" s="132" t="s">
        <v>114</v>
      </c>
      <c r="BK232" s="141">
        <f>SUM(BK233:BK265)</f>
        <v>0</v>
      </c>
    </row>
    <row r="233" spans="1:65" s="2" customFormat="1" ht="16.5" customHeight="1">
      <c r="A233" s="32"/>
      <c r="B233" s="144"/>
      <c r="C233" s="145" t="s">
        <v>8</v>
      </c>
      <c r="D233" s="145" t="s">
        <v>117</v>
      </c>
      <c r="E233" s="146" t="s">
        <v>224</v>
      </c>
      <c r="F233" s="147" t="s">
        <v>225</v>
      </c>
      <c r="G233" s="148" t="s">
        <v>226</v>
      </c>
      <c r="H233" s="149">
        <v>98.78</v>
      </c>
      <c r="I233" s="150"/>
      <c r="J233" s="151">
        <f>ROUND(I233*H233,2)</f>
        <v>0</v>
      </c>
      <c r="K233" s="152"/>
      <c r="L233" s="33"/>
      <c r="M233" s="153" t="s">
        <v>1</v>
      </c>
      <c r="N233" s="154" t="s">
        <v>36</v>
      </c>
      <c r="O233" s="58"/>
      <c r="P233" s="155">
        <f>O233*H233</f>
        <v>0</v>
      </c>
      <c r="Q233" s="155">
        <v>0</v>
      </c>
      <c r="R233" s="155">
        <f>Q233*H233</f>
        <v>0</v>
      </c>
      <c r="S233" s="155">
        <v>0</v>
      </c>
      <c r="T233" s="156">
        <f>S233*H233</f>
        <v>0</v>
      </c>
      <c r="U233" s="32"/>
      <c r="V233" s="32"/>
      <c r="W233" s="32"/>
      <c r="X233" s="32"/>
      <c r="Y233" s="32"/>
      <c r="Z233" s="32"/>
      <c r="AA233" s="32"/>
      <c r="AB233" s="32"/>
      <c r="AC233" s="32"/>
      <c r="AD233" s="32"/>
      <c r="AE233" s="32"/>
      <c r="AR233" s="157" t="s">
        <v>121</v>
      </c>
      <c r="AT233" s="157" t="s">
        <v>117</v>
      </c>
      <c r="AU233" s="157" t="s">
        <v>81</v>
      </c>
      <c r="AY233" s="17" t="s">
        <v>114</v>
      </c>
      <c r="BE233" s="158">
        <f>IF(N233="základní",J233,0)</f>
        <v>0</v>
      </c>
      <c r="BF233" s="158">
        <f>IF(N233="snížená",J233,0)</f>
        <v>0</v>
      </c>
      <c r="BG233" s="158">
        <f>IF(N233="zákl. přenesená",J233,0)</f>
        <v>0</v>
      </c>
      <c r="BH233" s="158">
        <f>IF(N233="sníž. přenesená",J233,0)</f>
        <v>0</v>
      </c>
      <c r="BI233" s="158">
        <f>IF(N233="nulová",J233,0)</f>
        <v>0</v>
      </c>
      <c r="BJ233" s="17" t="s">
        <v>79</v>
      </c>
      <c r="BK233" s="158">
        <f>ROUND(I233*H233,2)</f>
        <v>0</v>
      </c>
      <c r="BL233" s="17" t="s">
        <v>121</v>
      </c>
      <c r="BM233" s="157" t="s">
        <v>227</v>
      </c>
    </row>
    <row r="234" spans="1:47" s="2" customFormat="1" ht="11.25">
      <c r="A234" s="32"/>
      <c r="B234" s="33"/>
      <c r="C234" s="32"/>
      <c r="D234" s="159" t="s">
        <v>122</v>
      </c>
      <c r="E234" s="32"/>
      <c r="F234" s="160" t="s">
        <v>225</v>
      </c>
      <c r="G234" s="32"/>
      <c r="H234" s="32"/>
      <c r="I234" s="161"/>
      <c r="J234" s="32"/>
      <c r="K234" s="32"/>
      <c r="L234" s="33"/>
      <c r="M234" s="162"/>
      <c r="N234" s="163"/>
      <c r="O234" s="58"/>
      <c r="P234" s="58"/>
      <c r="Q234" s="58"/>
      <c r="R234" s="58"/>
      <c r="S234" s="58"/>
      <c r="T234" s="59"/>
      <c r="U234" s="32"/>
      <c r="V234" s="32"/>
      <c r="W234" s="32"/>
      <c r="X234" s="32"/>
      <c r="Y234" s="32"/>
      <c r="Z234" s="32"/>
      <c r="AA234" s="32"/>
      <c r="AB234" s="32"/>
      <c r="AC234" s="32"/>
      <c r="AD234" s="32"/>
      <c r="AE234" s="32"/>
      <c r="AT234" s="17" t="s">
        <v>122</v>
      </c>
      <c r="AU234" s="17" t="s">
        <v>81</v>
      </c>
    </row>
    <row r="235" spans="2:51" s="13" customFormat="1" ht="11.25">
      <c r="B235" s="164"/>
      <c r="D235" s="159" t="s">
        <v>123</v>
      </c>
      <c r="E235" s="165" t="s">
        <v>1</v>
      </c>
      <c r="F235" s="166" t="s">
        <v>228</v>
      </c>
      <c r="H235" s="165" t="s">
        <v>1</v>
      </c>
      <c r="I235" s="167"/>
      <c r="L235" s="164"/>
      <c r="M235" s="168"/>
      <c r="N235" s="169"/>
      <c r="O235" s="169"/>
      <c r="P235" s="169"/>
      <c r="Q235" s="169"/>
      <c r="R235" s="169"/>
      <c r="S235" s="169"/>
      <c r="T235" s="170"/>
      <c r="AT235" s="165" t="s">
        <v>123</v>
      </c>
      <c r="AU235" s="165" t="s">
        <v>81</v>
      </c>
      <c r="AV235" s="13" t="s">
        <v>79</v>
      </c>
      <c r="AW235" s="13" t="s">
        <v>28</v>
      </c>
      <c r="AX235" s="13" t="s">
        <v>71</v>
      </c>
      <c r="AY235" s="165" t="s">
        <v>114</v>
      </c>
    </row>
    <row r="236" spans="2:51" s="14" customFormat="1" ht="11.25">
      <c r="B236" s="171"/>
      <c r="D236" s="159" t="s">
        <v>123</v>
      </c>
      <c r="E236" s="172" t="s">
        <v>1</v>
      </c>
      <c r="F236" s="173" t="s">
        <v>229</v>
      </c>
      <c r="H236" s="174">
        <v>98.78</v>
      </c>
      <c r="I236" s="175"/>
      <c r="L236" s="171"/>
      <c r="M236" s="176"/>
      <c r="N236" s="177"/>
      <c r="O236" s="177"/>
      <c r="P236" s="177"/>
      <c r="Q236" s="177"/>
      <c r="R236" s="177"/>
      <c r="S236" s="177"/>
      <c r="T236" s="178"/>
      <c r="AT236" s="172" t="s">
        <v>123</v>
      </c>
      <c r="AU236" s="172" t="s">
        <v>81</v>
      </c>
      <c r="AV236" s="14" t="s">
        <v>81</v>
      </c>
      <c r="AW236" s="14" t="s">
        <v>28</v>
      </c>
      <c r="AX236" s="14" t="s">
        <v>71</v>
      </c>
      <c r="AY236" s="172" t="s">
        <v>114</v>
      </c>
    </row>
    <row r="237" spans="2:51" s="15" customFormat="1" ht="11.25">
      <c r="B237" s="179"/>
      <c r="D237" s="159" t="s">
        <v>123</v>
      </c>
      <c r="E237" s="180" t="s">
        <v>1</v>
      </c>
      <c r="F237" s="181" t="s">
        <v>130</v>
      </c>
      <c r="H237" s="182">
        <v>98.78</v>
      </c>
      <c r="I237" s="183"/>
      <c r="L237" s="179"/>
      <c r="M237" s="184"/>
      <c r="N237" s="185"/>
      <c r="O237" s="185"/>
      <c r="P237" s="185"/>
      <c r="Q237" s="185"/>
      <c r="R237" s="185"/>
      <c r="S237" s="185"/>
      <c r="T237" s="186"/>
      <c r="AT237" s="180" t="s">
        <v>123</v>
      </c>
      <c r="AU237" s="180" t="s">
        <v>81</v>
      </c>
      <c r="AV237" s="15" t="s">
        <v>121</v>
      </c>
      <c r="AW237" s="15" t="s">
        <v>28</v>
      </c>
      <c r="AX237" s="15" t="s">
        <v>79</v>
      </c>
      <c r="AY237" s="180" t="s">
        <v>114</v>
      </c>
    </row>
    <row r="238" spans="1:65" s="2" customFormat="1" ht="24.2" customHeight="1">
      <c r="A238" s="32"/>
      <c r="B238" s="144"/>
      <c r="C238" s="145" t="s">
        <v>178</v>
      </c>
      <c r="D238" s="145" t="s">
        <v>117</v>
      </c>
      <c r="E238" s="146" t="s">
        <v>230</v>
      </c>
      <c r="F238" s="147" t="s">
        <v>231</v>
      </c>
      <c r="G238" s="148" t="s">
        <v>226</v>
      </c>
      <c r="H238" s="149">
        <v>98.78</v>
      </c>
      <c r="I238" s="150"/>
      <c r="J238" s="151">
        <f>ROUND(I238*H238,2)</f>
        <v>0</v>
      </c>
      <c r="K238" s="152"/>
      <c r="L238" s="33"/>
      <c r="M238" s="153" t="s">
        <v>1</v>
      </c>
      <c r="N238" s="154" t="s">
        <v>36</v>
      </c>
      <c r="O238" s="58"/>
      <c r="P238" s="155">
        <f>O238*H238</f>
        <v>0</v>
      </c>
      <c r="Q238" s="155">
        <v>0</v>
      </c>
      <c r="R238" s="155">
        <f>Q238*H238</f>
        <v>0</v>
      </c>
      <c r="S238" s="155">
        <v>0</v>
      </c>
      <c r="T238" s="156">
        <f>S238*H238</f>
        <v>0</v>
      </c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R238" s="157" t="s">
        <v>121</v>
      </c>
      <c r="AT238" s="157" t="s">
        <v>117</v>
      </c>
      <c r="AU238" s="157" t="s">
        <v>81</v>
      </c>
      <c r="AY238" s="17" t="s">
        <v>114</v>
      </c>
      <c r="BE238" s="158">
        <f>IF(N238="základní",J238,0)</f>
        <v>0</v>
      </c>
      <c r="BF238" s="158">
        <f>IF(N238="snížená",J238,0)</f>
        <v>0</v>
      </c>
      <c r="BG238" s="158">
        <f>IF(N238="zákl. přenesená",J238,0)</f>
        <v>0</v>
      </c>
      <c r="BH238" s="158">
        <f>IF(N238="sníž. přenesená",J238,0)</f>
        <v>0</v>
      </c>
      <c r="BI238" s="158">
        <f>IF(N238="nulová",J238,0)</f>
        <v>0</v>
      </c>
      <c r="BJ238" s="17" t="s">
        <v>79</v>
      </c>
      <c r="BK238" s="158">
        <f>ROUND(I238*H238,2)</f>
        <v>0</v>
      </c>
      <c r="BL238" s="17" t="s">
        <v>121</v>
      </c>
      <c r="BM238" s="157" t="s">
        <v>232</v>
      </c>
    </row>
    <row r="239" spans="1:47" s="2" customFormat="1" ht="11.25">
      <c r="A239" s="32"/>
      <c r="B239" s="33"/>
      <c r="C239" s="32"/>
      <c r="D239" s="159" t="s">
        <v>122</v>
      </c>
      <c r="E239" s="32"/>
      <c r="F239" s="160" t="s">
        <v>231</v>
      </c>
      <c r="G239" s="32"/>
      <c r="H239" s="32"/>
      <c r="I239" s="161"/>
      <c r="J239" s="32"/>
      <c r="K239" s="32"/>
      <c r="L239" s="33"/>
      <c r="M239" s="162"/>
      <c r="N239" s="163"/>
      <c r="O239" s="58"/>
      <c r="P239" s="58"/>
      <c r="Q239" s="58"/>
      <c r="R239" s="58"/>
      <c r="S239" s="58"/>
      <c r="T239" s="59"/>
      <c r="U239" s="32"/>
      <c r="V239" s="32"/>
      <c r="W239" s="32"/>
      <c r="X239" s="32"/>
      <c r="Y239" s="32"/>
      <c r="Z239" s="32"/>
      <c r="AA239" s="32"/>
      <c r="AB239" s="32"/>
      <c r="AC239" s="32"/>
      <c r="AD239" s="32"/>
      <c r="AE239" s="32"/>
      <c r="AT239" s="17" t="s">
        <v>122</v>
      </c>
      <c r="AU239" s="17" t="s">
        <v>81</v>
      </c>
    </row>
    <row r="240" spans="2:51" s="13" customFormat="1" ht="11.25">
      <c r="B240" s="164"/>
      <c r="D240" s="159" t="s">
        <v>123</v>
      </c>
      <c r="E240" s="165" t="s">
        <v>1</v>
      </c>
      <c r="F240" s="166" t="s">
        <v>233</v>
      </c>
      <c r="H240" s="165" t="s">
        <v>1</v>
      </c>
      <c r="I240" s="167"/>
      <c r="L240" s="164"/>
      <c r="M240" s="168"/>
      <c r="N240" s="169"/>
      <c r="O240" s="169"/>
      <c r="P240" s="169"/>
      <c r="Q240" s="169"/>
      <c r="R240" s="169"/>
      <c r="S240" s="169"/>
      <c r="T240" s="170"/>
      <c r="AT240" s="165" t="s">
        <v>123</v>
      </c>
      <c r="AU240" s="165" t="s">
        <v>81</v>
      </c>
      <c r="AV240" s="13" t="s">
        <v>79</v>
      </c>
      <c r="AW240" s="13" t="s">
        <v>28</v>
      </c>
      <c r="AX240" s="13" t="s">
        <v>71</v>
      </c>
      <c r="AY240" s="165" t="s">
        <v>114</v>
      </c>
    </row>
    <row r="241" spans="2:51" s="14" customFormat="1" ht="11.25">
      <c r="B241" s="171"/>
      <c r="D241" s="159" t="s">
        <v>123</v>
      </c>
      <c r="E241" s="172" t="s">
        <v>1</v>
      </c>
      <c r="F241" s="173" t="s">
        <v>229</v>
      </c>
      <c r="H241" s="174">
        <v>98.78</v>
      </c>
      <c r="I241" s="175"/>
      <c r="L241" s="171"/>
      <c r="M241" s="176"/>
      <c r="N241" s="177"/>
      <c r="O241" s="177"/>
      <c r="P241" s="177"/>
      <c r="Q241" s="177"/>
      <c r="R241" s="177"/>
      <c r="S241" s="177"/>
      <c r="T241" s="178"/>
      <c r="AT241" s="172" t="s">
        <v>123</v>
      </c>
      <c r="AU241" s="172" t="s">
        <v>81</v>
      </c>
      <c r="AV241" s="14" t="s">
        <v>81</v>
      </c>
      <c r="AW241" s="14" t="s">
        <v>28</v>
      </c>
      <c r="AX241" s="14" t="s">
        <v>71</v>
      </c>
      <c r="AY241" s="172" t="s">
        <v>114</v>
      </c>
    </row>
    <row r="242" spans="2:51" s="15" customFormat="1" ht="11.25">
      <c r="B242" s="179"/>
      <c r="D242" s="159" t="s">
        <v>123</v>
      </c>
      <c r="E242" s="180" t="s">
        <v>1</v>
      </c>
      <c r="F242" s="181" t="s">
        <v>130</v>
      </c>
      <c r="H242" s="182">
        <v>98.78</v>
      </c>
      <c r="I242" s="183"/>
      <c r="L242" s="179"/>
      <c r="M242" s="184"/>
      <c r="N242" s="185"/>
      <c r="O242" s="185"/>
      <c r="P242" s="185"/>
      <c r="Q242" s="185"/>
      <c r="R242" s="185"/>
      <c r="S242" s="185"/>
      <c r="T242" s="186"/>
      <c r="AT242" s="180" t="s">
        <v>123</v>
      </c>
      <c r="AU242" s="180" t="s">
        <v>81</v>
      </c>
      <c r="AV242" s="15" t="s">
        <v>121</v>
      </c>
      <c r="AW242" s="15" t="s">
        <v>28</v>
      </c>
      <c r="AX242" s="15" t="s">
        <v>79</v>
      </c>
      <c r="AY242" s="180" t="s">
        <v>114</v>
      </c>
    </row>
    <row r="243" spans="1:65" s="2" customFormat="1" ht="33" customHeight="1">
      <c r="A243" s="32"/>
      <c r="B243" s="144"/>
      <c r="C243" s="145" t="s">
        <v>234</v>
      </c>
      <c r="D243" s="145" t="s">
        <v>117</v>
      </c>
      <c r="E243" s="146" t="s">
        <v>235</v>
      </c>
      <c r="F243" s="147" t="s">
        <v>236</v>
      </c>
      <c r="G243" s="148" t="s">
        <v>133</v>
      </c>
      <c r="H243" s="149">
        <v>1</v>
      </c>
      <c r="I243" s="150"/>
      <c r="J243" s="151">
        <f>ROUND(I243*H243,2)</f>
        <v>0</v>
      </c>
      <c r="K243" s="152"/>
      <c r="L243" s="33"/>
      <c r="M243" s="153" t="s">
        <v>1</v>
      </c>
      <c r="N243" s="154" t="s">
        <v>36</v>
      </c>
      <c r="O243" s="58"/>
      <c r="P243" s="155">
        <f>O243*H243</f>
        <v>0</v>
      </c>
      <c r="Q243" s="155">
        <v>0</v>
      </c>
      <c r="R243" s="155">
        <f>Q243*H243</f>
        <v>0</v>
      </c>
      <c r="S243" s="155">
        <v>0</v>
      </c>
      <c r="T243" s="156">
        <f>S243*H243</f>
        <v>0</v>
      </c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R243" s="157" t="s">
        <v>121</v>
      </c>
      <c r="AT243" s="157" t="s">
        <v>117</v>
      </c>
      <c r="AU243" s="157" t="s">
        <v>81</v>
      </c>
      <c r="AY243" s="17" t="s">
        <v>114</v>
      </c>
      <c r="BE243" s="158">
        <f>IF(N243="základní",J243,0)</f>
        <v>0</v>
      </c>
      <c r="BF243" s="158">
        <f>IF(N243="snížená",J243,0)</f>
        <v>0</v>
      </c>
      <c r="BG243" s="158">
        <f>IF(N243="zákl. přenesená",J243,0)</f>
        <v>0</v>
      </c>
      <c r="BH243" s="158">
        <f>IF(N243="sníž. přenesená",J243,0)</f>
        <v>0</v>
      </c>
      <c r="BI243" s="158">
        <f>IF(N243="nulová",J243,0)</f>
        <v>0</v>
      </c>
      <c r="BJ243" s="17" t="s">
        <v>79</v>
      </c>
      <c r="BK243" s="158">
        <f>ROUND(I243*H243,2)</f>
        <v>0</v>
      </c>
      <c r="BL243" s="17" t="s">
        <v>121</v>
      </c>
      <c r="BM243" s="157" t="s">
        <v>237</v>
      </c>
    </row>
    <row r="244" spans="1:47" s="2" customFormat="1" ht="19.5">
      <c r="A244" s="32"/>
      <c r="B244" s="33"/>
      <c r="C244" s="32"/>
      <c r="D244" s="159" t="s">
        <v>122</v>
      </c>
      <c r="E244" s="32"/>
      <c r="F244" s="160" t="s">
        <v>236</v>
      </c>
      <c r="G244" s="32"/>
      <c r="H244" s="32"/>
      <c r="I244" s="161"/>
      <c r="J244" s="32"/>
      <c r="K244" s="32"/>
      <c r="L244" s="33"/>
      <c r="M244" s="162"/>
      <c r="N244" s="163"/>
      <c r="O244" s="58"/>
      <c r="P244" s="58"/>
      <c r="Q244" s="58"/>
      <c r="R244" s="58"/>
      <c r="S244" s="58"/>
      <c r="T244" s="59"/>
      <c r="U244" s="32"/>
      <c r="V244" s="32"/>
      <c r="W244" s="32"/>
      <c r="X244" s="32"/>
      <c r="Y244" s="32"/>
      <c r="Z244" s="32"/>
      <c r="AA244" s="32"/>
      <c r="AB244" s="32"/>
      <c r="AC244" s="32"/>
      <c r="AD244" s="32"/>
      <c r="AE244" s="32"/>
      <c r="AT244" s="17" t="s">
        <v>122</v>
      </c>
      <c r="AU244" s="17" t="s">
        <v>81</v>
      </c>
    </row>
    <row r="245" spans="2:51" s="14" customFormat="1" ht="11.25">
      <c r="B245" s="171"/>
      <c r="D245" s="159" t="s">
        <v>123</v>
      </c>
      <c r="E245" s="172" t="s">
        <v>1</v>
      </c>
      <c r="F245" s="173" t="s">
        <v>79</v>
      </c>
      <c r="H245" s="174">
        <v>1</v>
      </c>
      <c r="I245" s="175"/>
      <c r="L245" s="171"/>
      <c r="M245" s="176"/>
      <c r="N245" s="177"/>
      <c r="O245" s="177"/>
      <c r="P245" s="177"/>
      <c r="Q245" s="177"/>
      <c r="R245" s="177"/>
      <c r="S245" s="177"/>
      <c r="T245" s="178"/>
      <c r="AT245" s="172" t="s">
        <v>123</v>
      </c>
      <c r="AU245" s="172" t="s">
        <v>81</v>
      </c>
      <c r="AV245" s="14" t="s">
        <v>81</v>
      </c>
      <c r="AW245" s="14" t="s">
        <v>28</v>
      </c>
      <c r="AX245" s="14" t="s">
        <v>71</v>
      </c>
      <c r="AY245" s="172" t="s">
        <v>114</v>
      </c>
    </row>
    <row r="246" spans="2:51" s="15" customFormat="1" ht="11.25">
      <c r="B246" s="179"/>
      <c r="D246" s="159" t="s">
        <v>123</v>
      </c>
      <c r="E246" s="180" t="s">
        <v>1</v>
      </c>
      <c r="F246" s="181" t="s">
        <v>130</v>
      </c>
      <c r="H246" s="182">
        <v>1</v>
      </c>
      <c r="I246" s="183"/>
      <c r="L246" s="179"/>
      <c r="M246" s="184"/>
      <c r="N246" s="185"/>
      <c r="O246" s="185"/>
      <c r="P246" s="185"/>
      <c r="Q246" s="185"/>
      <c r="R246" s="185"/>
      <c r="S246" s="185"/>
      <c r="T246" s="186"/>
      <c r="AT246" s="180" t="s">
        <v>123</v>
      </c>
      <c r="AU246" s="180" t="s">
        <v>81</v>
      </c>
      <c r="AV246" s="15" t="s">
        <v>121</v>
      </c>
      <c r="AW246" s="15" t="s">
        <v>28</v>
      </c>
      <c r="AX246" s="15" t="s">
        <v>79</v>
      </c>
      <c r="AY246" s="180" t="s">
        <v>114</v>
      </c>
    </row>
    <row r="247" spans="1:65" s="2" customFormat="1" ht="66.75" customHeight="1">
      <c r="A247" s="32"/>
      <c r="B247" s="144"/>
      <c r="C247" s="145" t="s">
        <v>188</v>
      </c>
      <c r="D247" s="145" t="s">
        <v>117</v>
      </c>
      <c r="E247" s="146" t="s">
        <v>238</v>
      </c>
      <c r="F247" s="147" t="s">
        <v>239</v>
      </c>
      <c r="G247" s="148" t="s">
        <v>226</v>
      </c>
      <c r="H247" s="149">
        <v>206.935</v>
      </c>
      <c r="I247" s="150"/>
      <c r="J247" s="151">
        <f>ROUND(I247*H247,2)</f>
        <v>0</v>
      </c>
      <c r="K247" s="152"/>
      <c r="L247" s="33"/>
      <c r="M247" s="153" t="s">
        <v>1</v>
      </c>
      <c r="N247" s="154" t="s">
        <v>36</v>
      </c>
      <c r="O247" s="58"/>
      <c r="P247" s="155">
        <f>O247*H247</f>
        <v>0</v>
      </c>
      <c r="Q247" s="155">
        <v>0</v>
      </c>
      <c r="R247" s="155">
        <f>Q247*H247</f>
        <v>0</v>
      </c>
      <c r="S247" s="155">
        <v>0</v>
      </c>
      <c r="T247" s="156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57" t="s">
        <v>121</v>
      </c>
      <c r="AT247" s="157" t="s">
        <v>117</v>
      </c>
      <c r="AU247" s="157" t="s">
        <v>81</v>
      </c>
      <c r="AY247" s="17" t="s">
        <v>114</v>
      </c>
      <c r="BE247" s="158">
        <f>IF(N247="základní",J247,0)</f>
        <v>0</v>
      </c>
      <c r="BF247" s="158">
        <f>IF(N247="snížená",J247,0)</f>
        <v>0</v>
      </c>
      <c r="BG247" s="158">
        <f>IF(N247="zákl. přenesená",J247,0)</f>
        <v>0</v>
      </c>
      <c r="BH247" s="158">
        <f>IF(N247="sníž. přenesená",J247,0)</f>
        <v>0</v>
      </c>
      <c r="BI247" s="158">
        <f>IF(N247="nulová",J247,0)</f>
        <v>0</v>
      </c>
      <c r="BJ247" s="17" t="s">
        <v>79</v>
      </c>
      <c r="BK247" s="158">
        <f>ROUND(I247*H247,2)</f>
        <v>0</v>
      </c>
      <c r="BL247" s="17" t="s">
        <v>121</v>
      </c>
      <c r="BM247" s="157" t="s">
        <v>240</v>
      </c>
    </row>
    <row r="248" spans="1:47" s="2" customFormat="1" ht="39">
      <c r="A248" s="32"/>
      <c r="B248" s="33"/>
      <c r="C248" s="32"/>
      <c r="D248" s="159" t="s">
        <v>122</v>
      </c>
      <c r="E248" s="32"/>
      <c r="F248" s="160" t="s">
        <v>239</v>
      </c>
      <c r="G248" s="32"/>
      <c r="H248" s="32"/>
      <c r="I248" s="161"/>
      <c r="J248" s="32"/>
      <c r="K248" s="32"/>
      <c r="L248" s="33"/>
      <c r="M248" s="162"/>
      <c r="N248" s="163"/>
      <c r="O248" s="58"/>
      <c r="P248" s="58"/>
      <c r="Q248" s="58"/>
      <c r="R248" s="58"/>
      <c r="S248" s="58"/>
      <c r="T248" s="59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T248" s="17" t="s">
        <v>122</v>
      </c>
      <c r="AU248" s="17" t="s">
        <v>81</v>
      </c>
    </row>
    <row r="249" spans="2:51" s="14" customFormat="1" ht="11.25">
      <c r="B249" s="171"/>
      <c r="D249" s="159" t="s">
        <v>123</v>
      </c>
      <c r="E249" s="172" t="s">
        <v>1</v>
      </c>
      <c r="F249" s="173" t="s">
        <v>229</v>
      </c>
      <c r="H249" s="174">
        <v>98.78</v>
      </c>
      <c r="I249" s="175"/>
      <c r="L249" s="171"/>
      <c r="M249" s="176"/>
      <c r="N249" s="177"/>
      <c r="O249" s="177"/>
      <c r="P249" s="177"/>
      <c r="Q249" s="177"/>
      <c r="R249" s="177"/>
      <c r="S249" s="177"/>
      <c r="T249" s="178"/>
      <c r="AT249" s="172" t="s">
        <v>123</v>
      </c>
      <c r="AU249" s="172" t="s">
        <v>81</v>
      </c>
      <c r="AV249" s="14" t="s">
        <v>81</v>
      </c>
      <c r="AW249" s="14" t="s">
        <v>28</v>
      </c>
      <c r="AX249" s="14" t="s">
        <v>71</v>
      </c>
      <c r="AY249" s="172" t="s">
        <v>114</v>
      </c>
    </row>
    <row r="250" spans="2:51" s="14" customFormat="1" ht="11.25">
      <c r="B250" s="171"/>
      <c r="D250" s="159" t="s">
        <v>123</v>
      </c>
      <c r="E250" s="172" t="s">
        <v>1</v>
      </c>
      <c r="F250" s="173" t="s">
        <v>229</v>
      </c>
      <c r="H250" s="174">
        <v>98.78</v>
      </c>
      <c r="I250" s="175"/>
      <c r="L250" s="171"/>
      <c r="M250" s="176"/>
      <c r="N250" s="177"/>
      <c r="O250" s="177"/>
      <c r="P250" s="177"/>
      <c r="Q250" s="177"/>
      <c r="R250" s="177"/>
      <c r="S250" s="177"/>
      <c r="T250" s="178"/>
      <c r="AT250" s="172" t="s">
        <v>123</v>
      </c>
      <c r="AU250" s="172" t="s">
        <v>81</v>
      </c>
      <c r="AV250" s="14" t="s">
        <v>81</v>
      </c>
      <c r="AW250" s="14" t="s">
        <v>28</v>
      </c>
      <c r="AX250" s="14" t="s">
        <v>71</v>
      </c>
      <c r="AY250" s="172" t="s">
        <v>114</v>
      </c>
    </row>
    <row r="251" spans="2:51" s="14" customFormat="1" ht="11.25">
      <c r="B251" s="171"/>
      <c r="D251" s="159" t="s">
        <v>123</v>
      </c>
      <c r="E251" s="172" t="s">
        <v>1</v>
      </c>
      <c r="F251" s="173" t="s">
        <v>241</v>
      </c>
      <c r="H251" s="174">
        <v>0.339</v>
      </c>
      <c r="I251" s="175"/>
      <c r="L251" s="171"/>
      <c r="M251" s="176"/>
      <c r="N251" s="177"/>
      <c r="O251" s="177"/>
      <c r="P251" s="177"/>
      <c r="Q251" s="177"/>
      <c r="R251" s="177"/>
      <c r="S251" s="177"/>
      <c r="T251" s="178"/>
      <c r="AT251" s="172" t="s">
        <v>123</v>
      </c>
      <c r="AU251" s="172" t="s">
        <v>81</v>
      </c>
      <c r="AV251" s="14" t="s">
        <v>81</v>
      </c>
      <c r="AW251" s="14" t="s">
        <v>28</v>
      </c>
      <c r="AX251" s="14" t="s">
        <v>71</v>
      </c>
      <c r="AY251" s="172" t="s">
        <v>114</v>
      </c>
    </row>
    <row r="252" spans="2:51" s="14" customFormat="1" ht="11.25">
      <c r="B252" s="171"/>
      <c r="D252" s="159" t="s">
        <v>123</v>
      </c>
      <c r="E252" s="172" t="s">
        <v>1</v>
      </c>
      <c r="F252" s="173" t="s">
        <v>242</v>
      </c>
      <c r="H252" s="174">
        <v>9.036</v>
      </c>
      <c r="I252" s="175"/>
      <c r="L252" s="171"/>
      <c r="M252" s="176"/>
      <c r="N252" s="177"/>
      <c r="O252" s="177"/>
      <c r="P252" s="177"/>
      <c r="Q252" s="177"/>
      <c r="R252" s="177"/>
      <c r="S252" s="177"/>
      <c r="T252" s="178"/>
      <c r="AT252" s="172" t="s">
        <v>123</v>
      </c>
      <c r="AU252" s="172" t="s">
        <v>81</v>
      </c>
      <c r="AV252" s="14" t="s">
        <v>81</v>
      </c>
      <c r="AW252" s="14" t="s">
        <v>28</v>
      </c>
      <c r="AX252" s="14" t="s">
        <v>71</v>
      </c>
      <c r="AY252" s="172" t="s">
        <v>114</v>
      </c>
    </row>
    <row r="253" spans="2:51" s="15" customFormat="1" ht="11.25">
      <c r="B253" s="179"/>
      <c r="D253" s="159" t="s">
        <v>123</v>
      </c>
      <c r="E253" s="180" t="s">
        <v>1</v>
      </c>
      <c r="F253" s="181" t="s">
        <v>130</v>
      </c>
      <c r="H253" s="182">
        <v>206.935</v>
      </c>
      <c r="I253" s="183"/>
      <c r="L253" s="179"/>
      <c r="M253" s="184"/>
      <c r="N253" s="185"/>
      <c r="O253" s="185"/>
      <c r="P253" s="185"/>
      <c r="Q253" s="185"/>
      <c r="R253" s="185"/>
      <c r="S253" s="185"/>
      <c r="T253" s="186"/>
      <c r="AT253" s="180" t="s">
        <v>123</v>
      </c>
      <c r="AU253" s="180" t="s">
        <v>81</v>
      </c>
      <c r="AV253" s="15" t="s">
        <v>121</v>
      </c>
      <c r="AW253" s="15" t="s">
        <v>28</v>
      </c>
      <c r="AX253" s="15" t="s">
        <v>79</v>
      </c>
      <c r="AY253" s="180" t="s">
        <v>114</v>
      </c>
    </row>
    <row r="254" spans="1:65" s="2" customFormat="1" ht="66.75" customHeight="1">
      <c r="A254" s="32"/>
      <c r="B254" s="144"/>
      <c r="C254" s="145" t="s">
        <v>243</v>
      </c>
      <c r="D254" s="145" t="s">
        <v>117</v>
      </c>
      <c r="E254" s="146" t="s">
        <v>244</v>
      </c>
      <c r="F254" s="147" t="s">
        <v>245</v>
      </c>
      <c r="G254" s="148" t="s">
        <v>226</v>
      </c>
      <c r="H254" s="149">
        <v>10.717</v>
      </c>
      <c r="I254" s="150"/>
      <c r="J254" s="151">
        <f>ROUND(I254*H254,2)</f>
        <v>0</v>
      </c>
      <c r="K254" s="152"/>
      <c r="L254" s="33"/>
      <c r="M254" s="153" t="s">
        <v>1</v>
      </c>
      <c r="N254" s="154" t="s">
        <v>36</v>
      </c>
      <c r="O254" s="58"/>
      <c r="P254" s="155">
        <f>O254*H254</f>
        <v>0</v>
      </c>
      <c r="Q254" s="155">
        <v>0</v>
      </c>
      <c r="R254" s="155">
        <f>Q254*H254</f>
        <v>0</v>
      </c>
      <c r="S254" s="155">
        <v>0</v>
      </c>
      <c r="T254" s="156">
        <f>S254*H254</f>
        <v>0</v>
      </c>
      <c r="U254" s="32"/>
      <c r="V254" s="32"/>
      <c r="W254" s="32"/>
      <c r="X254" s="32"/>
      <c r="Y254" s="32"/>
      <c r="Z254" s="32"/>
      <c r="AA254" s="32"/>
      <c r="AB254" s="32"/>
      <c r="AC254" s="32"/>
      <c r="AD254" s="32"/>
      <c r="AE254" s="32"/>
      <c r="AR254" s="157" t="s">
        <v>121</v>
      </c>
      <c r="AT254" s="157" t="s">
        <v>117</v>
      </c>
      <c r="AU254" s="157" t="s">
        <v>81</v>
      </c>
      <c r="AY254" s="17" t="s">
        <v>114</v>
      </c>
      <c r="BE254" s="158">
        <f>IF(N254="základní",J254,0)</f>
        <v>0</v>
      </c>
      <c r="BF254" s="158">
        <f>IF(N254="snížená",J254,0)</f>
        <v>0</v>
      </c>
      <c r="BG254" s="158">
        <f>IF(N254="zákl. přenesená",J254,0)</f>
        <v>0</v>
      </c>
      <c r="BH254" s="158">
        <f>IF(N254="sníž. přenesená",J254,0)</f>
        <v>0</v>
      </c>
      <c r="BI254" s="158">
        <f>IF(N254="nulová",J254,0)</f>
        <v>0</v>
      </c>
      <c r="BJ254" s="17" t="s">
        <v>79</v>
      </c>
      <c r="BK254" s="158">
        <f>ROUND(I254*H254,2)</f>
        <v>0</v>
      </c>
      <c r="BL254" s="17" t="s">
        <v>121</v>
      </c>
      <c r="BM254" s="157" t="s">
        <v>246</v>
      </c>
    </row>
    <row r="255" spans="1:47" s="2" customFormat="1" ht="39">
      <c r="A255" s="32"/>
      <c r="B255" s="33"/>
      <c r="C255" s="32"/>
      <c r="D255" s="159" t="s">
        <v>122</v>
      </c>
      <c r="E255" s="32"/>
      <c r="F255" s="160" t="s">
        <v>245</v>
      </c>
      <c r="G255" s="32"/>
      <c r="H255" s="32"/>
      <c r="I255" s="161"/>
      <c r="J255" s="32"/>
      <c r="K255" s="32"/>
      <c r="L255" s="33"/>
      <c r="M255" s="162"/>
      <c r="N255" s="163"/>
      <c r="O255" s="58"/>
      <c r="P255" s="58"/>
      <c r="Q255" s="58"/>
      <c r="R255" s="58"/>
      <c r="S255" s="58"/>
      <c r="T255" s="59"/>
      <c r="U255" s="32"/>
      <c r="V255" s="32"/>
      <c r="W255" s="32"/>
      <c r="X255" s="32"/>
      <c r="Y255" s="32"/>
      <c r="Z255" s="32"/>
      <c r="AA255" s="32"/>
      <c r="AB255" s="32"/>
      <c r="AC255" s="32"/>
      <c r="AD255" s="32"/>
      <c r="AE255" s="32"/>
      <c r="AT255" s="17" t="s">
        <v>122</v>
      </c>
      <c r="AU255" s="17" t="s">
        <v>81</v>
      </c>
    </row>
    <row r="256" spans="2:51" s="14" customFormat="1" ht="11.25">
      <c r="B256" s="171"/>
      <c r="D256" s="159" t="s">
        <v>123</v>
      </c>
      <c r="E256" s="172" t="s">
        <v>1</v>
      </c>
      <c r="F256" s="173" t="s">
        <v>241</v>
      </c>
      <c r="H256" s="174">
        <v>0.339</v>
      </c>
      <c r="I256" s="175"/>
      <c r="L256" s="171"/>
      <c r="M256" s="176"/>
      <c r="N256" s="177"/>
      <c r="O256" s="177"/>
      <c r="P256" s="177"/>
      <c r="Q256" s="177"/>
      <c r="R256" s="177"/>
      <c r="S256" s="177"/>
      <c r="T256" s="178"/>
      <c r="AT256" s="172" t="s">
        <v>123</v>
      </c>
      <c r="AU256" s="172" t="s">
        <v>81</v>
      </c>
      <c r="AV256" s="14" t="s">
        <v>81</v>
      </c>
      <c r="AW256" s="14" t="s">
        <v>28</v>
      </c>
      <c r="AX256" s="14" t="s">
        <v>71</v>
      </c>
      <c r="AY256" s="172" t="s">
        <v>114</v>
      </c>
    </row>
    <row r="257" spans="2:51" s="14" customFormat="1" ht="11.25">
      <c r="B257" s="171"/>
      <c r="D257" s="159" t="s">
        <v>123</v>
      </c>
      <c r="E257" s="172" t="s">
        <v>1</v>
      </c>
      <c r="F257" s="173" t="s">
        <v>247</v>
      </c>
      <c r="H257" s="174">
        <v>0.671</v>
      </c>
      <c r="I257" s="175"/>
      <c r="L257" s="171"/>
      <c r="M257" s="176"/>
      <c r="N257" s="177"/>
      <c r="O257" s="177"/>
      <c r="P257" s="177"/>
      <c r="Q257" s="177"/>
      <c r="R257" s="177"/>
      <c r="S257" s="177"/>
      <c r="T257" s="178"/>
      <c r="AT257" s="172" t="s">
        <v>123</v>
      </c>
      <c r="AU257" s="172" t="s">
        <v>81</v>
      </c>
      <c r="AV257" s="14" t="s">
        <v>81</v>
      </c>
      <c r="AW257" s="14" t="s">
        <v>28</v>
      </c>
      <c r="AX257" s="14" t="s">
        <v>71</v>
      </c>
      <c r="AY257" s="172" t="s">
        <v>114</v>
      </c>
    </row>
    <row r="258" spans="2:51" s="14" customFormat="1" ht="11.25">
      <c r="B258" s="171"/>
      <c r="D258" s="159" t="s">
        <v>123</v>
      </c>
      <c r="E258" s="172" t="s">
        <v>1</v>
      </c>
      <c r="F258" s="173" t="s">
        <v>247</v>
      </c>
      <c r="H258" s="174">
        <v>0.671</v>
      </c>
      <c r="I258" s="175"/>
      <c r="L258" s="171"/>
      <c r="M258" s="176"/>
      <c r="N258" s="177"/>
      <c r="O258" s="177"/>
      <c r="P258" s="177"/>
      <c r="Q258" s="177"/>
      <c r="R258" s="177"/>
      <c r="S258" s="177"/>
      <c r="T258" s="178"/>
      <c r="AT258" s="172" t="s">
        <v>123</v>
      </c>
      <c r="AU258" s="172" t="s">
        <v>81</v>
      </c>
      <c r="AV258" s="14" t="s">
        <v>81</v>
      </c>
      <c r="AW258" s="14" t="s">
        <v>28</v>
      </c>
      <c r="AX258" s="14" t="s">
        <v>71</v>
      </c>
      <c r="AY258" s="172" t="s">
        <v>114</v>
      </c>
    </row>
    <row r="259" spans="2:51" s="14" customFormat="1" ht="11.25">
      <c r="B259" s="171"/>
      <c r="D259" s="159" t="s">
        <v>123</v>
      </c>
      <c r="E259" s="172" t="s">
        <v>1</v>
      </c>
      <c r="F259" s="173" t="s">
        <v>242</v>
      </c>
      <c r="H259" s="174">
        <v>9.036</v>
      </c>
      <c r="I259" s="175"/>
      <c r="L259" s="171"/>
      <c r="M259" s="176"/>
      <c r="N259" s="177"/>
      <c r="O259" s="177"/>
      <c r="P259" s="177"/>
      <c r="Q259" s="177"/>
      <c r="R259" s="177"/>
      <c r="S259" s="177"/>
      <c r="T259" s="178"/>
      <c r="AT259" s="172" t="s">
        <v>123</v>
      </c>
      <c r="AU259" s="172" t="s">
        <v>81</v>
      </c>
      <c r="AV259" s="14" t="s">
        <v>81</v>
      </c>
      <c r="AW259" s="14" t="s">
        <v>28</v>
      </c>
      <c r="AX259" s="14" t="s">
        <v>71</v>
      </c>
      <c r="AY259" s="172" t="s">
        <v>114</v>
      </c>
    </row>
    <row r="260" spans="2:51" s="15" customFormat="1" ht="11.25">
      <c r="B260" s="179"/>
      <c r="D260" s="159" t="s">
        <v>123</v>
      </c>
      <c r="E260" s="180" t="s">
        <v>1</v>
      </c>
      <c r="F260" s="181" t="s">
        <v>130</v>
      </c>
      <c r="H260" s="182">
        <v>10.717</v>
      </c>
      <c r="I260" s="183"/>
      <c r="L260" s="179"/>
      <c r="M260" s="184"/>
      <c r="N260" s="185"/>
      <c r="O260" s="185"/>
      <c r="P260" s="185"/>
      <c r="Q260" s="185"/>
      <c r="R260" s="185"/>
      <c r="S260" s="185"/>
      <c r="T260" s="186"/>
      <c r="AT260" s="180" t="s">
        <v>123</v>
      </c>
      <c r="AU260" s="180" t="s">
        <v>81</v>
      </c>
      <c r="AV260" s="15" t="s">
        <v>121</v>
      </c>
      <c r="AW260" s="15" t="s">
        <v>28</v>
      </c>
      <c r="AX260" s="15" t="s">
        <v>79</v>
      </c>
      <c r="AY260" s="180" t="s">
        <v>114</v>
      </c>
    </row>
    <row r="261" spans="1:65" s="2" customFormat="1" ht="16.5" customHeight="1">
      <c r="A261" s="32"/>
      <c r="B261" s="144"/>
      <c r="C261" s="145" t="s">
        <v>195</v>
      </c>
      <c r="D261" s="145" t="s">
        <v>117</v>
      </c>
      <c r="E261" s="146" t="s">
        <v>248</v>
      </c>
      <c r="F261" s="147" t="s">
        <v>249</v>
      </c>
      <c r="G261" s="148" t="s">
        <v>226</v>
      </c>
      <c r="H261" s="149">
        <v>0.671</v>
      </c>
      <c r="I261" s="150"/>
      <c r="J261" s="151">
        <f>ROUND(I261*H261,2)</f>
        <v>0</v>
      </c>
      <c r="K261" s="152"/>
      <c r="L261" s="33"/>
      <c r="M261" s="153" t="s">
        <v>1</v>
      </c>
      <c r="N261" s="154" t="s">
        <v>36</v>
      </c>
      <c r="O261" s="58"/>
      <c r="P261" s="155">
        <f>O261*H261</f>
        <v>0</v>
      </c>
      <c r="Q261" s="155">
        <v>0</v>
      </c>
      <c r="R261" s="155">
        <f>Q261*H261</f>
        <v>0</v>
      </c>
      <c r="S261" s="155">
        <v>0</v>
      </c>
      <c r="T261" s="156">
        <f>S261*H261</f>
        <v>0</v>
      </c>
      <c r="U261" s="32"/>
      <c r="V261" s="32"/>
      <c r="W261" s="32"/>
      <c r="X261" s="32"/>
      <c r="Y261" s="32"/>
      <c r="Z261" s="32"/>
      <c r="AA261" s="32"/>
      <c r="AB261" s="32"/>
      <c r="AC261" s="32"/>
      <c r="AD261" s="32"/>
      <c r="AE261" s="32"/>
      <c r="AR261" s="157" t="s">
        <v>121</v>
      </c>
      <c r="AT261" s="157" t="s">
        <v>117</v>
      </c>
      <c r="AU261" s="157" t="s">
        <v>81</v>
      </c>
      <c r="AY261" s="17" t="s">
        <v>114</v>
      </c>
      <c r="BE261" s="158">
        <f>IF(N261="základní",J261,0)</f>
        <v>0</v>
      </c>
      <c r="BF261" s="158">
        <f>IF(N261="snížená",J261,0)</f>
        <v>0</v>
      </c>
      <c r="BG261" s="158">
        <f>IF(N261="zákl. přenesená",J261,0)</f>
        <v>0</v>
      </c>
      <c r="BH261" s="158">
        <f>IF(N261="sníž. přenesená",J261,0)</f>
        <v>0</v>
      </c>
      <c r="BI261" s="158">
        <f>IF(N261="nulová",J261,0)</f>
        <v>0</v>
      </c>
      <c r="BJ261" s="17" t="s">
        <v>79</v>
      </c>
      <c r="BK261" s="158">
        <f>ROUND(I261*H261,2)</f>
        <v>0</v>
      </c>
      <c r="BL261" s="17" t="s">
        <v>121</v>
      </c>
      <c r="BM261" s="157" t="s">
        <v>250</v>
      </c>
    </row>
    <row r="262" spans="1:47" s="2" customFormat="1" ht="11.25">
      <c r="A262" s="32"/>
      <c r="B262" s="33"/>
      <c r="C262" s="32"/>
      <c r="D262" s="159" t="s">
        <v>122</v>
      </c>
      <c r="E262" s="32"/>
      <c r="F262" s="160" t="s">
        <v>249</v>
      </c>
      <c r="G262" s="32"/>
      <c r="H262" s="32"/>
      <c r="I262" s="161"/>
      <c r="J262" s="32"/>
      <c r="K262" s="32"/>
      <c r="L262" s="33"/>
      <c r="M262" s="162"/>
      <c r="N262" s="163"/>
      <c r="O262" s="58"/>
      <c r="P262" s="58"/>
      <c r="Q262" s="58"/>
      <c r="R262" s="58"/>
      <c r="S262" s="58"/>
      <c r="T262" s="59"/>
      <c r="U262" s="32"/>
      <c r="V262" s="32"/>
      <c r="W262" s="32"/>
      <c r="X262" s="32"/>
      <c r="Y262" s="32"/>
      <c r="Z262" s="32"/>
      <c r="AA262" s="32"/>
      <c r="AB262" s="32"/>
      <c r="AC262" s="32"/>
      <c r="AD262" s="32"/>
      <c r="AE262" s="32"/>
      <c r="AT262" s="17" t="s">
        <v>122</v>
      </c>
      <c r="AU262" s="17" t="s">
        <v>81</v>
      </c>
    </row>
    <row r="263" spans="2:51" s="13" customFormat="1" ht="11.25">
      <c r="B263" s="164"/>
      <c r="D263" s="159" t="s">
        <v>123</v>
      </c>
      <c r="E263" s="165" t="s">
        <v>1</v>
      </c>
      <c r="F263" s="166" t="s">
        <v>251</v>
      </c>
      <c r="H263" s="165" t="s">
        <v>1</v>
      </c>
      <c r="I263" s="167"/>
      <c r="L263" s="164"/>
      <c r="M263" s="168"/>
      <c r="N263" s="169"/>
      <c r="O263" s="169"/>
      <c r="P263" s="169"/>
      <c r="Q263" s="169"/>
      <c r="R263" s="169"/>
      <c r="S263" s="169"/>
      <c r="T263" s="170"/>
      <c r="AT263" s="165" t="s">
        <v>123</v>
      </c>
      <c r="AU263" s="165" t="s">
        <v>81</v>
      </c>
      <c r="AV263" s="13" t="s">
        <v>79</v>
      </c>
      <c r="AW263" s="13" t="s">
        <v>28</v>
      </c>
      <c r="AX263" s="13" t="s">
        <v>71</v>
      </c>
      <c r="AY263" s="165" t="s">
        <v>114</v>
      </c>
    </row>
    <row r="264" spans="2:51" s="14" customFormat="1" ht="11.25">
      <c r="B264" s="171"/>
      <c r="D264" s="159" t="s">
        <v>123</v>
      </c>
      <c r="E264" s="172" t="s">
        <v>1</v>
      </c>
      <c r="F264" s="173" t="s">
        <v>247</v>
      </c>
      <c r="H264" s="174">
        <v>0.671</v>
      </c>
      <c r="I264" s="175"/>
      <c r="L264" s="171"/>
      <c r="M264" s="176"/>
      <c r="N264" s="177"/>
      <c r="O264" s="177"/>
      <c r="P264" s="177"/>
      <c r="Q264" s="177"/>
      <c r="R264" s="177"/>
      <c r="S264" s="177"/>
      <c r="T264" s="178"/>
      <c r="AT264" s="172" t="s">
        <v>123</v>
      </c>
      <c r="AU264" s="172" t="s">
        <v>81</v>
      </c>
      <c r="AV264" s="14" t="s">
        <v>81</v>
      </c>
      <c r="AW264" s="14" t="s">
        <v>28</v>
      </c>
      <c r="AX264" s="14" t="s">
        <v>71</v>
      </c>
      <c r="AY264" s="172" t="s">
        <v>114</v>
      </c>
    </row>
    <row r="265" spans="2:51" s="15" customFormat="1" ht="11.25">
      <c r="B265" s="179"/>
      <c r="D265" s="159" t="s">
        <v>123</v>
      </c>
      <c r="E265" s="180" t="s">
        <v>1</v>
      </c>
      <c r="F265" s="181" t="s">
        <v>130</v>
      </c>
      <c r="H265" s="182">
        <v>0.671</v>
      </c>
      <c r="I265" s="183"/>
      <c r="L265" s="179"/>
      <c r="M265" s="198"/>
      <c r="N265" s="199"/>
      <c r="O265" s="199"/>
      <c r="P265" s="199"/>
      <c r="Q265" s="199"/>
      <c r="R265" s="199"/>
      <c r="S265" s="199"/>
      <c r="T265" s="200"/>
      <c r="AT265" s="180" t="s">
        <v>123</v>
      </c>
      <c r="AU265" s="180" t="s">
        <v>81</v>
      </c>
      <c r="AV265" s="15" t="s">
        <v>121</v>
      </c>
      <c r="AW265" s="15" t="s">
        <v>28</v>
      </c>
      <c r="AX265" s="15" t="s">
        <v>79</v>
      </c>
      <c r="AY265" s="180" t="s">
        <v>114</v>
      </c>
    </row>
    <row r="266" spans="1:31" s="2" customFormat="1" ht="6.95" customHeight="1">
      <c r="A266" s="32"/>
      <c r="B266" s="47"/>
      <c r="C266" s="48"/>
      <c r="D266" s="48"/>
      <c r="E266" s="48"/>
      <c r="F266" s="48"/>
      <c r="G266" s="48"/>
      <c r="H266" s="48"/>
      <c r="I266" s="48"/>
      <c r="J266" s="48"/>
      <c r="K266" s="48"/>
      <c r="L266" s="33"/>
      <c r="M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  <c r="AA266" s="32"/>
      <c r="AB266" s="32"/>
      <c r="AC266" s="32"/>
      <c r="AD266" s="32"/>
      <c r="AE266" s="32"/>
    </row>
  </sheetData>
  <autoFilter ref="C118:K265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30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9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7" t="s">
        <v>84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</row>
    <row r="4" spans="2:46" s="1" customFormat="1" ht="24.95" customHeight="1">
      <c r="B4" s="20"/>
      <c r="D4" s="21" t="s">
        <v>88</v>
      </c>
      <c r="L4" s="20"/>
      <c r="M4" s="93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40" t="str">
        <f>'Rekapitulace stavby'!K6</f>
        <v>Výměna kolejnic v obvodu ST Jihlava</v>
      </c>
      <c r="F7" s="241"/>
      <c r="G7" s="241"/>
      <c r="H7" s="241"/>
      <c r="L7" s="20"/>
    </row>
    <row r="8" spans="1:31" s="2" customFormat="1" ht="12" customHeight="1">
      <c r="A8" s="32"/>
      <c r="B8" s="33"/>
      <c r="C8" s="32"/>
      <c r="D8" s="27" t="s">
        <v>89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20" t="s">
        <v>252</v>
      </c>
      <c r="F9" s="242"/>
      <c r="G9" s="242"/>
      <c r="H9" s="242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17</v>
      </c>
      <c r="E11" s="32"/>
      <c r="F11" s="25" t="s">
        <v>1</v>
      </c>
      <c r="G11" s="32"/>
      <c r="H11" s="32"/>
      <c r="I11" s="27" t="s">
        <v>18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19</v>
      </c>
      <c r="E12" s="32"/>
      <c r="F12" s="25" t="s">
        <v>20</v>
      </c>
      <c r="G12" s="32"/>
      <c r="H12" s="32"/>
      <c r="I12" s="27" t="s">
        <v>21</v>
      </c>
      <c r="J12" s="55" t="str">
        <f>'Rekapitulace stavby'!AN8</f>
        <v>Vyplň údaj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22</v>
      </c>
      <c r="E14" s="32"/>
      <c r="F14" s="32"/>
      <c r="G14" s="32"/>
      <c r="H14" s="32"/>
      <c r="I14" s="27" t="s">
        <v>23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27" t="s">
        <v>24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25</v>
      </c>
      <c r="E17" s="32"/>
      <c r="F17" s="32"/>
      <c r="G17" s="32"/>
      <c r="H17" s="32"/>
      <c r="I17" s="27" t="s">
        <v>23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3" t="str">
        <f>'Rekapitulace stavby'!E14</f>
        <v>Vyplň údaj</v>
      </c>
      <c r="F18" s="204"/>
      <c r="G18" s="204"/>
      <c r="H18" s="204"/>
      <c r="I18" s="27" t="s">
        <v>24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27</v>
      </c>
      <c r="E20" s="32"/>
      <c r="F20" s="32"/>
      <c r="G20" s="32"/>
      <c r="H20" s="32"/>
      <c r="I20" s="27" t="s">
        <v>23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24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29</v>
      </c>
      <c r="E23" s="32"/>
      <c r="F23" s="32"/>
      <c r="G23" s="32"/>
      <c r="H23" s="32"/>
      <c r="I23" s="27" t="s">
        <v>23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24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30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09" t="s">
        <v>1</v>
      </c>
      <c r="F27" s="209"/>
      <c r="G27" s="209"/>
      <c r="H27" s="209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31</v>
      </c>
      <c r="E30" s="32"/>
      <c r="F30" s="32"/>
      <c r="G30" s="32"/>
      <c r="H30" s="32"/>
      <c r="I30" s="32"/>
      <c r="J30" s="71">
        <f>ROUND(J119,2)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33</v>
      </c>
      <c r="G32" s="32"/>
      <c r="H32" s="32"/>
      <c r="I32" s="36" t="s">
        <v>32</v>
      </c>
      <c r="J32" s="36" t="s">
        <v>34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8" t="s">
        <v>35</v>
      </c>
      <c r="E33" s="27" t="s">
        <v>36</v>
      </c>
      <c r="F33" s="99">
        <f>ROUND((SUM(BE119:BE304)),2)</f>
        <v>0</v>
      </c>
      <c r="G33" s="32"/>
      <c r="H33" s="32"/>
      <c r="I33" s="100">
        <v>0.21</v>
      </c>
      <c r="J33" s="99">
        <f>ROUND(((SUM(BE119:BE304))*I33),2)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37</v>
      </c>
      <c r="F34" s="99">
        <f>ROUND((SUM(BF119:BF304)),2)</f>
        <v>0</v>
      </c>
      <c r="G34" s="32"/>
      <c r="H34" s="32"/>
      <c r="I34" s="100">
        <v>0.15</v>
      </c>
      <c r="J34" s="99">
        <f>ROUND(((SUM(BF119:BF304))*I34),2)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38</v>
      </c>
      <c r="F35" s="99">
        <f>ROUND((SUM(BG119:BG304)),2)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39</v>
      </c>
      <c r="F36" s="99">
        <f>ROUND((SUM(BH119:BH304)),2)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40</v>
      </c>
      <c r="F37" s="99">
        <f>ROUND((SUM(BI119:BI304)),2)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41</v>
      </c>
      <c r="E39" s="60"/>
      <c r="F39" s="60"/>
      <c r="G39" s="103" t="s">
        <v>42</v>
      </c>
      <c r="H39" s="104" t="s">
        <v>43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">
      <c r="A61" s="32"/>
      <c r="B61" s="33"/>
      <c r="C61" s="32"/>
      <c r="D61" s="45" t="s">
        <v>46</v>
      </c>
      <c r="E61" s="35"/>
      <c r="F61" s="107" t="s">
        <v>47</v>
      </c>
      <c r="G61" s="45" t="s">
        <v>46</v>
      </c>
      <c r="H61" s="35"/>
      <c r="I61" s="35"/>
      <c r="J61" s="108" t="s">
        <v>47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">
      <c r="A65" s="32"/>
      <c r="B65" s="33"/>
      <c r="C65" s="32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">
      <c r="A76" s="32"/>
      <c r="B76" s="33"/>
      <c r="C76" s="32"/>
      <c r="D76" s="45" t="s">
        <v>46</v>
      </c>
      <c r="E76" s="35"/>
      <c r="F76" s="107" t="s">
        <v>47</v>
      </c>
      <c r="G76" s="45" t="s">
        <v>46</v>
      </c>
      <c r="H76" s="35"/>
      <c r="I76" s="35"/>
      <c r="J76" s="108" t="s">
        <v>47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91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40" t="str">
        <f>E7</f>
        <v>Výměna kolejnic v obvodu ST Jihlava</v>
      </c>
      <c r="F85" s="241"/>
      <c r="G85" s="241"/>
      <c r="H85" s="241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89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20" t="str">
        <f>E9</f>
        <v>SO 03 - Spělov - Kostelec...</v>
      </c>
      <c r="F87" s="242"/>
      <c r="G87" s="242"/>
      <c r="H87" s="242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19</v>
      </c>
      <c r="D89" s="32"/>
      <c r="E89" s="32"/>
      <c r="F89" s="25" t="str">
        <f>F12</f>
        <v xml:space="preserve"> </v>
      </c>
      <c r="G89" s="32"/>
      <c r="H89" s="32"/>
      <c r="I89" s="27" t="s">
        <v>21</v>
      </c>
      <c r="J89" s="55" t="str">
        <f>IF(J12="","",J12)</f>
        <v>Vyplň údaj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22</v>
      </c>
      <c r="D91" s="32"/>
      <c r="E91" s="32"/>
      <c r="F91" s="25" t="str">
        <f>E15</f>
        <v xml:space="preserve"> </v>
      </c>
      <c r="G91" s="32"/>
      <c r="H91" s="32"/>
      <c r="I91" s="27" t="s">
        <v>27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25</v>
      </c>
      <c r="D92" s="32"/>
      <c r="E92" s="32"/>
      <c r="F92" s="25" t="str">
        <f>IF(E18="","",E18)</f>
        <v>Vyplň údaj</v>
      </c>
      <c r="G92" s="32"/>
      <c r="H92" s="32"/>
      <c r="I92" s="27" t="s">
        <v>29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92</v>
      </c>
      <c r="D94" s="101"/>
      <c r="E94" s="101"/>
      <c r="F94" s="101"/>
      <c r="G94" s="101"/>
      <c r="H94" s="101"/>
      <c r="I94" s="101"/>
      <c r="J94" s="110" t="s">
        <v>93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1" t="s">
        <v>94</v>
      </c>
      <c r="D96" s="32"/>
      <c r="E96" s="32"/>
      <c r="F96" s="32"/>
      <c r="G96" s="32"/>
      <c r="H96" s="32"/>
      <c r="I96" s="32"/>
      <c r="J96" s="71">
        <f>J119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95</v>
      </c>
    </row>
    <row r="97" spans="2:12" s="9" customFormat="1" ht="24.95" customHeight="1">
      <c r="B97" s="112"/>
      <c r="D97" s="113" t="s">
        <v>96</v>
      </c>
      <c r="E97" s="114"/>
      <c r="F97" s="114"/>
      <c r="G97" s="114"/>
      <c r="H97" s="114"/>
      <c r="I97" s="114"/>
      <c r="J97" s="115">
        <f>J120</f>
        <v>0</v>
      </c>
      <c r="L97" s="112"/>
    </row>
    <row r="98" spans="2:12" s="10" customFormat="1" ht="19.9" customHeight="1">
      <c r="B98" s="116"/>
      <c r="D98" s="117" t="s">
        <v>97</v>
      </c>
      <c r="E98" s="118"/>
      <c r="F98" s="118"/>
      <c r="G98" s="118"/>
      <c r="H98" s="118"/>
      <c r="I98" s="118"/>
      <c r="J98" s="119">
        <f>J121</f>
        <v>0</v>
      </c>
      <c r="L98" s="116"/>
    </row>
    <row r="99" spans="2:12" s="10" customFormat="1" ht="19.9" customHeight="1">
      <c r="B99" s="116"/>
      <c r="D99" s="117" t="s">
        <v>98</v>
      </c>
      <c r="E99" s="118"/>
      <c r="F99" s="118"/>
      <c r="G99" s="118"/>
      <c r="H99" s="118"/>
      <c r="I99" s="118"/>
      <c r="J99" s="119">
        <f>J267</f>
        <v>0</v>
      </c>
      <c r="L99" s="116"/>
    </row>
    <row r="100" spans="1:31" s="2" customFormat="1" ht="21.75" customHeight="1">
      <c r="A100" s="32"/>
      <c r="B100" s="33"/>
      <c r="C100" s="32"/>
      <c r="D100" s="32"/>
      <c r="E100" s="32"/>
      <c r="F100" s="32"/>
      <c r="G100" s="32"/>
      <c r="H100" s="32"/>
      <c r="I100" s="32"/>
      <c r="J100" s="32"/>
      <c r="K100" s="32"/>
      <c r="L100" s="4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s="2" customFormat="1" ht="6.95" customHeight="1">
      <c r="A101" s="32"/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5" spans="1:31" s="2" customFormat="1" ht="6.95" customHeight="1">
      <c r="A105" s="32"/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24.95" customHeight="1">
      <c r="A106" s="32"/>
      <c r="B106" s="33"/>
      <c r="C106" s="21" t="s">
        <v>99</v>
      </c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7" t="s">
        <v>16</v>
      </c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6.5" customHeight="1">
      <c r="A109" s="32"/>
      <c r="B109" s="33"/>
      <c r="C109" s="32"/>
      <c r="D109" s="32"/>
      <c r="E109" s="240" t="str">
        <f>E7</f>
        <v>Výměna kolejnic v obvodu ST Jihlava</v>
      </c>
      <c r="F109" s="241"/>
      <c r="G109" s="241"/>
      <c r="H109" s="241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89</v>
      </c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2"/>
      <c r="D111" s="32"/>
      <c r="E111" s="220" t="str">
        <f>E9</f>
        <v>SO 03 - Spělov - Kostelec...</v>
      </c>
      <c r="F111" s="242"/>
      <c r="G111" s="242"/>
      <c r="H111" s="24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19</v>
      </c>
      <c r="D113" s="32"/>
      <c r="E113" s="32"/>
      <c r="F113" s="25" t="str">
        <f>F12</f>
        <v xml:space="preserve"> </v>
      </c>
      <c r="G113" s="32"/>
      <c r="H113" s="32"/>
      <c r="I113" s="27" t="s">
        <v>21</v>
      </c>
      <c r="J113" s="55" t="str">
        <f>IF(J12="","",J12)</f>
        <v>Vyplň údaj</v>
      </c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5.2" customHeight="1">
      <c r="A115" s="32"/>
      <c r="B115" s="33"/>
      <c r="C115" s="27" t="s">
        <v>22</v>
      </c>
      <c r="D115" s="32"/>
      <c r="E115" s="32"/>
      <c r="F115" s="25" t="str">
        <f>E15</f>
        <v xml:space="preserve"> </v>
      </c>
      <c r="G115" s="32"/>
      <c r="H115" s="32"/>
      <c r="I115" s="27" t="s">
        <v>27</v>
      </c>
      <c r="J115" s="30" t="str">
        <f>E21</f>
        <v xml:space="preserve"> </v>
      </c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5.2" customHeight="1">
      <c r="A116" s="32"/>
      <c r="B116" s="33"/>
      <c r="C116" s="27" t="s">
        <v>25</v>
      </c>
      <c r="D116" s="32"/>
      <c r="E116" s="32"/>
      <c r="F116" s="25" t="str">
        <f>IF(E18="","",E18)</f>
        <v>Vyplň údaj</v>
      </c>
      <c r="G116" s="32"/>
      <c r="H116" s="32"/>
      <c r="I116" s="27" t="s">
        <v>29</v>
      </c>
      <c r="J116" s="30" t="str">
        <f>E24</f>
        <v xml:space="preserve"> 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0.3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11" customFormat="1" ht="29.25" customHeight="1">
      <c r="A118" s="120"/>
      <c r="B118" s="121"/>
      <c r="C118" s="122" t="s">
        <v>100</v>
      </c>
      <c r="D118" s="123" t="s">
        <v>56</v>
      </c>
      <c r="E118" s="123" t="s">
        <v>52</v>
      </c>
      <c r="F118" s="123" t="s">
        <v>53</v>
      </c>
      <c r="G118" s="123" t="s">
        <v>101</v>
      </c>
      <c r="H118" s="123" t="s">
        <v>102</v>
      </c>
      <c r="I118" s="123" t="s">
        <v>103</v>
      </c>
      <c r="J118" s="124" t="s">
        <v>93</v>
      </c>
      <c r="K118" s="125" t="s">
        <v>104</v>
      </c>
      <c r="L118" s="126"/>
      <c r="M118" s="62" t="s">
        <v>1</v>
      </c>
      <c r="N118" s="63" t="s">
        <v>35</v>
      </c>
      <c r="O118" s="63" t="s">
        <v>105</v>
      </c>
      <c r="P118" s="63" t="s">
        <v>106</v>
      </c>
      <c r="Q118" s="63" t="s">
        <v>107</v>
      </c>
      <c r="R118" s="63" t="s">
        <v>108</v>
      </c>
      <c r="S118" s="63" t="s">
        <v>109</v>
      </c>
      <c r="T118" s="64" t="s">
        <v>110</v>
      </c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</row>
    <row r="119" spans="1:63" s="2" customFormat="1" ht="22.9" customHeight="1">
      <c r="A119" s="32"/>
      <c r="B119" s="33"/>
      <c r="C119" s="69" t="s">
        <v>111</v>
      </c>
      <c r="D119" s="32"/>
      <c r="E119" s="32"/>
      <c r="F119" s="32"/>
      <c r="G119" s="32"/>
      <c r="H119" s="32"/>
      <c r="I119" s="32"/>
      <c r="J119" s="127">
        <f>BK119</f>
        <v>0</v>
      </c>
      <c r="K119" s="32"/>
      <c r="L119" s="33"/>
      <c r="M119" s="65"/>
      <c r="N119" s="56"/>
      <c r="O119" s="66"/>
      <c r="P119" s="128">
        <f>P120</f>
        <v>0</v>
      </c>
      <c r="Q119" s="66"/>
      <c r="R119" s="128">
        <f>R120</f>
        <v>0</v>
      </c>
      <c r="S119" s="66"/>
      <c r="T119" s="129">
        <f>T120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T119" s="17" t="s">
        <v>70</v>
      </c>
      <c r="AU119" s="17" t="s">
        <v>95</v>
      </c>
      <c r="BK119" s="130">
        <f>BK120</f>
        <v>0</v>
      </c>
    </row>
    <row r="120" spans="2:63" s="12" customFormat="1" ht="25.9" customHeight="1">
      <c r="B120" s="131"/>
      <c r="D120" s="132" t="s">
        <v>70</v>
      </c>
      <c r="E120" s="133" t="s">
        <v>112</v>
      </c>
      <c r="F120" s="133" t="s">
        <v>113</v>
      </c>
      <c r="I120" s="134"/>
      <c r="J120" s="135">
        <f>BK120</f>
        <v>0</v>
      </c>
      <c r="L120" s="131"/>
      <c r="M120" s="136"/>
      <c r="N120" s="137"/>
      <c r="O120" s="137"/>
      <c r="P120" s="138">
        <f>P121+P267</f>
        <v>0</v>
      </c>
      <c r="Q120" s="137"/>
      <c r="R120" s="138">
        <f>R121+R267</f>
        <v>0</v>
      </c>
      <c r="S120" s="137"/>
      <c r="T120" s="139">
        <f>T121+T267</f>
        <v>0</v>
      </c>
      <c r="AR120" s="132" t="s">
        <v>79</v>
      </c>
      <c r="AT120" s="140" t="s">
        <v>70</v>
      </c>
      <c r="AU120" s="140" t="s">
        <v>71</v>
      </c>
      <c r="AY120" s="132" t="s">
        <v>114</v>
      </c>
      <c r="BK120" s="141">
        <f>BK121+BK267</f>
        <v>0</v>
      </c>
    </row>
    <row r="121" spans="2:63" s="12" customFormat="1" ht="22.9" customHeight="1">
      <c r="B121" s="131"/>
      <c r="D121" s="132" t="s">
        <v>70</v>
      </c>
      <c r="E121" s="142" t="s">
        <v>115</v>
      </c>
      <c r="F121" s="142" t="s">
        <v>116</v>
      </c>
      <c r="I121" s="134"/>
      <c r="J121" s="143">
        <f>BK121</f>
        <v>0</v>
      </c>
      <c r="L121" s="131"/>
      <c r="M121" s="136"/>
      <c r="N121" s="137"/>
      <c r="O121" s="137"/>
      <c r="P121" s="138">
        <f>SUM(P122:P266)</f>
        <v>0</v>
      </c>
      <c r="Q121" s="137"/>
      <c r="R121" s="138">
        <f>SUM(R122:R266)</f>
        <v>0</v>
      </c>
      <c r="S121" s="137"/>
      <c r="T121" s="139">
        <f>SUM(T122:T266)</f>
        <v>0</v>
      </c>
      <c r="AR121" s="132" t="s">
        <v>79</v>
      </c>
      <c r="AT121" s="140" t="s">
        <v>70</v>
      </c>
      <c r="AU121" s="140" t="s">
        <v>79</v>
      </c>
      <c r="AY121" s="132" t="s">
        <v>114</v>
      </c>
      <c r="BK121" s="141">
        <f>SUM(BK122:BK266)</f>
        <v>0</v>
      </c>
    </row>
    <row r="122" spans="1:65" s="2" customFormat="1" ht="24.2" customHeight="1">
      <c r="A122" s="32"/>
      <c r="B122" s="144"/>
      <c r="C122" s="145" t="s">
        <v>79</v>
      </c>
      <c r="D122" s="145" t="s">
        <v>117</v>
      </c>
      <c r="E122" s="146" t="s">
        <v>118</v>
      </c>
      <c r="F122" s="147" t="s">
        <v>119</v>
      </c>
      <c r="G122" s="148" t="s">
        <v>120</v>
      </c>
      <c r="H122" s="149">
        <v>1625</v>
      </c>
      <c r="I122" s="150"/>
      <c r="J122" s="151">
        <f>ROUND(I122*H122,2)</f>
        <v>0</v>
      </c>
      <c r="K122" s="152"/>
      <c r="L122" s="33"/>
      <c r="M122" s="153" t="s">
        <v>1</v>
      </c>
      <c r="N122" s="154" t="s">
        <v>36</v>
      </c>
      <c r="O122" s="58"/>
      <c r="P122" s="155">
        <f>O122*H122</f>
        <v>0</v>
      </c>
      <c r="Q122" s="155">
        <v>0</v>
      </c>
      <c r="R122" s="155">
        <f>Q122*H122</f>
        <v>0</v>
      </c>
      <c r="S122" s="155">
        <v>0</v>
      </c>
      <c r="T122" s="156">
        <f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57" t="s">
        <v>121</v>
      </c>
      <c r="AT122" s="157" t="s">
        <v>117</v>
      </c>
      <c r="AU122" s="157" t="s">
        <v>81</v>
      </c>
      <c r="AY122" s="17" t="s">
        <v>114</v>
      </c>
      <c r="BE122" s="158">
        <f>IF(N122="základní",J122,0)</f>
        <v>0</v>
      </c>
      <c r="BF122" s="158">
        <f>IF(N122="snížená",J122,0)</f>
        <v>0</v>
      </c>
      <c r="BG122" s="158">
        <f>IF(N122="zákl. přenesená",J122,0)</f>
        <v>0</v>
      </c>
      <c r="BH122" s="158">
        <f>IF(N122="sníž. přenesená",J122,0)</f>
        <v>0</v>
      </c>
      <c r="BI122" s="158">
        <f>IF(N122="nulová",J122,0)</f>
        <v>0</v>
      </c>
      <c r="BJ122" s="17" t="s">
        <v>79</v>
      </c>
      <c r="BK122" s="158">
        <f>ROUND(I122*H122,2)</f>
        <v>0</v>
      </c>
      <c r="BL122" s="17" t="s">
        <v>121</v>
      </c>
      <c r="BM122" s="157" t="s">
        <v>81</v>
      </c>
    </row>
    <row r="123" spans="1:47" s="2" customFormat="1" ht="19.5">
      <c r="A123" s="32"/>
      <c r="B123" s="33"/>
      <c r="C123" s="32"/>
      <c r="D123" s="159" t="s">
        <v>122</v>
      </c>
      <c r="E123" s="32"/>
      <c r="F123" s="160" t="s">
        <v>119</v>
      </c>
      <c r="G123" s="32"/>
      <c r="H123" s="32"/>
      <c r="I123" s="161"/>
      <c r="J123" s="32"/>
      <c r="K123" s="32"/>
      <c r="L123" s="33"/>
      <c r="M123" s="162"/>
      <c r="N123" s="163"/>
      <c r="O123" s="58"/>
      <c r="P123" s="58"/>
      <c r="Q123" s="58"/>
      <c r="R123" s="58"/>
      <c r="S123" s="58"/>
      <c r="T123" s="59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7" t="s">
        <v>122</v>
      </c>
      <c r="AU123" s="17" t="s">
        <v>81</v>
      </c>
    </row>
    <row r="124" spans="2:51" s="13" customFormat="1" ht="11.25">
      <c r="B124" s="164"/>
      <c r="D124" s="159" t="s">
        <v>123</v>
      </c>
      <c r="E124" s="165" t="s">
        <v>1</v>
      </c>
      <c r="F124" s="166" t="s">
        <v>124</v>
      </c>
      <c r="H124" s="165" t="s">
        <v>1</v>
      </c>
      <c r="I124" s="167"/>
      <c r="L124" s="164"/>
      <c r="M124" s="168"/>
      <c r="N124" s="169"/>
      <c r="O124" s="169"/>
      <c r="P124" s="169"/>
      <c r="Q124" s="169"/>
      <c r="R124" s="169"/>
      <c r="S124" s="169"/>
      <c r="T124" s="170"/>
      <c r="AT124" s="165" t="s">
        <v>123</v>
      </c>
      <c r="AU124" s="165" t="s">
        <v>81</v>
      </c>
      <c r="AV124" s="13" t="s">
        <v>79</v>
      </c>
      <c r="AW124" s="13" t="s">
        <v>28</v>
      </c>
      <c r="AX124" s="13" t="s">
        <v>71</v>
      </c>
      <c r="AY124" s="165" t="s">
        <v>114</v>
      </c>
    </row>
    <row r="125" spans="2:51" s="14" customFormat="1" ht="11.25">
      <c r="B125" s="171"/>
      <c r="D125" s="159" t="s">
        <v>123</v>
      </c>
      <c r="E125" s="172" t="s">
        <v>1</v>
      </c>
      <c r="F125" s="173" t="s">
        <v>253</v>
      </c>
      <c r="H125" s="174">
        <v>400</v>
      </c>
      <c r="I125" s="175"/>
      <c r="L125" s="171"/>
      <c r="M125" s="176"/>
      <c r="N125" s="177"/>
      <c r="O125" s="177"/>
      <c r="P125" s="177"/>
      <c r="Q125" s="177"/>
      <c r="R125" s="177"/>
      <c r="S125" s="177"/>
      <c r="T125" s="178"/>
      <c r="AT125" s="172" t="s">
        <v>123</v>
      </c>
      <c r="AU125" s="172" t="s">
        <v>81</v>
      </c>
      <c r="AV125" s="14" t="s">
        <v>81</v>
      </c>
      <c r="AW125" s="14" t="s">
        <v>28</v>
      </c>
      <c r="AX125" s="14" t="s">
        <v>71</v>
      </c>
      <c r="AY125" s="172" t="s">
        <v>114</v>
      </c>
    </row>
    <row r="126" spans="2:51" s="14" customFormat="1" ht="11.25">
      <c r="B126" s="171"/>
      <c r="D126" s="159" t="s">
        <v>123</v>
      </c>
      <c r="E126" s="172" t="s">
        <v>1</v>
      </c>
      <c r="F126" s="173" t="s">
        <v>254</v>
      </c>
      <c r="H126" s="174">
        <v>200</v>
      </c>
      <c r="I126" s="175"/>
      <c r="L126" s="171"/>
      <c r="M126" s="176"/>
      <c r="N126" s="177"/>
      <c r="O126" s="177"/>
      <c r="P126" s="177"/>
      <c r="Q126" s="177"/>
      <c r="R126" s="177"/>
      <c r="S126" s="177"/>
      <c r="T126" s="178"/>
      <c r="AT126" s="172" t="s">
        <v>123</v>
      </c>
      <c r="AU126" s="172" t="s">
        <v>81</v>
      </c>
      <c r="AV126" s="14" t="s">
        <v>81</v>
      </c>
      <c r="AW126" s="14" t="s">
        <v>28</v>
      </c>
      <c r="AX126" s="14" t="s">
        <v>71</v>
      </c>
      <c r="AY126" s="172" t="s">
        <v>114</v>
      </c>
    </row>
    <row r="127" spans="2:51" s="14" customFormat="1" ht="11.25">
      <c r="B127" s="171"/>
      <c r="D127" s="159" t="s">
        <v>123</v>
      </c>
      <c r="E127" s="172" t="s">
        <v>1</v>
      </c>
      <c r="F127" s="173" t="s">
        <v>255</v>
      </c>
      <c r="H127" s="174">
        <v>200</v>
      </c>
      <c r="I127" s="175"/>
      <c r="L127" s="171"/>
      <c r="M127" s="176"/>
      <c r="N127" s="177"/>
      <c r="O127" s="177"/>
      <c r="P127" s="177"/>
      <c r="Q127" s="177"/>
      <c r="R127" s="177"/>
      <c r="S127" s="177"/>
      <c r="T127" s="178"/>
      <c r="AT127" s="172" t="s">
        <v>123</v>
      </c>
      <c r="AU127" s="172" t="s">
        <v>81</v>
      </c>
      <c r="AV127" s="14" t="s">
        <v>81</v>
      </c>
      <c r="AW127" s="14" t="s">
        <v>28</v>
      </c>
      <c r="AX127" s="14" t="s">
        <v>71</v>
      </c>
      <c r="AY127" s="172" t="s">
        <v>114</v>
      </c>
    </row>
    <row r="128" spans="2:51" s="14" customFormat="1" ht="11.25">
      <c r="B128" s="171"/>
      <c r="D128" s="159" t="s">
        <v>123</v>
      </c>
      <c r="E128" s="172" t="s">
        <v>1</v>
      </c>
      <c r="F128" s="173" t="s">
        <v>256</v>
      </c>
      <c r="H128" s="174">
        <v>200</v>
      </c>
      <c r="I128" s="175"/>
      <c r="L128" s="171"/>
      <c r="M128" s="176"/>
      <c r="N128" s="177"/>
      <c r="O128" s="177"/>
      <c r="P128" s="177"/>
      <c r="Q128" s="177"/>
      <c r="R128" s="177"/>
      <c r="S128" s="177"/>
      <c r="T128" s="178"/>
      <c r="AT128" s="172" t="s">
        <v>123</v>
      </c>
      <c r="AU128" s="172" t="s">
        <v>81</v>
      </c>
      <c r="AV128" s="14" t="s">
        <v>81</v>
      </c>
      <c r="AW128" s="14" t="s">
        <v>28</v>
      </c>
      <c r="AX128" s="14" t="s">
        <v>71</v>
      </c>
      <c r="AY128" s="172" t="s">
        <v>114</v>
      </c>
    </row>
    <row r="129" spans="2:51" s="14" customFormat="1" ht="11.25">
      <c r="B129" s="171"/>
      <c r="D129" s="159" t="s">
        <v>123</v>
      </c>
      <c r="E129" s="172" t="s">
        <v>1</v>
      </c>
      <c r="F129" s="173" t="s">
        <v>257</v>
      </c>
      <c r="H129" s="174">
        <v>450</v>
      </c>
      <c r="I129" s="175"/>
      <c r="L129" s="171"/>
      <c r="M129" s="176"/>
      <c r="N129" s="177"/>
      <c r="O129" s="177"/>
      <c r="P129" s="177"/>
      <c r="Q129" s="177"/>
      <c r="R129" s="177"/>
      <c r="S129" s="177"/>
      <c r="T129" s="178"/>
      <c r="AT129" s="172" t="s">
        <v>123</v>
      </c>
      <c r="AU129" s="172" t="s">
        <v>81</v>
      </c>
      <c r="AV129" s="14" t="s">
        <v>81</v>
      </c>
      <c r="AW129" s="14" t="s">
        <v>28</v>
      </c>
      <c r="AX129" s="14" t="s">
        <v>71</v>
      </c>
      <c r="AY129" s="172" t="s">
        <v>114</v>
      </c>
    </row>
    <row r="130" spans="2:51" s="14" customFormat="1" ht="11.25">
      <c r="B130" s="171"/>
      <c r="D130" s="159" t="s">
        <v>123</v>
      </c>
      <c r="E130" s="172" t="s">
        <v>1</v>
      </c>
      <c r="F130" s="173" t="s">
        <v>258</v>
      </c>
      <c r="H130" s="174">
        <v>175</v>
      </c>
      <c r="I130" s="175"/>
      <c r="L130" s="171"/>
      <c r="M130" s="176"/>
      <c r="N130" s="177"/>
      <c r="O130" s="177"/>
      <c r="P130" s="177"/>
      <c r="Q130" s="177"/>
      <c r="R130" s="177"/>
      <c r="S130" s="177"/>
      <c r="T130" s="178"/>
      <c r="AT130" s="172" t="s">
        <v>123</v>
      </c>
      <c r="AU130" s="172" t="s">
        <v>81</v>
      </c>
      <c r="AV130" s="14" t="s">
        <v>81</v>
      </c>
      <c r="AW130" s="14" t="s">
        <v>28</v>
      </c>
      <c r="AX130" s="14" t="s">
        <v>71</v>
      </c>
      <c r="AY130" s="172" t="s">
        <v>114</v>
      </c>
    </row>
    <row r="131" spans="2:51" s="15" customFormat="1" ht="11.25">
      <c r="B131" s="179"/>
      <c r="D131" s="159" t="s">
        <v>123</v>
      </c>
      <c r="E131" s="180" t="s">
        <v>1</v>
      </c>
      <c r="F131" s="181" t="s">
        <v>130</v>
      </c>
      <c r="H131" s="182">
        <v>1625</v>
      </c>
      <c r="I131" s="183"/>
      <c r="L131" s="179"/>
      <c r="M131" s="184"/>
      <c r="N131" s="185"/>
      <c r="O131" s="185"/>
      <c r="P131" s="185"/>
      <c r="Q131" s="185"/>
      <c r="R131" s="185"/>
      <c r="S131" s="185"/>
      <c r="T131" s="186"/>
      <c r="AT131" s="180" t="s">
        <v>123</v>
      </c>
      <c r="AU131" s="180" t="s">
        <v>81</v>
      </c>
      <c r="AV131" s="15" t="s">
        <v>121</v>
      </c>
      <c r="AW131" s="15" t="s">
        <v>28</v>
      </c>
      <c r="AX131" s="15" t="s">
        <v>79</v>
      </c>
      <c r="AY131" s="180" t="s">
        <v>114</v>
      </c>
    </row>
    <row r="132" spans="1:65" s="2" customFormat="1" ht="16.5" customHeight="1">
      <c r="A132" s="32"/>
      <c r="B132" s="144"/>
      <c r="C132" s="145" t="s">
        <v>81</v>
      </c>
      <c r="D132" s="145" t="s">
        <v>117</v>
      </c>
      <c r="E132" s="146" t="s">
        <v>131</v>
      </c>
      <c r="F132" s="147" t="s">
        <v>132</v>
      </c>
      <c r="G132" s="148" t="s">
        <v>133</v>
      </c>
      <c r="H132" s="149">
        <v>390</v>
      </c>
      <c r="I132" s="150"/>
      <c r="J132" s="151">
        <f>ROUND(I132*H132,2)</f>
        <v>0</v>
      </c>
      <c r="K132" s="152"/>
      <c r="L132" s="33"/>
      <c r="M132" s="153" t="s">
        <v>1</v>
      </c>
      <c r="N132" s="154" t="s">
        <v>36</v>
      </c>
      <c r="O132" s="58"/>
      <c r="P132" s="155">
        <f>O132*H132</f>
        <v>0</v>
      </c>
      <c r="Q132" s="155">
        <v>0</v>
      </c>
      <c r="R132" s="155">
        <f>Q132*H132</f>
        <v>0</v>
      </c>
      <c r="S132" s="155">
        <v>0</v>
      </c>
      <c r="T132" s="156">
        <f>S132*H132</f>
        <v>0</v>
      </c>
      <c r="U132" s="32"/>
      <c r="V132" s="32"/>
      <c r="W132" s="32"/>
      <c r="X132" s="32"/>
      <c r="Y132" s="32"/>
      <c r="Z132" s="32"/>
      <c r="AA132" s="32"/>
      <c r="AB132" s="32"/>
      <c r="AC132" s="32"/>
      <c r="AD132" s="32"/>
      <c r="AE132" s="32"/>
      <c r="AR132" s="157" t="s">
        <v>121</v>
      </c>
      <c r="AT132" s="157" t="s">
        <v>117</v>
      </c>
      <c r="AU132" s="157" t="s">
        <v>81</v>
      </c>
      <c r="AY132" s="17" t="s">
        <v>114</v>
      </c>
      <c r="BE132" s="158">
        <f>IF(N132="základní",J132,0)</f>
        <v>0</v>
      </c>
      <c r="BF132" s="158">
        <f>IF(N132="snížená",J132,0)</f>
        <v>0</v>
      </c>
      <c r="BG132" s="158">
        <f>IF(N132="zákl. přenesená",J132,0)</f>
        <v>0</v>
      </c>
      <c r="BH132" s="158">
        <f>IF(N132="sníž. přenesená",J132,0)</f>
        <v>0</v>
      </c>
      <c r="BI132" s="158">
        <f>IF(N132="nulová",J132,0)</f>
        <v>0</v>
      </c>
      <c r="BJ132" s="17" t="s">
        <v>79</v>
      </c>
      <c r="BK132" s="158">
        <f>ROUND(I132*H132,2)</f>
        <v>0</v>
      </c>
      <c r="BL132" s="17" t="s">
        <v>121</v>
      </c>
      <c r="BM132" s="157" t="s">
        <v>121</v>
      </c>
    </row>
    <row r="133" spans="1:47" s="2" customFormat="1" ht="11.25">
      <c r="A133" s="32"/>
      <c r="B133" s="33"/>
      <c r="C133" s="32"/>
      <c r="D133" s="159" t="s">
        <v>122</v>
      </c>
      <c r="E133" s="32"/>
      <c r="F133" s="160" t="s">
        <v>132</v>
      </c>
      <c r="G133" s="32"/>
      <c r="H133" s="32"/>
      <c r="I133" s="161"/>
      <c r="J133" s="32"/>
      <c r="K133" s="32"/>
      <c r="L133" s="33"/>
      <c r="M133" s="162"/>
      <c r="N133" s="163"/>
      <c r="O133" s="58"/>
      <c r="P133" s="58"/>
      <c r="Q133" s="58"/>
      <c r="R133" s="58"/>
      <c r="S133" s="58"/>
      <c r="T133" s="59"/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T133" s="17" t="s">
        <v>122</v>
      </c>
      <c r="AU133" s="17" t="s">
        <v>81</v>
      </c>
    </row>
    <row r="134" spans="2:51" s="13" customFormat="1" ht="11.25">
      <c r="B134" s="164"/>
      <c r="D134" s="159" t="s">
        <v>123</v>
      </c>
      <c r="E134" s="165" t="s">
        <v>1</v>
      </c>
      <c r="F134" s="166" t="s">
        <v>134</v>
      </c>
      <c r="H134" s="165" t="s">
        <v>1</v>
      </c>
      <c r="I134" s="167"/>
      <c r="L134" s="164"/>
      <c r="M134" s="168"/>
      <c r="N134" s="169"/>
      <c r="O134" s="169"/>
      <c r="P134" s="169"/>
      <c r="Q134" s="169"/>
      <c r="R134" s="169"/>
      <c r="S134" s="169"/>
      <c r="T134" s="170"/>
      <c r="AT134" s="165" t="s">
        <v>123</v>
      </c>
      <c r="AU134" s="165" t="s">
        <v>81</v>
      </c>
      <c r="AV134" s="13" t="s">
        <v>79</v>
      </c>
      <c r="AW134" s="13" t="s">
        <v>28</v>
      </c>
      <c r="AX134" s="13" t="s">
        <v>71</v>
      </c>
      <c r="AY134" s="165" t="s">
        <v>114</v>
      </c>
    </row>
    <row r="135" spans="2:51" s="14" customFormat="1" ht="11.25">
      <c r="B135" s="171"/>
      <c r="D135" s="159" t="s">
        <v>123</v>
      </c>
      <c r="E135" s="172" t="s">
        <v>1</v>
      </c>
      <c r="F135" s="173" t="s">
        <v>259</v>
      </c>
      <c r="H135" s="174">
        <v>96</v>
      </c>
      <c r="I135" s="175"/>
      <c r="L135" s="171"/>
      <c r="M135" s="176"/>
      <c r="N135" s="177"/>
      <c r="O135" s="177"/>
      <c r="P135" s="177"/>
      <c r="Q135" s="177"/>
      <c r="R135" s="177"/>
      <c r="S135" s="177"/>
      <c r="T135" s="178"/>
      <c r="AT135" s="172" t="s">
        <v>123</v>
      </c>
      <c r="AU135" s="172" t="s">
        <v>81</v>
      </c>
      <c r="AV135" s="14" t="s">
        <v>81</v>
      </c>
      <c r="AW135" s="14" t="s">
        <v>28</v>
      </c>
      <c r="AX135" s="14" t="s">
        <v>71</v>
      </c>
      <c r="AY135" s="172" t="s">
        <v>114</v>
      </c>
    </row>
    <row r="136" spans="2:51" s="14" customFormat="1" ht="11.25">
      <c r="B136" s="171"/>
      <c r="D136" s="159" t="s">
        <v>123</v>
      </c>
      <c r="E136" s="172" t="s">
        <v>1</v>
      </c>
      <c r="F136" s="173" t="s">
        <v>260</v>
      </c>
      <c r="H136" s="174">
        <v>48</v>
      </c>
      <c r="I136" s="175"/>
      <c r="L136" s="171"/>
      <c r="M136" s="176"/>
      <c r="N136" s="177"/>
      <c r="O136" s="177"/>
      <c r="P136" s="177"/>
      <c r="Q136" s="177"/>
      <c r="R136" s="177"/>
      <c r="S136" s="177"/>
      <c r="T136" s="178"/>
      <c r="AT136" s="172" t="s">
        <v>123</v>
      </c>
      <c r="AU136" s="172" t="s">
        <v>81</v>
      </c>
      <c r="AV136" s="14" t="s">
        <v>81</v>
      </c>
      <c r="AW136" s="14" t="s">
        <v>28</v>
      </c>
      <c r="AX136" s="14" t="s">
        <v>71</v>
      </c>
      <c r="AY136" s="172" t="s">
        <v>114</v>
      </c>
    </row>
    <row r="137" spans="2:51" s="14" customFormat="1" ht="11.25">
      <c r="B137" s="171"/>
      <c r="D137" s="159" t="s">
        <v>123</v>
      </c>
      <c r="E137" s="172" t="s">
        <v>1</v>
      </c>
      <c r="F137" s="173" t="s">
        <v>261</v>
      </c>
      <c r="H137" s="174">
        <v>48</v>
      </c>
      <c r="I137" s="175"/>
      <c r="L137" s="171"/>
      <c r="M137" s="176"/>
      <c r="N137" s="177"/>
      <c r="O137" s="177"/>
      <c r="P137" s="177"/>
      <c r="Q137" s="177"/>
      <c r="R137" s="177"/>
      <c r="S137" s="177"/>
      <c r="T137" s="178"/>
      <c r="AT137" s="172" t="s">
        <v>123</v>
      </c>
      <c r="AU137" s="172" t="s">
        <v>81</v>
      </c>
      <c r="AV137" s="14" t="s">
        <v>81</v>
      </c>
      <c r="AW137" s="14" t="s">
        <v>28</v>
      </c>
      <c r="AX137" s="14" t="s">
        <v>71</v>
      </c>
      <c r="AY137" s="172" t="s">
        <v>114</v>
      </c>
    </row>
    <row r="138" spans="2:51" s="14" customFormat="1" ht="11.25">
      <c r="B138" s="171"/>
      <c r="D138" s="159" t="s">
        <v>123</v>
      </c>
      <c r="E138" s="172" t="s">
        <v>1</v>
      </c>
      <c r="F138" s="173" t="s">
        <v>262</v>
      </c>
      <c r="H138" s="174">
        <v>48</v>
      </c>
      <c r="I138" s="175"/>
      <c r="L138" s="171"/>
      <c r="M138" s="176"/>
      <c r="N138" s="177"/>
      <c r="O138" s="177"/>
      <c r="P138" s="177"/>
      <c r="Q138" s="177"/>
      <c r="R138" s="177"/>
      <c r="S138" s="177"/>
      <c r="T138" s="178"/>
      <c r="AT138" s="172" t="s">
        <v>123</v>
      </c>
      <c r="AU138" s="172" t="s">
        <v>81</v>
      </c>
      <c r="AV138" s="14" t="s">
        <v>81</v>
      </c>
      <c r="AW138" s="14" t="s">
        <v>28</v>
      </c>
      <c r="AX138" s="14" t="s">
        <v>71</v>
      </c>
      <c r="AY138" s="172" t="s">
        <v>114</v>
      </c>
    </row>
    <row r="139" spans="2:51" s="14" customFormat="1" ht="11.25">
      <c r="B139" s="171"/>
      <c r="D139" s="159" t="s">
        <v>123</v>
      </c>
      <c r="E139" s="172" t="s">
        <v>1</v>
      </c>
      <c r="F139" s="173" t="s">
        <v>263</v>
      </c>
      <c r="H139" s="174">
        <v>108</v>
      </c>
      <c r="I139" s="175"/>
      <c r="L139" s="171"/>
      <c r="M139" s="176"/>
      <c r="N139" s="177"/>
      <c r="O139" s="177"/>
      <c r="P139" s="177"/>
      <c r="Q139" s="177"/>
      <c r="R139" s="177"/>
      <c r="S139" s="177"/>
      <c r="T139" s="178"/>
      <c r="AT139" s="172" t="s">
        <v>123</v>
      </c>
      <c r="AU139" s="172" t="s">
        <v>81</v>
      </c>
      <c r="AV139" s="14" t="s">
        <v>81</v>
      </c>
      <c r="AW139" s="14" t="s">
        <v>28</v>
      </c>
      <c r="AX139" s="14" t="s">
        <v>71</v>
      </c>
      <c r="AY139" s="172" t="s">
        <v>114</v>
      </c>
    </row>
    <row r="140" spans="2:51" s="14" customFormat="1" ht="11.25">
      <c r="B140" s="171"/>
      <c r="D140" s="159" t="s">
        <v>123</v>
      </c>
      <c r="E140" s="172" t="s">
        <v>1</v>
      </c>
      <c r="F140" s="173" t="s">
        <v>264</v>
      </c>
      <c r="H140" s="174">
        <v>42</v>
      </c>
      <c r="I140" s="175"/>
      <c r="L140" s="171"/>
      <c r="M140" s="176"/>
      <c r="N140" s="177"/>
      <c r="O140" s="177"/>
      <c r="P140" s="177"/>
      <c r="Q140" s="177"/>
      <c r="R140" s="177"/>
      <c r="S140" s="177"/>
      <c r="T140" s="178"/>
      <c r="AT140" s="172" t="s">
        <v>123</v>
      </c>
      <c r="AU140" s="172" t="s">
        <v>81</v>
      </c>
      <c r="AV140" s="14" t="s">
        <v>81</v>
      </c>
      <c r="AW140" s="14" t="s">
        <v>28</v>
      </c>
      <c r="AX140" s="14" t="s">
        <v>71</v>
      </c>
      <c r="AY140" s="172" t="s">
        <v>114</v>
      </c>
    </row>
    <row r="141" spans="2:51" s="15" customFormat="1" ht="11.25">
      <c r="B141" s="179"/>
      <c r="D141" s="159" t="s">
        <v>123</v>
      </c>
      <c r="E141" s="180" t="s">
        <v>1</v>
      </c>
      <c r="F141" s="181" t="s">
        <v>130</v>
      </c>
      <c r="H141" s="182">
        <v>390</v>
      </c>
      <c r="I141" s="183"/>
      <c r="L141" s="179"/>
      <c r="M141" s="184"/>
      <c r="N141" s="185"/>
      <c r="O141" s="185"/>
      <c r="P141" s="185"/>
      <c r="Q141" s="185"/>
      <c r="R141" s="185"/>
      <c r="S141" s="185"/>
      <c r="T141" s="186"/>
      <c r="AT141" s="180" t="s">
        <v>123</v>
      </c>
      <c r="AU141" s="180" t="s">
        <v>81</v>
      </c>
      <c r="AV141" s="15" t="s">
        <v>121</v>
      </c>
      <c r="AW141" s="15" t="s">
        <v>28</v>
      </c>
      <c r="AX141" s="15" t="s">
        <v>79</v>
      </c>
      <c r="AY141" s="180" t="s">
        <v>114</v>
      </c>
    </row>
    <row r="142" spans="1:65" s="2" customFormat="1" ht="16.5" customHeight="1">
      <c r="A142" s="32"/>
      <c r="B142" s="144"/>
      <c r="C142" s="145" t="s">
        <v>140</v>
      </c>
      <c r="D142" s="145" t="s">
        <v>117</v>
      </c>
      <c r="E142" s="146" t="s">
        <v>141</v>
      </c>
      <c r="F142" s="147" t="s">
        <v>142</v>
      </c>
      <c r="G142" s="148" t="s">
        <v>143</v>
      </c>
      <c r="H142" s="149">
        <v>7200</v>
      </c>
      <c r="I142" s="150"/>
      <c r="J142" s="151">
        <f>ROUND(I142*H142,2)</f>
        <v>0</v>
      </c>
      <c r="K142" s="152"/>
      <c r="L142" s="33"/>
      <c r="M142" s="153" t="s">
        <v>1</v>
      </c>
      <c r="N142" s="154" t="s">
        <v>36</v>
      </c>
      <c r="O142" s="58"/>
      <c r="P142" s="155">
        <f>O142*H142</f>
        <v>0</v>
      </c>
      <c r="Q142" s="155">
        <v>0</v>
      </c>
      <c r="R142" s="155">
        <f>Q142*H142</f>
        <v>0</v>
      </c>
      <c r="S142" s="155">
        <v>0</v>
      </c>
      <c r="T142" s="156">
        <f>S142*H142</f>
        <v>0</v>
      </c>
      <c r="U142" s="32"/>
      <c r="V142" s="32"/>
      <c r="W142" s="32"/>
      <c r="X142" s="32"/>
      <c r="Y142" s="32"/>
      <c r="Z142" s="32"/>
      <c r="AA142" s="32"/>
      <c r="AB142" s="32"/>
      <c r="AC142" s="32"/>
      <c r="AD142" s="32"/>
      <c r="AE142" s="32"/>
      <c r="AR142" s="157" t="s">
        <v>121</v>
      </c>
      <c r="AT142" s="157" t="s">
        <v>117</v>
      </c>
      <c r="AU142" s="157" t="s">
        <v>81</v>
      </c>
      <c r="AY142" s="17" t="s">
        <v>114</v>
      </c>
      <c r="BE142" s="158">
        <f>IF(N142="základní",J142,0)</f>
        <v>0</v>
      </c>
      <c r="BF142" s="158">
        <f>IF(N142="snížená",J142,0)</f>
        <v>0</v>
      </c>
      <c r="BG142" s="158">
        <f>IF(N142="zákl. přenesená",J142,0)</f>
        <v>0</v>
      </c>
      <c r="BH142" s="158">
        <f>IF(N142="sníž. přenesená",J142,0)</f>
        <v>0</v>
      </c>
      <c r="BI142" s="158">
        <f>IF(N142="nulová",J142,0)</f>
        <v>0</v>
      </c>
      <c r="BJ142" s="17" t="s">
        <v>79</v>
      </c>
      <c r="BK142" s="158">
        <f>ROUND(I142*H142,2)</f>
        <v>0</v>
      </c>
      <c r="BL142" s="17" t="s">
        <v>121</v>
      </c>
      <c r="BM142" s="157" t="s">
        <v>144</v>
      </c>
    </row>
    <row r="143" spans="1:47" s="2" customFormat="1" ht="11.25">
      <c r="A143" s="32"/>
      <c r="B143" s="33"/>
      <c r="C143" s="32"/>
      <c r="D143" s="159" t="s">
        <v>122</v>
      </c>
      <c r="E143" s="32"/>
      <c r="F143" s="160" t="s">
        <v>142</v>
      </c>
      <c r="G143" s="32"/>
      <c r="H143" s="32"/>
      <c r="I143" s="161"/>
      <c r="J143" s="32"/>
      <c r="K143" s="32"/>
      <c r="L143" s="33"/>
      <c r="M143" s="162"/>
      <c r="N143" s="163"/>
      <c r="O143" s="58"/>
      <c r="P143" s="58"/>
      <c r="Q143" s="58"/>
      <c r="R143" s="58"/>
      <c r="S143" s="58"/>
      <c r="T143" s="59"/>
      <c r="U143" s="32"/>
      <c r="V143" s="32"/>
      <c r="W143" s="32"/>
      <c r="X143" s="32"/>
      <c r="Y143" s="32"/>
      <c r="Z143" s="32"/>
      <c r="AA143" s="32"/>
      <c r="AB143" s="32"/>
      <c r="AC143" s="32"/>
      <c r="AD143" s="32"/>
      <c r="AE143" s="32"/>
      <c r="AT143" s="17" t="s">
        <v>122</v>
      </c>
      <c r="AU143" s="17" t="s">
        <v>81</v>
      </c>
    </row>
    <row r="144" spans="2:51" s="13" customFormat="1" ht="11.25">
      <c r="B144" s="164"/>
      <c r="D144" s="159" t="s">
        <v>123</v>
      </c>
      <c r="E144" s="165" t="s">
        <v>1</v>
      </c>
      <c r="F144" s="166" t="s">
        <v>145</v>
      </c>
      <c r="H144" s="165" t="s">
        <v>1</v>
      </c>
      <c r="I144" s="167"/>
      <c r="L144" s="164"/>
      <c r="M144" s="168"/>
      <c r="N144" s="169"/>
      <c r="O144" s="169"/>
      <c r="P144" s="169"/>
      <c r="Q144" s="169"/>
      <c r="R144" s="169"/>
      <c r="S144" s="169"/>
      <c r="T144" s="170"/>
      <c r="AT144" s="165" t="s">
        <v>123</v>
      </c>
      <c r="AU144" s="165" t="s">
        <v>81</v>
      </c>
      <c r="AV144" s="13" t="s">
        <v>79</v>
      </c>
      <c r="AW144" s="13" t="s">
        <v>28</v>
      </c>
      <c r="AX144" s="13" t="s">
        <v>71</v>
      </c>
      <c r="AY144" s="165" t="s">
        <v>114</v>
      </c>
    </row>
    <row r="145" spans="2:51" s="14" customFormat="1" ht="11.25">
      <c r="B145" s="171"/>
      <c r="D145" s="159" t="s">
        <v>123</v>
      </c>
      <c r="E145" s="172" t="s">
        <v>1</v>
      </c>
      <c r="F145" s="173" t="s">
        <v>265</v>
      </c>
      <c r="H145" s="174">
        <v>960</v>
      </c>
      <c r="I145" s="175"/>
      <c r="L145" s="171"/>
      <c r="M145" s="176"/>
      <c r="N145" s="177"/>
      <c r="O145" s="177"/>
      <c r="P145" s="177"/>
      <c r="Q145" s="177"/>
      <c r="R145" s="177"/>
      <c r="S145" s="177"/>
      <c r="T145" s="178"/>
      <c r="AT145" s="172" t="s">
        <v>123</v>
      </c>
      <c r="AU145" s="172" t="s">
        <v>81</v>
      </c>
      <c r="AV145" s="14" t="s">
        <v>81</v>
      </c>
      <c r="AW145" s="14" t="s">
        <v>28</v>
      </c>
      <c r="AX145" s="14" t="s">
        <v>71</v>
      </c>
      <c r="AY145" s="172" t="s">
        <v>114</v>
      </c>
    </row>
    <row r="146" spans="2:51" s="14" customFormat="1" ht="11.25">
      <c r="B146" s="171"/>
      <c r="D146" s="159" t="s">
        <v>123</v>
      </c>
      <c r="E146" s="172" t="s">
        <v>1</v>
      </c>
      <c r="F146" s="173" t="s">
        <v>266</v>
      </c>
      <c r="H146" s="174">
        <v>3000</v>
      </c>
      <c r="I146" s="175"/>
      <c r="L146" s="171"/>
      <c r="M146" s="176"/>
      <c r="N146" s="177"/>
      <c r="O146" s="177"/>
      <c r="P146" s="177"/>
      <c r="Q146" s="177"/>
      <c r="R146" s="177"/>
      <c r="S146" s="177"/>
      <c r="T146" s="178"/>
      <c r="AT146" s="172" t="s">
        <v>123</v>
      </c>
      <c r="AU146" s="172" t="s">
        <v>81</v>
      </c>
      <c r="AV146" s="14" t="s">
        <v>81</v>
      </c>
      <c r="AW146" s="14" t="s">
        <v>28</v>
      </c>
      <c r="AX146" s="14" t="s">
        <v>71</v>
      </c>
      <c r="AY146" s="172" t="s">
        <v>114</v>
      </c>
    </row>
    <row r="147" spans="2:51" s="14" customFormat="1" ht="11.25">
      <c r="B147" s="171"/>
      <c r="D147" s="159" t="s">
        <v>123</v>
      </c>
      <c r="E147" s="172" t="s">
        <v>1</v>
      </c>
      <c r="F147" s="173" t="s">
        <v>267</v>
      </c>
      <c r="H147" s="174">
        <v>3240</v>
      </c>
      <c r="I147" s="175"/>
      <c r="L147" s="171"/>
      <c r="M147" s="176"/>
      <c r="N147" s="177"/>
      <c r="O147" s="177"/>
      <c r="P147" s="177"/>
      <c r="Q147" s="177"/>
      <c r="R147" s="177"/>
      <c r="S147" s="177"/>
      <c r="T147" s="178"/>
      <c r="AT147" s="172" t="s">
        <v>123</v>
      </c>
      <c r="AU147" s="172" t="s">
        <v>81</v>
      </c>
      <c r="AV147" s="14" t="s">
        <v>81</v>
      </c>
      <c r="AW147" s="14" t="s">
        <v>28</v>
      </c>
      <c r="AX147" s="14" t="s">
        <v>71</v>
      </c>
      <c r="AY147" s="172" t="s">
        <v>114</v>
      </c>
    </row>
    <row r="148" spans="2:51" s="15" customFormat="1" ht="11.25">
      <c r="B148" s="179"/>
      <c r="D148" s="159" t="s">
        <v>123</v>
      </c>
      <c r="E148" s="180" t="s">
        <v>1</v>
      </c>
      <c r="F148" s="181" t="s">
        <v>130</v>
      </c>
      <c r="H148" s="182">
        <v>7200</v>
      </c>
      <c r="I148" s="183"/>
      <c r="L148" s="179"/>
      <c r="M148" s="184"/>
      <c r="N148" s="185"/>
      <c r="O148" s="185"/>
      <c r="P148" s="185"/>
      <c r="Q148" s="185"/>
      <c r="R148" s="185"/>
      <c r="S148" s="185"/>
      <c r="T148" s="186"/>
      <c r="AT148" s="180" t="s">
        <v>123</v>
      </c>
      <c r="AU148" s="180" t="s">
        <v>81</v>
      </c>
      <c r="AV148" s="15" t="s">
        <v>121</v>
      </c>
      <c r="AW148" s="15" t="s">
        <v>28</v>
      </c>
      <c r="AX148" s="15" t="s">
        <v>79</v>
      </c>
      <c r="AY148" s="180" t="s">
        <v>114</v>
      </c>
    </row>
    <row r="149" spans="1:65" s="2" customFormat="1" ht="16.5" customHeight="1">
      <c r="A149" s="32"/>
      <c r="B149" s="144"/>
      <c r="C149" s="187" t="s">
        <v>121</v>
      </c>
      <c r="D149" s="187" t="s">
        <v>148</v>
      </c>
      <c r="E149" s="188" t="s">
        <v>268</v>
      </c>
      <c r="F149" s="189" t="s">
        <v>269</v>
      </c>
      <c r="G149" s="190" t="s">
        <v>133</v>
      </c>
      <c r="H149" s="191">
        <v>33</v>
      </c>
      <c r="I149" s="192"/>
      <c r="J149" s="193">
        <f>ROUND(I149*H149,2)</f>
        <v>0</v>
      </c>
      <c r="K149" s="194"/>
      <c r="L149" s="195"/>
      <c r="M149" s="196" t="s">
        <v>1</v>
      </c>
      <c r="N149" s="197" t="s">
        <v>36</v>
      </c>
      <c r="O149" s="58"/>
      <c r="P149" s="155">
        <f>O149*H149</f>
        <v>0</v>
      </c>
      <c r="Q149" s="155">
        <v>0</v>
      </c>
      <c r="R149" s="155">
        <f>Q149*H149</f>
        <v>0</v>
      </c>
      <c r="S149" s="155">
        <v>0</v>
      </c>
      <c r="T149" s="156">
        <f>S149*H149</f>
        <v>0</v>
      </c>
      <c r="U149" s="32"/>
      <c r="V149" s="32"/>
      <c r="W149" s="32"/>
      <c r="X149" s="32"/>
      <c r="Y149" s="32"/>
      <c r="Z149" s="32"/>
      <c r="AA149" s="32"/>
      <c r="AB149" s="32"/>
      <c r="AC149" s="32"/>
      <c r="AD149" s="32"/>
      <c r="AE149" s="32"/>
      <c r="AR149" s="157" t="s">
        <v>151</v>
      </c>
      <c r="AT149" s="157" t="s">
        <v>148</v>
      </c>
      <c r="AU149" s="157" t="s">
        <v>81</v>
      </c>
      <c r="AY149" s="17" t="s">
        <v>114</v>
      </c>
      <c r="BE149" s="158">
        <f>IF(N149="základní",J149,0)</f>
        <v>0</v>
      </c>
      <c r="BF149" s="158">
        <f>IF(N149="snížená",J149,0)</f>
        <v>0</v>
      </c>
      <c r="BG149" s="158">
        <f>IF(N149="zákl. přenesená",J149,0)</f>
        <v>0</v>
      </c>
      <c r="BH149" s="158">
        <f>IF(N149="sníž. přenesená",J149,0)</f>
        <v>0</v>
      </c>
      <c r="BI149" s="158">
        <f>IF(N149="nulová",J149,0)</f>
        <v>0</v>
      </c>
      <c r="BJ149" s="17" t="s">
        <v>79</v>
      </c>
      <c r="BK149" s="158">
        <f>ROUND(I149*H149,2)</f>
        <v>0</v>
      </c>
      <c r="BL149" s="17" t="s">
        <v>121</v>
      </c>
      <c r="BM149" s="157" t="s">
        <v>270</v>
      </c>
    </row>
    <row r="150" spans="1:47" s="2" customFormat="1" ht="11.25">
      <c r="A150" s="32"/>
      <c r="B150" s="33"/>
      <c r="C150" s="32"/>
      <c r="D150" s="159" t="s">
        <v>122</v>
      </c>
      <c r="E150" s="32"/>
      <c r="F150" s="160" t="s">
        <v>269</v>
      </c>
      <c r="G150" s="32"/>
      <c r="H150" s="32"/>
      <c r="I150" s="161"/>
      <c r="J150" s="32"/>
      <c r="K150" s="32"/>
      <c r="L150" s="33"/>
      <c r="M150" s="162"/>
      <c r="N150" s="163"/>
      <c r="O150" s="58"/>
      <c r="P150" s="58"/>
      <c r="Q150" s="58"/>
      <c r="R150" s="58"/>
      <c r="S150" s="58"/>
      <c r="T150" s="59"/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T150" s="17" t="s">
        <v>122</v>
      </c>
      <c r="AU150" s="17" t="s">
        <v>81</v>
      </c>
    </row>
    <row r="151" spans="2:51" s="13" customFormat="1" ht="11.25">
      <c r="B151" s="164"/>
      <c r="D151" s="159" t="s">
        <v>123</v>
      </c>
      <c r="E151" s="165" t="s">
        <v>1</v>
      </c>
      <c r="F151" s="166" t="s">
        <v>271</v>
      </c>
      <c r="H151" s="165" t="s">
        <v>1</v>
      </c>
      <c r="I151" s="167"/>
      <c r="L151" s="164"/>
      <c r="M151" s="168"/>
      <c r="N151" s="169"/>
      <c r="O151" s="169"/>
      <c r="P151" s="169"/>
      <c r="Q151" s="169"/>
      <c r="R151" s="169"/>
      <c r="S151" s="169"/>
      <c r="T151" s="170"/>
      <c r="AT151" s="165" t="s">
        <v>123</v>
      </c>
      <c r="AU151" s="165" t="s">
        <v>81</v>
      </c>
      <c r="AV151" s="13" t="s">
        <v>79</v>
      </c>
      <c r="AW151" s="13" t="s">
        <v>28</v>
      </c>
      <c r="AX151" s="13" t="s">
        <v>71</v>
      </c>
      <c r="AY151" s="165" t="s">
        <v>114</v>
      </c>
    </row>
    <row r="152" spans="2:51" s="14" customFormat="1" ht="11.25">
      <c r="B152" s="171"/>
      <c r="D152" s="159" t="s">
        <v>123</v>
      </c>
      <c r="E152" s="172" t="s">
        <v>1</v>
      </c>
      <c r="F152" s="173" t="s">
        <v>272</v>
      </c>
      <c r="H152" s="174">
        <v>33</v>
      </c>
      <c r="I152" s="175"/>
      <c r="L152" s="171"/>
      <c r="M152" s="176"/>
      <c r="N152" s="177"/>
      <c r="O152" s="177"/>
      <c r="P152" s="177"/>
      <c r="Q152" s="177"/>
      <c r="R152" s="177"/>
      <c r="S152" s="177"/>
      <c r="T152" s="178"/>
      <c r="AT152" s="172" t="s">
        <v>123</v>
      </c>
      <c r="AU152" s="172" t="s">
        <v>81</v>
      </c>
      <c r="AV152" s="14" t="s">
        <v>81</v>
      </c>
      <c r="AW152" s="14" t="s">
        <v>28</v>
      </c>
      <c r="AX152" s="14" t="s">
        <v>71</v>
      </c>
      <c r="AY152" s="172" t="s">
        <v>114</v>
      </c>
    </row>
    <row r="153" spans="2:51" s="15" customFormat="1" ht="11.25">
      <c r="B153" s="179"/>
      <c r="D153" s="159" t="s">
        <v>123</v>
      </c>
      <c r="E153" s="180" t="s">
        <v>1</v>
      </c>
      <c r="F153" s="181" t="s">
        <v>130</v>
      </c>
      <c r="H153" s="182">
        <v>33</v>
      </c>
      <c r="I153" s="183"/>
      <c r="L153" s="179"/>
      <c r="M153" s="184"/>
      <c r="N153" s="185"/>
      <c r="O153" s="185"/>
      <c r="P153" s="185"/>
      <c r="Q153" s="185"/>
      <c r="R153" s="185"/>
      <c r="S153" s="185"/>
      <c r="T153" s="186"/>
      <c r="AT153" s="180" t="s">
        <v>123</v>
      </c>
      <c r="AU153" s="180" t="s">
        <v>81</v>
      </c>
      <c r="AV153" s="15" t="s">
        <v>121</v>
      </c>
      <c r="AW153" s="15" t="s">
        <v>28</v>
      </c>
      <c r="AX153" s="15" t="s">
        <v>79</v>
      </c>
      <c r="AY153" s="180" t="s">
        <v>114</v>
      </c>
    </row>
    <row r="154" spans="1:65" s="2" customFormat="1" ht="21.75" customHeight="1">
      <c r="A154" s="32"/>
      <c r="B154" s="144"/>
      <c r="C154" s="187" t="s">
        <v>115</v>
      </c>
      <c r="D154" s="187" t="s">
        <v>148</v>
      </c>
      <c r="E154" s="188" t="s">
        <v>149</v>
      </c>
      <c r="F154" s="189" t="s">
        <v>150</v>
      </c>
      <c r="G154" s="190" t="s">
        <v>133</v>
      </c>
      <c r="H154" s="191">
        <v>2990</v>
      </c>
      <c r="I154" s="192"/>
      <c r="J154" s="193">
        <f>ROUND(I154*H154,2)</f>
        <v>0</v>
      </c>
      <c r="K154" s="194"/>
      <c r="L154" s="195"/>
      <c r="M154" s="196" t="s">
        <v>1</v>
      </c>
      <c r="N154" s="197" t="s">
        <v>36</v>
      </c>
      <c r="O154" s="58"/>
      <c r="P154" s="155">
        <f>O154*H154</f>
        <v>0</v>
      </c>
      <c r="Q154" s="155">
        <v>0</v>
      </c>
      <c r="R154" s="155">
        <f>Q154*H154</f>
        <v>0</v>
      </c>
      <c r="S154" s="155">
        <v>0</v>
      </c>
      <c r="T154" s="156">
        <f>S154*H154</f>
        <v>0</v>
      </c>
      <c r="U154" s="32"/>
      <c r="V154" s="32"/>
      <c r="W154" s="32"/>
      <c r="X154" s="32"/>
      <c r="Y154" s="32"/>
      <c r="Z154" s="32"/>
      <c r="AA154" s="32"/>
      <c r="AB154" s="32"/>
      <c r="AC154" s="32"/>
      <c r="AD154" s="32"/>
      <c r="AE154" s="32"/>
      <c r="AR154" s="157" t="s">
        <v>151</v>
      </c>
      <c r="AT154" s="157" t="s">
        <v>148</v>
      </c>
      <c r="AU154" s="157" t="s">
        <v>81</v>
      </c>
      <c r="AY154" s="17" t="s">
        <v>114</v>
      </c>
      <c r="BE154" s="158">
        <f>IF(N154="základní",J154,0)</f>
        <v>0</v>
      </c>
      <c r="BF154" s="158">
        <f>IF(N154="snížená",J154,0)</f>
        <v>0</v>
      </c>
      <c r="BG154" s="158">
        <f>IF(N154="zákl. přenesená",J154,0)</f>
        <v>0</v>
      </c>
      <c r="BH154" s="158">
        <f>IF(N154="sníž. přenesená",J154,0)</f>
        <v>0</v>
      </c>
      <c r="BI154" s="158">
        <f>IF(N154="nulová",J154,0)</f>
        <v>0</v>
      </c>
      <c r="BJ154" s="17" t="s">
        <v>79</v>
      </c>
      <c r="BK154" s="158">
        <f>ROUND(I154*H154,2)</f>
        <v>0</v>
      </c>
      <c r="BL154" s="17" t="s">
        <v>121</v>
      </c>
      <c r="BM154" s="157" t="s">
        <v>161</v>
      </c>
    </row>
    <row r="155" spans="1:47" s="2" customFormat="1" ht="11.25">
      <c r="A155" s="32"/>
      <c r="B155" s="33"/>
      <c r="C155" s="32"/>
      <c r="D155" s="159" t="s">
        <v>122</v>
      </c>
      <c r="E155" s="32"/>
      <c r="F155" s="160" t="s">
        <v>150</v>
      </c>
      <c r="G155" s="32"/>
      <c r="H155" s="32"/>
      <c r="I155" s="161"/>
      <c r="J155" s="32"/>
      <c r="K155" s="32"/>
      <c r="L155" s="33"/>
      <c r="M155" s="162"/>
      <c r="N155" s="163"/>
      <c r="O155" s="58"/>
      <c r="P155" s="58"/>
      <c r="Q155" s="58"/>
      <c r="R155" s="58"/>
      <c r="S155" s="58"/>
      <c r="T155" s="59"/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T155" s="17" t="s">
        <v>122</v>
      </c>
      <c r="AU155" s="17" t="s">
        <v>81</v>
      </c>
    </row>
    <row r="156" spans="2:51" s="13" customFormat="1" ht="11.25">
      <c r="B156" s="164"/>
      <c r="D156" s="159" t="s">
        <v>123</v>
      </c>
      <c r="E156" s="165" t="s">
        <v>1</v>
      </c>
      <c r="F156" s="166" t="s">
        <v>145</v>
      </c>
      <c r="H156" s="165" t="s">
        <v>1</v>
      </c>
      <c r="I156" s="167"/>
      <c r="L156" s="164"/>
      <c r="M156" s="168"/>
      <c r="N156" s="169"/>
      <c r="O156" s="169"/>
      <c r="P156" s="169"/>
      <c r="Q156" s="169"/>
      <c r="R156" s="169"/>
      <c r="S156" s="169"/>
      <c r="T156" s="170"/>
      <c r="AT156" s="165" t="s">
        <v>123</v>
      </c>
      <c r="AU156" s="165" t="s">
        <v>81</v>
      </c>
      <c r="AV156" s="13" t="s">
        <v>79</v>
      </c>
      <c r="AW156" s="13" t="s">
        <v>28</v>
      </c>
      <c r="AX156" s="13" t="s">
        <v>71</v>
      </c>
      <c r="AY156" s="165" t="s">
        <v>114</v>
      </c>
    </row>
    <row r="157" spans="2:51" s="14" customFormat="1" ht="11.25">
      <c r="B157" s="171"/>
      <c r="D157" s="159" t="s">
        <v>123</v>
      </c>
      <c r="E157" s="172" t="s">
        <v>1</v>
      </c>
      <c r="F157" s="173" t="s">
        <v>273</v>
      </c>
      <c r="H157" s="174">
        <v>736</v>
      </c>
      <c r="I157" s="175"/>
      <c r="L157" s="171"/>
      <c r="M157" s="176"/>
      <c r="N157" s="177"/>
      <c r="O157" s="177"/>
      <c r="P157" s="177"/>
      <c r="Q157" s="177"/>
      <c r="R157" s="177"/>
      <c r="S157" s="177"/>
      <c r="T157" s="178"/>
      <c r="AT157" s="172" t="s">
        <v>123</v>
      </c>
      <c r="AU157" s="172" t="s">
        <v>81</v>
      </c>
      <c r="AV157" s="14" t="s">
        <v>81</v>
      </c>
      <c r="AW157" s="14" t="s">
        <v>28</v>
      </c>
      <c r="AX157" s="14" t="s">
        <v>71</v>
      </c>
      <c r="AY157" s="172" t="s">
        <v>114</v>
      </c>
    </row>
    <row r="158" spans="2:51" s="14" customFormat="1" ht="11.25">
      <c r="B158" s="171"/>
      <c r="D158" s="159" t="s">
        <v>123</v>
      </c>
      <c r="E158" s="172" t="s">
        <v>1</v>
      </c>
      <c r="F158" s="173" t="s">
        <v>274</v>
      </c>
      <c r="H158" s="174">
        <v>368</v>
      </c>
      <c r="I158" s="175"/>
      <c r="L158" s="171"/>
      <c r="M158" s="176"/>
      <c r="N158" s="177"/>
      <c r="O158" s="177"/>
      <c r="P158" s="177"/>
      <c r="Q158" s="177"/>
      <c r="R158" s="177"/>
      <c r="S158" s="177"/>
      <c r="T158" s="178"/>
      <c r="AT158" s="172" t="s">
        <v>123</v>
      </c>
      <c r="AU158" s="172" t="s">
        <v>81</v>
      </c>
      <c r="AV158" s="14" t="s">
        <v>81</v>
      </c>
      <c r="AW158" s="14" t="s">
        <v>28</v>
      </c>
      <c r="AX158" s="14" t="s">
        <v>71</v>
      </c>
      <c r="AY158" s="172" t="s">
        <v>114</v>
      </c>
    </row>
    <row r="159" spans="2:51" s="14" customFormat="1" ht="11.25">
      <c r="B159" s="171"/>
      <c r="D159" s="159" t="s">
        <v>123</v>
      </c>
      <c r="E159" s="172" t="s">
        <v>1</v>
      </c>
      <c r="F159" s="173" t="s">
        <v>275</v>
      </c>
      <c r="H159" s="174">
        <v>368</v>
      </c>
      <c r="I159" s="175"/>
      <c r="L159" s="171"/>
      <c r="M159" s="176"/>
      <c r="N159" s="177"/>
      <c r="O159" s="177"/>
      <c r="P159" s="177"/>
      <c r="Q159" s="177"/>
      <c r="R159" s="177"/>
      <c r="S159" s="177"/>
      <c r="T159" s="178"/>
      <c r="AT159" s="172" t="s">
        <v>123</v>
      </c>
      <c r="AU159" s="172" t="s">
        <v>81</v>
      </c>
      <c r="AV159" s="14" t="s">
        <v>81</v>
      </c>
      <c r="AW159" s="14" t="s">
        <v>28</v>
      </c>
      <c r="AX159" s="14" t="s">
        <v>71</v>
      </c>
      <c r="AY159" s="172" t="s">
        <v>114</v>
      </c>
    </row>
    <row r="160" spans="2:51" s="14" customFormat="1" ht="11.25">
      <c r="B160" s="171"/>
      <c r="D160" s="159" t="s">
        <v>123</v>
      </c>
      <c r="E160" s="172" t="s">
        <v>1</v>
      </c>
      <c r="F160" s="173" t="s">
        <v>276</v>
      </c>
      <c r="H160" s="174">
        <v>368</v>
      </c>
      <c r="I160" s="175"/>
      <c r="L160" s="171"/>
      <c r="M160" s="176"/>
      <c r="N160" s="177"/>
      <c r="O160" s="177"/>
      <c r="P160" s="177"/>
      <c r="Q160" s="177"/>
      <c r="R160" s="177"/>
      <c r="S160" s="177"/>
      <c r="T160" s="178"/>
      <c r="AT160" s="172" t="s">
        <v>123</v>
      </c>
      <c r="AU160" s="172" t="s">
        <v>81</v>
      </c>
      <c r="AV160" s="14" t="s">
        <v>81</v>
      </c>
      <c r="AW160" s="14" t="s">
        <v>28</v>
      </c>
      <c r="AX160" s="14" t="s">
        <v>71</v>
      </c>
      <c r="AY160" s="172" t="s">
        <v>114</v>
      </c>
    </row>
    <row r="161" spans="2:51" s="14" customFormat="1" ht="11.25">
      <c r="B161" s="171"/>
      <c r="D161" s="159" t="s">
        <v>123</v>
      </c>
      <c r="E161" s="172" t="s">
        <v>1</v>
      </c>
      <c r="F161" s="173" t="s">
        <v>277</v>
      </c>
      <c r="H161" s="174">
        <v>828</v>
      </c>
      <c r="I161" s="175"/>
      <c r="L161" s="171"/>
      <c r="M161" s="176"/>
      <c r="N161" s="177"/>
      <c r="O161" s="177"/>
      <c r="P161" s="177"/>
      <c r="Q161" s="177"/>
      <c r="R161" s="177"/>
      <c r="S161" s="177"/>
      <c r="T161" s="178"/>
      <c r="AT161" s="172" t="s">
        <v>123</v>
      </c>
      <c r="AU161" s="172" t="s">
        <v>81</v>
      </c>
      <c r="AV161" s="14" t="s">
        <v>81</v>
      </c>
      <c r="AW161" s="14" t="s">
        <v>28</v>
      </c>
      <c r="AX161" s="14" t="s">
        <v>71</v>
      </c>
      <c r="AY161" s="172" t="s">
        <v>114</v>
      </c>
    </row>
    <row r="162" spans="2:51" s="14" customFormat="1" ht="11.25">
      <c r="B162" s="171"/>
      <c r="D162" s="159" t="s">
        <v>123</v>
      </c>
      <c r="E162" s="172" t="s">
        <v>1</v>
      </c>
      <c r="F162" s="173" t="s">
        <v>278</v>
      </c>
      <c r="H162" s="174">
        <v>322</v>
      </c>
      <c r="I162" s="175"/>
      <c r="L162" s="171"/>
      <c r="M162" s="176"/>
      <c r="N162" s="177"/>
      <c r="O162" s="177"/>
      <c r="P162" s="177"/>
      <c r="Q162" s="177"/>
      <c r="R162" s="177"/>
      <c r="S162" s="177"/>
      <c r="T162" s="178"/>
      <c r="AT162" s="172" t="s">
        <v>123</v>
      </c>
      <c r="AU162" s="172" t="s">
        <v>81</v>
      </c>
      <c r="AV162" s="14" t="s">
        <v>81</v>
      </c>
      <c r="AW162" s="14" t="s">
        <v>28</v>
      </c>
      <c r="AX162" s="14" t="s">
        <v>71</v>
      </c>
      <c r="AY162" s="172" t="s">
        <v>114</v>
      </c>
    </row>
    <row r="163" spans="2:51" s="15" customFormat="1" ht="11.25">
      <c r="B163" s="179"/>
      <c r="D163" s="159" t="s">
        <v>123</v>
      </c>
      <c r="E163" s="180" t="s">
        <v>1</v>
      </c>
      <c r="F163" s="181" t="s">
        <v>130</v>
      </c>
      <c r="H163" s="182">
        <v>2990</v>
      </c>
      <c r="I163" s="183"/>
      <c r="L163" s="179"/>
      <c r="M163" s="184"/>
      <c r="N163" s="185"/>
      <c r="O163" s="185"/>
      <c r="P163" s="185"/>
      <c r="Q163" s="185"/>
      <c r="R163" s="185"/>
      <c r="S163" s="185"/>
      <c r="T163" s="186"/>
      <c r="AT163" s="180" t="s">
        <v>123</v>
      </c>
      <c r="AU163" s="180" t="s">
        <v>81</v>
      </c>
      <c r="AV163" s="15" t="s">
        <v>121</v>
      </c>
      <c r="AW163" s="15" t="s">
        <v>28</v>
      </c>
      <c r="AX163" s="15" t="s">
        <v>79</v>
      </c>
      <c r="AY163" s="180" t="s">
        <v>114</v>
      </c>
    </row>
    <row r="164" spans="1:65" s="2" customFormat="1" ht="24.2" customHeight="1">
      <c r="A164" s="32"/>
      <c r="B164" s="144"/>
      <c r="C164" s="187" t="s">
        <v>144</v>
      </c>
      <c r="D164" s="187" t="s">
        <v>148</v>
      </c>
      <c r="E164" s="188" t="s">
        <v>159</v>
      </c>
      <c r="F164" s="189" t="s">
        <v>160</v>
      </c>
      <c r="G164" s="190" t="s">
        <v>133</v>
      </c>
      <c r="H164" s="191">
        <v>14400</v>
      </c>
      <c r="I164" s="192"/>
      <c r="J164" s="193">
        <f>ROUND(I164*H164,2)</f>
        <v>0</v>
      </c>
      <c r="K164" s="194"/>
      <c r="L164" s="195"/>
      <c r="M164" s="196" t="s">
        <v>1</v>
      </c>
      <c r="N164" s="197" t="s">
        <v>36</v>
      </c>
      <c r="O164" s="58"/>
      <c r="P164" s="155">
        <f>O164*H164</f>
        <v>0</v>
      </c>
      <c r="Q164" s="155">
        <v>0</v>
      </c>
      <c r="R164" s="155">
        <f>Q164*H164</f>
        <v>0</v>
      </c>
      <c r="S164" s="155">
        <v>0</v>
      </c>
      <c r="T164" s="156">
        <f>S164*H164</f>
        <v>0</v>
      </c>
      <c r="U164" s="32"/>
      <c r="V164" s="32"/>
      <c r="W164" s="32"/>
      <c r="X164" s="32"/>
      <c r="Y164" s="32"/>
      <c r="Z164" s="32"/>
      <c r="AA164" s="32"/>
      <c r="AB164" s="32"/>
      <c r="AC164" s="32"/>
      <c r="AD164" s="32"/>
      <c r="AE164" s="32"/>
      <c r="AR164" s="157" t="s">
        <v>151</v>
      </c>
      <c r="AT164" s="157" t="s">
        <v>148</v>
      </c>
      <c r="AU164" s="157" t="s">
        <v>81</v>
      </c>
      <c r="AY164" s="17" t="s">
        <v>114</v>
      </c>
      <c r="BE164" s="158">
        <f>IF(N164="základní",J164,0)</f>
        <v>0</v>
      </c>
      <c r="BF164" s="158">
        <f>IF(N164="snížená",J164,0)</f>
        <v>0</v>
      </c>
      <c r="BG164" s="158">
        <f>IF(N164="zákl. přenesená",J164,0)</f>
        <v>0</v>
      </c>
      <c r="BH164" s="158">
        <f>IF(N164="sníž. přenesená",J164,0)</f>
        <v>0</v>
      </c>
      <c r="BI164" s="158">
        <f>IF(N164="nulová",J164,0)</f>
        <v>0</v>
      </c>
      <c r="BJ164" s="17" t="s">
        <v>79</v>
      </c>
      <c r="BK164" s="158">
        <f>ROUND(I164*H164,2)</f>
        <v>0</v>
      </c>
      <c r="BL164" s="17" t="s">
        <v>121</v>
      </c>
      <c r="BM164" s="157" t="s">
        <v>166</v>
      </c>
    </row>
    <row r="165" spans="1:47" s="2" customFormat="1" ht="19.5">
      <c r="A165" s="32"/>
      <c r="B165" s="33"/>
      <c r="C165" s="32"/>
      <c r="D165" s="159" t="s">
        <v>122</v>
      </c>
      <c r="E165" s="32"/>
      <c r="F165" s="160" t="s">
        <v>160</v>
      </c>
      <c r="G165" s="32"/>
      <c r="H165" s="32"/>
      <c r="I165" s="161"/>
      <c r="J165" s="32"/>
      <c r="K165" s="32"/>
      <c r="L165" s="33"/>
      <c r="M165" s="162"/>
      <c r="N165" s="163"/>
      <c r="O165" s="58"/>
      <c r="P165" s="58"/>
      <c r="Q165" s="58"/>
      <c r="R165" s="58"/>
      <c r="S165" s="58"/>
      <c r="T165" s="59"/>
      <c r="U165" s="32"/>
      <c r="V165" s="32"/>
      <c r="W165" s="32"/>
      <c r="X165" s="32"/>
      <c r="Y165" s="32"/>
      <c r="Z165" s="32"/>
      <c r="AA165" s="32"/>
      <c r="AB165" s="32"/>
      <c r="AC165" s="32"/>
      <c r="AD165" s="32"/>
      <c r="AE165" s="32"/>
      <c r="AT165" s="17" t="s">
        <v>122</v>
      </c>
      <c r="AU165" s="17" t="s">
        <v>81</v>
      </c>
    </row>
    <row r="166" spans="2:51" s="13" customFormat="1" ht="11.25">
      <c r="B166" s="164"/>
      <c r="D166" s="159" t="s">
        <v>123</v>
      </c>
      <c r="E166" s="165" t="s">
        <v>1</v>
      </c>
      <c r="F166" s="166" t="s">
        <v>145</v>
      </c>
      <c r="H166" s="165" t="s">
        <v>1</v>
      </c>
      <c r="I166" s="167"/>
      <c r="L166" s="164"/>
      <c r="M166" s="168"/>
      <c r="N166" s="169"/>
      <c r="O166" s="169"/>
      <c r="P166" s="169"/>
      <c r="Q166" s="169"/>
      <c r="R166" s="169"/>
      <c r="S166" s="169"/>
      <c r="T166" s="170"/>
      <c r="AT166" s="165" t="s">
        <v>123</v>
      </c>
      <c r="AU166" s="165" t="s">
        <v>81</v>
      </c>
      <c r="AV166" s="13" t="s">
        <v>79</v>
      </c>
      <c r="AW166" s="13" t="s">
        <v>28</v>
      </c>
      <c r="AX166" s="13" t="s">
        <v>71</v>
      </c>
      <c r="AY166" s="165" t="s">
        <v>114</v>
      </c>
    </row>
    <row r="167" spans="2:51" s="14" customFormat="1" ht="11.25">
      <c r="B167" s="171"/>
      <c r="D167" s="159" t="s">
        <v>123</v>
      </c>
      <c r="E167" s="172" t="s">
        <v>1</v>
      </c>
      <c r="F167" s="173" t="s">
        <v>279</v>
      </c>
      <c r="H167" s="174">
        <v>1920</v>
      </c>
      <c r="I167" s="175"/>
      <c r="L167" s="171"/>
      <c r="M167" s="176"/>
      <c r="N167" s="177"/>
      <c r="O167" s="177"/>
      <c r="P167" s="177"/>
      <c r="Q167" s="177"/>
      <c r="R167" s="177"/>
      <c r="S167" s="177"/>
      <c r="T167" s="178"/>
      <c r="AT167" s="172" t="s">
        <v>123</v>
      </c>
      <c r="AU167" s="172" t="s">
        <v>81</v>
      </c>
      <c r="AV167" s="14" t="s">
        <v>81</v>
      </c>
      <c r="AW167" s="14" t="s">
        <v>28</v>
      </c>
      <c r="AX167" s="14" t="s">
        <v>71</v>
      </c>
      <c r="AY167" s="172" t="s">
        <v>114</v>
      </c>
    </row>
    <row r="168" spans="2:51" s="14" customFormat="1" ht="11.25">
      <c r="B168" s="171"/>
      <c r="D168" s="159" t="s">
        <v>123</v>
      </c>
      <c r="E168" s="172" t="s">
        <v>1</v>
      </c>
      <c r="F168" s="173" t="s">
        <v>280</v>
      </c>
      <c r="H168" s="174">
        <v>6000</v>
      </c>
      <c r="I168" s="175"/>
      <c r="L168" s="171"/>
      <c r="M168" s="176"/>
      <c r="N168" s="177"/>
      <c r="O168" s="177"/>
      <c r="P168" s="177"/>
      <c r="Q168" s="177"/>
      <c r="R168" s="177"/>
      <c r="S168" s="177"/>
      <c r="T168" s="178"/>
      <c r="AT168" s="172" t="s">
        <v>123</v>
      </c>
      <c r="AU168" s="172" t="s">
        <v>81</v>
      </c>
      <c r="AV168" s="14" t="s">
        <v>81</v>
      </c>
      <c r="AW168" s="14" t="s">
        <v>28</v>
      </c>
      <c r="AX168" s="14" t="s">
        <v>71</v>
      </c>
      <c r="AY168" s="172" t="s">
        <v>114</v>
      </c>
    </row>
    <row r="169" spans="2:51" s="14" customFormat="1" ht="11.25">
      <c r="B169" s="171"/>
      <c r="D169" s="159" t="s">
        <v>123</v>
      </c>
      <c r="E169" s="172" t="s">
        <v>1</v>
      </c>
      <c r="F169" s="173" t="s">
        <v>281</v>
      </c>
      <c r="H169" s="174">
        <v>6480</v>
      </c>
      <c r="I169" s="175"/>
      <c r="L169" s="171"/>
      <c r="M169" s="176"/>
      <c r="N169" s="177"/>
      <c r="O169" s="177"/>
      <c r="P169" s="177"/>
      <c r="Q169" s="177"/>
      <c r="R169" s="177"/>
      <c r="S169" s="177"/>
      <c r="T169" s="178"/>
      <c r="AT169" s="172" t="s">
        <v>123</v>
      </c>
      <c r="AU169" s="172" t="s">
        <v>81</v>
      </c>
      <c r="AV169" s="14" t="s">
        <v>81</v>
      </c>
      <c r="AW169" s="14" t="s">
        <v>28</v>
      </c>
      <c r="AX169" s="14" t="s">
        <v>71</v>
      </c>
      <c r="AY169" s="172" t="s">
        <v>114</v>
      </c>
    </row>
    <row r="170" spans="2:51" s="15" customFormat="1" ht="11.25">
      <c r="B170" s="179"/>
      <c r="D170" s="159" t="s">
        <v>123</v>
      </c>
      <c r="E170" s="180" t="s">
        <v>1</v>
      </c>
      <c r="F170" s="181" t="s">
        <v>130</v>
      </c>
      <c r="H170" s="182">
        <v>14400</v>
      </c>
      <c r="I170" s="183"/>
      <c r="L170" s="179"/>
      <c r="M170" s="184"/>
      <c r="N170" s="185"/>
      <c r="O170" s="185"/>
      <c r="P170" s="185"/>
      <c r="Q170" s="185"/>
      <c r="R170" s="185"/>
      <c r="S170" s="185"/>
      <c r="T170" s="186"/>
      <c r="AT170" s="180" t="s">
        <v>123</v>
      </c>
      <c r="AU170" s="180" t="s">
        <v>81</v>
      </c>
      <c r="AV170" s="15" t="s">
        <v>121</v>
      </c>
      <c r="AW170" s="15" t="s">
        <v>28</v>
      </c>
      <c r="AX170" s="15" t="s">
        <v>79</v>
      </c>
      <c r="AY170" s="180" t="s">
        <v>114</v>
      </c>
    </row>
    <row r="171" spans="1:65" s="2" customFormat="1" ht="21.75" customHeight="1">
      <c r="A171" s="32"/>
      <c r="B171" s="144"/>
      <c r="C171" s="145" t="s">
        <v>170</v>
      </c>
      <c r="D171" s="145" t="s">
        <v>117</v>
      </c>
      <c r="E171" s="146" t="s">
        <v>282</v>
      </c>
      <c r="F171" s="147" t="s">
        <v>283</v>
      </c>
      <c r="G171" s="148" t="s">
        <v>284</v>
      </c>
      <c r="H171" s="149">
        <v>4</v>
      </c>
      <c r="I171" s="150"/>
      <c r="J171" s="151">
        <f>ROUND(I171*H171,2)</f>
        <v>0</v>
      </c>
      <c r="K171" s="152"/>
      <c r="L171" s="33"/>
      <c r="M171" s="153" t="s">
        <v>1</v>
      </c>
      <c r="N171" s="154" t="s">
        <v>36</v>
      </c>
      <c r="O171" s="58"/>
      <c r="P171" s="155">
        <f>O171*H171</f>
        <v>0</v>
      </c>
      <c r="Q171" s="155">
        <v>0</v>
      </c>
      <c r="R171" s="155">
        <f>Q171*H171</f>
        <v>0</v>
      </c>
      <c r="S171" s="155">
        <v>0</v>
      </c>
      <c r="T171" s="156">
        <f>S171*H171</f>
        <v>0</v>
      </c>
      <c r="U171" s="32"/>
      <c r="V171" s="32"/>
      <c r="W171" s="32"/>
      <c r="X171" s="32"/>
      <c r="Y171" s="32"/>
      <c r="Z171" s="32"/>
      <c r="AA171" s="32"/>
      <c r="AB171" s="32"/>
      <c r="AC171" s="32"/>
      <c r="AD171" s="32"/>
      <c r="AE171" s="32"/>
      <c r="AR171" s="157" t="s">
        <v>121</v>
      </c>
      <c r="AT171" s="157" t="s">
        <v>117</v>
      </c>
      <c r="AU171" s="157" t="s">
        <v>81</v>
      </c>
      <c r="AY171" s="17" t="s">
        <v>114</v>
      </c>
      <c r="BE171" s="158">
        <f>IF(N171="základní",J171,0)</f>
        <v>0</v>
      </c>
      <c r="BF171" s="158">
        <f>IF(N171="snížená",J171,0)</f>
        <v>0</v>
      </c>
      <c r="BG171" s="158">
        <f>IF(N171="zákl. přenesená",J171,0)</f>
        <v>0</v>
      </c>
      <c r="BH171" s="158">
        <f>IF(N171="sníž. přenesená",J171,0)</f>
        <v>0</v>
      </c>
      <c r="BI171" s="158">
        <f>IF(N171="nulová",J171,0)</f>
        <v>0</v>
      </c>
      <c r="BJ171" s="17" t="s">
        <v>79</v>
      </c>
      <c r="BK171" s="158">
        <f>ROUND(I171*H171,2)</f>
        <v>0</v>
      </c>
      <c r="BL171" s="17" t="s">
        <v>121</v>
      </c>
      <c r="BM171" s="157" t="s">
        <v>178</v>
      </c>
    </row>
    <row r="172" spans="1:47" s="2" customFormat="1" ht="11.25">
      <c r="A172" s="32"/>
      <c r="B172" s="33"/>
      <c r="C172" s="32"/>
      <c r="D172" s="159" t="s">
        <v>122</v>
      </c>
      <c r="E172" s="32"/>
      <c r="F172" s="160" t="s">
        <v>283</v>
      </c>
      <c r="G172" s="32"/>
      <c r="H172" s="32"/>
      <c r="I172" s="161"/>
      <c r="J172" s="32"/>
      <c r="K172" s="32"/>
      <c r="L172" s="33"/>
      <c r="M172" s="162"/>
      <c r="N172" s="163"/>
      <c r="O172" s="58"/>
      <c r="P172" s="58"/>
      <c r="Q172" s="58"/>
      <c r="R172" s="58"/>
      <c r="S172" s="58"/>
      <c r="T172" s="59"/>
      <c r="U172" s="32"/>
      <c r="V172" s="32"/>
      <c r="W172" s="32"/>
      <c r="X172" s="32"/>
      <c r="Y172" s="32"/>
      <c r="Z172" s="32"/>
      <c r="AA172" s="32"/>
      <c r="AB172" s="32"/>
      <c r="AC172" s="32"/>
      <c r="AD172" s="32"/>
      <c r="AE172" s="32"/>
      <c r="AT172" s="17" t="s">
        <v>122</v>
      </c>
      <c r="AU172" s="17" t="s">
        <v>81</v>
      </c>
    </row>
    <row r="173" spans="2:51" s="14" customFormat="1" ht="11.25">
      <c r="B173" s="171"/>
      <c r="D173" s="159" t="s">
        <v>123</v>
      </c>
      <c r="E173" s="172" t="s">
        <v>1</v>
      </c>
      <c r="F173" s="173" t="s">
        <v>121</v>
      </c>
      <c r="H173" s="174">
        <v>4</v>
      </c>
      <c r="I173" s="175"/>
      <c r="L173" s="171"/>
      <c r="M173" s="176"/>
      <c r="N173" s="177"/>
      <c r="O173" s="177"/>
      <c r="P173" s="177"/>
      <c r="Q173" s="177"/>
      <c r="R173" s="177"/>
      <c r="S173" s="177"/>
      <c r="T173" s="178"/>
      <c r="AT173" s="172" t="s">
        <v>123</v>
      </c>
      <c r="AU173" s="172" t="s">
        <v>81</v>
      </c>
      <c r="AV173" s="14" t="s">
        <v>81</v>
      </c>
      <c r="AW173" s="14" t="s">
        <v>28</v>
      </c>
      <c r="AX173" s="14" t="s">
        <v>71</v>
      </c>
      <c r="AY173" s="172" t="s">
        <v>114</v>
      </c>
    </row>
    <row r="174" spans="2:51" s="15" customFormat="1" ht="11.25">
      <c r="B174" s="179"/>
      <c r="D174" s="159" t="s">
        <v>123</v>
      </c>
      <c r="E174" s="180" t="s">
        <v>1</v>
      </c>
      <c r="F174" s="181" t="s">
        <v>130</v>
      </c>
      <c r="H174" s="182">
        <v>4</v>
      </c>
      <c r="I174" s="183"/>
      <c r="L174" s="179"/>
      <c r="M174" s="184"/>
      <c r="N174" s="185"/>
      <c r="O174" s="185"/>
      <c r="P174" s="185"/>
      <c r="Q174" s="185"/>
      <c r="R174" s="185"/>
      <c r="S174" s="185"/>
      <c r="T174" s="186"/>
      <c r="AT174" s="180" t="s">
        <v>123</v>
      </c>
      <c r="AU174" s="180" t="s">
        <v>81</v>
      </c>
      <c r="AV174" s="15" t="s">
        <v>121</v>
      </c>
      <c r="AW174" s="15" t="s">
        <v>28</v>
      </c>
      <c r="AX174" s="15" t="s">
        <v>79</v>
      </c>
      <c r="AY174" s="180" t="s">
        <v>114</v>
      </c>
    </row>
    <row r="175" spans="1:65" s="2" customFormat="1" ht="24.2" customHeight="1">
      <c r="A175" s="32"/>
      <c r="B175" s="144"/>
      <c r="C175" s="145" t="s">
        <v>151</v>
      </c>
      <c r="D175" s="145" t="s">
        <v>117</v>
      </c>
      <c r="E175" s="146" t="s">
        <v>285</v>
      </c>
      <c r="F175" s="147" t="s">
        <v>286</v>
      </c>
      <c r="G175" s="148" t="s">
        <v>284</v>
      </c>
      <c r="H175" s="149">
        <v>4</v>
      </c>
      <c r="I175" s="150"/>
      <c r="J175" s="151">
        <f>ROUND(I175*H175,2)</f>
        <v>0</v>
      </c>
      <c r="K175" s="152"/>
      <c r="L175" s="33"/>
      <c r="M175" s="153" t="s">
        <v>1</v>
      </c>
      <c r="N175" s="154" t="s">
        <v>36</v>
      </c>
      <c r="O175" s="58"/>
      <c r="P175" s="155">
        <f>O175*H175</f>
        <v>0</v>
      </c>
      <c r="Q175" s="155">
        <v>0</v>
      </c>
      <c r="R175" s="155">
        <f>Q175*H175</f>
        <v>0</v>
      </c>
      <c r="S175" s="155">
        <v>0</v>
      </c>
      <c r="T175" s="156">
        <f>S175*H175</f>
        <v>0</v>
      </c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R175" s="157" t="s">
        <v>121</v>
      </c>
      <c r="AT175" s="157" t="s">
        <v>117</v>
      </c>
      <c r="AU175" s="157" t="s">
        <v>81</v>
      </c>
      <c r="AY175" s="17" t="s">
        <v>114</v>
      </c>
      <c r="BE175" s="158">
        <f>IF(N175="základní",J175,0)</f>
        <v>0</v>
      </c>
      <c r="BF175" s="158">
        <f>IF(N175="snížená",J175,0)</f>
        <v>0</v>
      </c>
      <c r="BG175" s="158">
        <f>IF(N175="zákl. přenesená",J175,0)</f>
        <v>0</v>
      </c>
      <c r="BH175" s="158">
        <f>IF(N175="sníž. přenesená",J175,0)</f>
        <v>0</v>
      </c>
      <c r="BI175" s="158">
        <f>IF(N175="nulová",J175,0)</f>
        <v>0</v>
      </c>
      <c r="BJ175" s="17" t="s">
        <v>79</v>
      </c>
      <c r="BK175" s="158">
        <f>ROUND(I175*H175,2)</f>
        <v>0</v>
      </c>
      <c r="BL175" s="17" t="s">
        <v>121</v>
      </c>
      <c r="BM175" s="157" t="s">
        <v>188</v>
      </c>
    </row>
    <row r="176" spans="1:47" s="2" customFormat="1" ht="11.25">
      <c r="A176" s="32"/>
      <c r="B176" s="33"/>
      <c r="C176" s="32"/>
      <c r="D176" s="159" t="s">
        <v>122</v>
      </c>
      <c r="E176" s="32"/>
      <c r="F176" s="160" t="s">
        <v>286</v>
      </c>
      <c r="G176" s="32"/>
      <c r="H176" s="32"/>
      <c r="I176" s="161"/>
      <c r="J176" s="32"/>
      <c r="K176" s="32"/>
      <c r="L176" s="33"/>
      <c r="M176" s="162"/>
      <c r="N176" s="163"/>
      <c r="O176" s="58"/>
      <c r="P176" s="58"/>
      <c r="Q176" s="58"/>
      <c r="R176" s="58"/>
      <c r="S176" s="58"/>
      <c r="T176" s="59"/>
      <c r="U176" s="32"/>
      <c r="V176" s="32"/>
      <c r="W176" s="32"/>
      <c r="X176" s="32"/>
      <c r="Y176" s="32"/>
      <c r="Z176" s="32"/>
      <c r="AA176" s="32"/>
      <c r="AB176" s="32"/>
      <c r="AC176" s="32"/>
      <c r="AD176" s="32"/>
      <c r="AE176" s="32"/>
      <c r="AT176" s="17" t="s">
        <v>122</v>
      </c>
      <c r="AU176" s="17" t="s">
        <v>81</v>
      </c>
    </row>
    <row r="177" spans="2:51" s="14" customFormat="1" ht="11.25">
      <c r="B177" s="171"/>
      <c r="D177" s="159" t="s">
        <v>123</v>
      </c>
      <c r="E177" s="172" t="s">
        <v>1</v>
      </c>
      <c r="F177" s="173" t="s">
        <v>121</v>
      </c>
      <c r="H177" s="174">
        <v>4</v>
      </c>
      <c r="I177" s="175"/>
      <c r="L177" s="171"/>
      <c r="M177" s="176"/>
      <c r="N177" s="177"/>
      <c r="O177" s="177"/>
      <c r="P177" s="177"/>
      <c r="Q177" s="177"/>
      <c r="R177" s="177"/>
      <c r="S177" s="177"/>
      <c r="T177" s="178"/>
      <c r="AT177" s="172" t="s">
        <v>123</v>
      </c>
      <c r="AU177" s="172" t="s">
        <v>81</v>
      </c>
      <c r="AV177" s="14" t="s">
        <v>81</v>
      </c>
      <c r="AW177" s="14" t="s">
        <v>28</v>
      </c>
      <c r="AX177" s="14" t="s">
        <v>71</v>
      </c>
      <c r="AY177" s="172" t="s">
        <v>114</v>
      </c>
    </row>
    <row r="178" spans="2:51" s="15" customFormat="1" ht="11.25">
      <c r="B178" s="179"/>
      <c r="D178" s="159" t="s">
        <v>123</v>
      </c>
      <c r="E178" s="180" t="s">
        <v>1</v>
      </c>
      <c r="F178" s="181" t="s">
        <v>130</v>
      </c>
      <c r="H178" s="182">
        <v>4</v>
      </c>
      <c r="I178" s="183"/>
      <c r="L178" s="179"/>
      <c r="M178" s="184"/>
      <c r="N178" s="185"/>
      <c r="O178" s="185"/>
      <c r="P178" s="185"/>
      <c r="Q178" s="185"/>
      <c r="R178" s="185"/>
      <c r="S178" s="185"/>
      <c r="T178" s="186"/>
      <c r="AT178" s="180" t="s">
        <v>123</v>
      </c>
      <c r="AU178" s="180" t="s">
        <v>81</v>
      </c>
      <c r="AV178" s="15" t="s">
        <v>121</v>
      </c>
      <c r="AW178" s="15" t="s">
        <v>28</v>
      </c>
      <c r="AX178" s="15" t="s">
        <v>79</v>
      </c>
      <c r="AY178" s="180" t="s">
        <v>114</v>
      </c>
    </row>
    <row r="179" spans="1:65" s="2" customFormat="1" ht="16.5" customHeight="1">
      <c r="A179" s="32"/>
      <c r="B179" s="144"/>
      <c r="C179" s="187" t="s">
        <v>185</v>
      </c>
      <c r="D179" s="187" t="s">
        <v>148</v>
      </c>
      <c r="E179" s="188" t="s">
        <v>287</v>
      </c>
      <c r="F179" s="189" t="s">
        <v>288</v>
      </c>
      <c r="G179" s="190" t="s">
        <v>133</v>
      </c>
      <c r="H179" s="191">
        <v>16</v>
      </c>
      <c r="I179" s="192"/>
      <c r="J179" s="193">
        <f>ROUND(I179*H179,2)</f>
        <v>0</v>
      </c>
      <c r="K179" s="194"/>
      <c r="L179" s="195"/>
      <c r="M179" s="196" t="s">
        <v>1</v>
      </c>
      <c r="N179" s="197" t="s">
        <v>36</v>
      </c>
      <c r="O179" s="58"/>
      <c r="P179" s="155">
        <f>O179*H179</f>
        <v>0</v>
      </c>
      <c r="Q179" s="155">
        <v>0</v>
      </c>
      <c r="R179" s="155">
        <f>Q179*H179</f>
        <v>0</v>
      </c>
      <c r="S179" s="155">
        <v>0</v>
      </c>
      <c r="T179" s="156">
        <f>S179*H179</f>
        <v>0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R179" s="157" t="s">
        <v>151</v>
      </c>
      <c r="AT179" s="157" t="s">
        <v>148</v>
      </c>
      <c r="AU179" s="157" t="s">
        <v>81</v>
      </c>
      <c r="AY179" s="17" t="s">
        <v>114</v>
      </c>
      <c r="BE179" s="158">
        <f>IF(N179="základní",J179,0)</f>
        <v>0</v>
      </c>
      <c r="BF179" s="158">
        <f>IF(N179="snížená",J179,0)</f>
        <v>0</v>
      </c>
      <c r="BG179" s="158">
        <f>IF(N179="zákl. přenesená",J179,0)</f>
        <v>0</v>
      </c>
      <c r="BH179" s="158">
        <f>IF(N179="sníž. přenesená",J179,0)</f>
        <v>0</v>
      </c>
      <c r="BI179" s="158">
        <f>IF(N179="nulová",J179,0)</f>
        <v>0</v>
      </c>
      <c r="BJ179" s="17" t="s">
        <v>79</v>
      </c>
      <c r="BK179" s="158">
        <f>ROUND(I179*H179,2)</f>
        <v>0</v>
      </c>
      <c r="BL179" s="17" t="s">
        <v>121</v>
      </c>
      <c r="BM179" s="157" t="s">
        <v>195</v>
      </c>
    </row>
    <row r="180" spans="1:47" s="2" customFormat="1" ht="11.25">
      <c r="A180" s="32"/>
      <c r="B180" s="33"/>
      <c r="C180" s="32"/>
      <c r="D180" s="159" t="s">
        <v>122</v>
      </c>
      <c r="E180" s="32"/>
      <c r="F180" s="160" t="s">
        <v>288</v>
      </c>
      <c r="G180" s="32"/>
      <c r="H180" s="32"/>
      <c r="I180" s="161"/>
      <c r="J180" s="32"/>
      <c r="K180" s="32"/>
      <c r="L180" s="33"/>
      <c r="M180" s="162"/>
      <c r="N180" s="163"/>
      <c r="O180" s="58"/>
      <c r="P180" s="58"/>
      <c r="Q180" s="58"/>
      <c r="R180" s="58"/>
      <c r="S180" s="58"/>
      <c r="T180" s="59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T180" s="17" t="s">
        <v>122</v>
      </c>
      <c r="AU180" s="17" t="s">
        <v>81</v>
      </c>
    </row>
    <row r="181" spans="2:51" s="14" customFormat="1" ht="11.25">
      <c r="B181" s="171"/>
      <c r="D181" s="159" t="s">
        <v>123</v>
      </c>
      <c r="E181" s="172" t="s">
        <v>1</v>
      </c>
      <c r="F181" s="173" t="s">
        <v>289</v>
      </c>
      <c r="H181" s="174">
        <v>16</v>
      </c>
      <c r="I181" s="175"/>
      <c r="L181" s="171"/>
      <c r="M181" s="176"/>
      <c r="N181" s="177"/>
      <c r="O181" s="177"/>
      <c r="P181" s="177"/>
      <c r="Q181" s="177"/>
      <c r="R181" s="177"/>
      <c r="S181" s="177"/>
      <c r="T181" s="178"/>
      <c r="AT181" s="172" t="s">
        <v>123</v>
      </c>
      <c r="AU181" s="172" t="s">
        <v>81</v>
      </c>
      <c r="AV181" s="14" t="s">
        <v>81</v>
      </c>
      <c r="AW181" s="14" t="s">
        <v>28</v>
      </c>
      <c r="AX181" s="14" t="s">
        <v>71</v>
      </c>
      <c r="AY181" s="172" t="s">
        <v>114</v>
      </c>
    </row>
    <row r="182" spans="2:51" s="15" customFormat="1" ht="11.25">
      <c r="B182" s="179"/>
      <c r="D182" s="159" t="s">
        <v>123</v>
      </c>
      <c r="E182" s="180" t="s">
        <v>1</v>
      </c>
      <c r="F182" s="181" t="s">
        <v>130</v>
      </c>
      <c r="H182" s="182">
        <v>16</v>
      </c>
      <c r="I182" s="183"/>
      <c r="L182" s="179"/>
      <c r="M182" s="184"/>
      <c r="N182" s="185"/>
      <c r="O182" s="185"/>
      <c r="P182" s="185"/>
      <c r="Q182" s="185"/>
      <c r="R182" s="185"/>
      <c r="S182" s="185"/>
      <c r="T182" s="186"/>
      <c r="AT182" s="180" t="s">
        <v>123</v>
      </c>
      <c r="AU182" s="180" t="s">
        <v>81</v>
      </c>
      <c r="AV182" s="15" t="s">
        <v>121</v>
      </c>
      <c r="AW182" s="15" t="s">
        <v>28</v>
      </c>
      <c r="AX182" s="15" t="s">
        <v>79</v>
      </c>
      <c r="AY182" s="180" t="s">
        <v>114</v>
      </c>
    </row>
    <row r="183" spans="1:65" s="2" customFormat="1" ht="16.5" customHeight="1">
      <c r="A183" s="32"/>
      <c r="B183" s="144"/>
      <c r="C183" s="187" t="s">
        <v>152</v>
      </c>
      <c r="D183" s="187" t="s">
        <v>148</v>
      </c>
      <c r="E183" s="188" t="s">
        <v>290</v>
      </c>
      <c r="F183" s="189" t="s">
        <v>291</v>
      </c>
      <c r="G183" s="190" t="s">
        <v>133</v>
      </c>
      <c r="H183" s="191">
        <v>16</v>
      </c>
      <c r="I183" s="192"/>
      <c r="J183" s="193">
        <f>ROUND(I183*H183,2)</f>
        <v>0</v>
      </c>
      <c r="K183" s="194"/>
      <c r="L183" s="195"/>
      <c r="M183" s="196" t="s">
        <v>1</v>
      </c>
      <c r="N183" s="197" t="s">
        <v>36</v>
      </c>
      <c r="O183" s="58"/>
      <c r="P183" s="155">
        <f>O183*H183</f>
        <v>0</v>
      </c>
      <c r="Q183" s="155">
        <v>0</v>
      </c>
      <c r="R183" s="155">
        <f>Q183*H183</f>
        <v>0</v>
      </c>
      <c r="S183" s="155">
        <v>0</v>
      </c>
      <c r="T183" s="156">
        <f>S183*H183</f>
        <v>0</v>
      </c>
      <c r="U183" s="32"/>
      <c r="V183" s="32"/>
      <c r="W183" s="32"/>
      <c r="X183" s="32"/>
      <c r="Y183" s="32"/>
      <c r="Z183" s="32"/>
      <c r="AA183" s="32"/>
      <c r="AB183" s="32"/>
      <c r="AC183" s="32"/>
      <c r="AD183" s="32"/>
      <c r="AE183" s="32"/>
      <c r="AR183" s="157" t="s">
        <v>151</v>
      </c>
      <c r="AT183" s="157" t="s">
        <v>148</v>
      </c>
      <c r="AU183" s="157" t="s">
        <v>81</v>
      </c>
      <c r="AY183" s="17" t="s">
        <v>114</v>
      </c>
      <c r="BE183" s="158">
        <f>IF(N183="základní",J183,0)</f>
        <v>0</v>
      </c>
      <c r="BF183" s="158">
        <f>IF(N183="snížená",J183,0)</f>
        <v>0</v>
      </c>
      <c r="BG183" s="158">
        <f>IF(N183="zákl. přenesená",J183,0)</f>
        <v>0</v>
      </c>
      <c r="BH183" s="158">
        <f>IF(N183="sníž. přenesená",J183,0)</f>
        <v>0</v>
      </c>
      <c r="BI183" s="158">
        <f>IF(N183="nulová",J183,0)</f>
        <v>0</v>
      </c>
      <c r="BJ183" s="17" t="s">
        <v>79</v>
      </c>
      <c r="BK183" s="158">
        <f>ROUND(I183*H183,2)</f>
        <v>0</v>
      </c>
      <c r="BL183" s="17" t="s">
        <v>121</v>
      </c>
      <c r="BM183" s="157" t="s">
        <v>200</v>
      </c>
    </row>
    <row r="184" spans="1:47" s="2" customFormat="1" ht="11.25">
      <c r="A184" s="32"/>
      <c r="B184" s="33"/>
      <c r="C184" s="32"/>
      <c r="D184" s="159" t="s">
        <v>122</v>
      </c>
      <c r="E184" s="32"/>
      <c r="F184" s="160" t="s">
        <v>291</v>
      </c>
      <c r="G184" s="32"/>
      <c r="H184" s="32"/>
      <c r="I184" s="161"/>
      <c r="J184" s="32"/>
      <c r="K184" s="32"/>
      <c r="L184" s="33"/>
      <c r="M184" s="162"/>
      <c r="N184" s="163"/>
      <c r="O184" s="58"/>
      <c r="P184" s="58"/>
      <c r="Q184" s="58"/>
      <c r="R184" s="58"/>
      <c r="S184" s="58"/>
      <c r="T184" s="59"/>
      <c r="U184" s="32"/>
      <c r="V184" s="32"/>
      <c r="W184" s="32"/>
      <c r="X184" s="32"/>
      <c r="Y184" s="32"/>
      <c r="Z184" s="32"/>
      <c r="AA184" s="32"/>
      <c r="AB184" s="32"/>
      <c r="AC184" s="32"/>
      <c r="AD184" s="32"/>
      <c r="AE184" s="32"/>
      <c r="AT184" s="17" t="s">
        <v>122</v>
      </c>
      <c r="AU184" s="17" t="s">
        <v>81</v>
      </c>
    </row>
    <row r="185" spans="2:51" s="14" customFormat="1" ht="11.25">
      <c r="B185" s="171"/>
      <c r="D185" s="159" t="s">
        <v>123</v>
      </c>
      <c r="E185" s="172" t="s">
        <v>1</v>
      </c>
      <c r="F185" s="173" t="s">
        <v>289</v>
      </c>
      <c r="H185" s="174">
        <v>16</v>
      </c>
      <c r="I185" s="175"/>
      <c r="L185" s="171"/>
      <c r="M185" s="176"/>
      <c r="N185" s="177"/>
      <c r="O185" s="177"/>
      <c r="P185" s="177"/>
      <c r="Q185" s="177"/>
      <c r="R185" s="177"/>
      <c r="S185" s="177"/>
      <c r="T185" s="178"/>
      <c r="AT185" s="172" t="s">
        <v>123</v>
      </c>
      <c r="AU185" s="172" t="s">
        <v>81</v>
      </c>
      <c r="AV185" s="14" t="s">
        <v>81</v>
      </c>
      <c r="AW185" s="14" t="s">
        <v>28</v>
      </c>
      <c r="AX185" s="14" t="s">
        <v>71</v>
      </c>
      <c r="AY185" s="172" t="s">
        <v>114</v>
      </c>
    </row>
    <row r="186" spans="2:51" s="15" customFormat="1" ht="11.25">
      <c r="B186" s="179"/>
      <c r="D186" s="159" t="s">
        <v>123</v>
      </c>
      <c r="E186" s="180" t="s">
        <v>1</v>
      </c>
      <c r="F186" s="181" t="s">
        <v>130</v>
      </c>
      <c r="H186" s="182">
        <v>16</v>
      </c>
      <c r="I186" s="183"/>
      <c r="L186" s="179"/>
      <c r="M186" s="184"/>
      <c r="N186" s="185"/>
      <c r="O186" s="185"/>
      <c r="P186" s="185"/>
      <c r="Q186" s="185"/>
      <c r="R186" s="185"/>
      <c r="S186" s="185"/>
      <c r="T186" s="186"/>
      <c r="AT186" s="180" t="s">
        <v>123</v>
      </c>
      <c r="AU186" s="180" t="s">
        <v>81</v>
      </c>
      <c r="AV186" s="15" t="s">
        <v>121</v>
      </c>
      <c r="AW186" s="15" t="s">
        <v>28</v>
      </c>
      <c r="AX186" s="15" t="s">
        <v>79</v>
      </c>
      <c r="AY186" s="180" t="s">
        <v>114</v>
      </c>
    </row>
    <row r="187" spans="1:65" s="2" customFormat="1" ht="16.5" customHeight="1">
      <c r="A187" s="32"/>
      <c r="B187" s="144"/>
      <c r="C187" s="187" t="s">
        <v>197</v>
      </c>
      <c r="D187" s="187" t="s">
        <v>148</v>
      </c>
      <c r="E187" s="188" t="s">
        <v>164</v>
      </c>
      <c r="F187" s="189" t="s">
        <v>165</v>
      </c>
      <c r="G187" s="190" t="s">
        <v>133</v>
      </c>
      <c r="H187" s="191">
        <v>16</v>
      </c>
      <c r="I187" s="192"/>
      <c r="J187" s="193">
        <f>ROUND(I187*H187,2)</f>
        <v>0</v>
      </c>
      <c r="K187" s="194"/>
      <c r="L187" s="195"/>
      <c r="M187" s="196" t="s">
        <v>1</v>
      </c>
      <c r="N187" s="197" t="s">
        <v>36</v>
      </c>
      <c r="O187" s="58"/>
      <c r="P187" s="155">
        <f>O187*H187</f>
        <v>0</v>
      </c>
      <c r="Q187" s="155">
        <v>0</v>
      </c>
      <c r="R187" s="155">
        <f>Q187*H187</f>
        <v>0</v>
      </c>
      <c r="S187" s="155">
        <v>0</v>
      </c>
      <c r="T187" s="156">
        <f>S187*H187</f>
        <v>0</v>
      </c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R187" s="157" t="s">
        <v>151</v>
      </c>
      <c r="AT187" s="157" t="s">
        <v>148</v>
      </c>
      <c r="AU187" s="157" t="s">
        <v>81</v>
      </c>
      <c r="AY187" s="17" t="s">
        <v>114</v>
      </c>
      <c r="BE187" s="158">
        <f>IF(N187="základní",J187,0)</f>
        <v>0</v>
      </c>
      <c r="BF187" s="158">
        <f>IF(N187="snížená",J187,0)</f>
        <v>0</v>
      </c>
      <c r="BG187" s="158">
        <f>IF(N187="zákl. přenesená",J187,0)</f>
        <v>0</v>
      </c>
      <c r="BH187" s="158">
        <f>IF(N187="sníž. přenesená",J187,0)</f>
        <v>0</v>
      </c>
      <c r="BI187" s="158">
        <f>IF(N187="nulová",J187,0)</f>
        <v>0</v>
      </c>
      <c r="BJ187" s="17" t="s">
        <v>79</v>
      </c>
      <c r="BK187" s="158">
        <f>ROUND(I187*H187,2)</f>
        <v>0</v>
      </c>
      <c r="BL187" s="17" t="s">
        <v>121</v>
      </c>
      <c r="BM187" s="157" t="s">
        <v>209</v>
      </c>
    </row>
    <row r="188" spans="1:47" s="2" customFormat="1" ht="11.25">
      <c r="A188" s="32"/>
      <c r="B188" s="33"/>
      <c r="C188" s="32"/>
      <c r="D188" s="159" t="s">
        <v>122</v>
      </c>
      <c r="E188" s="32"/>
      <c r="F188" s="160" t="s">
        <v>165</v>
      </c>
      <c r="G188" s="32"/>
      <c r="H188" s="32"/>
      <c r="I188" s="161"/>
      <c r="J188" s="32"/>
      <c r="K188" s="32"/>
      <c r="L188" s="33"/>
      <c r="M188" s="162"/>
      <c r="N188" s="163"/>
      <c r="O188" s="58"/>
      <c r="P188" s="58"/>
      <c r="Q188" s="58"/>
      <c r="R188" s="58"/>
      <c r="S188" s="58"/>
      <c r="T188" s="59"/>
      <c r="U188" s="32"/>
      <c r="V188" s="32"/>
      <c r="W188" s="32"/>
      <c r="X188" s="32"/>
      <c r="Y188" s="32"/>
      <c r="Z188" s="32"/>
      <c r="AA188" s="32"/>
      <c r="AB188" s="32"/>
      <c r="AC188" s="32"/>
      <c r="AD188" s="32"/>
      <c r="AE188" s="32"/>
      <c r="AT188" s="17" t="s">
        <v>122</v>
      </c>
      <c r="AU188" s="17" t="s">
        <v>81</v>
      </c>
    </row>
    <row r="189" spans="2:51" s="14" customFormat="1" ht="11.25">
      <c r="B189" s="171"/>
      <c r="D189" s="159" t="s">
        <v>123</v>
      </c>
      <c r="E189" s="172" t="s">
        <v>1</v>
      </c>
      <c r="F189" s="173" t="s">
        <v>289</v>
      </c>
      <c r="H189" s="174">
        <v>16</v>
      </c>
      <c r="I189" s="175"/>
      <c r="L189" s="171"/>
      <c r="M189" s="176"/>
      <c r="N189" s="177"/>
      <c r="O189" s="177"/>
      <c r="P189" s="177"/>
      <c r="Q189" s="177"/>
      <c r="R189" s="177"/>
      <c r="S189" s="177"/>
      <c r="T189" s="178"/>
      <c r="AT189" s="172" t="s">
        <v>123</v>
      </c>
      <c r="AU189" s="172" t="s">
        <v>81</v>
      </c>
      <c r="AV189" s="14" t="s">
        <v>81</v>
      </c>
      <c r="AW189" s="14" t="s">
        <v>28</v>
      </c>
      <c r="AX189" s="14" t="s">
        <v>71</v>
      </c>
      <c r="AY189" s="172" t="s">
        <v>114</v>
      </c>
    </row>
    <row r="190" spans="2:51" s="15" customFormat="1" ht="11.25">
      <c r="B190" s="179"/>
      <c r="D190" s="159" t="s">
        <v>123</v>
      </c>
      <c r="E190" s="180" t="s">
        <v>1</v>
      </c>
      <c r="F190" s="181" t="s">
        <v>130</v>
      </c>
      <c r="H190" s="182">
        <v>16</v>
      </c>
      <c r="I190" s="183"/>
      <c r="L190" s="179"/>
      <c r="M190" s="184"/>
      <c r="N190" s="185"/>
      <c r="O190" s="185"/>
      <c r="P190" s="185"/>
      <c r="Q190" s="185"/>
      <c r="R190" s="185"/>
      <c r="S190" s="185"/>
      <c r="T190" s="186"/>
      <c r="AT190" s="180" t="s">
        <v>123</v>
      </c>
      <c r="AU190" s="180" t="s">
        <v>81</v>
      </c>
      <c r="AV190" s="15" t="s">
        <v>121</v>
      </c>
      <c r="AW190" s="15" t="s">
        <v>28</v>
      </c>
      <c r="AX190" s="15" t="s">
        <v>79</v>
      </c>
      <c r="AY190" s="180" t="s">
        <v>114</v>
      </c>
    </row>
    <row r="191" spans="1:65" s="2" customFormat="1" ht="24.2" customHeight="1">
      <c r="A191" s="32"/>
      <c r="B191" s="144"/>
      <c r="C191" s="187" t="s">
        <v>161</v>
      </c>
      <c r="D191" s="187" t="s">
        <v>148</v>
      </c>
      <c r="E191" s="188" t="s">
        <v>292</v>
      </c>
      <c r="F191" s="189" t="s">
        <v>293</v>
      </c>
      <c r="G191" s="190" t="s">
        <v>133</v>
      </c>
      <c r="H191" s="191">
        <v>8</v>
      </c>
      <c r="I191" s="192"/>
      <c r="J191" s="193">
        <f>ROUND(I191*H191,2)</f>
        <v>0</v>
      </c>
      <c r="K191" s="194"/>
      <c r="L191" s="195"/>
      <c r="M191" s="196" t="s">
        <v>1</v>
      </c>
      <c r="N191" s="197" t="s">
        <v>36</v>
      </c>
      <c r="O191" s="58"/>
      <c r="P191" s="155">
        <f>O191*H191</f>
        <v>0</v>
      </c>
      <c r="Q191" s="155">
        <v>0</v>
      </c>
      <c r="R191" s="155">
        <f>Q191*H191</f>
        <v>0</v>
      </c>
      <c r="S191" s="155">
        <v>0</v>
      </c>
      <c r="T191" s="156">
        <f>S191*H191</f>
        <v>0</v>
      </c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R191" s="157" t="s">
        <v>151</v>
      </c>
      <c r="AT191" s="157" t="s">
        <v>148</v>
      </c>
      <c r="AU191" s="157" t="s">
        <v>81</v>
      </c>
      <c r="AY191" s="17" t="s">
        <v>114</v>
      </c>
      <c r="BE191" s="158">
        <f>IF(N191="základní",J191,0)</f>
        <v>0</v>
      </c>
      <c r="BF191" s="158">
        <f>IF(N191="snížená",J191,0)</f>
        <v>0</v>
      </c>
      <c r="BG191" s="158">
        <f>IF(N191="zákl. přenesená",J191,0)</f>
        <v>0</v>
      </c>
      <c r="BH191" s="158">
        <f>IF(N191="sníž. přenesená",J191,0)</f>
        <v>0</v>
      </c>
      <c r="BI191" s="158">
        <f>IF(N191="nulová",J191,0)</f>
        <v>0</v>
      </c>
      <c r="BJ191" s="17" t="s">
        <v>79</v>
      </c>
      <c r="BK191" s="158">
        <f>ROUND(I191*H191,2)</f>
        <v>0</v>
      </c>
      <c r="BL191" s="17" t="s">
        <v>121</v>
      </c>
      <c r="BM191" s="157" t="s">
        <v>213</v>
      </c>
    </row>
    <row r="192" spans="1:47" s="2" customFormat="1" ht="19.5">
      <c r="A192" s="32"/>
      <c r="B192" s="33"/>
      <c r="C192" s="32"/>
      <c r="D192" s="159" t="s">
        <v>122</v>
      </c>
      <c r="E192" s="32"/>
      <c r="F192" s="160" t="s">
        <v>293</v>
      </c>
      <c r="G192" s="32"/>
      <c r="H192" s="32"/>
      <c r="I192" s="161"/>
      <c r="J192" s="32"/>
      <c r="K192" s="32"/>
      <c r="L192" s="33"/>
      <c r="M192" s="162"/>
      <c r="N192" s="163"/>
      <c r="O192" s="58"/>
      <c r="P192" s="58"/>
      <c r="Q192" s="58"/>
      <c r="R192" s="58"/>
      <c r="S192" s="58"/>
      <c r="T192" s="59"/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T192" s="17" t="s">
        <v>122</v>
      </c>
      <c r="AU192" s="17" t="s">
        <v>81</v>
      </c>
    </row>
    <row r="193" spans="2:51" s="14" customFormat="1" ht="11.25">
      <c r="B193" s="171"/>
      <c r="D193" s="159" t="s">
        <v>123</v>
      </c>
      <c r="E193" s="172" t="s">
        <v>1</v>
      </c>
      <c r="F193" s="173" t="s">
        <v>294</v>
      </c>
      <c r="H193" s="174">
        <v>8</v>
      </c>
      <c r="I193" s="175"/>
      <c r="L193" s="171"/>
      <c r="M193" s="176"/>
      <c r="N193" s="177"/>
      <c r="O193" s="177"/>
      <c r="P193" s="177"/>
      <c r="Q193" s="177"/>
      <c r="R193" s="177"/>
      <c r="S193" s="177"/>
      <c r="T193" s="178"/>
      <c r="AT193" s="172" t="s">
        <v>123</v>
      </c>
      <c r="AU193" s="172" t="s">
        <v>81</v>
      </c>
      <c r="AV193" s="14" t="s">
        <v>81</v>
      </c>
      <c r="AW193" s="14" t="s">
        <v>28</v>
      </c>
      <c r="AX193" s="14" t="s">
        <v>71</v>
      </c>
      <c r="AY193" s="172" t="s">
        <v>114</v>
      </c>
    </row>
    <row r="194" spans="2:51" s="15" customFormat="1" ht="11.25">
      <c r="B194" s="179"/>
      <c r="D194" s="159" t="s">
        <v>123</v>
      </c>
      <c r="E194" s="180" t="s">
        <v>1</v>
      </c>
      <c r="F194" s="181" t="s">
        <v>130</v>
      </c>
      <c r="H194" s="182">
        <v>8</v>
      </c>
      <c r="I194" s="183"/>
      <c r="L194" s="179"/>
      <c r="M194" s="184"/>
      <c r="N194" s="185"/>
      <c r="O194" s="185"/>
      <c r="P194" s="185"/>
      <c r="Q194" s="185"/>
      <c r="R194" s="185"/>
      <c r="S194" s="185"/>
      <c r="T194" s="186"/>
      <c r="AT194" s="180" t="s">
        <v>123</v>
      </c>
      <c r="AU194" s="180" t="s">
        <v>81</v>
      </c>
      <c r="AV194" s="15" t="s">
        <v>121</v>
      </c>
      <c r="AW194" s="15" t="s">
        <v>28</v>
      </c>
      <c r="AX194" s="15" t="s">
        <v>79</v>
      </c>
      <c r="AY194" s="180" t="s">
        <v>114</v>
      </c>
    </row>
    <row r="195" spans="1:65" s="2" customFormat="1" ht="21.75" customHeight="1">
      <c r="A195" s="32"/>
      <c r="B195" s="144"/>
      <c r="C195" s="145" t="s">
        <v>210</v>
      </c>
      <c r="D195" s="145" t="s">
        <v>117</v>
      </c>
      <c r="E195" s="146" t="s">
        <v>171</v>
      </c>
      <c r="F195" s="147" t="s">
        <v>172</v>
      </c>
      <c r="G195" s="148" t="s">
        <v>133</v>
      </c>
      <c r="H195" s="149">
        <v>156</v>
      </c>
      <c r="I195" s="150"/>
      <c r="J195" s="151">
        <f>ROUND(I195*H195,2)</f>
        <v>0</v>
      </c>
      <c r="K195" s="152"/>
      <c r="L195" s="33"/>
      <c r="M195" s="153" t="s">
        <v>1</v>
      </c>
      <c r="N195" s="154" t="s">
        <v>36</v>
      </c>
      <c r="O195" s="58"/>
      <c r="P195" s="155">
        <f>O195*H195</f>
        <v>0</v>
      </c>
      <c r="Q195" s="155">
        <v>0</v>
      </c>
      <c r="R195" s="155">
        <f>Q195*H195</f>
        <v>0</v>
      </c>
      <c r="S195" s="155">
        <v>0</v>
      </c>
      <c r="T195" s="156">
        <f>S195*H195</f>
        <v>0</v>
      </c>
      <c r="U195" s="32"/>
      <c r="V195" s="32"/>
      <c r="W195" s="32"/>
      <c r="X195" s="32"/>
      <c r="Y195" s="32"/>
      <c r="Z195" s="32"/>
      <c r="AA195" s="32"/>
      <c r="AB195" s="32"/>
      <c r="AC195" s="32"/>
      <c r="AD195" s="32"/>
      <c r="AE195" s="32"/>
      <c r="AR195" s="157" t="s">
        <v>121</v>
      </c>
      <c r="AT195" s="157" t="s">
        <v>117</v>
      </c>
      <c r="AU195" s="157" t="s">
        <v>81</v>
      </c>
      <c r="AY195" s="17" t="s">
        <v>114</v>
      </c>
      <c r="BE195" s="158">
        <f>IF(N195="základní",J195,0)</f>
        <v>0</v>
      </c>
      <c r="BF195" s="158">
        <f>IF(N195="snížená",J195,0)</f>
        <v>0</v>
      </c>
      <c r="BG195" s="158">
        <f>IF(N195="zákl. přenesená",J195,0)</f>
        <v>0</v>
      </c>
      <c r="BH195" s="158">
        <f>IF(N195="sníž. přenesená",J195,0)</f>
        <v>0</v>
      </c>
      <c r="BI195" s="158">
        <f>IF(N195="nulová",J195,0)</f>
        <v>0</v>
      </c>
      <c r="BJ195" s="17" t="s">
        <v>79</v>
      </c>
      <c r="BK195" s="158">
        <f>ROUND(I195*H195,2)</f>
        <v>0</v>
      </c>
      <c r="BL195" s="17" t="s">
        <v>121</v>
      </c>
      <c r="BM195" s="157" t="s">
        <v>295</v>
      </c>
    </row>
    <row r="196" spans="1:47" s="2" customFormat="1" ht="48.75">
      <c r="A196" s="32"/>
      <c r="B196" s="33"/>
      <c r="C196" s="32"/>
      <c r="D196" s="159" t="s">
        <v>122</v>
      </c>
      <c r="E196" s="32"/>
      <c r="F196" s="160" t="s">
        <v>174</v>
      </c>
      <c r="G196" s="32"/>
      <c r="H196" s="32"/>
      <c r="I196" s="161"/>
      <c r="J196" s="32"/>
      <c r="K196" s="32"/>
      <c r="L196" s="33"/>
      <c r="M196" s="162"/>
      <c r="N196" s="163"/>
      <c r="O196" s="58"/>
      <c r="P196" s="58"/>
      <c r="Q196" s="58"/>
      <c r="R196" s="58"/>
      <c r="S196" s="58"/>
      <c r="T196" s="59"/>
      <c r="U196" s="32"/>
      <c r="V196" s="32"/>
      <c r="W196" s="32"/>
      <c r="X196" s="32"/>
      <c r="Y196" s="32"/>
      <c r="Z196" s="32"/>
      <c r="AA196" s="32"/>
      <c r="AB196" s="32"/>
      <c r="AC196" s="32"/>
      <c r="AD196" s="32"/>
      <c r="AE196" s="32"/>
      <c r="AT196" s="17" t="s">
        <v>122</v>
      </c>
      <c r="AU196" s="17" t="s">
        <v>81</v>
      </c>
    </row>
    <row r="197" spans="1:65" s="2" customFormat="1" ht="24.2" customHeight="1">
      <c r="A197" s="32"/>
      <c r="B197" s="144"/>
      <c r="C197" s="145" t="s">
        <v>166</v>
      </c>
      <c r="D197" s="145" t="s">
        <v>117</v>
      </c>
      <c r="E197" s="146" t="s">
        <v>175</v>
      </c>
      <c r="F197" s="147" t="s">
        <v>176</v>
      </c>
      <c r="G197" s="148" t="s">
        <v>177</v>
      </c>
      <c r="H197" s="149">
        <v>65</v>
      </c>
      <c r="I197" s="150"/>
      <c r="J197" s="151">
        <f>ROUND(I197*H197,2)</f>
        <v>0</v>
      </c>
      <c r="K197" s="152"/>
      <c r="L197" s="33"/>
      <c r="M197" s="153" t="s">
        <v>1</v>
      </c>
      <c r="N197" s="154" t="s">
        <v>36</v>
      </c>
      <c r="O197" s="58"/>
      <c r="P197" s="155">
        <f>O197*H197</f>
        <v>0</v>
      </c>
      <c r="Q197" s="155">
        <v>0</v>
      </c>
      <c r="R197" s="155">
        <f>Q197*H197</f>
        <v>0</v>
      </c>
      <c r="S197" s="155">
        <v>0</v>
      </c>
      <c r="T197" s="156">
        <f>S197*H197</f>
        <v>0</v>
      </c>
      <c r="U197" s="32"/>
      <c r="V197" s="32"/>
      <c r="W197" s="32"/>
      <c r="X197" s="32"/>
      <c r="Y197" s="32"/>
      <c r="Z197" s="32"/>
      <c r="AA197" s="32"/>
      <c r="AB197" s="32"/>
      <c r="AC197" s="32"/>
      <c r="AD197" s="32"/>
      <c r="AE197" s="32"/>
      <c r="AR197" s="157" t="s">
        <v>121</v>
      </c>
      <c r="AT197" s="157" t="s">
        <v>117</v>
      </c>
      <c r="AU197" s="157" t="s">
        <v>81</v>
      </c>
      <c r="AY197" s="17" t="s">
        <v>114</v>
      </c>
      <c r="BE197" s="158">
        <f>IF(N197="základní",J197,0)</f>
        <v>0</v>
      </c>
      <c r="BF197" s="158">
        <f>IF(N197="snížená",J197,0)</f>
        <v>0</v>
      </c>
      <c r="BG197" s="158">
        <f>IF(N197="zákl. přenesená",J197,0)</f>
        <v>0</v>
      </c>
      <c r="BH197" s="158">
        <f>IF(N197="sníž. přenesená",J197,0)</f>
        <v>0</v>
      </c>
      <c r="BI197" s="158">
        <f>IF(N197="nulová",J197,0)</f>
        <v>0</v>
      </c>
      <c r="BJ197" s="17" t="s">
        <v>79</v>
      </c>
      <c r="BK197" s="158">
        <f>ROUND(I197*H197,2)</f>
        <v>0</v>
      </c>
      <c r="BL197" s="17" t="s">
        <v>121</v>
      </c>
      <c r="BM197" s="157" t="s">
        <v>221</v>
      </c>
    </row>
    <row r="198" spans="1:47" s="2" customFormat="1" ht="19.5">
      <c r="A198" s="32"/>
      <c r="B198" s="33"/>
      <c r="C198" s="32"/>
      <c r="D198" s="159" t="s">
        <v>122</v>
      </c>
      <c r="E198" s="32"/>
      <c r="F198" s="160" t="s">
        <v>176</v>
      </c>
      <c r="G198" s="32"/>
      <c r="H198" s="32"/>
      <c r="I198" s="161"/>
      <c r="J198" s="32"/>
      <c r="K198" s="32"/>
      <c r="L198" s="33"/>
      <c r="M198" s="162"/>
      <c r="N198" s="163"/>
      <c r="O198" s="58"/>
      <c r="P198" s="58"/>
      <c r="Q198" s="58"/>
      <c r="R198" s="58"/>
      <c r="S198" s="58"/>
      <c r="T198" s="59"/>
      <c r="U198" s="32"/>
      <c r="V198" s="32"/>
      <c r="W198" s="32"/>
      <c r="X198" s="32"/>
      <c r="Y198" s="32"/>
      <c r="Z198" s="32"/>
      <c r="AA198" s="32"/>
      <c r="AB198" s="32"/>
      <c r="AC198" s="32"/>
      <c r="AD198" s="32"/>
      <c r="AE198" s="32"/>
      <c r="AT198" s="17" t="s">
        <v>122</v>
      </c>
      <c r="AU198" s="17" t="s">
        <v>81</v>
      </c>
    </row>
    <row r="199" spans="2:51" s="13" customFormat="1" ht="11.25">
      <c r="B199" s="164"/>
      <c r="D199" s="159" t="s">
        <v>123</v>
      </c>
      <c r="E199" s="165" t="s">
        <v>1</v>
      </c>
      <c r="F199" s="166" t="s">
        <v>179</v>
      </c>
      <c r="H199" s="165" t="s">
        <v>1</v>
      </c>
      <c r="I199" s="167"/>
      <c r="L199" s="164"/>
      <c r="M199" s="168"/>
      <c r="N199" s="169"/>
      <c r="O199" s="169"/>
      <c r="P199" s="169"/>
      <c r="Q199" s="169"/>
      <c r="R199" s="169"/>
      <c r="S199" s="169"/>
      <c r="T199" s="170"/>
      <c r="AT199" s="165" t="s">
        <v>123</v>
      </c>
      <c r="AU199" s="165" t="s">
        <v>81</v>
      </c>
      <c r="AV199" s="13" t="s">
        <v>79</v>
      </c>
      <c r="AW199" s="13" t="s">
        <v>28</v>
      </c>
      <c r="AX199" s="13" t="s">
        <v>71</v>
      </c>
      <c r="AY199" s="165" t="s">
        <v>114</v>
      </c>
    </row>
    <row r="200" spans="2:51" s="14" customFormat="1" ht="11.25">
      <c r="B200" s="171"/>
      <c r="D200" s="159" t="s">
        <v>123</v>
      </c>
      <c r="E200" s="172" t="s">
        <v>1</v>
      </c>
      <c r="F200" s="173" t="s">
        <v>296</v>
      </c>
      <c r="H200" s="174">
        <v>16</v>
      </c>
      <c r="I200" s="175"/>
      <c r="L200" s="171"/>
      <c r="M200" s="176"/>
      <c r="N200" s="177"/>
      <c r="O200" s="177"/>
      <c r="P200" s="177"/>
      <c r="Q200" s="177"/>
      <c r="R200" s="177"/>
      <c r="S200" s="177"/>
      <c r="T200" s="178"/>
      <c r="AT200" s="172" t="s">
        <v>123</v>
      </c>
      <c r="AU200" s="172" t="s">
        <v>81</v>
      </c>
      <c r="AV200" s="14" t="s">
        <v>81</v>
      </c>
      <c r="AW200" s="14" t="s">
        <v>28</v>
      </c>
      <c r="AX200" s="14" t="s">
        <v>71</v>
      </c>
      <c r="AY200" s="172" t="s">
        <v>114</v>
      </c>
    </row>
    <row r="201" spans="2:51" s="14" customFormat="1" ht="11.25">
      <c r="B201" s="171"/>
      <c r="D201" s="159" t="s">
        <v>123</v>
      </c>
      <c r="E201" s="172" t="s">
        <v>1</v>
      </c>
      <c r="F201" s="173" t="s">
        <v>297</v>
      </c>
      <c r="H201" s="174">
        <v>8</v>
      </c>
      <c r="I201" s="175"/>
      <c r="L201" s="171"/>
      <c r="M201" s="176"/>
      <c r="N201" s="177"/>
      <c r="O201" s="177"/>
      <c r="P201" s="177"/>
      <c r="Q201" s="177"/>
      <c r="R201" s="177"/>
      <c r="S201" s="177"/>
      <c r="T201" s="178"/>
      <c r="AT201" s="172" t="s">
        <v>123</v>
      </c>
      <c r="AU201" s="172" t="s">
        <v>81</v>
      </c>
      <c r="AV201" s="14" t="s">
        <v>81</v>
      </c>
      <c r="AW201" s="14" t="s">
        <v>28</v>
      </c>
      <c r="AX201" s="14" t="s">
        <v>71</v>
      </c>
      <c r="AY201" s="172" t="s">
        <v>114</v>
      </c>
    </row>
    <row r="202" spans="2:51" s="14" customFormat="1" ht="11.25">
      <c r="B202" s="171"/>
      <c r="D202" s="159" t="s">
        <v>123</v>
      </c>
      <c r="E202" s="172" t="s">
        <v>1</v>
      </c>
      <c r="F202" s="173" t="s">
        <v>298</v>
      </c>
      <c r="H202" s="174">
        <v>8</v>
      </c>
      <c r="I202" s="175"/>
      <c r="L202" s="171"/>
      <c r="M202" s="176"/>
      <c r="N202" s="177"/>
      <c r="O202" s="177"/>
      <c r="P202" s="177"/>
      <c r="Q202" s="177"/>
      <c r="R202" s="177"/>
      <c r="S202" s="177"/>
      <c r="T202" s="178"/>
      <c r="AT202" s="172" t="s">
        <v>123</v>
      </c>
      <c r="AU202" s="172" t="s">
        <v>81</v>
      </c>
      <c r="AV202" s="14" t="s">
        <v>81</v>
      </c>
      <c r="AW202" s="14" t="s">
        <v>28</v>
      </c>
      <c r="AX202" s="14" t="s">
        <v>71</v>
      </c>
      <c r="AY202" s="172" t="s">
        <v>114</v>
      </c>
    </row>
    <row r="203" spans="2:51" s="14" customFormat="1" ht="11.25">
      <c r="B203" s="171"/>
      <c r="D203" s="159" t="s">
        <v>123</v>
      </c>
      <c r="E203" s="172" t="s">
        <v>1</v>
      </c>
      <c r="F203" s="173" t="s">
        <v>299</v>
      </c>
      <c r="H203" s="174">
        <v>8</v>
      </c>
      <c r="I203" s="175"/>
      <c r="L203" s="171"/>
      <c r="M203" s="176"/>
      <c r="N203" s="177"/>
      <c r="O203" s="177"/>
      <c r="P203" s="177"/>
      <c r="Q203" s="177"/>
      <c r="R203" s="177"/>
      <c r="S203" s="177"/>
      <c r="T203" s="178"/>
      <c r="AT203" s="172" t="s">
        <v>123</v>
      </c>
      <c r="AU203" s="172" t="s">
        <v>81</v>
      </c>
      <c r="AV203" s="14" t="s">
        <v>81</v>
      </c>
      <c r="AW203" s="14" t="s">
        <v>28</v>
      </c>
      <c r="AX203" s="14" t="s">
        <v>71</v>
      </c>
      <c r="AY203" s="172" t="s">
        <v>114</v>
      </c>
    </row>
    <row r="204" spans="2:51" s="14" customFormat="1" ht="11.25">
      <c r="B204" s="171"/>
      <c r="D204" s="159" t="s">
        <v>123</v>
      </c>
      <c r="E204" s="172" t="s">
        <v>1</v>
      </c>
      <c r="F204" s="173" t="s">
        <v>300</v>
      </c>
      <c r="H204" s="174">
        <v>18</v>
      </c>
      <c r="I204" s="175"/>
      <c r="L204" s="171"/>
      <c r="M204" s="176"/>
      <c r="N204" s="177"/>
      <c r="O204" s="177"/>
      <c r="P204" s="177"/>
      <c r="Q204" s="177"/>
      <c r="R204" s="177"/>
      <c r="S204" s="177"/>
      <c r="T204" s="178"/>
      <c r="AT204" s="172" t="s">
        <v>123</v>
      </c>
      <c r="AU204" s="172" t="s">
        <v>81</v>
      </c>
      <c r="AV204" s="14" t="s">
        <v>81</v>
      </c>
      <c r="AW204" s="14" t="s">
        <v>28</v>
      </c>
      <c r="AX204" s="14" t="s">
        <v>71</v>
      </c>
      <c r="AY204" s="172" t="s">
        <v>114</v>
      </c>
    </row>
    <row r="205" spans="2:51" s="14" customFormat="1" ht="11.25">
      <c r="B205" s="171"/>
      <c r="D205" s="159" t="s">
        <v>123</v>
      </c>
      <c r="E205" s="172" t="s">
        <v>1</v>
      </c>
      <c r="F205" s="173" t="s">
        <v>301</v>
      </c>
      <c r="H205" s="174">
        <v>7</v>
      </c>
      <c r="I205" s="175"/>
      <c r="L205" s="171"/>
      <c r="M205" s="176"/>
      <c r="N205" s="177"/>
      <c r="O205" s="177"/>
      <c r="P205" s="177"/>
      <c r="Q205" s="177"/>
      <c r="R205" s="177"/>
      <c r="S205" s="177"/>
      <c r="T205" s="178"/>
      <c r="AT205" s="172" t="s">
        <v>123</v>
      </c>
      <c r="AU205" s="172" t="s">
        <v>81</v>
      </c>
      <c r="AV205" s="14" t="s">
        <v>81</v>
      </c>
      <c r="AW205" s="14" t="s">
        <v>28</v>
      </c>
      <c r="AX205" s="14" t="s">
        <v>71</v>
      </c>
      <c r="AY205" s="172" t="s">
        <v>114</v>
      </c>
    </row>
    <row r="206" spans="2:51" s="15" customFormat="1" ht="11.25">
      <c r="B206" s="179"/>
      <c r="D206" s="159" t="s">
        <v>123</v>
      </c>
      <c r="E206" s="180" t="s">
        <v>1</v>
      </c>
      <c r="F206" s="181" t="s">
        <v>130</v>
      </c>
      <c r="H206" s="182">
        <v>65</v>
      </c>
      <c r="I206" s="183"/>
      <c r="L206" s="179"/>
      <c r="M206" s="184"/>
      <c r="N206" s="185"/>
      <c r="O206" s="185"/>
      <c r="P206" s="185"/>
      <c r="Q206" s="185"/>
      <c r="R206" s="185"/>
      <c r="S206" s="185"/>
      <c r="T206" s="186"/>
      <c r="AT206" s="180" t="s">
        <v>123</v>
      </c>
      <c r="AU206" s="180" t="s">
        <v>81</v>
      </c>
      <c r="AV206" s="15" t="s">
        <v>121</v>
      </c>
      <c r="AW206" s="15" t="s">
        <v>28</v>
      </c>
      <c r="AX206" s="15" t="s">
        <v>79</v>
      </c>
      <c r="AY206" s="180" t="s">
        <v>114</v>
      </c>
    </row>
    <row r="207" spans="1:65" s="2" customFormat="1" ht="24.2" customHeight="1">
      <c r="A207" s="32"/>
      <c r="B207" s="144"/>
      <c r="C207" s="145" t="s">
        <v>8</v>
      </c>
      <c r="D207" s="145" t="s">
        <v>117</v>
      </c>
      <c r="E207" s="146" t="s">
        <v>186</v>
      </c>
      <c r="F207" s="147" t="s">
        <v>187</v>
      </c>
      <c r="G207" s="148" t="s">
        <v>177</v>
      </c>
      <c r="H207" s="149">
        <v>12</v>
      </c>
      <c r="I207" s="150"/>
      <c r="J207" s="151">
        <f>ROUND(I207*H207,2)</f>
        <v>0</v>
      </c>
      <c r="K207" s="152"/>
      <c r="L207" s="33"/>
      <c r="M207" s="153" t="s">
        <v>1</v>
      </c>
      <c r="N207" s="154" t="s">
        <v>36</v>
      </c>
      <c r="O207" s="58"/>
      <c r="P207" s="155">
        <f>O207*H207</f>
        <v>0</v>
      </c>
      <c r="Q207" s="155">
        <v>0</v>
      </c>
      <c r="R207" s="155">
        <f>Q207*H207</f>
        <v>0</v>
      </c>
      <c r="S207" s="155">
        <v>0</v>
      </c>
      <c r="T207" s="156">
        <f>S207*H207</f>
        <v>0</v>
      </c>
      <c r="U207" s="32"/>
      <c r="V207" s="32"/>
      <c r="W207" s="32"/>
      <c r="X207" s="32"/>
      <c r="Y207" s="32"/>
      <c r="Z207" s="32"/>
      <c r="AA207" s="32"/>
      <c r="AB207" s="32"/>
      <c r="AC207" s="32"/>
      <c r="AD207" s="32"/>
      <c r="AE207" s="32"/>
      <c r="AR207" s="157" t="s">
        <v>121</v>
      </c>
      <c r="AT207" s="157" t="s">
        <v>117</v>
      </c>
      <c r="AU207" s="157" t="s">
        <v>81</v>
      </c>
      <c r="AY207" s="17" t="s">
        <v>114</v>
      </c>
      <c r="BE207" s="158">
        <f>IF(N207="základní",J207,0)</f>
        <v>0</v>
      </c>
      <c r="BF207" s="158">
        <f>IF(N207="snížená",J207,0)</f>
        <v>0</v>
      </c>
      <c r="BG207" s="158">
        <f>IF(N207="zákl. přenesená",J207,0)</f>
        <v>0</v>
      </c>
      <c r="BH207" s="158">
        <f>IF(N207="sníž. přenesená",J207,0)</f>
        <v>0</v>
      </c>
      <c r="BI207" s="158">
        <f>IF(N207="nulová",J207,0)</f>
        <v>0</v>
      </c>
      <c r="BJ207" s="17" t="s">
        <v>79</v>
      </c>
      <c r="BK207" s="158">
        <f>ROUND(I207*H207,2)</f>
        <v>0</v>
      </c>
      <c r="BL207" s="17" t="s">
        <v>121</v>
      </c>
      <c r="BM207" s="157" t="s">
        <v>227</v>
      </c>
    </row>
    <row r="208" spans="1:47" s="2" customFormat="1" ht="19.5">
      <c r="A208" s="32"/>
      <c r="B208" s="33"/>
      <c r="C208" s="32"/>
      <c r="D208" s="159" t="s">
        <v>122</v>
      </c>
      <c r="E208" s="32"/>
      <c r="F208" s="160" t="s">
        <v>187</v>
      </c>
      <c r="G208" s="32"/>
      <c r="H208" s="32"/>
      <c r="I208" s="161"/>
      <c r="J208" s="32"/>
      <c r="K208" s="32"/>
      <c r="L208" s="33"/>
      <c r="M208" s="162"/>
      <c r="N208" s="163"/>
      <c r="O208" s="58"/>
      <c r="P208" s="58"/>
      <c r="Q208" s="58"/>
      <c r="R208" s="58"/>
      <c r="S208" s="58"/>
      <c r="T208" s="59"/>
      <c r="U208" s="32"/>
      <c r="V208" s="32"/>
      <c r="W208" s="32"/>
      <c r="X208" s="32"/>
      <c r="Y208" s="32"/>
      <c r="Z208" s="32"/>
      <c r="AA208" s="32"/>
      <c r="AB208" s="32"/>
      <c r="AC208" s="32"/>
      <c r="AD208" s="32"/>
      <c r="AE208" s="32"/>
      <c r="AT208" s="17" t="s">
        <v>122</v>
      </c>
      <c r="AU208" s="17" t="s">
        <v>81</v>
      </c>
    </row>
    <row r="209" spans="2:51" s="13" customFormat="1" ht="11.25">
      <c r="B209" s="164"/>
      <c r="D209" s="159" t="s">
        <v>123</v>
      </c>
      <c r="E209" s="165" t="s">
        <v>1</v>
      </c>
      <c r="F209" s="166" t="s">
        <v>179</v>
      </c>
      <c r="H209" s="165" t="s">
        <v>1</v>
      </c>
      <c r="I209" s="167"/>
      <c r="L209" s="164"/>
      <c r="M209" s="168"/>
      <c r="N209" s="169"/>
      <c r="O209" s="169"/>
      <c r="P209" s="169"/>
      <c r="Q209" s="169"/>
      <c r="R209" s="169"/>
      <c r="S209" s="169"/>
      <c r="T209" s="170"/>
      <c r="AT209" s="165" t="s">
        <v>123</v>
      </c>
      <c r="AU209" s="165" t="s">
        <v>81</v>
      </c>
      <c r="AV209" s="13" t="s">
        <v>79</v>
      </c>
      <c r="AW209" s="13" t="s">
        <v>28</v>
      </c>
      <c r="AX209" s="13" t="s">
        <v>71</v>
      </c>
      <c r="AY209" s="165" t="s">
        <v>114</v>
      </c>
    </row>
    <row r="210" spans="2:51" s="14" customFormat="1" ht="11.25">
      <c r="B210" s="171"/>
      <c r="D210" s="159" t="s">
        <v>123</v>
      </c>
      <c r="E210" s="172" t="s">
        <v>1</v>
      </c>
      <c r="F210" s="173" t="s">
        <v>302</v>
      </c>
      <c r="H210" s="174">
        <v>2</v>
      </c>
      <c r="I210" s="175"/>
      <c r="L210" s="171"/>
      <c r="M210" s="176"/>
      <c r="N210" s="177"/>
      <c r="O210" s="177"/>
      <c r="P210" s="177"/>
      <c r="Q210" s="177"/>
      <c r="R210" s="177"/>
      <c r="S210" s="177"/>
      <c r="T210" s="178"/>
      <c r="AT210" s="172" t="s">
        <v>123</v>
      </c>
      <c r="AU210" s="172" t="s">
        <v>81</v>
      </c>
      <c r="AV210" s="14" t="s">
        <v>81</v>
      </c>
      <c r="AW210" s="14" t="s">
        <v>28</v>
      </c>
      <c r="AX210" s="14" t="s">
        <v>71</v>
      </c>
      <c r="AY210" s="172" t="s">
        <v>114</v>
      </c>
    </row>
    <row r="211" spans="2:51" s="14" customFormat="1" ht="11.25">
      <c r="B211" s="171"/>
      <c r="D211" s="159" t="s">
        <v>123</v>
      </c>
      <c r="E211" s="172" t="s">
        <v>1</v>
      </c>
      <c r="F211" s="173" t="s">
        <v>303</v>
      </c>
      <c r="H211" s="174">
        <v>2</v>
      </c>
      <c r="I211" s="175"/>
      <c r="L211" s="171"/>
      <c r="M211" s="176"/>
      <c r="N211" s="177"/>
      <c r="O211" s="177"/>
      <c r="P211" s="177"/>
      <c r="Q211" s="177"/>
      <c r="R211" s="177"/>
      <c r="S211" s="177"/>
      <c r="T211" s="178"/>
      <c r="AT211" s="172" t="s">
        <v>123</v>
      </c>
      <c r="AU211" s="172" t="s">
        <v>81</v>
      </c>
      <c r="AV211" s="14" t="s">
        <v>81</v>
      </c>
      <c r="AW211" s="14" t="s">
        <v>28</v>
      </c>
      <c r="AX211" s="14" t="s">
        <v>71</v>
      </c>
      <c r="AY211" s="172" t="s">
        <v>114</v>
      </c>
    </row>
    <row r="212" spans="2:51" s="14" customFormat="1" ht="11.25">
      <c r="B212" s="171"/>
      <c r="D212" s="159" t="s">
        <v>123</v>
      </c>
      <c r="E212" s="172" t="s">
        <v>1</v>
      </c>
      <c r="F212" s="173" t="s">
        <v>304</v>
      </c>
      <c r="H212" s="174">
        <v>2</v>
      </c>
      <c r="I212" s="175"/>
      <c r="L212" s="171"/>
      <c r="M212" s="176"/>
      <c r="N212" s="177"/>
      <c r="O212" s="177"/>
      <c r="P212" s="177"/>
      <c r="Q212" s="177"/>
      <c r="R212" s="177"/>
      <c r="S212" s="177"/>
      <c r="T212" s="178"/>
      <c r="AT212" s="172" t="s">
        <v>123</v>
      </c>
      <c r="AU212" s="172" t="s">
        <v>81</v>
      </c>
      <c r="AV212" s="14" t="s">
        <v>81</v>
      </c>
      <c r="AW212" s="14" t="s">
        <v>28</v>
      </c>
      <c r="AX212" s="14" t="s">
        <v>71</v>
      </c>
      <c r="AY212" s="172" t="s">
        <v>114</v>
      </c>
    </row>
    <row r="213" spans="2:51" s="14" customFormat="1" ht="11.25">
      <c r="B213" s="171"/>
      <c r="D213" s="159" t="s">
        <v>123</v>
      </c>
      <c r="E213" s="172" t="s">
        <v>1</v>
      </c>
      <c r="F213" s="173" t="s">
        <v>305</v>
      </c>
      <c r="H213" s="174">
        <v>2</v>
      </c>
      <c r="I213" s="175"/>
      <c r="L213" s="171"/>
      <c r="M213" s="176"/>
      <c r="N213" s="177"/>
      <c r="O213" s="177"/>
      <c r="P213" s="177"/>
      <c r="Q213" s="177"/>
      <c r="R213" s="177"/>
      <c r="S213" s="177"/>
      <c r="T213" s="178"/>
      <c r="AT213" s="172" t="s">
        <v>123</v>
      </c>
      <c r="AU213" s="172" t="s">
        <v>81</v>
      </c>
      <c r="AV213" s="14" t="s">
        <v>81</v>
      </c>
      <c r="AW213" s="14" t="s">
        <v>28</v>
      </c>
      <c r="AX213" s="14" t="s">
        <v>71</v>
      </c>
      <c r="AY213" s="172" t="s">
        <v>114</v>
      </c>
    </row>
    <row r="214" spans="2:51" s="14" customFormat="1" ht="11.25">
      <c r="B214" s="171"/>
      <c r="D214" s="159" t="s">
        <v>123</v>
      </c>
      <c r="E214" s="172" t="s">
        <v>1</v>
      </c>
      <c r="F214" s="173" t="s">
        <v>306</v>
      </c>
      <c r="H214" s="174">
        <v>2</v>
      </c>
      <c r="I214" s="175"/>
      <c r="L214" s="171"/>
      <c r="M214" s="176"/>
      <c r="N214" s="177"/>
      <c r="O214" s="177"/>
      <c r="P214" s="177"/>
      <c r="Q214" s="177"/>
      <c r="R214" s="177"/>
      <c r="S214" s="177"/>
      <c r="T214" s="178"/>
      <c r="AT214" s="172" t="s">
        <v>123</v>
      </c>
      <c r="AU214" s="172" t="s">
        <v>81</v>
      </c>
      <c r="AV214" s="14" t="s">
        <v>81</v>
      </c>
      <c r="AW214" s="14" t="s">
        <v>28</v>
      </c>
      <c r="AX214" s="14" t="s">
        <v>71</v>
      </c>
      <c r="AY214" s="172" t="s">
        <v>114</v>
      </c>
    </row>
    <row r="215" spans="2:51" s="14" customFormat="1" ht="11.25">
      <c r="B215" s="171"/>
      <c r="D215" s="159" t="s">
        <v>123</v>
      </c>
      <c r="E215" s="172" t="s">
        <v>1</v>
      </c>
      <c r="F215" s="173" t="s">
        <v>307</v>
      </c>
      <c r="H215" s="174">
        <v>2</v>
      </c>
      <c r="I215" s="175"/>
      <c r="L215" s="171"/>
      <c r="M215" s="176"/>
      <c r="N215" s="177"/>
      <c r="O215" s="177"/>
      <c r="P215" s="177"/>
      <c r="Q215" s="177"/>
      <c r="R215" s="177"/>
      <c r="S215" s="177"/>
      <c r="T215" s="178"/>
      <c r="AT215" s="172" t="s">
        <v>123</v>
      </c>
      <c r="AU215" s="172" t="s">
        <v>81</v>
      </c>
      <c r="AV215" s="14" t="s">
        <v>81</v>
      </c>
      <c r="AW215" s="14" t="s">
        <v>28</v>
      </c>
      <c r="AX215" s="14" t="s">
        <v>71</v>
      </c>
      <c r="AY215" s="172" t="s">
        <v>114</v>
      </c>
    </row>
    <row r="216" spans="2:51" s="15" customFormat="1" ht="11.25">
      <c r="B216" s="179"/>
      <c r="D216" s="159" t="s">
        <v>123</v>
      </c>
      <c r="E216" s="180" t="s">
        <v>1</v>
      </c>
      <c r="F216" s="181" t="s">
        <v>130</v>
      </c>
      <c r="H216" s="182">
        <v>12</v>
      </c>
      <c r="I216" s="183"/>
      <c r="L216" s="179"/>
      <c r="M216" s="184"/>
      <c r="N216" s="185"/>
      <c r="O216" s="185"/>
      <c r="P216" s="185"/>
      <c r="Q216" s="185"/>
      <c r="R216" s="185"/>
      <c r="S216" s="185"/>
      <c r="T216" s="186"/>
      <c r="AT216" s="180" t="s">
        <v>123</v>
      </c>
      <c r="AU216" s="180" t="s">
        <v>81</v>
      </c>
      <c r="AV216" s="15" t="s">
        <v>121</v>
      </c>
      <c r="AW216" s="15" t="s">
        <v>28</v>
      </c>
      <c r="AX216" s="15" t="s">
        <v>79</v>
      </c>
      <c r="AY216" s="180" t="s">
        <v>114</v>
      </c>
    </row>
    <row r="217" spans="1:65" s="2" customFormat="1" ht="24.2" customHeight="1">
      <c r="A217" s="32"/>
      <c r="B217" s="144"/>
      <c r="C217" s="145" t="s">
        <v>178</v>
      </c>
      <c r="D217" s="145" t="s">
        <v>117</v>
      </c>
      <c r="E217" s="146" t="s">
        <v>193</v>
      </c>
      <c r="F217" s="147" t="s">
        <v>194</v>
      </c>
      <c r="G217" s="148" t="s">
        <v>177</v>
      </c>
      <c r="H217" s="149">
        <v>12</v>
      </c>
      <c r="I217" s="150"/>
      <c r="J217" s="151">
        <f>ROUND(I217*H217,2)</f>
        <v>0</v>
      </c>
      <c r="K217" s="152"/>
      <c r="L217" s="33"/>
      <c r="M217" s="153" t="s">
        <v>1</v>
      </c>
      <c r="N217" s="154" t="s">
        <v>36</v>
      </c>
      <c r="O217" s="58"/>
      <c r="P217" s="155">
        <f>O217*H217</f>
        <v>0</v>
      </c>
      <c r="Q217" s="155">
        <v>0</v>
      </c>
      <c r="R217" s="155">
        <f>Q217*H217</f>
        <v>0</v>
      </c>
      <c r="S217" s="155">
        <v>0</v>
      </c>
      <c r="T217" s="156">
        <f>S217*H217</f>
        <v>0</v>
      </c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R217" s="157" t="s">
        <v>121</v>
      </c>
      <c r="AT217" s="157" t="s">
        <v>117</v>
      </c>
      <c r="AU217" s="157" t="s">
        <v>81</v>
      </c>
      <c r="AY217" s="17" t="s">
        <v>114</v>
      </c>
      <c r="BE217" s="158">
        <f>IF(N217="základní",J217,0)</f>
        <v>0</v>
      </c>
      <c r="BF217" s="158">
        <f>IF(N217="snížená",J217,0)</f>
        <v>0</v>
      </c>
      <c r="BG217" s="158">
        <f>IF(N217="zákl. přenesená",J217,0)</f>
        <v>0</v>
      </c>
      <c r="BH217" s="158">
        <f>IF(N217="sníž. přenesená",J217,0)</f>
        <v>0</v>
      </c>
      <c r="BI217" s="158">
        <f>IF(N217="nulová",J217,0)</f>
        <v>0</v>
      </c>
      <c r="BJ217" s="17" t="s">
        <v>79</v>
      </c>
      <c r="BK217" s="158">
        <f>ROUND(I217*H217,2)</f>
        <v>0</v>
      </c>
      <c r="BL217" s="17" t="s">
        <v>121</v>
      </c>
      <c r="BM217" s="157" t="s">
        <v>232</v>
      </c>
    </row>
    <row r="218" spans="1:47" s="2" customFormat="1" ht="19.5">
      <c r="A218" s="32"/>
      <c r="B218" s="33"/>
      <c r="C218" s="32"/>
      <c r="D218" s="159" t="s">
        <v>122</v>
      </c>
      <c r="E218" s="32"/>
      <c r="F218" s="160" t="s">
        <v>194</v>
      </c>
      <c r="G218" s="32"/>
      <c r="H218" s="32"/>
      <c r="I218" s="161"/>
      <c r="J218" s="32"/>
      <c r="K218" s="32"/>
      <c r="L218" s="33"/>
      <c r="M218" s="162"/>
      <c r="N218" s="163"/>
      <c r="O218" s="58"/>
      <c r="P218" s="58"/>
      <c r="Q218" s="58"/>
      <c r="R218" s="58"/>
      <c r="S218" s="58"/>
      <c r="T218" s="59"/>
      <c r="U218" s="32"/>
      <c r="V218" s="32"/>
      <c r="W218" s="32"/>
      <c r="X218" s="32"/>
      <c r="Y218" s="32"/>
      <c r="Z218" s="32"/>
      <c r="AA218" s="32"/>
      <c r="AB218" s="32"/>
      <c r="AC218" s="32"/>
      <c r="AD218" s="32"/>
      <c r="AE218" s="32"/>
      <c r="AT218" s="17" t="s">
        <v>122</v>
      </c>
      <c r="AU218" s="17" t="s">
        <v>81</v>
      </c>
    </row>
    <row r="219" spans="2:51" s="13" customFormat="1" ht="11.25">
      <c r="B219" s="164"/>
      <c r="D219" s="159" t="s">
        <v>123</v>
      </c>
      <c r="E219" s="165" t="s">
        <v>1</v>
      </c>
      <c r="F219" s="166" t="s">
        <v>196</v>
      </c>
      <c r="H219" s="165" t="s">
        <v>1</v>
      </c>
      <c r="I219" s="167"/>
      <c r="L219" s="164"/>
      <c r="M219" s="168"/>
      <c r="N219" s="169"/>
      <c r="O219" s="169"/>
      <c r="P219" s="169"/>
      <c r="Q219" s="169"/>
      <c r="R219" s="169"/>
      <c r="S219" s="169"/>
      <c r="T219" s="170"/>
      <c r="AT219" s="165" t="s">
        <v>123</v>
      </c>
      <c r="AU219" s="165" t="s">
        <v>81</v>
      </c>
      <c r="AV219" s="13" t="s">
        <v>79</v>
      </c>
      <c r="AW219" s="13" t="s">
        <v>28</v>
      </c>
      <c r="AX219" s="13" t="s">
        <v>71</v>
      </c>
      <c r="AY219" s="165" t="s">
        <v>114</v>
      </c>
    </row>
    <row r="220" spans="2:51" s="14" customFormat="1" ht="11.25">
      <c r="B220" s="171"/>
      <c r="D220" s="159" t="s">
        <v>123</v>
      </c>
      <c r="E220" s="172" t="s">
        <v>1</v>
      </c>
      <c r="F220" s="173" t="s">
        <v>302</v>
      </c>
      <c r="H220" s="174">
        <v>2</v>
      </c>
      <c r="I220" s="175"/>
      <c r="L220" s="171"/>
      <c r="M220" s="176"/>
      <c r="N220" s="177"/>
      <c r="O220" s="177"/>
      <c r="P220" s="177"/>
      <c r="Q220" s="177"/>
      <c r="R220" s="177"/>
      <c r="S220" s="177"/>
      <c r="T220" s="178"/>
      <c r="AT220" s="172" t="s">
        <v>123</v>
      </c>
      <c r="AU220" s="172" t="s">
        <v>81</v>
      </c>
      <c r="AV220" s="14" t="s">
        <v>81</v>
      </c>
      <c r="AW220" s="14" t="s">
        <v>28</v>
      </c>
      <c r="AX220" s="14" t="s">
        <v>71</v>
      </c>
      <c r="AY220" s="172" t="s">
        <v>114</v>
      </c>
    </row>
    <row r="221" spans="2:51" s="14" customFormat="1" ht="11.25">
      <c r="B221" s="171"/>
      <c r="D221" s="159" t="s">
        <v>123</v>
      </c>
      <c r="E221" s="172" t="s">
        <v>1</v>
      </c>
      <c r="F221" s="173" t="s">
        <v>303</v>
      </c>
      <c r="H221" s="174">
        <v>2</v>
      </c>
      <c r="I221" s="175"/>
      <c r="L221" s="171"/>
      <c r="M221" s="176"/>
      <c r="N221" s="177"/>
      <c r="O221" s="177"/>
      <c r="P221" s="177"/>
      <c r="Q221" s="177"/>
      <c r="R221" s="177"/>
      <c r="S221" s="177"/>
      <c r="T221" s="178"/>
      <c r="AT221" s="172" t="s">
        <v>123</v>
      </c>
      <c r="AU221" s="172" t="s">
        <v>81</v>
      </c>
      <c r="AV221" s="14" t="s">
        <v>81</v>
      </c>
      <c r="AW221" s="14" t="s">
        <v>28</v>
      </c>
      <c r="AX221" s="14" t="s">
        <v>71</v>
      </c>
      <c r="AY221" s="172" t="s">
        <v>114</v>
      </c>
    </row>
    <row r="222" spans="2:51" s="14" customFormat="1" ht="11.25">
      <c r="B222" s="171"/>
      <c r="D222" s="159" t="s">
        <v>123</v>
      </c>
      <c r="E222" s="172" t="s">
        <v>1</v>
      </c>
      <c r="F222" s="173" t="s">
        <v>304</v>
      </c>
      <c r="H222" s="174">
        <v>2</v>
      </c>
      <c r="I222" s="175"/>
      <c r="L222" s="171"/>
      <c r="M222" s="176"/>
      <c r="N222" s="177"/>
      <c r="O222" s="177"/>
      <c r="P222" s="177"/>
      <c r="Q222" s="177"/>
      <c r="R222" s="177"/>
      <c r="S222" s="177"/>
      <c r="T222" s="178"/>
      <c r="AT222" s="172" t="s">
        <v>123</v>
      </c>
      <c r="AU222" s="172" t="s">
        <v>81</v>
      </c>
      <c r="AV222" s="14" t="s">
        <v>81</v>
      </c>
      <c r="AW222" s="14" t="s">
        <v>28</v>
      </c>
      <c r="AX222" s="14" t="s">
        <v>71</v>
      </c>
      <c r="AY222" s="172" t="s">
        <v>114</v>
      </c>
    </row>
    <row r="223" spans="2:51" s="14" customFormat="1" ht="11.25">
      <c r="B223" s="171"/>
      <c r="D223" s="159" t="s">
        <v>123</v>
      </c>
      <c r="E223" s="172" t="s">
        <v>1</v>
      </c>
      <c r="F223" s="173" t="s">
        <v>305</v>
      </c>
      <c r="H223" s="174">
        <v>2</v>
      </c>
      <c r="I223" s="175"/>
      <c r="L223" s="171"/>
      <c r="M223" s="176"/>
      <c r="N223" s="177"/>
      <c r="O223" s="177"/>
      <c r="P223" s="177"/>
      <c r="Q223" s="177"/>
      <c r="R223" s="177"/>
      <c r="S223" s="177"/>
      <c r="T223" s="178"/>
      <c r="AT223" s="172" t="s">
        <v>123</v>
      </c>
      <c r="AU223" s="172" t="s">
        <v>81</v>
      </c>
      <c r="AV223" s="14" t="s">
        <v>81</v>
      </c>
      <c r="AW223" s="14" t="s">
        <v>28</v>
      </c>
      <c r="AX223" s="14" t="s">
        <v>71</v>
      </c>
      <c r="AY223" s="172" t="s">
        <v>114</v>
      </c>
    </row>
    <row r="224" spans="2:51" s="14" customFormat="1" ht="11.25">
      <c r="B224" s="171"/>
      <c r="D224" s="159" t="s">
        <v>123</v>
      </c>
      <c r="E224" s="172" t="s">
        <v>1</v>
      </c>
      <c r="F224" s="173" t="s">
        <v>306</v>
      </c>
      <c r="H224" s="174">
        <v>2</v>
      </c>
      <c r="I224" s="175"/>
      <c r="L224" s="171"/>
      <c r="M224" s="176"/>
      <c r="N224" s="177"/>
      <c r="O224" s="177"/>
      <c r="P224" s="177"/>
      <c r="Q224" s="177"/>
      <c r="R224" s="177"/>
      <c r="S224" s="177"/>
      <c r="T224" s="178"/>
      <c r="AT224" s="172" t="s">
        <v>123</v>
      </c>
      <c r="AU224" s="172" t="s">
        <v>81</v>
      </c>
      <c r="AV224" s="14" t="s">
        <v>81</v>
      </c>
      <c r="AW224" s="14" t="s">
        <v>28</v>
      </c>
      <c r="AX224" s="14" t="s">
        <v>71</v>
      </c>
      <c r="AY224" s="172" t="s">
        <v>114</v>
      </c>
    </row>
    <row r="225" spans="2:51" s="14" customFormat="1" ht="11.25">
      <c r="B225" s="171"/>
      <c r="D225" s="159" t="s">
        <v>123</v>
      </c>
      <c r="E225" s="172" t="s">
        <v>1</v>
      </c>
      <c r="F225" s="173" t="s">
        <v>307</v>
      </c>
      <c r="H225" s="174">
        <v>2</v>
      </c>
      <c r="I225" s="175"/>
      <c r="L225" s="171"/>
      <c r="M225" s="176"/>
      <c r="N225" s="177"/>
      <c r="O225" s="177"/>
      <c r="P225" s="177"/>
      <c r="Q225" s="177"/>
      <c r="R225" s="177"/>
      <c r="S225" s="177"/>
      <c r="T225" s="178"/>
      <c r="AT225" s="172" t="s">
        <v>123</v>
      </c>
      <c r="AU225" s="172" t="s">
        <v>81</v>
      </c>
      <c r="AV225" s="14" t="s">
        <v>81</v>
      </c>
      <c r="AW225" s="14" t="s">
        <v>28</v>
      </c>
      <c r="AX225" s="14" t="s">
        <v>71</v>
      </c>
      <c r="AY225" s="172" t="s">
        <v>114</v>
      </c>
    </row>
    <row r="226" spans="2:51" s="15" customFormat="1" ht="11.25">
      <c r="B226" s="179"/>
      <c r="D226" s="159" t="s">
        <v>123</v>
      </c>
      <c r="E226" s="180" t="s">
        <v>1</v>
      </c>
      <c r="F226" s="181" t="s">
        <v>130</v>
      </c>
      <c r="H226" s="182">
        <v>12</v>
      </c>
      <c r="I226" s="183"/>
      <c r="L226" s="179"/>
      <c r="M226" s="184"/>
      <c r="N226" s="185"/>
      <c r="O226" s="185"/>
      <c r="P226" s="185"/>
      <c r="Q226" s="185"/>
      <c r="R226" s="185"/>
      <c r="S226" s="185"/>
      <c r="T226" s="186"/>
      <c r="AT226" s="180" t="s">
        <v>123</v>
      </c>
      <c r="AU226" s="180" t="s">
        <v>81</v>
      </c>
      <c r="AV226" s="15" t="s">
        <v>121</v>
      </c>
      <c r="AW226" s="15" t="s">
        <v>28</v>
      </c>
      <c r="AX226" s="15" t="s">
        <v>79</v>
      </c>
      <c r="AY226" s="180" t="s">
        <v>114</v>
      </c>
    </row>
    <row r="227" spans="1:65" s="2" customFormat="1" ht="37.9" customHeight="1">
      <c r="A227" s="32"/>
      <c r="B227" s="144"/>
      <c r="C227" s="145" t="s">
        <v>234</v>
      </c>
      <c r="D227" s="145" t="s">
        <v>117</v>
      </c>
      <c r="E227" s="146" t="s">
        <v>198</v>
      </c>
      <c r="F227" s="147" t="s">
        <v>199</v>
      </c>
      <c r="G227" s="148" t="s">
        <v>120</v>
      </c>
      <c r="H227" s="149">
        <v>2825</v>
      </c>
      <c r="I227" s="150"/>
      <c r="J227" s="151">
        <f>ROUND(I227*H227,2)</f>
        <v>0</v>
      </c>
      <c r="K227" s="152"/>
      <c r="L227" s="33"/>
      <c r="M227" s="153" t="s">
        <v>1</v>
      </c>
      <c r="N227" s="154" t="s">
        <v>36</v>
      </c>
      <c r="O227" s="58"/>
      <c r="P227" s="155">
        <f>O227*H227</f>
        <v>0</v>
      </c>
      <c r="Q227" s="155">
        <v>0</v>
      </c>
      <c r="R227" s="155">
        <f>Q227*H227</f>
        <v>0</v>
      </c>
      <c r="S227" s="155">
        <v>0</v>
      </c>
      <c r="T227" s="156">
        <f>S227*H227</f>
        <v>0</v>
      </c>
      <c r="U227" s="32"/>
      <c r="V227" s="32"/>
      <c r="W227" s="32"/>
      <c r="X227" s="32"/>
      <c r="Y227" s="32"/>
      <c r="Z227" s="32"/>
      <c r="AA227" s="32"/>
      <c r="AB227" s="32"/>
      <c r="AC227" s="32"/>
      <c r="AD227" s="32"/>
      <c r="AE227" s="32"/>
      <c r="AR227" s="157" t="s">
        <v>121</v>
      </c>
      <c r="AT227" s="157" t="s">
        <v>117</v>
      </c>
      <c r="AU227" s="157" t="s">
        <v>81</v>
      </c>
      <c r="AY227" s="17" t="s">
        <v>114</v>
      </c>
      <c r="BE227" s="158">
        <f>IF(N227="základní",J227,0)</f>
        <v>0</v>
      </c>
      <c r="BF227" s="158">
        <f>IF(N227="snížená",J227,0)</f>
        <v>0</v>
      </c>
      <c r="BG227" s="158">
        <f>IF(N227="zákl. přenesená",J227,0)</f>
        <v>0</v>
      </c>
      <c r="BH227" s="158">
        <f>IF(N227="sníž. přenesená",J227,0)</f>
        <v>0</v>
      </c>
      <c r="BI227" s="158">
        <f>IF(N227="nulová",J227,0)</f>
        <v>0</v>
      </c>
      <c r="BJ227" s="17" t="s">
        <v>79</v>
      </c>
      <c r="BK227" s="158">
        <f>ROUND(I227*H227,2)</f>
        <v>0</v>
      </c>
      <c r="BL227" s="17" t="s">
        <v>121</v>
      </c>
      <c r="BM227" s="157" t="s">
        <v>308</v>
      </c>
    </row>
    <row r="228" spans="1:47" s="2" customFormat="1" ht="19.5">
      <c r="A228" s="32"/>
      <c r="B228" s="33"/>
      <c r="C228" s="32"/>
      <c r="D228" s="159" t="s">
        <v>122</v>
      </c>
      <c r="E228" s="32"/>
      <c r="F228" s="160" t="s">
        <v>199</v>
      </c>
      <c r="G228" s="32"/>
      <c r="H228" s="32"/>
      <c r="I228" s="161"/>
      <c r="J228" s="32"/>
      <c r="K228" s="32"/>
      <c r="L228" s="33"/>
      <c r="M228" s="162"/>
      <c r="N228" s="163"/>
      <c r="O228" s="58"/>
      <c r="P228" s="58"/>
      <c r="Q228" s="58"/>
      <c r="R228" s="58"/>
      <c r="S228" s="58"/>
      <c r="T228" s="59"/>
      <c r="U228" s="32"/>
      <c r="V228" s="32"/>
      <c r="W228" s="32"/>
      <c r="X228" s="32"/>
      <c r="Y228" s="32"/>
      <c r="Z228" s="32"/>
      <c r="AA228" s="32"/>
      <c r="AB228" s="32"/>
      <c r="AC228" s="32"/>
      <c r="AD228" s="32"/>
      <c r="AE228" s="32"/>
      <c r="AT228" s="17" t="s">
        <v>122</v>
      </c>
      <c r="AU228" s="17" t="s">
        <v>81</v>
      </c>
    </row>
    <row r="229" spans="2:51" s="13" customFormat="1" ht="11.25">
      <c r="B229" s="164"/>
      <c r="D229" s="159" t="s">
        <v>123</v>
      </c>
      <c r="E229" s="165" t="s">
        <v>1</v>
      </c>
      <c r="F229" s="166" t="s">
        <v>201</v>
      </c>
      <c r="H229" s="165" t="s">
        <v>1</v>
      </c>
      <c r="I229" s="167"/>
      <c r="L229" s="164"/>
      <c r="M229" s="168"/>
      <c r="N229" s="169"/>
      <c r="O229" s="169"/>
      <c r="P229" s="169"/>
      <c r="Q229" s="169"/>
      <c r="R229" s="169"/>
      <c r="S229" s="169"/>
      <c r="T229" s="170"/>
      <c r="AT229" s="165" t="s">
        <v>123</v>
      </c>
      <c r="AU229" s="165" t="s">
        <v>81</v>
      </c>
      <c r="AV229" s="13" t="s">
        <v>79</v>
      </c>
      <c r="AW229" s="13" t="s">
        <v>28</v>
      </c>
      <c r="AX229" s="13" t="s">
        <v>71</v>
      </c>
      <c r="AY229" s="165" t="s">
        <v>114</v>
      </c>
    </row>
    <row r="230" spans="2:51" s="14" customFormat="1" ht="11.25">
      <c r="B230" s="171"/>
      <c r="D230" s="159" t="s">
        <v>123</v>
      </c>
      <c r="E230" s="172" t="s">
        <v>1</v>
      </c>
      <c r="F230" s="173" t="s">
        <v>309</v>
      </c>
      <c r="H230" s="174">
        <v>600</v>
      </c>
      <c r="I230" s="175"/>
      <c r="L230" s="171"/>
      <c r="M230" s="176"/>
      <c r="N230" s="177"/>
      <c r="O230" s="177"/>
      <c r="P230" s="177"/>
      <c r="Q230" s="177"/>
      <c r="R230" s="177"/>
      <c r="S230" s="177"/>
      <c r="T230" s="178"/>
      <c r="AT230" s="172" t="s">
        <v>123</v>
      </c>
      <c r="AU230" s="172" t="s">
        <v>81</v>
      </c>
      <c r="AV230" s="14" t="s">
        <v>81</v>
      </c>
      <c r="AW230" s="14" t="s">
        <v>28</v>
      </c>
      <c r="AX230" s="14" t="s">
        <v>71</v>
      </c>
      <c r="AY230" s="172" t="s">
        <v>114</v>
      </c>
    </row>
    <row r="231" spans="2:51" s="14" customFormat="1" ht="11.25">
      <c r="B231" s="171"/>
      <c r="D231" s="159" t="s">
        <v>123</v>
      </c>
      <c r="E231" s="172" t="s">
        <v>1</v>
      </c>
      <c r="F231" s="173" t="s">
        <v>310</v>
      </c>
      <c r="H231" s="174">
        <v>400</v>
      </c>
      <c r="I231" s="175"/>
      <c r="L231" s="171"/>
      <c r="M231" s="176"/>
      <c r="N231" s="177"/>
      <c r="O231" s="177"/>
      <c r="P231" s="177"/>
      <c r="Q231" s="177"/>
      <c r="R231" s="177"/>
      <c r="S231" s="177"/>
      <c r="T231" s="178"/>
      <c r="AT231" s="172" t="s">
        <v>123</v>
      </c>
      <c r="AU231" s="172" t="s">
        <v>81</v>
      </c>
      <c r="AV231" s="14" t="s">
        <v>81</v>
      </c>
      <c r="AW231" s="14" t="s">
        <v>28</v>
      </c>
      <c r="AX231" s="14" t="s">
        <v>71</v>
      </c>
      <c r="AY231" s="172" t="s">
        <v>114</v>
      </c>
    </row>
    <row r="232" spans="2:51" s="14" customFormat="1" ht="11.25">
      <c r="B232" s="171"/>
      <c r="D232" s="159" t="s">
        <v>123</v>
      </c>
      <c r="E232" s="172" t="s">
        <v>1</v>
      </c>
      <c r="F232" s="173" t="s">
        <v>311</v>
      </c>
      <c r="H232" s="174">
        <v>400</v>
      </c>
      <c r="I232" s="175"/>
      <c r="L232" s="171"/>
      <c r="M232" s="176"/>
      <c r="N232" s="177"/>
      <c r="O232" s="177"/>
      <c r="P232" s="177"/>
      <c r="Q232" s="177"/>
      <c r="R232" s="177"/>
      <c r="S232" s="177"/>
      <c r="T232" s="178"/>
      <c r="AT232" s="172" t="s">
        <v>123</v>
      </c>
      <c r="AU232" s="172" t="s">
        <v>81</v>
      </c>
      <c r="AV232" s="14" t="s">
        <v>81</v>
      </c>
      <c r="AW232" s="14" t="s">
        <v>28</v>
      </c>
      <c r="AX232" s="14" t="s">
        <v>71</v>
      </c>
      <c r="AY232" s="172" t="s">
        <v>114</v>
      </c>
    </row>
    <row r="233" spans="2:51" s="14" customFormat="1" ht="11.25">
      <c r="B233" s="171"/>
      <c r="D233" s="159" t="s">
        <v>123</v>
      </c>
      <c r="E233" s="172" t="s">
        <v>1</v>
      </c>
      <c r="F233" s="173" t="s">
        <v>312</v>
      </c>
      <c r="H233" s="174">
        <v>400</v>
      </c>
      <c r="I233" s="175"/>
      <c r="L233" s="171"/>
      <c r="M233" s="176"/>
      <c r="N233" s="177"/>
      <c r="O233" s="177"/>
      <c r="P233" s="177"/>
      <c r="Q233" s="177"/>
      <c r="R233" s="177"/>
      <c r="S233" s="177"/>
      <c r="T233" s="178"/>
      <c r="AT233" s="172" t="s">
        <v>123</v>
      </c>
      <c r="AU233" s="172" t="s">
        <v>81</v>
      </c>
      <c r="AV233" s="14" t="s">
        <v>81</v>
      </c>
      <c r="AW233" s="14" t="s">
        <v>28</v>
      </c>
      <c r="AX233" s="14" t="s">
        <v>71</v>
      </c>
      <c r="AY233" s="172" t="s">
        <v>114</v>
      </c>
    </row>
    <row r="234" spans="2:51" s="14" customFormat="1" ht="11.25">
      <c r="B234" s="171"/>
      <c r="D234" s="159" t="s">
        <v>123</v>
      </c>
      <c r="E234" s="172" t="s">
        <v>1</v>
      </c>
      <c r="F234" s="173" t="s">
        <v>313</v>
      </c>
      <c r="H234" s="174">
        <v>650</v>
      </c>
      <c r="I234" s="175"/>
      <c r="L234" s="171"/>
      <c r="M234" s="176"/>
      <c r="N234" s="177"/>
      <c r="O234" s="177"/>
      <c r="P234" s="177"/>
      <c r="Q234" s="177"/>
      <c r="R234" s="177"/>
      <c r="S234" s="177"/>
      <c r="T234" s="178"/>
      <c r="AT234" s="172" t="s">
        <v>123</v>
      </c>
      <c r="AU234" s="172" t="s">
        <v>81</v>
      </c>
      <c r="AV234" s="14" t="s">
        <v>81</v>
      </c>
      <c r="AW234" s="14" t="s">
        <v>28</v>
      </c>
      <c r="AX234" s="14" t="s">
        <v>71</v>
      </c>
      <c r="AY234" s="172" t="s">
        <v>114</v>
      </c>
    </row>
    <row r="235" spans="2:51" s="14" customFormat="1" ht="11.25">
      <c r="B235" s="171"/>
      <c r="D235" s="159" t="s">
        <v>123</v>
      </c>
      <c r="E235" s="172" t="s">
        <v>1</v>
      </c>
      <c r="F235" s="173" t="s">
        <v>314</v>
      </c>
      <c r="H235" s="174">
        <v>375</v>
      </c>
      <c r="I235" s="175"/>
      <c r="L235" s="171"/>
      <c r="M235" s="176"/>
      <c r="N235" s="177"/>
      <c r="O235" s="177"/>
      <c r="P235" s="177"/>
      <c r="Q235" s="177"/>
      <c r="R235" s="177"/>
      <c r="S235" s="177"/>
      <c r="T235" s="178"/>
      <c r="AT235" s="172" t="s">
        <v>123</v>
      </c>
      <c r="AU235" s="172" t="s">
        <v>81</v>
      </c>
      <c r="AV235" s="14" t="s">
        <v>81</v>
      </c>
      <c r="AW235" s="14" t="s">
        <v>28</v>
      </c>
      <c r="AX235" s="14" t="s">
        <v>71</v>
      </c>
      <c r="AY235" s="172" t="s">
        <v>114</v>
      </c>
    </row>
    <row r="236" spans="2:51" s="15" customFormat="1" ht="11.25">
      <c r="B236" s="179"/>
      <c r="D236" s="159" t="s">
        <v>123</v>
      </c>
      <c r="E236" s="180" t="s">
        <v>1</v>
      </c>
      <c r="F236" s="181" t="s">
        <v>130</v>
      </c>
      <c r="H236" s="182">
        <v>2825</v>
      </c>
      <c r="I236" s="183"/>
      <c r="L236" s="179"/>
      <c r="M236" s="184"/>
      <c r="N236" s="185"/>
      <c r="O236" s="185"/>
      <c r="P236" s="185"/>
      <c r="Q236" s="185"/>
      <c r="R236" s="185"/>
      <c r="S236" s="185"/>
      <c r="T236" s="186"/>
      <c r="AT236" s="180" t="s">
        <v>123</v>
      </c>
      <c r="AU236" s="180" t="s">
        <v>81</v>
      </c>
      <c r="AV236" s="15" t="s">
        <v>121</v>
      </c>
      <c r="AW236" s="15" t="s">
        <v>28</v>
      </c>
      <c r="AX236" s="15" t="s">
        <v>79</v>
      </c>
      <c r="AY236" s="180" t="s">
        <v>114</v>
      </c>
    </row>
    <row r="237" spans="1:65" s="2" customFormat="1" ht="37.9" customHeight="1">
      <c r="A237" s="32"/>
      <c r="B237" s="144"/>
      <c r="C237" s="145" t="s">
        <v>188</v>
      </c>
      <c r="D237" s="145" t="s">
        <v>117</v>
      </c>
      <c r="E237" s="146" t="s">
        <v>207</v>
      </c>
      <c r="F237" s="147" t="s">
        <v>208</v>
      </c>
      <c r="G237" s="148" t="s">
        <v>120</v>
      </c>
      <c r="H237" s="149">
        <v>2825</v>
      </c>
      <c r="I237" s="150"/>
      <c r="J237" s="151">
        <f>ROUND(I237*H237,2)</f>
        <v>0</v>
      </c>
      <c r="K237" s="152"/>
      <c r="L237" s="33"/>
      <c r="M237" s="153" t="s">
        <v>1</v>
      </c>
      <c r="N237" s="154" t="s">
        <v>36</v>
      </c>
      <c r="O237" s="58"/>
      <c r="P237" s="155">
        <f>O237*H237</f>
        <v>0</v>
      </c>
      <c r="Q237" s="155">
        <v>0</v>
      </c>
      <c r="R237" s="155">
        <f>Q237*H237</f>
        <v>0</v>
      </c>
      <c r="S237" s="155">
        <v>0</v>
      </c>
      <c r="T237" s="156">
        <f>S237*H237</f>
        <v>0</v>
      </c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R237" s="157" t="s">
        <v>121</v>
      </c>
      <c r="AT237" s="157" t="s">
        <v>117</v>
      </c>
      <c r="AU237" s="157" t="s">
        <v>81</v>
      </c>
      <c r="AY237" s="17" t="s">
        <v>114</v>
      </c>
      <c r="BE237" s="158">
        <f>IF(N237="základní",J237,0)</f>
        <v>0</v>
      </c>
      <c r="BF237" s="158">
        <f>IF(N237="snížená",J237,0)</f>
        <v>0</v>
      </c>
      <c r="BG237" s="158">
        <f>IF(N237="zákl. přenesená",J237,0)</f>
        <v>0</v>
      </c>
      <c r="BH237" s="158">
        <f>IF(N237="sníž. přenesená",J237,0)</f>
        <v>0</v>
      </c>
      <c r="BI237" s="158">
        <f>IF(N237="nulová",J237,0)</f>
        <v>0</v>
      </c>
      <c r="BJ237" s="17" t="s">
        <v>79</v>
      </c>
      <c r="BK237" s="158">
        <f>ROUND(I237*H237,2)</f>
        <v>0</v>
      </c>
      <c r="BL237" s="17" t="s">
        <v>121</v>
      </c>
      <c r="BM237" s="157" t="s">
        <v>237</v>
      </c>
    </row>
    <row r="238" spans="1:47" s="2" customFormat="1" ht="19.5">
      <c r="A238" s="32"/>
      <c r="B238" s="33"/>
      <c r="C238" s="32"/>
      <c r="D238" s="159" t="s">
        <v>122</v>
      </c>
      <c r="E238" s="32"/>
      <c r="F238" s="160" t="s">
        <v>208</v>
      </c>
      <c r="G238" s="32"/>
      <c r="H238" s="32"/>
      <c r="I238" s="161"/>
      <c r="J238" s="32"/>
      <c r="K238" s="32"/>
      <c r="L238" s="33"/>
      <c r="M238" s="162"/>
      <c r="N238" s="163"/>
      <c r="O238" s="58"/>
      <c r="P238" s="58"/>
      <c r="Q238" s="58"/>
      <c r="R238" s="58"/>
      <c r="S238" s="58"/>
      <c r="T238" s="59"/>
      <c r="U238" s="32"/>
      <c r="V238" s="32"/>
      <c r="W238" s="32"/>
      <c r="X238" s="32"/>
      <c r="Y238" s="32"/>
      <c r="Z238" s="32"/>
      <c r="AA238" s="32"/>
      <c r="AB238" s="32"/>
      <c r="AC238" s="32"/>
      <c r="AD238" s="32"/>
      <c r="AE238" s="32"/>
      <c r="AT238" s="17" t="s">
        <v>122</v>
      </c>
      <c r="AU238" s="17" t="s">
        <v>81</v>
      </c>
    </row>
    <row r="239" spans="2:51" s="13" customFormat="1" ht="11.25">
      <c r="B239" s="164"/>
      <c r="D239" s="159" t="s">
        <v>123</v>
      </c>
      <c r="E239" s="165" t="s">
        <v>1</v>
      </c>
      <c r="F239" s="166" t="s">
        <v>201</v>
      </c>
      <c r="H239" s="165" t="s">
        <v>1</v>
      </c>
      <c r="I239" s="167"/>
      <c r="L239" s="164"/>
      <c r="M239" s="168"/>
      <c r="N239" s="169"/>
      <c r="O239" s="169"/>
      <c r="P239" s="169"/>
      <c r="Q239" s="169"/>
      <c r="R239" s="169"/>
      <c r="S239" s="169"/>
      <c r="T239" s="170"/>
      <c r="AT239" s="165" t="s">
        <v>123</v>
      </c>
      <c r="AU239" s="165" t="s">
        <v>81</v>
      </c>
      <c r="AV239" s="13" t="s">
        <v>79</v>
      </c>
      <c r="AW239" s="13" t="s">
        <v>28</v>
      </c>
      <c r="AX239" s="13" t="s">
        <v>71</v>
      </c>
      <c r="AY239" s="165" t="s">
        <v>114</v>
      </c>
    </row>
    <row r="240" spans="2:51" s="14" customFormat="1" ht="11.25">
      <c r="B240" s="171"/>
      <c r="D240" s="159" t="s">
        <v>123</v>
      </c>
      <c r="E240" s="172" t="s">
        <v>1</v>
      </c>
      <c r="F240" s="173" t="s">
        <v>309</v>
      </c>
      <c r="H240" s="174">
        <v>600</v>
      </c>
      <c r="I240" s="175"/>
      <c r="L240" s="171"/>
      <c r="M240" s="176"/>
      <c r="N240" s="177"/>
      <c r="O240" s="177"/>
      <c r="P240" s="177"/>
      <c r="Q240" s="177"/>
      <c r="R240" s="177"/>
      <c r="S240" s="177"/>
      <c r="T240" s="178"/>
      <c r="AT240" s="172" t="s">
        <v>123</v>
      </c>
      <c r="AU240" s="172" t="s">
        <v>81</v>
      </c>
      <c r="AV240" s="14" t="s">
        <v>81</v>
      </c>
      <c r="AW240" s="14" t="s">
        <v>28</v>
      </c>
      <c r="AX240" s="14" t="s">
        <v>71</v>
      </c>
      <c r="AY240" s="172" t="s">
        <v>114</v>
      </c>
    </row>
    <row r="241" spans="2:51" s="14" customFormat="1" ht="11.25">
      <c r="B241" s="171"/>
      <c r="D241" s="159" t="s">
        <v>123</v>
      </c>
      <c r="E241" s="172" t="s">
        <v>1</v>
      </c>
      <c r="F241" s="173" t="s">
        <v>310</v>
      </c>
      <c r="H241" s="174">
        <v>400</v>
      </c>
      <c r="I241" s="175"/>
      <c r="L241" s="171"/>
      <c r="M241" s="176"/>
      <c r="N241" s="177"/>
      <c r="O241" s="177"/>
      <c r="P241" s="177"/>
      <c r="Q241" s="177"/>
      <c r="R241" s="177"/>
      <c r="S241" s="177"/>
      <c r="T241" s="178"/>
      <c r="AT241" s="172" t="s">
        <v>123</v>
      </c>
      <c r="AU241" s="172" t="s">
        <v>81</v>
      </c>
      <c r="AV241" s="14" t="s">
        <v>81</v>
      </c>
      <c r="AW241" s="14" t="s">
        <v>28</v>
      </c>
      <c r="AX241" s="14" t="s">
        <v>71</v>
      </c>
      <c r="AY241" s="172" t="s">
        <v>114</v>
      </c>
    </row>
    <row r="242" spans="2:51" s="14" customFormat="1" ht="11.25">
      <c r="B242" s="171"/>
      <c r="D242" s="159" t="s">
        <v>123</v>
      </c>
      <c r="E242" s="172" t="s">
        <v>1</v>
      </c>
      <c r="F242" s="173" t="s">
        <v>311</v>
      </c>
      <c r="H242" s="174">
        <v>400</v>
      </c>
      <c r="I242" s="175"/>
      <c r="L242" s="171"/>
      <c r="M242" s="176"/>
      <c r="N242" s="177"/>
      <c r="O242" s="177"/>
      <c r="P242" s="177"/>
      <c r="Q242" s="177"/>
      <c r="R242" s="177"/>
      <c r="S242" s="177"/>
      <c r="T242" s="178"/>
      <c r="AT242" s="172" t="s">
        <v>123</v>
      </c>
      <c r="AU242" s="172" t="s">
        <v>81</v>
      </c>
      <c r="AV242" s="14" t="s">
        <v>81</v>
      </c>
      <c r="AW242" s="14" t="s">
        <v>28</v>
      </c>
      <c r="AX242" s="14" t="s">
        <v>71</v>
      </c>
      <c r="AY242" s="172" t="s">
        <v>114</v>
      </c>
    </row>
    <row r="243" spans="2:51" s="14" customFormat="1" ht="11.25">
      <c r="B243" s="171"/>
      <c r="D243" s="159" t="s">
        <v>123</v>
      </c>
      <c r="E243" s="172" t="s">
        <v>1</v>
      </c>
      <c r="F243" s="173" t="s">
        <v>312</v>
      </c>
      <c r="H243" s="174">
        <v>400</v>
      </c>
      <c r="I243" s="175"/>
      <c r="L243" s="171"/>
      <c r="M243" s="176"/>
      <c r="N243" s="177"/>
      <c r="O243" s="177"/>
      <c r="P243" s="177"/>
      <c r="Q243" s="177"/>
      <c r="R243" s="177"/>
      <c r="S243" s="177"/>
      <c r="T243" s="178"/>
      <c r="AT243" s="172" t="s">
        <v>123</v>
      </c>
      <c r="AU243" s="172" t="s">
        <v>81</v>
      </c>
      <c r="AV243" s="14" t="s">
        <v>81</v>
      </c>
      <c r="AW243" s="14" t="s">
        <v>28</v>
      </c>
      <c r="AX243" s="14" t="s">
        <v>71</v>
      </c>
      <c r="AY243" s="172" t="s">
        <v>114</v>
      </c>
    </row>
    <row r="244" spans="2:51" s="14" customFormat="1" ht="11.25">
      <c r="B244" s="171"/>
      <c r="D244" s="159" t="s">
        <v>123</v>
      </c>
      <c r="E244" s="172" t="s">
        <v>1</v>
      </c>
      <c r="F244" s="173" t="s">
        <v>313</v>
      </c>
      <c r="H244" s="174">
        <v>650</v>
      </c>
      <c r="I244" s="175"/>
      <c r="L244" s="171"/>
      <c r="M244" s="176"/>
      <c r="N244" s="177"/>
      <c r="O244" s="177"/>
      <c r="P244" s="177"/>
      <c r="Q244" s="177"/>
      <c r="R244" s="177"/>
      <c r="S244" s="177"/>
      <c r="T244" s="178"/>
      <c r="AT244" s="172" t="s">
        <v>123</v>
      </c>
      <c r="AU244" s="172" t="s">
        <v>81</v>
      </c>
      <c r="AV244" s="14" t="s">
        <v>81</v>
      </c>
      <c r="AW244" s="14" t="s">
        <v>28</v>
      </c>
      <c r="AX244" s="14" t="s">
        <v>71</v>
      </c>
      <c r="AY244" s="172" t="s">
        <v>114</v>
      </c>
    </row>
    <row r="245" spans="2:51" s="14" customFormat="1" ht="11.25">
      <c r="B245" s="171"/>
      <c r="D245" s="159" t="s">
        <v>123</v>
      </c>
      <c r="E245" s="172" t="s">
        <v>1</v>
      </c>
      <c r="F245" s="173" t="s">
        <v>314</v>
      </c>
      <c r="H245" s="174">
        <v>375</v>
      </c>
      <c r="I245" s="175"/>
      <c r="L245" s="171"/>
      <c r="M245" s="176"/>
      <c r="N245" s="177"/>
      <c r="O245" s="177"/>
      <c r="P245" s="177"/>
      <c r="Q245" s="177"/>
      <c r="R245" s="177"/>
      <c r="S245" s="177"/>
      <c r="T245" s="178"/>
      <c r="AT245" s="172" t="s">
        <v>123</v>
      </c>
      <c r="AU245" s="172" t="s">
        <v>81</v>
      </c>
      <c r="AV245" s="14" t="s">
        <v>81</v>
      </c>
      <c r="AW245" s="14" t="s">
        <v>28</v>
      </c>
      <c r="AX245" s="14" t="s">
        <v>71</v>
      </c>
      <c r="AY245" s="172" t="s">
        <v>114</v>
      </c>
    </row>
    <row r="246" spans="2:51" s="15" customFormat="1" ht="11.25">
      <c r="B246" s="179"/>
      <c r="D246" s="159" t="s">
        <v>123</v>
      </c>
      <c r="E246" s="180" t="s">
        <v>1</v>
      </c>
      <c r="F246" s="181" t="s">
        <v>130</v>
      </c>
      <c r="H246" s="182">
        <v>2825</v>
      </c>
      <c r="I246" s="183"/>
      <c r="L246" s="179"/>
      <c r="M246" s="184"/>
      <c r="N246" s="185"/>
      <c r="O246" s="185"/>
      <c r="P246" s="185"/>
      <c r="Q246" s="185"/>
      <c r="R246" s="185"/>
      <c r="S246" s="185"/>
      <c r="T246" s="186"/>
      <c r="AT246" s="180" t="s">
        <v>123</v>
      </c>
      <c r="AU246" s="180" t="s">
        <v>81</v>
      </c>
      <c r="AV246" s="15" t="s">
        <v>121</v>
      </c>
      <c r="AW246" s="15" t="s">
        <v>28</v>
      </c>
      <c r="AX246" s="15" t="s">
        <v>79</v>
      </c>
      <c r="AY246" s="180" t="s">
        <v>114</v>
      </c>
    </row>
    <row r="247" spans="1:65" s="2" customFormat="1" ht="24.2" customHeight="1">
      <c r="A247" s="32"/>
      <c r="B247" s="144"/>
      <c r="C247" s="145" t="s">
        <v>243</v>
      </c>
      <c r="D247" s="145" t="s">
        <v>117</v>
      </c>
      <c r="E247" s="146" t="s">
        <v>219</v>
      </c>
      <c r="F247" s="147" t="s">
        <v>220</v>
      </c>
      <c r="G247" s="148" t="s">
        <v>133</v>
      </c>
      <c r="H247" s="149">
        <v>26</v>
      </c>
      <c r="I247" s="150"/>
      <c r="J247" s="151">
        <f>ROUND(I247*H247,2)</f>
        <v>0</v>
      </c>
      <c r="K247" s="152"/>
      <c r="L247" s="33"/>
      <c r="M247" s="153" t="s">
        <v>1</v>
      </c>
      <c r="N247" s="154" t="s">
        <v>36</v>
      </c>
      <c r="O247" s="58"/>
      <c r="P247" s="155">
        <f>O247*H247</f>
        <v>0</v>
      </c>
      <c r="Q247" s="155">
        <v>0</v>
      </c>
      <c r="R247" s="155">
        <f>Q247*H247</f>
        <v>0</v>
      </c>
      <c r="S247" s="155">
        <v>0</v>
      </c>
      <c r="T247" s="156">
        <f>S247*H247</f>
        <v>0</v>
      </c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R247" s="157" t="s">
        <v>121</v>
      </c>
      <c r="AT247" s="157" t="s">
        <v>117</v>
      </c>
      <c r="AU247" s="157" t="s">
        <v>81</v>
      </c>
      <c r="AY247" s="17" t="s">
        <v>114</v>
      </c>
      <c r="BE247" s="158">
        <f>IF(N247="základní",J247,0)</f>
        <v>0</v>
      </c>
      <c r="BF247" s="158">
        <f>IF(N247="snížená",J247,0)</f>
        <v>0</v>
      </c>
      <c r="BG247" s="158">
        <f>IF(N247="zákl. přenesená",J247,0)</f>
        <v>0</v>
      </c>
      <c r="BH247" s="158">
        <f>IF(N247="sníž. přenesená",J247,0)</f>
        <v>0</v>
      </c>
      <c r="BI247" s="158">
        <f>IF(N247="nulová",J247,0)</f>
        <v>0</v>
      </c>
      <c r="BJ247" s="17" t="s">
        <v>79</v>
      </c>
      <c r="BK247" s="158">
        <f>ROUND(I247*H247,2)</f>
        <v>0</v>
      </c>
      <c r="BL247" s="17" t="s">
        <v>121</v>
      </c>
      <c r="BM247" s="157" t="s">
        <v>240</v>
      </c>
    </row>
    <row r="248" spans="1:47" s="2" customFormat="1" ht="19.5">
      <c r="A248" s="32"/>
      <c r="B248" s="33"/>
      <c r="C248" s="32"/>
      <c r="D248" s="159" t="s">
        <v>122</v>
      </c>
      <c r="E248" s="32"/>
      <c r="F248" s="160" t="s">
        <v>220</v>
      </c>
      <c r="G248" s="32"/>
      <c r="H248" s="32"/>
      <c r="I248" s="161"/>
      <c r="J248" s="32"/>
      <c r="K248" s="32"/>
      <c r="L248" s="33"/>
      <c r="M248" s="162"/>
      <c r="N248" s="163"/>
      <c r="O248" s="58"/>
      <c r="P248" s="58"/>
      <c r="Q248" s="58"/>
      <c r="R248" s="58"/>
      <c r="S248" s="58"/>
      <c r="T248" s="59"/>
      <c r="U248" s="32"/>
      <c r="V248" s="32"/>
      <c r="W248" s="32"/>
      <c r="X248" s="32"/>
      <c r="Y248" s="32"/>
      <c r="Z248" s="32"/>
      <c r="AA248" s="32"/>
      <c r="AB248" s="32"/>
      <c r="AC248" s="32"/>
      <c r="AD248" s="32"/>
      <c r="AE248" s="32"/>
      <c r="AT248" s="17" t="s">
        <v>122</v>
      </c>
      <c r="AU248" s="17" t="s">
        <v>81</v>
      </c>
    </row>
    <row r="249" spans="2:51" s="13" customFormat="1" ht="11.25">
      <c r="B249" s="164"/>
      <c r="D249" s="159" t="s">
        <v>123</v>
      </c>
      <c r="E249" s="165" t="s">
        <v>1</v>
      </c>
      <c r="F249" s="166" t="s">
        <v>222</v>
      </c>
      <c r="H249" s="165" t="s">
        <v>1</v>
      </c>
      <c r="I249" s="167"/>
      <c r="L249" s="164"/>
      <c r="M249" s="168"/>
      <c r="N249" s="169"/>
      <c r="O249" s="169"/>
      <c r="P249" s="169"/>
      <c r="Q249" s="169"/>
      <c r="R249" s="169"/>
      <c r="S249" s="169"/>
      <c r="T249" s="170"/>
      <c r="AT249" s="165" t="s">
        <v>123</v>
      </c>
      <c r="AU249" s="165" t="s">
        <v>81</v>
      </c>
      <c r="AV249" s="13" t="s">
        <v>79</v>
      </c>
      <c r="AW249" s="13" t="s">
        <v>28</v>
      </c>
      <c r="AX249" s="13" t="s">
        <v>71</v>
      </c>
      <c r="AY249" s="165" t="s">
        <v>114</v>
      </c>
    </row>
    <row r="250" spans="2:51" s="14" customFormat="1" ht="11.25">
      <c r="B250" s="171"/>
      <c r="D250" s="159" t="s">
        <v>123</v>
      </c>
      <c r="E250" s="172" t="s">
        <v>1</v>
      </c>
      <c r="F250" s="173" t="s">
        <v>315</v>
      </c>
      <c r="H250" s="174">
        <v>9</v>
      </c>
      <c r="I250" s="175"/>
      <c r="L250" s="171"/>
      <c r="M250" s="176"/>
      <c r="N250" s="177"/>
      <c r="O250" s="177"/>
      <c r="P250" s="177"/>
      <c r="Q250" s="177"/>
      <c r="R250" s="177"/>
      <c r="S250" s="177"/>
      <c r="T250" s="178"/>
      <c r="AT250" s="172" t="s">
        <v>123</v>
      </c>
      <c r="AU250" s="172" t="s">
        <v>81</v>
      </c>
      <c r="AV250" s="14" t="s">
        <v>81</v>
      </c>
      <c r="AW250" s="14" t="s">
        <v>28</v>
      </c>
      <c r="AX250" s="14" t="s">
        <v>71</v>
      </c>
      <c r="AY250" s="172" t="s">
        <v>114</v>
      </c>
    </row>
    <row r="251" spans="2:51" s="14" customFormat="1" ht="11.25">
      <c r="B251" s="171"/>
      <c r="D251" s="159" t="s">
        <v>123</v>
      </c>
      <c r="E251" s="172" t="s">
        <v>1</v>
      </c>
      <c r="F251" s="173" t="s">
        <v>316</v>
      </c>
      <c r="H251" s="174">
        <v>3</v>
      </c>
      <c r="I251" s="175"/>
      <c r="L251" s="171"/>
      <c r="M251" s="176"/>
      <c r="N251" s="177"/>
      <c r="O251" s="177"/>
      <c r="P251" s="177"/>
      <c r="Q251" s="177"/>
      <c r="R251" s="177"/>
      <c r="S251" s="177"/>
      <c r="T251" s="178"/>
      <c r="AT251" s="172" t="s">
        <v>123</v>
      </c>
      <c r="AU251" s="172" t="s">
        <v>81</v>
      </c>
      <c r="AV251" s="14" t="s">
        <v>81</v>
      </c>
      <c r="AW251" s="14" t="s">
        <v>28</v>
      </c>
      <c r="AX251" s="14" t="s">
        <v>71</v>
      </c>
      <c r="AY251" s="172" t="s">
        <v>114</v>
      </c>
    </row>
    <row r="252" spans="2:51" s="14" customFormat="1" ht="11.25">
      <c r="B252" s="171"/>
      <c r="D252" s="159" t="s">
        <v>123</v>
      </c>
      <c r="E252" s="172" t="s">
        <v>1</v>
      </c>
      <c r="F252" s="173" t="s">
        <v>317</v>
      </c>
      <c r="H252" s="174">
        <v>3</v>
      </c>
      <c r="I252" s="175"/>
      <c r="L252" s="171"/>
      <c r="M252" s="176"/>
      <c r="N252" s="177"/>
      <c r="O252" s="177"/>
      <c r="P252" s="177"/>
      <c r="Q252" s="177"/>
      <c r="R252" s="177"/>
      <c r="S252" s="177"/>
      <c r="T252" s="178"/>
      <c r="AT252" s="172" t="s">
        <v>123</v>
      </c>
      <c r="AU252" s="172" t="s">
        <v>81</v>
      </c>
      <c r="AV252" s="14" t="s">
        <v>81</v>
      </c>
      <c r="AW252" s="14" t="s">
        <v>28</v>
      </c>
      <c r="AX252" s="14" t="s">
        <v>71</v>
      </c>
      <c r="AY252" s="172" t="s">
        <v>114</v>
      </c>
    </row>
    <row r="253" spans="2:51" s="14" customFormat="1" ht="11.25">
      <c r="B253" s="171"/>
      <c r="D253" s="159" t="s">
        <v>123</v>
      </c>
      <c r="E253" s="172" t="s">
        <v>1</v>
      </c>
      <c r="F253" s="173" t="s">
        <v>318</v>
      </c>
      <c r="H253" s="174">
        <v>3</v>
      </c>
      <c r="I253" s="175"/>
      <c r="L253" s="171"/>
      <c r="M253" s="176"/>
      <c r="N253" s="177"/>
      <c r="O253" s="177"/>
      <c r="P253" s="177"/>
      <c r="Q253" s="177"/>
      <c r="R253" s="177"/>
      <c r="S253" s="177"/>
      <c r="T253" s="178"/>
      <c r="AT253" s="172" t="s">
        <v>123</v>
      </c>
      <c r="AU253" s="172" t="s">
        <v>81</v>
      </c>
      <c r="AV253" s="14" t="s">
        <v>81</v>
      </c>
      <c r="AW253" s="14" t="s">
        <v>28</v>
      </c>
      <c r="AX253" s="14" t="s">
        <v>71</v>
      </c>
      <c r="AY253" s="172" t="s">
        <v>114</v>
      </c>
    </row>
    <row r="254" spans="2:51" s="14" customFormat="1" ht="11.25">
      <c r="B254" s="171"/>
      <c r="D254" s="159" t="s">
        <v>123</v>
      </c>
      <c r="E254" s="172" t="s">
        <v>1</v>
      </c>
      <c r="F254" s="173" t="s">
        <v>319</v>
      </c>
      <c r="H254" s="174">
        <v>5</v>
      </c>
      <c r="I254" s="175"/>
      <c r="L254" s="171"/>
      <c r="M254" s="176"/>
      <c r="N254" s="177"/>
      <c r="O254" s="177"/>
      <c r="P254" s="177"/>
      <c r="Q254" s="177"/>
      <c r="R254" s="177"/>
      <c r="S254" s="177"/>
      <c r="T254" s="178"/>
      <c r="AT254" s="172" t="s">
        <v>123</v>
      </c>
      <c r="AU254" s="172" t="s">
        <v>81</v>
      </c>
      <c r="AV254" s="14" t="s">
        <v>81</v>
      </c>
      <c r="AW254" s="14" t="s">
        <v>28</v>
      </c>
      <c r="AX254" s="14" t="s">
        <v>71</v>
      </c>
      <c r="AY254" s="172" t="s">
        <v>114</v>
      </c>
    </row>
    <row r="255" spans="2:51" s="14" customFormat="1" ht="11.25">
      <c r="B255" s="171"/>
      <c r="D255" s="159" t="s">
        <v>123</v>
      </c>
      <c r="E255" s="172" t="s">
        <v>1</v>
      </c>
      <c r="F255" s="173" t="s">
        <v>320</v>
      </c>
      <c r="H255" s="174">
        <v>3</v>
      </c>
      <c r="I255" s="175"/>
      <c r="L255" s="171"/>
      <c r="M255" s="176"/>
      <c r="N255" s="177"/>
      <c r="O255" s="177"/>
      <c r="P255" s="177"/>
      <c r="Q255" s="177"/>
      <c r="R255" s="177"/>
      <c r="S255" s="177"/>
      <c r="T255" s="178"/>
      <c r="AT255" s="172" t="s">
        <v>123</v>
      </c>
      <c r="AU255" s="172" t="s">
        <v>81</v>
      </c>
      <c r="AV255" s="14" t="s">
        <v>81</v>
      </c>
      <c r="AW255" s="14" t="s">
        <v>28</v>
      </c>
      <c r="AX255" s="14" t="s">
        <v>71</v>
      </c>
      <c r="AY255" s="172" t="s">
        <v>114</v>
      </c>
    </row>
    <row r="256" spans="2:51" s="15" customFormat="1" ht="11.25">
      <c r="B256" s="179"/>
      <c r="D256" s="159" t="s">
        <v>123</v>
      </c>
      <c r="E256" s="180" t="s">
        <v>1</v>
      </c>
      <c r="F256" s="181" t="s">
        <v>130</v>
      </c>
      <c r="H256" s="182">
        <v>26</v>
      </c>
      <c r="I256" s="183"/>
      <c r="L256" s="179"/>
      <c r="M256" s="184"/>
      <c r="N256" s="185"/>
      <c r="O256" s="185"/>
      <c r="P256" s="185"/>
      <c r="Q256" s="185"/>
      <c r="R256" s="185"/>
      <c r="S256" s="185"/>
      <c r="T256" s="186"/>
      <c r="AT256" s="180" t="s">
        <v>123</v>
      </c>
      <c r="AU256" s="180" t="s">
        <v>81</v>
      </c>
      <c r="AV256" s="15" t="s">
        <v>121</v>
      </c>
      <c r="AW256" s="15" t="s">
        <v>28</v>
      </c>
      <c r="AX256" s="15" t="s">
        <v>79</v>
      </c>
      <c r="AY256" s="180" t="s">
        <v>114</v>
      </c>
    </row>
    <row r="257" spans="1:65" s="2" customFormat="1" ht="37.9" customHeight="1">
      <c r="A257" s="32"/>
      <c r="B257" s="144"/>
      <c r="C257" s="145" t="s">
        <v>195</v>
      </c>
      <c r="D257" s="145" t="s">
        <v>117</v>
      </c>
      <c r="E257" s="146" t="s">
        <v>211</v>
      </c>
      <c r="F257" s="147" t="s">
        <v>212</v>
      </c>
      <c r="G257" s="148" t="s">
        <v>133</v>
      </c>
      <c r="H257" s="149">
        <v>26</v>
      </c>
      <c r="I257" s="150"/>
      <c r="J257" s="151">
        <f>ROUND(I257*H257,2)</f>
        <v>0</v>
      </c>
      <c r="K257" s="152"/>
      <c r="L257" s="33"/>
      <c r="M257" s="153" t="s">
        <v>1</v>
      </c>
      <c r="N257" s="154" t="s">
        <v>36</v>
      </c>
      <c r="O257" s="58"/>
      <c r="P257" s="155">
        <f>O257*H257</f>
        <v>0</v>
      </c>
      <c r="Q257" s="155">
        <v>0</v>
      </c>
      <c r="R257" s="155">
        <f>Q257*H257</f>
        <v>0</v>
      </c>
      <c r="S257" s="155">
        <v>0</v>
      </c>
      <c r="T257" s="156">
        <f>S257*H257</f>
        <v>0</v>
      </c>
      <c r="U257" s="32"/>
      <c r="V257" s="32"/>
      <c r="W257" s="32"/>
      <c r="X257" s="32"/>
      <c r="Y257" s="32"/>
      <c r="Z257" s="32"/>
      <c r="AA257" s="32"/>
      <c r="AB257" s="32"/>
      <c r="AC257" s="32"/>
      <c r="AD257" s="32"/>
      <c r="AE257" s="32"/>
      <c r="AR257" s="157" t="s">
        <v>121</v>
      </c>
      <c r="AT257" s="157" t="s">
        <v>117</v>
      </c>
      <c r="AU257" s="157" t="s">
        <v>81</v>
      </c>
      <c r="AY257" s="17" t="s">
        <v>114</v>
      </c>
      <c r="BE257" s="158">
        <f>IF(N257="základní",J257,0)</f>
        <v>0</v>
      </c>
      <c r="BF257" s="158">
        <f>IF(N257="snížená",J257,0)</f>
        <v>0</v>
      </c>
      <c r="BG257" s="158">
        <f>IF(N257="zákl. přenesená",J257,0)</f>
        <v>0</v>
      </c>
      <c r="BH257" s="158">
        <f>IF(N257="sníž. přenesená",J257,0)</f>
        <v>0</v>
      </c>
      <c r="BI257" s="158">
        <f>IF(N257="nulová",J257,0)</f>
        <v>0</v>
      </c>
      <c r="BJ257" s="17" t="s">
        <v>79</v>
      </c>
      <c r="BK257" s="158">
        <f>ROUND(I257*H257,2)</f>
        <v>0</v>
      </c>
      <c r="BL257" s="17" t="s">
        <v>121</v>
      </c>
      <c r="BM257" s="157" t="s">
        <v>246</v>
      </c>
    </row>
    <row r="258" spans="1:47" s="2" customFormat="1" ht="19.5">
      <c r="A258" s="32"/>
      <c r="B258" s="33"/>
      <c r="C258" s="32"/>
      <c r="D258" s="159" t="s">
        <v>122</v>
      </c>
      <c r="E258" s="32"/>
      <c r="F258" s="160" t="s">
        <v>212</v>
      </c>
      <c r="G258" s="32"/>
      <c r="H258" s="32"/>
      <c r="I258" s="161"/>
      <c r="J258" s="32"/>
      <c r="K258" s="32"/>
      <c r="L258" s="33"/>
      <c r="M258" s="162"/>
      <c r="N258" s="163"/>
      <c r="O258" s="58"/>
      <c r="P258" s="58"/>
      <c r="Q258" s="58"/>
      <c r="R258" s="58"/>
      <c r="S258" s="58"/>
      <c r="T258" s="59"/>
      <c r="U258" s="32"/>
      <c r="V258" s="32"/>
      <c r="W258" s="32"/>
      <c r="X258" s="32"/>
      <c r="Y258" s="32"/>
      <c r="Z258" s="32"/>
      <c r="AA258" s="32"/>
      <c r="AB258" s="32"/>
      <c r="AC258" s="32"/>
      <c r="AD258" s="32"/>
      <c r="AE258" s="32"/>
      <c r="AT258" s="17" t="s">
        <v>122</v>
      </c>
      <c r="AU258" s="17" t="s">
        <v>81</v>
      </c>
    </row>
    <row r="259" spans="2:51" s="13" customFormat="1" ht="11.25">
      <c r="B259" s="164"/>
      <c r="D259" s="159" t="s">
        <v>123</v>
      </c>
      <c r="E259" s="165" t="s">
        <v>1</v>
      </c>
      <c r="F259" s="166" t="s">
        <v>214</v>
      </c>
      <c r="H259" s="165" t="s">
        <v>1</v>
      </c>
      <c r="I259" s="167"/>
      <c r="L259" s="164"/>
      <c r="M259" s="168"/>
      <c r="N259" s="169"/>
      <c r="O259" s="169"/>
      <c r="P259" s="169"/>
      <c r="Q259" s="169"/>
      <c r="R259" s="169"/>
      <c r="S259" s="169"/>
      <c r="T259" s="170"/>
      <c r="AT259" s="165" t="s">
        <v>123</v>
      </c>
      <c r="AU259" s="165" t="s">
        <v>81</v>
      </c>
      <c r="AV259" s="13" t="s">
        <v>79</v>
      </c>
      <c r="AW259" s="13" t="s">
        <v>28</v>
      </c>
      <c r="AX259" s="13" t="s">
        <v>71</v>
      </c>
      <c r="AY259" s="165" t="s">
        <v>114</v>
      </c>
    </row>
    <row r="260" spans="2:51" s="14" customFormat="1" ht="11.25">
      <c r="B260" s="171"/>
      <c r="D260" s="159" t="s">
        <v>123</v>
      </c>
      <c r="E260" s="172" t="s">
        <v>1</v>
      </c>
      <c r="F260" s="173" t="s">
        <v>315</v>
      </c>
      <c r="H260" s="174">
        <v>9</v>
      </c>
      <c r="I260" s="175"/>
      <c r="L260" s="171"/>
      <c r="M260" s="176"/>
      <c r="N260" s="177"/>
      <c r="O260" s="177"/>
      <c r="P260" s="177"/>
      <c r="Q260" s="177"/>
      <c r="R260" s="177"/>
      <c r="S260" s="177"/>
      <c r="T260" s="178"/>
      <c r="AT260" s="172" t="s">
        <v>123</v>
      </c>
      <c r="AU260" s="172" t="s">
        <v>81</v>
      </c>
      <c r="AV260" s="14" t="s">
        <v>81</v>
      </c>
      <c r="AW260" s="14" t="s">
        <v>28</v>
      </c>
      <c r="AX260" s="14" t="s">
        <v>71</v>
      </c>
      <c r="AY260" s="172" t="s">
        <v>114</v>
      </c>
    </row>
    <row r="261" spans="2:51" s="14" customFormat="1" ht="11.25">
      <c r="B261" s="171"/>
      <c r="D261" s="159" t="s">
        <v>123</v>
      </c>
      <c r="E261" s="172" t="s">
        <v>1</v>
      </c>
      <c r="F261" s="173" t="s">
        <v>316</v>
      </c>
      <c r="H261" s="174">
        <v>3</v>
      </c>
      <c r="I261" s="175"/>
      <c r="L261" s="171"/>
      <c r="M261" s="176"/>
      <c r="N261" s="177"/>
      <c r="O261" s="177"/>
      <c r="P261" s="177"/>
      <c r="Q261" s="177"/>
      <c r="R261" s="177"/>
      <c r="S261" s="177"/>
      <c r="T261" s="178"/>
      <c r="AT261" s="172" t="s">
        <v>123</v>
      </c>
      <c r="AU261" s="172" t="s">
        <v>81</v>
      </c>
      <c r="AV261" s="14" t="s">
        <v>81</v>
      </c>
      <c r="AW261" s="14" t="s">
        <v>28</v>
      </c>
      <c r="AX261" s="14" t="s">
        <v>71</v>
      </c>
      <c r="AY261" s="172" t="s">
        <v>114</v>
      </c>
    </row>
    <row r="262" spans="2:51" s="14" customFormat="1" ht="11.25">
      <c r="B262" s="171"/>
      <c r="D262" s="159" t="s">
        <v>123</v>
      </c>
      <c r="E262" s="172" t="s">
        <v>1</v>
      </c>
      <c r="F262" s="173" t="s">
        <v>317</v>
      </c>
      <c r="H262" s="174">
        <v>3</v>
      </c>
      <c r="I262" s="175"/>
      <c r="L262" s="171"/>
      <c r="M262" s="176"/>
      <c r="N262" s="177"/>
      <c r="O262" s="177"/>
      <c r="P262" s="177"/>
      <c r="Q262" s="177"/>
      <c r="R262" s="177"/>
      <c r="S262" s="177"/>
      <c r="T262" s="178"/>
      <c r="AT262" s="172" t="s">
        <v>123</v>
      </c>
      <c r="AU262" s="172" t="s">
        <v>81</v>
      </c>
      <c r="AV262" s="14" t="s">
        <v>81</v>
      </c>
      <c r="AW262" s="14" t="s">
        <v>28</v>
      </c>
      <c r="AX262" s="14" t="s">
        <v>71</v>
      </c>
      <c r="AY262" s="172" t="s">
        <v>114</v>
      </c>
    </row>
    <row r="263" spans="2:51" s="14" customFormat="1" ht="11.25">
      <c r="B263" s="171"/>
      <c r="D263" s="159" t="s">
        <v>123</v>
      </c>
      <c r="E263" s="172" t="s">
        <v>1</v>
      </c>
      <c r="F263" s="173" t="s">
        <v>318</v>
      </c>
      <c r="H263" s="174">
        <v>3</v>
      </c>
      <c r="I263" s="175"/>
      <c r="L263" s="171"/>
      <c r="M263" s="176"/>
      <c r="N263" s="177"/>
      <c r="O263" s="177"/>
      <c r="P263" s="177"/>
      <c r="Q263" s="177"/>
      <c r="R263" s="177"/>
      <c r="S263" s="177"/>
      <c r="T263" s="178"/>
      <c r="AT263" s="172" t="s">
        <v>123</v>
      </c>
      <c r="AU263" s="172" t="s">
        <v>81</v>
      </c>
      <c r="AV263" s="14" t="s">
        <v>81</v>
      </c>
      <c r="AW263" s="14" t="s">
        <v>28</v>
      </c>
      <c r="AX263" s="14" t="s">
        <v>71</v>
      </c>
      <c r="AY263" s="172" t="s">
        <v>114</v>
      </c>
    </row>
    <row r="264" spans="2:51" s="14" customFormat="1" ht="11.25">
      <c r="B264" s="171"/>
      <c r="D264" s="159" t="s">
        <v>123</v>
      </c>
      <c r="E264" s="172" t="s">
        <v>1</v>
      </c>
      <c r="F264" s="173" t="s">
        <v>319</v>
      </c>
      <c r="H264" s="174">
        <v>5</v>
      </c>
      <c r="I264" s="175"/>
      <c r="L264" s="171"/>
      <c r="M264" s="176"/>
      <c r="N264" s="177"/>
      <c r="O264" s="177"/>
      <c r="P264" s="177"/>
      <c r="Q264" s="177"/>
      <c r="R264" s="177"/>
      <c r="S264" s="177"/>
      <c r="T264" s="178"/>
      <c r="AT264" s="172" t="s">
        <v>123</v>
      </c>
      <c r="AU264" s="172" t="s">
        <v>81</v>
      </c>
      <c r="AV264" s="14" t="s">
        <v>81</v>
      </c>
      <c r="AW264" s="14" t="s">
        <v>28</v>
      </c>
      <c r="AX264" s="14" t="s">
        <v>71</v>
      </c>
      <c r="AY264" s="172" t="s">
        <v>114</v>
      </c>
    </row>
    <row r="265" spans="2:51" s="14" customFormat="1" ht="11.25">
      <c r="B265" s="171"/>
      <c r="D265" s="159" t="s">
        <v>123</v>
      </c>
      <c r="E265" s="172" t="s">
        <v>1</v>
      </c>
      <c r="F265" s="173" t="s">
        <v>320</v>
      </c>
      <c r="H265" s="174">
        <v>3</v>
      </c>
      <c r="I265" s="175"/>
      <c r="L265" s="171"/>
      <c r="M265" s="176"/>
      <c r="N265" s="177"/>
      <c r="O265" s="177"/>
      <c r="P265" s="177"/>
      <c r="Q265" s="177"/>
      <c r="R265" s="177"/>
      <c r="S265" s="177"/>
      <c r="T265" s="178"/>
      <c r="AT265" s="172" t="s">
        <v>123</v>
      </c>
      <c r="AU265" s="172" t="s">
        <v>81</v>
      </c>
      <c r="AV265" s="14" t="s">
        <v>81</v>
      </c>
      <c r="AW265" s="14" t="s">
        <v>28</v>
      </c>
      <c r="AX265" s="14" t="s">
        <v>71</v>
      </c>
      <c r="AY265" s="172" t="s">
        <v>114</v>
      </c>
    </row>
    <row r="266" spans="2:51" s="15" customFormat="1" ht="11.25">
      <c r="B266" s="179"/>
      <c r="D266" s="159" t="s">
        <v>123</v>
      </c>
      <c r="E266" s="180" t="s">
        <v>1</v>
      </c>
      <c r="F266" s="181" t="s">
        <v>130</v>
      </c>
      <c r="H266" s="182">
        <v>26</v>
      </c>
      <c r="I266" s="183"/>
      <c r="L266" s="179"/>
      <c r="M266" s="184"/>
      <c r="N266" s="185"/>
      <c r="O266" s="185"/>
      <c r="P266" s="185"/>
      <c r="Q266" s="185"/>
      <c r="R266" s="185"/>
      <c r="S266" s="185"/>
      <c r="T266" s="186"/>
      <c r="AT266" s="180" t="s">
        <v>123</v>
      </c>
      <c r="AU266" s="180" t="s">
        <v>81</v>
      </c>
      <c r="AV266" s="15" t="s">
        <v>121</v>
      </c>
      <c r="AW266" s="15" t="s">
        <v>28</v>
      </c>
      <c r="AX266" s="15" t="s">
        <v>79</v>
      </c>
      <c r="AY266" s="180" t="s">
        <v>114</v>
      </c>
    </row>
    <row r="267" spans="2:63" s="12" customFormat="1" ht="22.9" customHeight="1">
      <c r="B267" s="131"/>
      <c r="D267" s="132" t="s">
        <v>70</v>
      </c>
      <c r="E267" s="142" t="s">
        <v>185</v>
      </c>
      <c r="F267" s="142" t="s">
        <v>223</v>
      </c>
      <c r="I267" s="134"/>
      <c r="J267" s="143">
        <f>BK267</f>
        <v>0</v>
      </c>
      <c r="L267" s="131"/>
      <c r="M267" s="136"/>
      <c r="N267" s="137"/>
      <c r="O267" s="137"/>
      <c r="P267" s="138">
        <f>SUM(P268:P304)</f>
        <v>0</v>
      </c>
      <c r="Q267" s="137"/>
      <c r="R267" s="138">
        <f>SUM(R268:R304)</f>
        <v>0</v>
      </c>
      <c r="S267" s="137"/>
      <c r="T267" s="139">
        <f>SUM(T268:T304)</f>
        <v>0</v>
      </c>
      <c r="AR267" s="132" t="s">
        <v>79</v>
      </c>
      <c r="AT267" s="140" t="s">
        <v>70</v>
      </c>
      <c r="AU267" s="140" t="s">
        <v>79</v>
      </c>
      <c r="AY267" s="132" t="s">
        <v>114</v>
      </c>
      <c r="BK267" s="141">
        <f>SUM(BK268:BK304)</f>
        <v>0</v>
      </c>
    </row>
    <row r="268" spans="1:65" s="2" customFormat="1" ht="16.5" customHeight="1">
      <c r="A268" s="32"/>
      <c r="B268" s="144"/>
      <c r="C268" s="145" t="s">
        <v>7</v>
      </c>
      <c r="D268" s="145" t="s">
        <v>117</v>
      </c>
      <c r="E268" s="146" t="s">
        <v>224</v>
      </c>
      <c r="F268" s="147" t="s">
        <v>225</v>
      </c>
      <c r="G268" s="148" t="s">
        <v>226</v>
      </c>
      <c r="H268" s="149">
        <v>39.512</v>
      </c>
      <c r="I268" s="150"/>
      <c r="J268" s="151">
        <f>ROUND(I268*H268,2)</f>
        <v>0</v>
      </c>
      <c r="K268" s="152"/>
      <c r="L268" s="33"/>
      <c r="M268" s="153" t="s">
        <v>1</v>
      </c>
      <c r="N268" s="154" t="s">
        <v>36</v>
      </c>
      <c r="O268" s="58"/>
      <c r="P268" s="155">
        <f>O268*H268</f>
        <v>0</v>
      </c>
      <c r="Q268" s="155">
        <v>0</v>
      </c>
      <c r="R268" s="155">
        <f>Q268*H268</f>
        <v>0</v>
      </c>
      <c r="S268" s="155">
        <v>0</v>
      </c>
      <c r="T268" s="156">
        <f>S268*H268</f>
        <v>0</v>
      </c>
      <c r="U268" s="32"/>
      <c r="V268" s="32"/>
      <c r="W268" s="32"/>
      <c r="X268" s="32"/>
      <c r="Y268" s="32"/>
      <c r="Z268" s="32"/>
      <c r="AA268" s="32"/>
      <c r="AB268" s="32"/>
      <c r="AC268" s="32"/>
      <c r="AD268" s="32"/>
      <c r="AE268" s="32"/>
      <c r="AR268" s="157" t="s">
        <v>121</v>
      </c>
      <c r="AT268" s="157" t="s">
        <v>117</v>
      </c>
      <c r="AU268" s="157" t="s">
        <v>81</v>
      </c>
      <c r="AY268" s="17" t="s">
        <v>114</v>
      </c>
      <c r="BE268" s="158">
        <f>IF(N268="základní",J268,0)</f>
        <v>0</v>
      </c>
      <c r="BF268" s="158">
        <f>IF(N268="snížená",J268,0)</f>
        <v>0</v>
      </c>
      <c r="BG268" s="158">
        <f>IF(N268="zákl. přenesená",J268,0)</f>
        <v>0</v>
      </c>
      <c r="BH268" s="158">
        <f>IF(N268="sníž. přenesená",J268,0)</f>
        <v>0</v>
      </c>
      <c r="BI268" s="158">
        <f>IF(N268="nulová",J268,0)</f>
        <v>0</v>
      </c>
      <c r="BJ268" s="17" t="s">
        <v>79</v>
      </c>
      <c r="BK268" s="158">
        <f>ROUND(I268*H268,2)</f>
        <v>0</v>
      </c>
      <c r="BL268" s="17" t="s">
        <v>121</v>
      </c>
      <c r="BM268" s="157" t="s">
        <v>250</v>
      </c>
    </row>
    <row r="269" spans="1:47" s="2" customFormat="1" ht="11.25">
      <c r="A269" s="32"/>
      <c r="B269" s="33"/>
      <c r="C269" s="32"/>
      <c r="D269" s="159" t="s">
        <v>122</v>
      </c>
      <c r="E269" s="32"/>
      <c r="F269" s="160" t="s">
        <v>225</v>
      </c>
      <c r="G269" s="32"/>
      <c r="H269" s="32"/>
      <c r="I269" s="161"/>
      <c r="J269" s="32"/>
      <c r="K269" s="32"/>
      <c r="L269" s="33"/>
      <c r="M269" s="162"/>
      <c r="N269" s="163"/>
      <c r="O269" s="58"/>
      <c r="P269" s="58"/>
      <c r="Q269" s="58"/>
      <c r="R269" s="58"/>
      <c r="S269" s="58"/>
      <c r="T269" s="59"/>
      <c r="U269" s="32"/>
      <c r="V269" s="32"/>
      <c r="W269" s="32"/>
      <c r="X269" s="32"/>
      <c r="Y269" s="32"/>
      <c r="Z269" s="32"/>
      <c r="AA269" s="32"/>
      <c r="AB269" s="32"/>
      <c r="AC269" s="32"/>
      <c r="AD269" s="32"/>
      <c r="AE269" s="32"/>
      <c r="AT269" s="17" t="s">
        <v>122</v>
      </c>
      <c r="AU269" s="17" t="s">
        <v>81</v>
      </c>
    </row>
    <row r="270" spans="2:51" s="13" customFormat="1" ht="11.25">
      <c r="B270" s="164"/>
      <c r="D270" s="159" t="s">
        <v>123</v>
      </c>
      <c r="E270" s="165" t="s">
        <v>1</v>
      </c>
      <c r="F270" s="166" t="s">
        <v>228</v>
      </c>
      <c r="H270" s="165" t="s">
        <v>1</v>
      </c>
      <c r="I270" s="167"/>
      <c r="L270" s="164"/>
      <c r="M270" s="168"/>
      <c r="N270" s="169"/>
      <c r="O270" s="169"/>
      <c r="P270" s="169"/>
      <c r="Q270" s="169"/>
      <c r="R270" s="169"/>
      <c r="S270" s="169"/>
      <c r="T270" s="170"/>
      <c r="AT270" s="165" t="s">
        <v>123</v>
      </c>
      <c r="AU270" s="165" t="s">
        <v>81</v>
      </c>
      <c r="AV270" s="13" t="s">
        <v>79</v>
      </c>
      <c r="AW270" s="13" t="s">
        <v>28</v>
      </c>
      <c r="AX270" s="13" t="s">
        <v>71</v>
      </c>
      <c r="AY270" s="165" t="s">
        <v>114</v>
      </c>
    </row>
    <row r="271" spans="2:51" s="14" customFormat="1" ht="11.25">
      <c r="B271" s="171"/>
      <c r="D271" s="159" t="s">
        <v>123</v>
      </c>
      <c r="E271" s="172" t="s">
        <v>1</v>
      </c>
      <c r="F271" s="173" t="s">
        <v>321</v>
      </c>
      <c r="H271" s="174">
        <v>39.512</v>
      </c>
      <c r="I271" s="175"/>
      <c r="L271" s="171"/>
      <c r="M271" s="176"/>
      <c r="N271" s="177"/>
      <c r="O271" s="177"/>
      <c r="P271" s="177"/>
      <c r="Q271" s="177"/>
      <c r="R271" s="177"/>
      <c r="S271" s="177"/>
      <c r="T271" s="178"/>
      <c r="AT271" s="172" t="s">
        <v>123</v>
      </c>
      <c r="AU271" s="172" t="s">
        <v>81</v>
      </c>
      <c r="AV271" s="14" t="s">
        <v>81</v>
      </c>
      <c r="AW271" s="14" t="s">
        <v>28</v>
      </c>
      <c r="AX271" s="14" t="s">
        <v>71</v>
      </c>
      <c r="AY271" s="172" t="s">
        <v>114</v>
      </c>
    </row>
    <row r="272" spans="2:51" s="15" customFormat="1" ht="11.25">
      <c r="B272" s="179"/>
      <c r="D272" s="159" t="s">
        <v>123</v>
      </c>
      <c r="E272" s="180" t="s">
        <v>1</v>
      </c>
      <c r="F272" s="181" t="s">
        <v>130</v>
      </c>
      <c r="H272" s="182">
        <v>39.512</v>
      </c>
      <c r="I272" s="183"/>
      <c r="L272" s="179"/>
      <c r="M272" s="184"/>
      <c r="N272" s="185"/>
      <c r="O272" s="185"/>
      <c r="P272" s="185"/>
      <c r="Q272" s="185"/>
      <c r="R272" s="185"/>
      <c r="S272" s="185"/>
      <c r="T272" s="186"/>
      <c r="AT272" s="180" t="s">
        <v>123</v>
      </c>
      <c r="AU272" s="180" t="s">
        <v>81</v>
      </c>
      <c r="AV272" s="15" t="s">
        <v>121</v>
      </c>
      <c r="AW272" s="15" t="s">
        <v>28</v>
      </c>
      <c r="AX272" s="15" t="s">
        <v>79</v>
      </c>
      <c r="AY272" s="180" t="s">
        <v>114</v>
      </c>
    </row>
    <row r="273" spans="1:65" s="2" customFormat="1" ht="24.2" customHeight="1">
      <c r="A273" s="32"/>
      <c r="B273" s="144"/>
      <c r="C273" s="145" t="s">
        <v>200</v>
      </c>
      <c r="D273" s="145" t="s">
        <v>117</v>
      </c>
      <c r="E273" s="146" t="s">
        <v>230</v>
      </c>
      <c r="F273" s="147" t="s">
        <v>231</v>
      </c>
      <c r="G273" s="148" t="s">
        <v>226</v>
      </c>
      <c r="H273" s="149">
        <v>80.259</v>
      </c>
      <c r="I273" s="150"/>
      <c r="J273" s="151">
        <f>ROUND(I273*H273,2)</f>
        <v>0</v>
      </c>
      <c r="K273" s="152"/>
      <c r="L273" s="33"/>
      <c r="M273" s="153" t="s">
        <v>1</v>
      </c>
      <c r="N273" s="154" t="s">
        <v>36</v>
      </c>
      <c r="O273" s="58"/>
      <c r="P273" s="155">
        <f>O273*H273</f>
        <v>0</v>
      </c>
      <c r="Q273" s="155">
        <v>0</v>
      </c>
      <c r="R273" s="155">
        <f>Q273*H273</f>
        <v>0</v>
      </c>
      <c r="S273" s="155">
        <v>0</v>
      </c>
      <c r="T273" s="156">
        <f>S273*H273</f>
        <v>0</v>
      </c>
      <c r="U273" s="32"/>
      <c r="V273" s="32"/>
      <c r="W273" s="32"/>
      <c r="X273" s="32"/>
      <c r="Y273" s="32"/>
      <c r="Z273" s="32"/>
      <c r="AA273" s="32"/>
      <c r="AB273" s="32"/>
      <c r="AC273" s="32"/>
      <c r="AD273" s="32"/>
      <c r="AE273" s="32"/>
      <c r="AR273" s="157" t="s">
        <v>121</v>
      </c>
      <c r="AT273" s="157" t="s">
        <v>117</v>
      </c>
      <c r="AU273" s="157" t="s">
        <v>81</v>
      </c>
      <c r="AY273" s="17" t="s">
        <v>114</v>
      </c>
      <c r="BE273" s="158">
        <f>IF(N273="základní",J273,0)</f>
        <v>0</v>
      </c>
      <c r="BF273" s="158">
        <f>IF(N273="snížená",J273,0)</f>
        <v>0</v>
      </c>
      <c r="BG273" s="158">
        <f>IF(N273="zákl. přenesená",J273,0)</f>
        <v>0</v>
      </c>
      <c r="BH273" s="158">
        <f>IF(N273="sníž. přenesená",J273,0)</f>
        <v>0</v>
      </c>
      <c r="BI273" s="158">
        <f>IF(N273="nulová",J273,0)</f>
        <v>0</v>
      </c>
      <c r="BJ273" s="17" t="s">
        <v>79</v>
      </c>
      <c r="BK273" s="158">
        <f>ROUND(I273*H273,2)</f>
        <v>0</v>
      </c>
      <c r="BL273" s="17" t="s">
        <v>121</v>
      </c>
      <c r="BM273" s="157" t="s">
        <v>322</v>
      </c>
    </row>
    <row r="274" spans="1:47" s="2" customFormat="1" ht="11.25">
      <c r="A274" s="32"/>
      <c r="B274" s="33"/>
      <c r="C274" s="32"/>
      <c r="D274" s="159" t="s">
        <v>122</v>
      </c>
      <c r="E274" s="32"/>
      <c r="F274" s="160" t="s">
        <v>231</v>
      </c>
      <c r="G274" s="32"/>
      <c r="H274" s="32"/>
      <c r="I274" s="161"/>
      <c r="J274" s="32"/>
      <c r="K274" s="32"/>
      <c r="L274" s="33"/>
      <c r="M274" s="162"/>
      <c r="N274" s="163"/>
      <c r="O274" s="58"/>
      <c r="P274" s="58"/>
      <c r="Q274" s="58"/>
      <c r="R274" s="58"/>
      <c r="S274" s="58"/>
      <c r="T274" s="59"/>
      <c r="U274" s="32"/>
      <c r="V274" s="32"/>
      <c r="W274" s="32"/>
      <c r="X274" s="32"/>
      <c r="Y274" s="32"/>
      <c r="Z274" s="32"/>
      <c r="AA274" s="32"/>
      <c r="AB274" s="32"/>
      <c r="AC274" s="32"/>
      <c r="AD274" s="32"/>
      <c r="AE274" s="32"/>
      <c r="AT274" s="17" t="s">
        <v>122</v>
      </c>
      <c r="AU274" s="17" t="s">
        <v>81</v>
      </c>
    </row>
    <row r="275" spans="2:51" s="13" customFormat="1" ht="11.25">
      <c r="B275" s="164"/>
      <c r="D275" s="159" t="s">
        <v>123</v>
      </c>
      <c r="E275" s="165" t="s">
        <v>1</v>
      </c>
      <c r="F275" s="166" t="s">
        <v>323</v>
      </c>
      <c r="H275" s="165" t="s">
        <v>1</v>
      </c>
      <c r="I275" s="167"/>
      <c r="L275" s="164"/>
      <c r="M275" s="168"/>
      <c r="N275" s="169"/>
      <c r="O275" s="169"/>
      <c r="P275" s="169"/>
      <c r="Q275" s="169"/>
      <c r="R275" s="169"/>
      <c r="S275" s="169"/>
      <c r="T275" s="170"/>
      <c r="AT275" s="165" t="s">
        <v>123</v>
      </c>
      <c r="AU275" s="165" t="s">
        <v>81</v>
      </c>
      <c r="AV275" s="13" t="s">
        <v>79</v>
      </c>
      <c r="AW275" s="13" t="s">
        <v>28</v>
      </c>
      <c r="AX275" s="13" t="s">
        <v>71</v>
      </c>
      <c r="AY275" s="165" t="s">
        <v>114</v>
      </c>
    </row>
    <row r="276" spans="2:51" s="14" customFormat="1" ht="11.25">
      <c r="B276" s="171"/>
      <c r="D276" s="159" t="s">
        <v>123</v>
      </c>
      <c r="E276" s="172" t="s">
        <v>1</v>
      </c>
      <c r="F276" s="173" t="s">
        <v>324</v>
      </c>
      <c r="H276" s="174">
        <v>80.259</v>
      </c>
      <c r="I276" s="175"/>
      <c r="L276" s="171"/>
      <c r="M276" s="176"/>
      <c r="N276" s="177"/>
      <c r="O276" s="177"/>
      <c r="P276" s="177"/>
      <c r="Q276" s="177"/>
      <c r="R276" s="177"/>
      <c r="S276" s="177"/>
      <c r="T276" s="178"/>
      <c r="AT276" s="172" t="s">
        <v>123</v>
      </c>
      <c r="AU276" s="172" t="s">
        <v>81</v>
      </c>
      <c r="AV276" s="14" t="s">
        <v>81</v>
      </c>
      <c r="AW276" s="14" t="s">
        <v>28</v>
      </c>
      <c r="AX276" s="14" t="s">
        <v>71</v>
      </c>
      <c r="AY276" s="172" t="s">
        <v>114</v>
      </c>
    </row>
    <row r="277" spans="2:51" s="15" customFormat="1" ht="11.25">
      <c r="B277" s="179"/>
      <c r="D277" s="159" t="s">
        <v>123</v>
      </c>
      <c r="E277" s="180" t="s">
        <v>1</v>
      </c>
      <c r="F277" s="181" t="s">
        <v>130</v>
      </c>
      <c r="H277" s="182">
        <v>80.259</v>
      </c>
      <c r="I277" s="183"/>
      <c r="L277" s="179"/>
      <c r="M277" s="184"/>
      <c r="N277" s="185"/>
      <c r="O277" s="185"/>
      <c r="P277" s="185"/>
      <c r="Q277" s="185"/>
      <c r="R277" s="185"/>
      <c r="S277" s="185"/>
      <c r="T277" s="186"/>
      <c r="AT277" s="180" t="s">
        <v>123</v>
      </c>
      <c r="AU277" s="180" t="s">
        <v>81</v>
      </c>
      <c r="AV277" s="15" t="s">
        <v>121</v>
      </c>
      <c r="AW277" s="15" t="s">
        <v>28</v>
      </c>
      <c r="AX277" s="15" t="s">
        <v>79</v>
      </c>
      <c r="AY277" s="180" t="s">
        <v>114</v>
      </c>
    </row>
    <row r="278" spans="1:65" s="2" customFormat="1" ht="33" customHeight="1">
      <c r="A278" s="32"/>
      <c r="B278" s="144"/>
      <c r="C278" s="145" t="s">
        <v>325</v>
      </c>
      <c r="D278" s="145" t="s">
        <v>117</v>
      </c>
      <c r="E278" s="146" t="s">
        <v>235</v>
      </c>
      <c r="F278" s="147" t="s">
        <v>236</v>
      </c>
      <c r="G278" s="148" t="s">
        <v>133</v>
      </c>
      <c r="H278" s="149">
        <v>1</v>
      </c>
      <c r="I278" s="150"/>
      <c r="J278" s="151">
        <f>ROUND(I278*H278,2)</f>
        <v>0</v>
      </c>
      <c r="K278" s="152"/>
      <c r="L278" s="33"/>
      <c r="M278" s="153" t="s">
        <v>1</v>
      </c>
      <c r="N278" s="154" t="s">
        <v>36</v>
      </c>
      <c r="O278" s="58"/>
      <c r="P278" s="155">
        <f>O278*H278</f>
        <v>0</v>
      </c>
      <c r="Q278" s="155">
        <v>0</v>
      </c>
      <c r="R278" s="155">
        <f>Q278*H278</f>
        <v>0</v>
      </c>
      <c r="S278" s="155">
        <v>0</v>
      </c>
      <c r="T278" s="156">
        <f>S278*H278</f>
        <v>0</v>
      </c>
      <c r="U278" s="32"/>
      <c r="V278" s="32"/>
      <c r="W278" s="32"/>
      <c r="X278" s="32"/>
      <c r="Y278" s="32"/>
      <c r="Z278" s="32"/>
      <c r="AA278" s="32"/>
      <c r="AB278" s="32"/>
      <c r="AC278" s="32"/>
      <c r="AD278" s="32"/>
      <c r="AE278" s="32"/>
      <c r="AR278" s="157" t="s">
        <v>121</v>
      </c>
      <c r="AT278" s="157" t="s">
        <v>117</v>
      </c>
      <c r="AU278" s="157" t="s">
        <v>81</v>
      </c>
      <c r="AY278" s="17" t="s">
        <v>114</v>
      </c>
      <c r="BE278" s="158">
        <f>IF(N278="základní",J278,0)</f>
        <v>0</v>
      </c>
      <c r="BF278" s="158">
        <f>IF(N278="snížená",J278,0)</f>
        <v>0</v>
      </c>
      <c r="BG278" s="158">
        <f>IF(N278="zákl. přenesená",J278,0)</f>
        <v>0</v>
      </c>
      <c r="BH278" s="158">
        <f>IF(N278="sníž. přenesená",J278,0)</f>
        <v>0</v>
      </c>
      <c r="BI278" s="158">
        <f>IF(N278="nulová",J278,0)</f>
        <v>0</v>
      </c>
      <c r="BJ278" s="17" t="s">
        <v>79</v>
      </c>
      <c r="BK278" s="158">
        <f>ROUND(I278*H278,2)</f>
        <v>0</v>
      </c>
      <c r="BL278" s="17" t="s">
        <v>121</v>
      </c>
      <c r="BM278" s="157" t="s">
        <v>326</v>
      </c>
    </row>
    <row r="279" spans="1:47" s="2" customFormat="1" ht="19.5">
      <c r="A279" s="32"/>
      <c r="B279" s="33"/>
      <c r="C279" s="32"/>
      <c r="D279" s="159" t="s">
        <v>122</v>
      </c>
      <c r="E279" s="32"/>
      <c r="F279" s="160" t="s">
        <v>236</v>
      </c>
      <c r="G279" s="32"/>
      <c r="H279" s="32"/>
      <c r="I279" s="161"/>
      <c r="J279" s="32"/>
      <c r="K279" s="32"/>
      <c r="L279" s="33"/>
      <c r="M279" s="162"/>
      <c r="N279" s="163"/>
      <c r="O279" s="58"/>
      <c r="P279" s="58"/>
      <c r="Q279" s="58"/>
      <c r="R279" s="58"/>
      <c r="S279" s="58"/>
      <c r="T279" s="59"/>
      <c r="U279" s="32"/>
      <c r="V279" s="32"/>
      <c r="W279" s="32"/>
      <c r="X279" s="32"/>
      <c r="Y279" s="32"/>
      <c r="Z279" s="32"/>
      <c r="AA279" s="32"/>
      <c r="AB279" s="32"/>
      <c r="AC279" s="32"/>
      <c r="AD279" s="32"/>
      <c r="AE279" s="32"/>
      <c r="AT279" s="17" t="s">
        <v>122</v>
      </c>
      <c r="AU279" s="17" t="s">
        <v>81</v>
      </c>
    </row>
    <row r="280" spans="2:51" s="14" customFormat="1" ht="11.25">
      <c r="B280" s="171"/>
      <c r="D280" s="159" t="s">
        <v>123</v>
      </c>
      <c r="E280" s="172" t="s">
        <v>1</v>
      </c>
      <c r="F280" s="173" t="s">
        <v>79</v>
      </c>
      <c r="H280" s="174">
        <v>1</v>
      </c>
      <c r="I280" s="175"/>
      <c r="L280" s="171"/>
      <c r="M280" s="176"/>
      <c r="N280" s="177"/>
      <c r="O280" s="177"/>
      <c r="P280" s="177"/>
      <c r="Q280" s="177"/>
      <c r="R280" s="177"/>
      <c r="S280" s="177"/>
      <c r="T280" s="178"/>
      <c r="AT280" s="172" t="s">
        <v>123</v>
      </c>
      <c r="AU280" s="172" t="s">
        <v>81</v>
      </c>
      <c r="AV280" s="14" t="s">
        <v>81</v>
      </c>
      <c r="AW280" s="14" t="s">
        <v>28</v>
      </c>
      <c r="AX280" s="14" t="s">
        <v>71</v>
      </c>
      <c r="AY280" s="172" t="s">
        <v>114</v>
      </c>
    </row>
    <row r="281" spans="2:51" s="15" customFormat="1" ht="11.25">
      <c r="B281" s="179"/>
      <c r="D281" s="159" t="s">
        <v>123</v>
      </c>
      <c r="E281" s="180" t="s">
        <v>1</v>
      </c>
      <c r="F281" s="181" t="s">
        <v>130</v>
      </c>
      <c r="H281" s="182">
        <v>1</v>
      </c>
      <c r="I281" s="183"/>
      <c r="L281" s="179"/>
      <c r="M281" s="184"/>
      <c r="N281" s="185"/>
      <c r="O281" s="185"/>
      <c r="P281" s="185"/>
      <c r="Q281" s="185"/>
      <c r="R281" s="185"/>
      <c r="S281" s="185"/>
      <c r="T281" s="186"/>
      <c r="AT281" s="180" t="s">
        <v>123</v>
      </c>
      <c r="AU281" s="180" t="s">
        <v>81</v>
      </c>
      <c r="AV281" s="15" t="s">
        <v>121</v>
      </c>
      <c r="AW281" s="15" t="s">
        <v>28</v>
      </c>
      <c r="AX281" s="15" t="s">
        <v>79</v>
      </c>
      <c r="AY281" s="180" t="s">
        <v>114</v>
      </c>
    </row>
    <row r="282" spans="1:65" s="2" customFormat="1" ht="66.75" customHeight="1">
      <c r="A282" s="32"/>
      <c r="B282" s="144"/>
      <c r="C282" s="145" t="s">
        <v>209</v>
      </c>
      <c r="D282" s="145" t="s">
        <v>117</v>
      </c>
      <c r="E282" s="146" t="s">
        <v>238</v>
      </c>
      <c r="F282" s="147" t="s">
        <v>239</v>
      </c>
      <c r="G282" s="148" t="s">
        <v>226</v>
      </c>
      <c r="H282" s="149">
        <v>178.374</v>
      </c>
      <c r="I282" s="150"/>
      <c r="J282" s="151">
        <f>ROUND(I282*H282,2)</f>
        <v>0</v>
      </c>
      <c r="K282" s="152"/>
      <c r="L282" s="33"/>
      <c r="M282" s="153" t="s">
        <v>1</v>
      </c>
      <c r="N282" s="154" t="s">
        <v>36</v>
      </c>
      <c r="O282" s="58"/>
      <c r="P282" s="155">
        <f>O282*H282</f>
        <v>0</v>
      </c>
      <c r="Q282" s="155">
        <v>0</v>
      </c>
      <c r="R282" s="155">
        <f>Q282*H282</f>
        <v>0</v>
      </c>
      <c r="S282" s="155">
        <v>0</v>
      </c>
      <c r="T282" s="156">
        <f>S282*H282</f>
        <v>0</v>
      </c>
      <c r="U282" s="32"/>
      <c r="V282" s="32"/>
      <c r="W282" s="32"/>
      <c r="X282" s="32"/>
      <c r="Y282" s="32"/>
      <c r="Z282" s="32"/>
      <c r="AA282" s="32"/>
      <c r="AB282" s="32"/>
      <c r="AC282" s="32"/>
      <c r="AD282" s="32"/>
      <c r="AE282" s="32"/>
      <c r="AR282" s="157" t="s">
        <v>121</v>
      </c>
      <c r="AT282" s="157" t="s">
        <v>117</v>
      </c>
      <c r="AU282" s="157" t="s">
        <v>81</v>
      </c>
      <c r="AY282" s="17" t="s">
        <v>114</v>
      </c>
      <c r="BE282" s="158">
        <f>IF(N282="základní",J282,0)</f>
        <v>0</v>
      </c>
      <c r="BF282" s="158">
        <f>IF(N282="snížená",J282,0)</f>
        <v>0</v>
      </c>
      <c r="BG282" s="158">
        <f>IF(N282="zákl. přenesená",J282,0)</f>
        <v>0</v>
      </c>
      <c r="BH282" s="158">
        <f>IF(N282="sníž. přenesená",J282,0)</f>
        <v>0</v>
      </c>
      <c r="BI282" s="158">
        <f>IF(N282="nulová",J282,0)</f>
        <v>0</v>
      </c>
      <c r="BJ282" s="17" t="s">
        <v>79</v>
      </c>
      <c r="BK282" s="158">
        <f>ROUND(I282*H282,2)</f>
        <v>0</v>
      </c>
      <c r="BL282" s="17" t="s">
        <v>121</v>
      </c>
      <c r="BM282" s="157" t="s">
        <v>327</v>
      </c>
    </row>
    <row r="283" spans="1:47" s="2" customFormat="1" ht="39">
      <c r="A283" s="32"/>
      <c r="B283" s="33"/>
      <c r="C283" s="32"/>
      <c r="D283" s="159" t="s">
        <v>122</v>
      </c>
      <c r="E283" s="32"/>
      <c r="F283" s="160" t="s">
        <v>239</v>
      </c>
      <c r="G283" s="32"/>
      <c r="H283" s="32"/>
      <c r="I283" s="161"/>
      <c r="J283" s="32"/>
      <c r="K283" s="32"/>
      <c r="L283" s="33"/>
      <c r="M283" s="162"/>
      <c r="N283" s="163"/>
      <c r="O283" s="58"/>
      <c r="P283" s="58"/>
      <c r="Q283" s="58"/>
      <c r="R283" s="58"/>
      <c r="S283" s="58"/>
      <c r="T283" s="59"/>
      <c r="U283" s="32"/>
      <c r="V283" s="32"/>
      <c r="W283" s="32"/>
      <c r="X283" s="32"/>
      <c r="Y283" s="32"/>
      <c r="Z283" s="32"/>
      <c r="AA283" s="32"/>
      <c r="AB283" s="32"/>
      <c r="AC283" s="32"/>
      <c r="AD283" s="32"/>
      <c r="AE283" s="32"/>
      <c r="AT283" s="17" t="s">
        <v>122</v>
      </c>
      <c r="AU283" s="17" t="s">
        <v>81</v>
      </c>
    </row>
    <row r="284" spans="2:51" s="14" customFormat="1" ht="11.25">
      <c r="B284" s="171"/>
      <c r="D284" s="159" t="s">
        <v>123</v>
      </c>
      <c r="E284" s="172" t="s">
        <v>1</v>
      </c>
      <c r="F284" s="173" t="s">
        <v>321</v>
      </c>
      <c r="H284" s="174">
        <v>39.512</v>
      </c>
      <c r="I284" s="175"/>
      <c r="L284" s="171"/>
      <c r="M284" s="176"/>
      <c r="N284" s="177"/>
      <c r="O284" s="177"/>
      <c r="P284" s="177"/>
      <c r="Q284" s="177"/>
      <c r="R284" s="177"/>
      <c r="S284" s="177"/>
      <c r="T284" s="178"/>
      <c r="AT284" s="172" t="s">
        <v>123</v>
      </c>
      <c r="AU284" s="172" t="s">
        <v>81</v>
      </c>
      <c r="AV284" s="14" t="s">
        <v>81</v>
      </c>
      <c r="AW284" s="14" t="s">
        <v>28</v>
      </c>
      <c r="AX284" s="14" t="s">
        <v>71</v>
      </c>
      <c r="AY284" s="172" t="s">
        <v>114</v>
      </c>
    </row>
    <row r="285" spans="2:51" s="14" customFormat="1" ht="11.25">
      <c r="B285" s="171"/>
      <c r="D285" s="159" t="s">
        <v>123</v>
      </c>
      <c r="E285" s="172" t="s">
        <v>1</v>
      </c>
      <c r="F285" s="173" t="s">
        <v>328</v>
      </c>
      <c r="H285" s="174">
        <v>40.747</v>
      </c>
      <c r="I285" s="175"/>
      <c r="L285" s="171"/>
      <c r="M285" s="176"/>
      <c r="N285" s="177"/>
      <c r="O285" s="177"/>
      <c r="P285" s="177"/>
      <c r="Q285" s="177"/>
      <c r="R285" s="177"/>
      <c r="S285" s="177"/>
      <c r="T285" s="178"/>
      <c r="AT285" s="172" t="s">
        <v>123</v>
      </c>
      <c r="AU285" s="172" t="s">
        <v>81</v>
      </c>
      <c r="AV285" s="14" t="s">
        <v>81</v>
      </c>
      <c r="AW285" s="14" t="s">
        <v>28</v>
      </c>
      <c r="AX285" s="14" t="s">
        <v>71</v>
      </c>
      <c r="AY285" s="172" t="s">
        <v>114</v>
      </c>
    </row>
    <row r="286" spans="2:51" s="14" customFormat="1" ht="11.25">
      <c r="B286" s="171"/>
      <c r="D286" s="159" t="s">
        <v>123</v>
      </c>
      <c r="E286" s="172" t="s">
        <v>1</v>
      </c>
      <c r="F286" s="173" t="s">
        <v>329</v>
      </c>
      <c r="H286" s="174">
        <v>80.259</v>
      </c>
      <c r="I286" s="175"/>
      <c r="L286" s="171"/>
      <c r="M286" s="176"/>
      <c r="N286" s="177"/>
      <c r="O286" s="177"/>
      <c r="P286" s="177"/>
      <c r="Q286" s="177"/>
      <c r="R286" s="177"/>
      <c r="S286" s="177"/>
      <c r="T286" s="178"/>
      <c r="AT286" s="172" t="s">
        <v>123</v>
      </c>
      <c r="AU286" s="172" t="s">
        <v>81</v>
      </c>
      <c r="AV286" s="14" t="s">
        <v>81</v>
      </c>
      <c r="AW286" s="14" t="s">
        <v>28</v>
      </c>
      <c r="AX286" s="14" t="s">
        <v>71</v>
      </c>
      <c r="AY286" s="172" t="s">
        <v>114</v>
      </c>
    </row>
    <row r="287" spans="2:51" s="14" customFormat="1" ht="11.25">
      <c r="B287" s="171"/>
      <c r="D287" s="159" t="s">
        <v>123</v>
      </c>
      <c r="E287" s="172" t="s">
        <v>1</v>
      </c>
      <c r="F287" s="173" t="s">
        <v>330</v>
      </c>
      <c r="H287" s="174">
        <v>0.014</v>
      </c>
      <c r="I287" s="175"/>
      <c r="L287" s="171"/>
      <c r="M287" s="176"/>
      <c r="N287" s="177"/>
      <c r="O287" s="177"/>
      <c r="P287" s="177"/>
      <c r="Q287" s="177"/>
      <c r="R287" s="177"/>
      <c r="S287" s="177"/>
      <c r="T287" s="178"/>
      <c r="AT287" s="172" t="s">
        <v>123</v>
      </c>
      <c r="AU287" s="172" t="s">
        <v>81</v>
      </c>
      <c r="AV287" s="14" t="s">
        <v>81</v>
      </c>
      <c r="AW287" s="14" t="s">
        <v>28</v>
      </c>
      <c r="AX287" s="14" t="s">
        <v>71</v>
      </c>
      <c r="AY287" s="172" t="s">
        <v>114</v>
      </c>
    </row>
    <row r="288" spans="2:51" s="14" customFormat="1" ht="11.25">
      <c r="B288" s="171"/>
      <c r="D288" s="159" t="s">
        <v>123</v>
      </c>
      <c r="E288" s="172" t="s">
        <v>1</v>
      </c>
      <c r="F288" s="173" t="s">
        <v>331</v>
      </c>
      <c r="H288" s="174">
        <v>0.144</v>
      </c>
      <c r="I288" s="175"/>
      <c r="L288" s="171"/>
      <c r="M288" s="176"/>
      <c r="N288" s="177"/>
      <c r="O288" s="177"/>
      <c r="P288" s="177"/>
      <c r="Q288" s="177"/>
      <c r="R288" s="177"/>
      <c r="S288" s="177"/>
      <c r="T288" s="178"/>
      <c r="AT288" s="172" t="s">
        <v>123</v>
      </c>
      <c r="AU288" s="172" t="s">
        <v>81</v>
      </c>
      <c r="AV288" s="14" t="s">
        <v>81</v>
      </c>
      <c r="AW288" s="14" t="s">
        <v>28</v>
      </c>
      <c r="AX288" s="14" t="s">
        <v>71</v>
      </c>
      <c r="AY288" s="172" t="s">
        <v>114</v>
      </c>
    </row>
    <row r="289" spans="2:51" s="14" customFormat="1" ht="11.25">
      <c r="B289" s="171"/>
      <c r="D289" s="159" t="s">
        <v>123</v>
      </c>
      <c r="E289" s="172" t="s">
        <v>1</v>
      </c>
      <c r="F289" s="173" t="s">
        <v>332</v>
      </c>
      <c r="H289" s="174">
        <v>17.698</v>
      </c>
      <c r="I289" s="175"/>
      <c r="L289" s="171"/>
      <c r="M289" s="176"/>
      <c r="N289" s="177"/>
      <c r="O289" s="177"/>
      <c r="P289" s="177"/>
      <c r="Q289" s="177"/>
      <c r="R289" s="177"/>
      <c r="S289" s="177"/>
      <c r="T289" s="178"/>
      <c r="AT289" s="172" t="s">
        <v>123</v>
      </c>
      <c r="AU289" s="172" t="s">
        <v>81</v>
      </c>
      <c r="AV289" s="14" t="s">
        <v>81</v>
      </c>
      <c r="AW289" s="14" t="s">
        <v>28</v>
      </c>
      <c r="AX289" s="14" t="s">
        <v>71</v>
      </c>
      <c r="AY289" s="172" t="s">
        <v>114</v>
      </c>
    </row>
    <row r="290" spans="2:51" s="15" customFormat="1" ht="11.25">
      <c r="B290" s="179"/>
      <c r="D290" s="159" t="s">
        <v>123</v>
      </c>
      <c r="E290" s="180" t="s">
        <v>1</v>
      </c>
      <c r="F290" s="181" t="s">
        <v>130</v>
      </c>
      <c r="H290" s="182">
        <v>178.374</v>
      </c>
      <c r="I290" s="183"/>
      <c r="L290" s="179"/>
      <c r="M290" s="184"/>
      <c r="N290" s="185"/>
      <c r="O290" s="185"/>
      <c r="P290" s="185"/>
      <c r="Q290" s="185"/>
      <c r="R290" s="185"/>
      <c r="S290" s="185"/>
      <c r="T290" s="186"/>
      <c r="AT290" s="180" t="s">
        <v>123</v>
      </c>
      <c r="AU290" s="180" t="s">
        <v>81</v>
      </c>
      <c r="AV290" s="15" t="s">
        <v>121</v>
      </c>
      <c r="AW290" s="15" t="s">
        <v>28</v>
      </c>
      <c r="AX290" s="15" t="s">
        <v>79</v>
      </c>
      <c r="AY290" s="180" t="s">
        <v>114</v>
      </c>
    </row>
    <row r="291" spans="1:65" s="2" customFormat="1" ht="66.75" customHeight="1">
      <c r="A291" s="32"/>
      <c r="B291" s="144"/>
      <c r="C291" s="145" t="s">
        <v>333</v>
      </c>
      <c r="D291" s="145" t="s">
        <v>117</v>
      </c>
      <c r="E291" s="146" t="s">
        <v>244</v>
      </c>
      <c r="F291" s="147" t="s">
        <v>245</v>
      </c>
      <c r="G291" s="148" t="s">
        <v>226</v>
      </c>
      <c r="H291" s="149">
        <v>59.874</v>
      </c>
      <c r="I291" s="150"/>
      <c r="J291" s="151">
        <f>ROUND(I291*H291,2)</f>
        <v>0</v>
      </c>
      <c r="K291" s="152"/>
      <c r="L291" s="33"/>
      <c r="M291" s="153" t="s">
        <v>1</v>
      </c>
      <c r="N291" s="154" t="s">
        <v>36</v>
      </c>
      <c r="O291" s="58"/>
      <c r="P291" s="155">
        <f>O291*H291</f>
        <v>0</v>
      </c>
      <c r="Q291" s="155">
        <v>0</v>
      </c>
      <c r="R291" s="155">
        <f>Q291*H291</f>
        <v>0</v>
      </c>
      <c r="S291" s="155">
        <v>0</v>
      </c>
      <c r="T291" s="156">
        <f>S291*H291</f>
        <v>0</v>
      </c>
      <c r="U291" s="32"/>
      <c r="V291" s="32"/>
      <c r="W291" s="32"/>
      <c r="X291" s="32"/>
      <c r="Y291" s="32"/>
      <c r="Z291" s="32"/>
      <c r="AA291" s="32"/>
      <c r="AB291" s="32"/>
      <c r="AC291" s="32"/>
      <c r="AD291" s="32"/>
      <c r="AE291" s="32"/>
      <c r="AR291" s="157" t="s">
        <v>121</v>
      </c>
      <c r="AT291" s="157" t="s">
        <v>117</v>
      </c>
      <c r="AU291" s="157" t="s">
        <v>81</v>
      </c>
      <c r="AY291" s="17" t="s">
        <v>114</v>
      </c>
      <c r="BE291" s="158">
        <f>IF(N291="základní",J291,0)</f>
        <v>0</v>
      </c>
      <c r="BF291" s="158">
        <f>IF(N291="snížená",J291,0)</f>
        <v>0</v>
      </c>
      <c r="BG291" s="158">
        <f>IF(N291="zákl. přenesená",J291,0)</f>
        <v>0</v>
      </c>
      <c r="BH291" s="158">
        <f>IF(N291="sníž. přenesená",J291,0)</f>
        <v>0</v>
      </c>
      <c r="BI291" s="158">
        <f>IF(N291="nulová",J291,0)</f>
        <v>0</v>
      </c>
      <c r="BJ291" s="17" t="s">
        <v>79</v>
      </c>
      <c r="BK291" s="158">
        <f>ROUND(I291*H291,2)</f>
        <v>0</v>
      </c>
      <c r="BL291" s="17" t="s">
        <v>121</v>
      </c>
      <c r="BM291" s="157" t="s">
        <v>334</v>
      </c>
    </row>
    <row r="292" spans="1:47" s="2" customFormat="1" ht="39">
      <c r="A292" s="32"/>
      <c r="B292" s="33"/>
      <c r="C292" s="32"/>
      <c r="D292" s="159" t="s">
        <v>122</v>
      </c>
      <c r="E292" s="32"/>
      <c r="F292" s="160" t="s">
        <v>245</v>
      </c>
      <c r="G292" s="32"/>
      <c r="H292" s="32"/>
      <c r="I292" s="161"/>
      <c r="J292" s="32"/>
      <c r="K292" s="32"/>
      <c r="L292" s="33"/>
      <c r="M292" s="162"/>
      <c r="N292" s="163"/>
      <c r="O292" s="58"/>
      <c r="P292" s="58"/>
      <c r="Q292" s="58"/>
      <c r="R292" s="58"/>
      <c r="S292" s="58"/>
      <c r="T292" s="59"/>
      <c r="U292" s="32"/>
      <c r="V292" s="32"/>
      <c r="W292" s="32"/>
      <c r="X292" s="32"/>
      <c r="Y292" s="32"/>
      <c r="Z292" s="32"/>
      <c r="AA292" s="32"/>
      <c r="AB292" s="32"/>
      <c r="AC292" s="32"/>
      <c r="AD292" s="32"/>
      <c r="AE292" s="32"/>
      <c r="AT292" s="17" t="s">
        <v>122</v>
      </c>
      <c r="AU292" s="17" t="s">
        <v>81</v>
      </c>
    </row>
    <row r="293" spans="2:51" s="14" customFormat="1" ht="11.25">
      <c r="B293" s="171"/>
      <c r="D293" s="159" t="s">
        <v>123</v>
      </c>
      <c r="E293" s="172" t="s">
        <v>1</v>
      </c>
      <c r="F293" s="173" t="s">
        <v>241</v>
      </c>
      <c r="H293" s="174">
        <v>0.339</v>
      </c>
      <c r="I293" s="175"/>
      <c r="L293" s="171"/>
      <c r="M293" s="176"/>
      <c r="N293" s="177"/>
      <c r="O293" s="177"/>
      <c r="P293" s="177"/>
      <c r="Q293" s="177"/>
      <c r="R293" s="177"/>
      <c r="S293" s="177"/>
      <c r="T293" s="178"/>
      <c r="AT293" s="172" t="s">
        <v>123</v>
      </c>
      <c r="AU293" s="172" t="s">
        <v>81</v>
      </c>
      <c r="AV293" s="14" t="s">
        <v>81</v>
      </c>
      <c r="AW293" s="14" t="s">
        <v>28</v>
      </c>
      <c r="AX293" s="14" t="s">
        <v>71</v>
      </c>
      <c r="AY293" s="172" t="s">
        <v>114</v>
      </c>
    </row>
    <row r="294" spans="2:51" s="14" customFormat="1" ht="11.25">
      <c r="B294" s="171"/>
      <c r="D294" s="159" t="s">
        <v>123</v>
      </c>
      <c r="E294" s="172" t="s">
        <v>1</v>
      </c>
      <c r="F294" s="173" t="s">
        <v>335</v>
      </c>
      <c r="H294" s="174">
        <v>0.538</v>
      </c>
      <c r="I294" s="175"/>
      <c r="L294" s="171"/>
      <c r="M294" s="176"/>
      <c r="N294" s="177"/>
      <c r="O294" s="177"/>
      <c r="P294" s="177"/>
      <c r="Q294" s="177"/>
      <c r="R294" s="177"/>
      <c r="S294" s="177"/>
      <c r="T294" s="178"/>
      <c r="AT294" s="172" t="s">
        <v>123</v>
      </c>
      <c r="AU294" s="172" t="s">
        <v>81</v>
      </c>
      <c r="AV294" s="14" t="s">
        <v>81</v>
      </c>
      <c r="AW294" s="14" t="s">
        <v>28</v>
      </c>
      <c r="AX294" s="14" t="s">
        <v>71</v>
      </c>
      <c r="AY294" s="172" t="s">
        <v>114</v>
      </c>
    </row>
    <row r="295" spans="2:51" s="14" customFormat="1" ht="11.25">
      <c r="B295" s="171"/>
      <c r="D295" s="159" t="s">
        <v>123</v>
      </c>
      <c r="E295" s="172" t="s">
        <v>1</v>
      </c>
      <c r="F295" s="173" t="s">
        <v>335</v>
      </c>
      <c r="H295" s="174">
        <v>0.538</v>
      </c>
      <c r="I295" s="175"/>
      <c r="L295" s="171"/>
      <c r="M295" s="176"/>
      <c r="N295" s="177"/>
      <c r="O295" s="177"/>
      <c r="P295" s="177"/>
      <c r="Q295" s="177"/>
      <c r="R295" s="177"/>
      <c r="S295" s="177"/>
      <c r="T295" s="178"/>
      <c r="AT295" s="172" t="s">
        <v>123</v>
      </c>
      <c r="AU295" s="172" t="s">
        <v>81</v>
      </c>
      <c r="AV295" s="14" t="s">
        <v>81</v>
      </c>
      <c r="AW295" s="14" t="s">
        <v>28</v>
      </c>
      <c r="AX295" s="14" t="s">
        <v>71</v>
      </c>
      <c r="AY295" s="172" t="s">
        <v>114</v>
      </c>
    </row>
    <row r="296" spans="2:51" s="14" customFormat="1" ht="11.25">
      <c r="B296" s="171"/>
      <c r="D296" s="159" t="s">
        <v>123</v>
      </c>
      <c r="E296" s="172" t="s">
        <v>1</v>
      </c>
      <c r="F296" s="173" t="s">
        <v>328</v>
      </c>
      <c r="H296" s="174">
        <v>40.747</v>
      </c>
      <c r="I296" s="175"/>
      <c r="L296" s="171"/>
      <c r="M296" s="176"/>
      <c r="N296" s="177"/>
      <c r="O296" s="177"/>
      <c r="P296" s="177"/>
      <c r="Q296" s="177"/>
      <c r="R296" s="177"/>
      <c r="S296" s="177"/>
      <c r="T296" s="178"/>
      <c r="AT296" s="172" t="s">
        <v>123</v>
      </c>
      <c r="AU296" s="172" t="s">
        <v>81</v>
      </c>
      <c r="AV296" s="14" t="s">
        <v>81</v>
      </c>
      <c r="AW296" s="14" t="s">
        <v>28</v>
      </c>
      <c r="AX296" s="14" t="s">
        <v>71</v>
      </c>
      <c r="AY296" s="172" t="s">
        <v>114</v>
      </c>
    </row>
    <row r="297" spans="2:51" s="14" customFormat="1" ht="11.25">
      <c r="B297" s="171"/>
      <c r="D297" s="159" t="s">
        <v>123</v>
      </c>
      <c r="E297" s="172" t="s">
        <v>1</v>
      </c>
      <c r="F297" s="173" t="s">
        <v>330</v>
      </c>
      <c r="H297" s="174">
        <v>0.014</v>
      </c>
      <c r="I297" s="175"/>
      <c r="L297" s="171"/>
      <c r="M297" s="176"/>
      <c r="N297" s="177"/>
      <c r="O297" s="177"/>
      <c r="P297" s="177"/>
      <c r="Q297" s="177"/>
      <c r="R297" s="177"/>
      <c r="S297" s="177"/>
      <c r="T297" s="178"/>
      <c r="AT297" s="172" t="s">
        <v>123</v>
      </c>
      <c r="AU297" s="172" t="s">
        <v>81</v>
      </c>
      <c r="AV297" s="14" t="s">
        <v>81</v>
      </c>
      <c r="AW297" s="14" t="s">
        <v>28</v>
      </c>
      <c r="AX297" s="14" t="s">
        <v>71</v>
      </c>
      <c r="AY297" s="172" t="s">
        <v>114</v>
      </c>
    </row>
    <row r="298" spans="2:51" s="14" customFormat="1" ht="11.25">
      <c r="B298" s="171"/>
      <c r="D298" s="159" t="s">
        <v>123</v>
      </c>
      <c r="E298" s="172" t="s">
        <v>1</v>
      </c>
      <c r="F298" s="173" t="s">
        <v>332</v>
      </c>
      <c r="H298" s="174">
        <v>17.698</v>
      </c>
      <c r="I298" s="175"/>
      <c r="L298" s="171"/>
      <c r="M298" s="176"/>
      <c r="N298" s="177"/>
      <c r="O298" s="177"/>
      <c r="P298" s="177"/>
      <c r="Q298" s="177"/>
      <c r="R298" s="177"/>
      <c r="S298" s="177"/>
      <c r="T298" s="178"/>
      <c r="AT298" s="172" t="s">
        <v>123</v>
      </c>
      <c r="AU298" s="172" t="s">
        <v>81</v>
      </c>
      <c r="AV298" s="14" t="s">
        <v>81</v>
      </c>
      <c r="AW298" s="14" t="s">
        <v>28</v>
      </c>
      <c r="AX298" s="14" t="s">
        <v>71</v>
      </c>
      <c r="AY298" s="172" t="s">
        <v>114</v>
      </c>
    </row>
    <row r="299" spans="2:51" s="15" customFormat="1" ht="11.25">
      <c r="B299" s="179"/>
      <c r="D299" s="159" t="s">
        <v>123</v>
      </c>
      <c r="E299" s="180" t="s">
        <v>1</v>
      </c>
      <c r="F299" s="181" t="s">
        <v>130</v>
      </c>
      <c r="H299" s="182">
        <v>59.874</v>
      </c>
      <c r="I299" s="183"/>
      <c r="L299" s="179"/>
      <c r="M299" s="184"/>
      <c r="N299" s="185"/>
      <c r="O299" s="185"/>
      <c r="P299" s="185"/>
      <c r="Q299" s="185"/>
      <c r="R299" s="185"/>
      <c r="S299" s="185"/>
      <c r="T299" s="186"/>
      <c r="AT299" s="180" t="s">
        <v>123</v>
      </c>
      <c r="AU299" s="180" t="s">
        <v>81</v>
      </c>
      <c r="AV299" s="15" t="s">
        <v>121</v>
      </c>
      <c r="AW299" s="15" t="s">
        <v>28</v>
      </c>
      <c r="AX299" s="15" t="s">
        <v>79</v>
      </c>
      <c r="AY299" s="180" t="s">
        <v>114</v>
      </c>
    </row>
    <row r="300" spans="1:65" s="2" customFormat="1" ht="16.5" customHeight="1">
      <c r="A300" s="32"/>
      <c r="B300" s="144"/>
      <c r="C300" s="145" t="s">
        <v>213</v>
      </c>
      <c r="D300" s="145" t="s">
        <v>117</v>
      </c>
      <c r="E300" s="146" t="s">
        <v>248</v>
      </c>
      <c r="F300" s="147" t="s">
        <v>249</v>
      </c>
      <c r="G300" s="148" t="s">
        <v>226</v>
      </c>
      <c r="H300" s="149">
        <v>0.538</v>
      </c>
      <c r="I300" s="150"/>
      <c r="J300" s="151">
        <f>ROUND(I300*H300,2)</f>
        <v>0</v>
      </c>
      <c r="K300" s="152"/>
      <c r="L300" s="33"/>
      <c r="M300" s="153" t="s">
        <v>1</v>
      </c>
      <c r="N300" s="154" t="s">
        <v>36</v>
      </c>
      <c r="O300" s="58"/>
      <c r="P300" s="155">
        <f>O300*H300</f>
        <v>0</v>
      </c>
      <c r="Q300" s="155">
        <v>0</v>
      </c>
      <c r="R300" s="155">
        <f>Q300*H300</f>
        <v>0</v>
      </c>
      <c r="S300" s="155">
        <v>0</v>
      </c>
      <c r="T300" s="156">
        <f>S300*H300</f>
        <v>0</v>
      </c>
      <c r="U300" s="32"/>
      <c r="V300" s="32"/>
      <c r="W300" s="32"/>
      <c r="X300" s="32"/>
      <c r="Y300" s="32"/>
      <c r="Z300" s="32"/>
      <c r="AA300" s="32"/>
      <c r="AB300" s="32"/>
      <c r="AC300" s="32"/>
      <c r="AD300" s="32"/>
      <c r="AE300" s="32"/>
      <c r="AR300" s="157" t="s">
        <v>121</v>
      </c>
      <c r="AT300" s="157" t="s">
        <v>117</v>
      </c>
      <c r="AU300" s="157" t="s">
        <v>81</v>
      </c>
      <c r="AY300" s="17" t="s">
        <v>114</v>
      </c>
      <c r="BE300" s="158">
        <f>IF(N300="základní",J300,0)</f>
        <v>0</v>
      </c>
      <c r="BF300" s="158">
        <f>IF(N300="snížená",J300,0)</f>
        <v>0</v>
      </c>
      <c r="BG300" s="158">
        <f>IF(N300="zákl. přenesená",J300,0)</f>
        <v>0</v>
      </c>
      <c r="BH300" s="158">
        <f>IF(N300="sníž. přenesená",J300,0)</f>
        <v>0</v>
      </c>
      <c r="BI300" s="158">
        <f>IF(N300="nulová",J300,0)</f>
        <v>0</v>
      </c>
      <c r="BJ300" s="17" t="s">
        <v>79</v>
      </c>
      <c r="BK300" s="158">
        <f>ROUND(I300*H300,2)</f>
        <v>0</v>
      </c>
      <c r="BL300" s="17" t="s">
        <v>121</v>
      </c>
      <c r="BM300" s="157" t="s">
        <v>336</v>
      </c>
    </row>
    <row r="301" spans="1:47" s="2" customFormat="1" ht="11.25">
      <c r="A301" s="32"/>
      <c r="B301" s="33"/>
      <c r="C301" s="32"/>
      <c r="D301" s="159" t="s">
        <v>122</v>
      </c>
      <c r="E301" s="32"/>
      <c r="F301" s="160" t="s">
        <v>249</v>
      </c>
      <c r="G301" s="32"/>
      <c r="H301" s="32"/>
      <c r="I301" s="161"/>
      <c r="J301" s="32"/>
      <c r="K301" s="32"/>
      <c r="L301" s="33"/>
      <c r="M301" s="162"/>
      <c r="N301" s="163"/>
      <c r="O301" s="58"/>
      <c r="P301" s="58"/>
      <c r="Q301" s="58"/>
      <c r="R301" s="58"/>
      <c r="S301" s="58"/>
      <c r="T301" s="59"/>
      <c r="U301" s="32"/>
      <c r="V301" s="32"/>
      <c r="W301" s="32"/>
      <c r="X301" s="32"/>
      <c r="Y301" s="32"/>
      <c r="Z301" s="32"/>
      <c r="AA301" s="32"/>
      <c r="AB301" s="32"/>
      <c r="AC301" s="32"/>
      <c r="AD301" s="32"/>
      <c r="AE301" s="32"/>
      <c r="AT301" s="17" t="s">
        <v>122</v>
      </c>
      <c r="AU301" s="17" t="s">
        <v>81</v>
      </c>
    </row>
    <row r="302" spans="2:51" s="13" customFormat="1" ht="11.25">
      <c r="B302" s="164"/>
      <c r="D302" s="159" t="s">
        <v>123</v>
      </c>
      <c r="E302" s="165" t="s">
        <v>1</v>
      </c>
      <c r="F302" s="166" t="s">
        <v>251</v>
      </c>
      <c r="H302" s="165" t="s">
        <v>1</v>
      </c>
      <c r="I302" s="167"/>
      <c r="L302" s="164"/>
      <c r="M302" s="168"/>
      <c r="N302" s="169"/>
      <c r="O302" s="169"/>
      <c r="P302" s="169"/>
      <c r="Q302" s="169"/>
      <c r="R302" s="169"/>
      <c r="S302" s="169"/>
      <c r="T302" s="170"/>
      <c r="AT302" s="165" t="s">
        <v>123</v>
      </c>
      <c r="AU302" s="165" t="s">
        <v>81</v>
      </c>
      <c r="AV302" s="13" t="s">
        <v>79</v>
      </c>
      <c r="AW302" s="13" t="s">
        <v>28</v>
      </c>
      <c r="AX302" s="13" t="s">
        <v>71</v>
      </c>
      <c r="AY302" s="165" t="s">
        <v>114</v>
      </c>
    </row>
    <row r="303" spans="2:51" s="14" customFormat="1" ht="11.25">
      <c r="B303" s="171"/>
      <c r="D303" s="159" t="s">
        <v>123</v>
      </c>
      <c r="E303" s="172" t="s">
        <v>1</v>
      </c>
      <c r="F303" s="173" t="s">
        <v>335</v>
      </c>
      <c r="H303" s="174">
        <v>0.538</v>
      </c>
      <c r="I303" s="175"/>
      <c r="L303" s="171"/>
      <c r="M303" s="176"/>
      <c r="N303" s="177"/>
      <c r="O303" s="177"/>
      <c r="P303" s="177"/>
      <c r="Q303" s="177"/>
      <c r="R303" s="177"/>
      <c r="S303" s="177"/>
      <c r="T303" s="178"/>
      <c r="AT303" s="172" t="s">
        <v>123</v>
      </c>
      <c r="AU303" s="172" t="s">
        <v>81</v>
      </c>
      <c r="AV303" s="14" t="s">
        <v>81</v>
      </c>
      <c r="AW303" s="14" t="s">
        <v>28</v>
      </c>
      <c r="AX303" s="14" t="s">
        <v>71</v>
      </c>
      <c r="AY303" s="172" t="s">
        <v>114</v>
      </c>
    </row>
    <row r="304" spans="2:51" s="15" customFormat="1" ht="11.25">
      <c r="B304" s="179"/>
      <c r="D304" s="159" t="s">
        <v>123</v>
      </c>
      <c r="E304" s="180" t="s">
        <v>1</v>
      </c>
      <c r="F304" s="181" t="s">
        <v>130</v>
      </c>
      <c r="H304" s="182">
        <v>0.538</v>
      </c>
      <c r="I304" s="183"/>
      <c r="L304" s="179"/>
      <c r="M304" s="198"/>
      <c r="N304" s="199"/>
      <c r="O304" s="199"/>
      <c r="P304" s="199"/>
      <c r="Q304" s="199"/>
      <c r="R304" s="199"/>
      <c r="S304" s="199"/>
      <c r="T304" s="200"/>
      <c r="AT304" s="180" t="s">
        <v>123</v>
      </c>
      <c r="AU304" s="180" t="s">
        <v>81</v>
      </c>
      <c r="AV304" s="15" t="s">
        <v>121</v>
      </c>
      <c r="AW304" s="15" t="s">
        <v>28</v>
      </c>
      <c r="AX304" s="15" t="s">
        <v>79</v>
      </c>
      <c r="AY304" s="180" t="s">
        <v>114</v>
      </c>
    </row>
    <row r="305" spans="1:31" s="2" customFormat="1" ht="6.95" customHeight="1">
      <c r="A305" s="32"/>
      <c r="B305" s="47"/>
      <c r="C305" s="48"/>
      <c r="D305" s="48"/>
      <c r="E305" s="48"/>
      <c r="F305" s="48"/>
      <c r="G305" s="48"/>
      <c r="H305" s="48"/>
      <c r="I305" s="48"/>
      <c r="J305" s="48"/>
      <c r="K305" s="48"/>
      <c r="L305" s="33"/>
      <c r="M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  <c r="AA305" s="32"/>
      <c r="AB305" s="32"/>
      <c r="AC305" s="32"/>
      <c r="AD305" s="32"/>
      <c r="AE305" s="32"/>
    </row>
  </sheetData>
  <autoFilter ref="C118:K304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51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39" t="s">
        <v>5</v>
      </c>
      <c r="M2" s="205"/>
      <c r="N2" s="205"/>
      <c r="O2" s="205"/>
      <c r="P2" s="205"/>
      <c r="Q2" s="205"/>
      <c r="R2" s="205"/>
      <c r="S2" s="205"/>
      <c r="T2" s="205"/>
      <c r="U2" s="205"/>
      <c r="V2" s="205"/>
      <c r="AT2" s="17" t="s">
        <v>87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20"/>
      <c r="AT3" s="17" t="s">
        <v>81</v>
      </c>
    </row>
    <row r="4" spans="2:46" s="1" customFormat="1" ht="24.95" customHeight="1">
      <c r="B4" s="20"/>
      <c r="D4" s="21" t="s">
        <v>88</v>
      </c>
      <c r="L4" s="20"/>
      <c r="M4" s="93" t="s">
        <v>10</v>
      </c>
      <c r="AT4" s="17" t="s">
        <v>3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27" t="s">
        <v>16</v>
      </c>
      <c r="L6" s="20"/>
    </row>
    <row r="7" spans="2:12" s="1" customFormat="1" ht="16.5" customHeight="1">
      <c r="B7" s="20"/>
      <c r="E7" s="240" t="str">
        <f>'Rekapitulace stavby'!K6</f>
        <v>Výměna kolejnic v obvodu ST Jihlava</v>
      </c>
      <c r="F7" s="241"/>
      <c r="G7" s="241"/>
      <c r="H7" s="241"/>
      <c r="L7" s="20"/>
    </row>
    <row r="8" spans="1:31" s="2" customFormat="1" ht="12" customHeight="1">
      <c r="A8" s="32"/>
      <c r="B8" s="33"/>
      <c r="C8" s="32"/>
      <c r="D8" s="27" t="s">
        <v>89</v>
      </c>
      <c r="E8" s="32"/>
      <c r="F8" s="32"/>
      <c r="G8" s="32"/>
      <c r="H8" s="32"/>
      <c r="I8" s="32"/>
      <c r="J8" s="32"/>
      <c r="K8" s="32"/>
      <c r="L8" s="4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</row>
    <row r="9" spans="1:31" s="2" customFormat="1" ht="16.5" customHeight="1">
      <c r="A9" s="32"/>
      <c r="B9" s="33"/>
      <c r="C9" s="32"/>
      <c r="D9" s="32"/>
      <c r="E9" s="220" t="s">
        <v>337</v>
      </c>
      <c r="F9" s="242"/>
      <c r="G9" s="242"/>
      <c r="H9" s="242"/>
      <c r="I9" s="32"/>
      <c r="J9" s="32"/>
      <c r="K9" s="32"/>
      <c r="L9" s="4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</row>
    <row r="10" spans="1:31" s="2" customFormat="1" ht="11.25">
      <c r="A10" s="32"/>
      <c r="B10" s="33"/>
      <c r="C10" s="32"/>
      <c r="D10" s="32"/>
      <c r="E10" s="32"/>
      <c r="F10" s="32"/>
      <c r="G10" s="32"/>
      <c r="H10" s="32"/>
      <c r="I10" s="32"/>
      <c r="J10" s="32"/>
      <c r="K10" s="32"/>
      <c r="L10" s="42"/>
      <c r="S10" s="32"/>
      <c r="T10" s="32"/>
      <c r="U10" s="32"/>
      <c r="V10" s="32"/>
      <c r="W10" s="32"/>
      <c r="X10" s="32"/>
      <c r="Y10" s="32"/>
      <c r="Z10" s="32"/>
      <c r="AA10" s="32"/>
      <c r="AB10" s="32"/>
      <c r="AC10" s="32"/>
      <c r="AD10" s="32"/>
      <c r="AE10" s="32"/>
    </row>
    <row r="11" spans="1:31" s="2" customFormat="1" ht="12" customHeight="1">
      <c r="A11" s="32"/>
      <c r="B11" s="33"/>
      <c r="C11" s="32"/>
      <c r="D11" s="27" t="s">
        <v>17</v>
      </c>
      <c r="E11" s="32"/>
      <c r="F11" s="25" t="s">
        <v>1</v>
      </c>
      <c r="G11" s="32"/>
      <c r="H11" s="32"/>
      <c r="I11" s="27" t="s">
        <v>18</v>
      </c>
      <c r="J11" s="25" t="s">
        <v>1</v>
      </c>
      <c r="K11" s="32"/>
      <c r="L11" s="4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2"/>
      <c r="AE11" s="32"/>
    </row>
    <row r="12" spans="1:31" s="2" customFormat="1" ht="12" customHeight="1">
      <c r="A12" s="32"/>
      <c r="B12" s="33"/>
      <c r="C12" s="32"/>
      <c r="D12" s="27" t="s">
        <v>19</v>
      </c>
      <c r="E12" s="32"/>
      <c r="F12" s="25" t="s">
        <v>20</v>
      </c>
      <c r="G12" s="32"/>
      <c r="H12" s="32"/>
      <c r="I12" s="27" t="s">
        <v>21</v>
      </c>
      <c r="J12" s="55" t="str">
        <f>'Rekapitulace stavby'!AN8</f>
        <v>Vyplň údaj</v>
      </c>
      <c r="K12" s="32"/>
      <c r="L12" s="4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</row>
    <row r="13" spans="1:31" s="2" customFormat="1" ht="10.9" customHeight="1">
      <c r="A13" s="32"/>
      <c r="B13" s="33"/>
      <c r="C13" s="32"/>
      <c r="D13" s="32"/>
      <c r="E13" s="32"/>
      <c r="F13" s="32"/>
      <c r="G13" s="32"/>
      <c r="H13" s="32"/>
      <c r="I13" s="32"/>
      <c r="J13" s="32"/>
      <c r="K13" s="32"/>
      <c r="L13" s="4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</row>
    <row r="14" spans="1:31" s="2" customFormat="1" ht="12" customHeight="1">
      <c r="A14" s="32"/>
      <c r="B14" s="33"/>
      <c r="C14" s="32"/>
      <c r="D14" s="27" t="s">
        <v>22</v>
      </c>
      <c r="E14" s="32"/>
      <c r="F14" s="32"/>
      <c r="G14" s="32"/>
      <c r="H14" s="32"/>
      <c r="I14" s="27" t="s">
        <v>23</v>
      </c>
      <c r="J14" s="25" t="str">
        <f>IF('Rekapitulace stavby'!AN10="","",'Rekapitulace stavby'!AN10)</f>
        <v/>
      </c>
      <c r="K14" s="32"/>
      <c r="L14" s="4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</row>
    <row r="15" spans="1:31" s="2" customFormat="1" ht="18" customHeight="1">
      <c r="A15" s="32"/>
      <c r="B15" s="33"/>
      <c r="C15" s="32"/>
      <c r="D15" s="32"/>
      <c r="E15" s="25" t="str">
        <f>IF('Rekapitulace stavby'!E11="","",'Rekapitulace stavby'!E11)</f>
        <v xml:space="preserve"> </v>
      </c>
      <c r="F15" s="32"/>
      <c r="G15" s="32"/>
      <c r="H15" s="32"/>
      <c r="I15" s="27" t="s">
        <v>24</v>
      </c>
      <c r="J15" s="25" t="str">
        <f>IF('Rekapitulace stavby'!AN11="","",'Rekapitulace stavby'!AN11)</f>
        <v/>
      </c>
      <c r="K15" s="32"/>
      <c r="L15" s="4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</row>
    <row r="16" spans="1:31" s="2" customFormat="1" ht="6.95" customHeight="1">
      <c r="A16" s="32"/>
      <c r="B16" s="33"/>
      <c r="C16" s="32"/>
      <c r="D16" s="32"/>
      <c r="E16" s="32"/>
      <c r="F16" s="32"/>
      <c r="G16" s="32"/>
      <c r="H16" s="32"/>
      <c r="I16" s="32"/>
      <c r="J16" s="32"/>
      <c r="K16" s="32"/>
      <c r="L16" s="4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</row>
    <row r="17" spans="1:31" s="2" customFormat="1" ht="12" customHeight="1">
      <c r="A17" s="32"/>
      <c r="B17" s="33"/>
      <c r="C17" s="32"/>
      <c r="D17" s="27" t="s">
        <v>25</v>
      </c>
      <c r="E17" s="32"/>
      <c r="F17" s="32"/>
      <c r="G17" s="32"/>
      <c r="H17" s="32"/>
      <c r="I17" s="27" t="s">
        <v>23</v>
      </c>
      <c r="J17" s="28" t="str">
        <f>'Rekapitulace stavby'!AN13</f>
        <v>Vyplň údaj</v>
      </c>
      <c r="K17" s="32"/>
      <c r="L17" s="4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</row>
    <row r="18" spans="1:31" s="2" customFormat="1" ht="18" customHeight="1">
      <c r="A18" s="32"/>
      <c r="B18" s="33"/>
      <c r="C18" s="32"/>
      <c r="D18" s="32"/>
      <c r="E18" s="243" t="str">
        <f>'Rekapitulace stavby'!E14</f>
        <v>Vyplň údaj</v>
      </c>
      <c r="F18" s="204"/>
      <c r="G18" s="204"/>
      <c r="H18" s="204"/>
      <c r="I18" s="27" t="s">
        <v>24</v>
      </c>
      <c r="J18" s="28" t="str">
        <f>'Rekapitulace stavby'!AN14</f>
        <v>Vyplň údaj</v>
      </c>
      <c r="K18" s="32"/>
      <c r="L18" s="4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</row>
    <row r="19" spans="1:31" s="2" customFormat="1" ht="6.95" customHeight="1">
      <c r="A19" s="32"/>
      <c r="B19" s="33"/>
      <c r="C19" s="32"/>
      <c r="D19" s="32"/>
      <c r="E19" s="32"/>
      <c r="F19" s="32"/>
      <c r="G19" s="32"/>
      <c r="H19" s="32"/>
      <c r="I19" s="32"/>
      <c r="J19" s="32"/>
      <c r="K19" s="32"/>
      <c r="L19" s="4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</row>
    <row r="20" spans="1:31" s="2" customFormat="1" ht="12" customHeight="1">
      <c r="A20" s="32"/>
      <c r="B20" s="33"/>
      <c r="C20" s="32"/>
      <c r="D20" s="27" t="s">
        <v>27</v>
      </c>
      <c r="E20" s="32"/>
      <c r="F20" s="32"/>
      <c r="G20" s="32"/>
      <c r="H20" s="32"/>
      <c r="I20" s="27" t="s">
        <v>23</v>
      </c>
      <c r="J20" s="25" t="str">
        <f>IF('Rekapitulace stavby'!AN16="","",'Rekapitulace stavby'!AN16)</f>
        <v/>
      </c>
      <c r="K20" s="32"/>
      <c r="L20" s="4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</row>
    <row r="21" spans="1:31" s="2" customFormat="1" ht="18" customHeight="1">
      <c r="A21" s="32"/>
      <c r="B21" s="33"/>
      <c r="C21" s="32"/>
      <c r="D21" s="32"/>
      <c r="E21" s="25" t="str">
        <f>IF('Rekapitulace stavby'!E17="","",'Rekapitulace stavby'!E17)</f>
        <v xml:space="preserve"> </v>
      </c>
      <c r="F21" s="32"/>
      <c r="G21" s="32"/>
      <c r="H21" s="32"/>
      <c r="I21" s="27" t="s">
        <v>24</v>
      </c>
      <c r="J21" s="25" t="str">
        <f>IF('Rekapitulace stavby'!AN17="","",'Rekapitulace stavby'!AN17)</f>
        <v/>
      </c>
      <c r="K21" s="32"/>
      <c r="L21" s="4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</row>
    <row r="22" spans="1:31" s="2" customFormat="1" ht="6.95" customHeight="1">
      <c r="A22" s="32"/>
      <c r="B22" s="33"/>
      <c r="C22" s="32"/>
      <c r="D22" s="32"/>
      <c r="E22" s="32"/>
      <c r="F22" s="32"/>
      <c r="G22" s="32"/>
      <c r="H22" s="32"/>
      <c r="I22" s="32"/>
      <c r="J22" s="32"/>
      <c r="K22" s="32"/>
      <c r="L22" s="4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</row>
    <row r="23" spans="1:31" s="2" customFormat="1" ht="12" customHeight="1">
      <c r="A23" s="32"/>
      <c r="B23" s="33"/>
      <c r="C23" s="32"/>
      <c r="D23" s="27" t="s">
        <v>29</v>
      </c>
      <c r="E23" s="32"/>
      <c r="F23" s="32"/>
      <c r="G23" s="32"/>
      <c r="H23" s="32"/>
      <c r="I23" s="27" t="s">
        <v>23</v>
      </c>
      <c r="J23" s="25" t="str">
        <f>IF('Rekapitulace stavby'!AN19="","",'Rekapitulace stavby'!AN19)</f>
        <v/>
      </c>
      <c r="K23" s="32"/>
      <c r="L23" s="4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</row>
    <row r="24" spans="1:31" s="2" customFormat="1" ht="18" customHeight="1">
      <c r="A24" s="32"/>
      <c r="B24" s="33"/>
      <c r="C24" s="32"/>
      <c r="D24" s="32"/>
      <c r="E24" s="25" t="str">
        <f>IF('Rekapitulace stavby'!E20="","",'Rekapitulace stavby'!E20)</f>
        <v xml:space="preserve"> </v>
      </c>
      <c r="F24" s="32"/>
      <c r="G24" s="32"/>
      <c r="H24" s="32"/>
      <c r="I24" s="27" t="s">
        <v>24</v>
      </c>
      <c r="J24" s="25" t="str">
        <f>IF('Rekapitulace stavby'!AN20="","",'Rekapitulace stavby'!AN20)</f>
        <v/>
      </c>
      <c r="K24" s="32"/>
      <c r="L24" s="4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</row>
    <row r="25" spans="1:31" s="2" customFormat="1" ht="6.95" customHeight="1">
      <c r="A25" s="32"/>
      <c r="B25" s="33"/>
      <c r="C25" s="32"/>
      <c r="D25" s="32"/>
      <c r="E25" s="32"/>
      <c r="F25" s="32"/>
      <c r="G25" s="32"/>
      <c r="H25" s="32"/>
      <c r="I25" s="32"/>
      <c r="J25" s="32"/>
      <c r="K25" s="32"/>
      <c r="L25" s="4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</row>
    <row r="26" spans="1:31" s="2" customFormat="1" ht="12" customHeight="1">
      <c r="A26" s="32"/>
      <c r="B26" s="33"/>
      <c r="C26" s="32"/>
      <c r="D26" s="27" t="s">
        <v>30</v>
      </c>
      <c r="E26" s="32"/>
      <c r="F26" s="32"/>
      <c r="G26" s="32"/>
      <c r="H26" s="32"/>
      <c r="I26" s="32"/>
      <c r="J26" s="32"/>
      <c r="K26" s="32"/>
      <c r="L26" s="4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</row>
    <row r="27" spans="1:31" s="8" customFormat="1" ht="16.5" customHeight="1">
      <c r="A27" s="94"/>
      <c r="B27" s="95"/>
      <c r="C27" s="94"/>
      <c r="D27" s="94"/>
      <c r="E27" s="209" t="s">
        <v>1</v>
      </c>
      <c r="F27" s="209"/>
      <c r="G27" s="209"/>
      <c r="H27" s="209"/>
      <c r="I27" s="94"/>
      <c r="J27" s="94"/>
      <c r="K27" s="94"/>
      <c r="L27" s="96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</row>
    <row r="28" spans="1:31" s="2" customFormat="1" ht="6.95" customHeight="1">
      <c r="A28" s="32"/>
      <c r="B28" s="33"/>
      <c r="C28" s="32"/>
      <c r="D28" s="32"/>
      <c r="E28" s="32"/>
      <c r="F28" s="32"/>
      <c r="G28" s="32"/>
      <c r="H28" s="32"/>
      <c r="I28" s="32"/>
      <c r="J28" s="32"/>
      <c r="K28" s="32"/>
      <c r="L28" s="4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</row>
    <row r="29" spans="1:31" s="2" customFormat="1" ht="6.95" customHeight="1">
      <c r="A29" s="32"/>
      <c r="B29" s="33"/>
      <c r="C29" s="32"/>
      <c r="D29" s="66"/>
      <c r="E29" s="66"/>
      <c r="F29" s="66"/>
      <c r="G29" s="66"/>
      <c r="H29" s="66"/>
      <c r="I29" s="66"/>
      <c r="J29" s="66"/>
      <c r="K29" s="66"/>
      <c r="L29" s="4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</row>
    <row r="30" spans="1:31" s="2" customFormat="1" ht="25.35" customHeight="1">
      <c r="A30" s="32"/>
      <c r="B30" s="33"/>
      <c r="C30" s="32"/>
      <c r="D30" s="97" t="s">
        <v>31</v>
      </c>
      <c r="E30" s="32"/>
      <c r="F30" s="32"/>
      <c r="G30" s="32"/>
      <c r="H30" s="32"/>
      <c r="I30" s="32"/>
      <c r="J30" s="71">
        <f>ROUND(J119,2)</f>
        <v>0</v>
      </c>
      <c r="K30" s="32"/>
      <c r="L30" s="4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:31" s="2" customFormat="1" ht="6.95" customHeight="1">
      <c r="A31" s="32"/>
      <c r="B31" s="33"/>
      <c r="C31" s="32"/>
      <c r="D31" s="66"/>
      <c r="E31" s="66"/>
      <c r="F31" s="66"/>
      <c r="G31" s="66"/>
      <c r="H31" s="66"/>
      <c r="I31" s="66"/>
      <c r="J31" s="66"/>
      <c r="K31" s="66"/>
      <c r="L31" s="4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</row>
    <row r="32" spans="1:31" s="2" customFormat="1" ht="14.45" customHeight="1">
      <c r="A32" s="32"/>
      <c r="B32" s="33"/>
      <c r="C32" s="32"/>
      <c r="D32" s="32"/>
      <c r="E32" s="32"/>
      <c r="F32" s="36" t="s">
        <v>33</v>
      </c>
      <c r="G32" s="32"/>
      <c r="H32" s="32"/>
      <c r="I32" s="36" t="s">
        <v>32</v>
      </c>
      <c r="J32" s="36" t="s">
        <v>34</v>
      </c>
      <c r="K32" s="32"/>
      <c r="L32" s="4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</row>
    <row r="33" spans="1:31" s="2" customFormat="1" ht="14.45" customHeight="1">
      <c r="A33" s="32"/>
      <c r="B33" s="33"/>
      <c r="C33" s="32"/>
      <c r="D33" s="98" t="s">
        <v>35</v>
      </c>
      <c r="E33" s="27" t="s">
        <v>36</v>
      </c>
      <c r="F33" s="99">
        <f>ROUND((SUM(BE119:BE250)),2)</f>
        <v>0</v>
      </c>
      <c r="G33" s="32"/>
      <c r="H33" s="32"/>
      <c r="I33" s="100">
        <v>0.21</v>
      </c>
      <c r="J33" s="99">
        <f>ROUND(((SUM(BE119:BE250))*I33),2)</f>
        <v>0</v>
      </c>
      <c r="K33" s="32"/>
      <c r="L33" s="4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</row>
    <row r="34" spans="1:31" s="2" customFormat="1" ht="14.45" customHeight="1">
      <c r="A34" s="32"/>
      <c r="B34" s="33"/>
      <c r="C34" s="32"/>
      <c r="D34" s="32"/>
      <c r="E34" s="27" t="s">
        <v>37</v>
      </c>
      <c r="F34" s="99">
        <f>ROUND((SUM(BF119:BF250)),2)</f>
        <v>0</v>
      </c>
      <c r="G34" s="32"/>
      <c r="H34" s="32"/>
      <c r="I34" s="100">
        <v>0.15</v>
      </c>
      <c r="J34" s="99">
        <f>ROUND(((SUM(BF119:BF250))*I34),2)</f>
        <v>0</v>
      </c>
      <c r="K34" s="32"/>
      <c r="L34" s="4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</row>
    <row r="35" spans="1:31" s="2" customFormat="1" ht="14.45" customHeight="1" hidden="1">
      <c r="A35" s="32"/>
      <c r="B35" s="33"/>
      <c r="C35" s="32"/>
      <c r="D35" s="32"/>
      <c r="E35" s="27" t="s">
        <v>38</v>
      </c>
      <c r="F35" s="99">
        <f>ROUND((SUM(BG119:BG250)),2)</f>
        <v>0</v>
      </c>
      <c r="G35" s="32"/>
      <c r="H35" s="32"/>
      <c r="I35" s="100">
        <v>0.21</v>
      </c>
      <c r="J35" s="99">
        <f>0</f>
        <v>0</v>
      </c>
      <c r="K35" s="32"/>
      <c r="L35" s="4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</row>
    <row r="36" spans="1:31" s="2" customFormat="1" ht="14.45" customHeight="1" hidden="1">
      <c r="A36" s="32"/>
      <c r="B36" s="33"/>
      <c r="C36" s="32"/>
      <c r="D36" s="32"/>
      <c r="E36" s="27" t="s">
        <v>39</v>
      </c>
      <c r="F36" s="99">
        <f>ROUND((SUM(BH119:BH250)),2)</f>
        <v>0</v>
      </c>
      <c r="G36" s="32"/>
      <c r="H36" s="32"/>
      <c r="I36" s="100">
        <v>0.15</v>
      </c>
      <c r="J36" s="99">
        <f>0</f>
        <v>0</v>
      </c>
      <c r="K36" s="32"/>
      <c r="L36" s="4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</row>
    <row r="37" spans="1:31" s="2" customFormat="1" ht="14.45" customHeight="1" hidden="1">
      <c r="A37" s="32"/>
      <c r="B37" s="33"/>
      <c r="C37" s="32"/>
      <c r="D37" s="32"/>
      <c r="E37" s="27" t="s">
        <v>40</v>
      </c>
      <c r="F37" s="99">
        <f>ROUND((SUM(BI119:BI250)),2)</f>
        <v>0</v>
      </c>
      <c r="G37" s="32"/>
      <c r="H37" s="32"/>
      <c r="I37" s="100">
        <v>0</v>
      </c>
      <c r="J37" s="99">
        <f>0</f>
        <v>0</v>
      </c>
      <c r="K37" s="32"/>
      <c r="L37" s="4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</row>
    <row r="38" spans="1:31" s="2" customFormat="1" ht="6.95" customHeight="1">
      <c r="A38" s="32"/>
      <c r="B38" s="33"/>
      <c r="C38" s="32"/>
      <c r="D38" s="32"/>
      <c r="E38" s="32"/>
      <c r="F38" s="32"/>
      <c r="G38" s="32"/>
      <c r="H38" s="32"/>
      <c r="I38" s="32"/>
      <c r="J38" s="32"/>
      <c r="K38" s="32"/>
      <c r="L38" s="4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</row>
    <row r="39" spans="1:31" s="2" customFormat="1" ht="25.35" customHeight="1">
      <c r="A39" s="32"/>
      <c r="B39" s="33"/>
      <c r="C39" s="101"/>
      <c r="D39" s="102" t="s">
        <v>41</v>
      </c>
      <c r="E39" s="60"/>
      <c r="F39" s="60"/>
      <c r="G39" s="103" t="s">
        <v>42</v>
      </c>
      <c r="H39" s="104" t="s">
        <v>43</v>
      </c>
      <c r="I39" s="60"/>
      <c r="J39" s="105">
        <f>SUM(J30:J37)</f>
        <v>0</v>
      </c>
      <c r="K39" s="106"/>
      <c r="L39" s="4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</row>
    <row r="40" spans="1:31" s="2" customFormat="1" ht="14.45" customHeight="1">
      <c r="A40" s="32"/>
      <c r="B40" s="33"/>
      <c r="C40" s="32"/>
      <c r="D40" s="32"/>
      <c r="E40" s="32"/>
      <c r="F40" s="32"/>
      <c r="G40" s="32"/>
      <c r="H40" s="32"/>
      <c r="I40" s="32"/>
      <c r="J40" s="32"/>
      <c r="K40" s="32"/>
      <c r="L40" s="4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42"/>
      <c r="D50" s="43" t="s">
        <v>44</v>
      </c>
      <c r="E50" s="44"/>
      <c r="F50" s="44"/>
      <c r="G50" s="43" t="s">
        <v>45</v>
      </c>
      <c r="H50" s="44"/>
      <c r="I50" s="44"/>
      <c r="J50" s="44"/>
      <c r="K50" s="44"/>
      <c r="L50" s="42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">
      <c r="A61" s="32"/>
      <c r="B61" s="33"/>
      <c r="C61" s="32"/>
      <c r="D61" s="45" t="s">
        <v>46</v>
      </c>
      <c r="E61" s="35"/>
      <c r="F61" s="107" t="s">
        <v>47</v>
      </c>
      <c r="G61" s="45" t="s">
        <v>46</v>
      </c>
      <c r="H61" s="35"/>
      <c r="I61" s="35"/>
      <c r="J61" s="108" t="s">
        <v>47</v>
      </c>
      <c r="K61" s="35"/>
      <c r="L61" s="4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">
      <c r="A65" s="32"/>
      <c r="B65" s="33"/>
      <c r="C65" s="32"/>
      <c r="D65" s="43" t="s">
        <v>48</v>
      </c>
      <c r="E65" s="46"/>
      <c r="F65" s="46"/>
      <c r="G65" s="43" t="s">
        <v>49</v>
      </c>
      <c r="H65" s="46"/>
      <c r="I65" s="46"/>
      <c r="J65" s="46"/>
      <c r="K65" s="46"/>
      <c r="L65" s="4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">
      <c r="A76" s="32"/>
      <c r="B76" s="33"/>
      <c r="C76" s="32"/>
      <c r="D76" s="45" t="s">
        <v>46</v>
      </c>
      <c r="E76" s="35"/>
      <c r="F76" s="107" t="s">
        <v>47</v>
      </c>
      <c r="G76" s="45" t="s">
        <v>46</v>
      </c>
      <c r="H76" s="35"/>
      <c r="I76" s="35"/>
      <c r="J76" s="108" t="s">
        <v>47</v>
      </c>
      <c r="K76" s="35"/>
      <c r="L76" s="42"/>
      <c r="S76" s="32"/>
      <c r="T76" s="32"/>
      <c r="U76" s="32"/>
      <c r="V76" s="32"/>
      <c r="W76" s="32"/>
      <c r="X76" s="32"/>
      <c r="Y76" s="32"/>
      <c r="Z76" s="32"/>
      <c r="AA76" s="32"/>
      <c r="AB76" s="32"/>
      <c r="AC76" s="32"/>
      <c r="AD76" s="32"/>
      <c r="AE76" s="32"/>
    </row>
    <row r="77" spans="1:31" s="2" customFormat="1" ht="14.45" customHeight="1">
      <c r="A77" s="32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2"/>
      <c r="S77" s="32"/>
      <c r="T77" s="32"/>
      <c r="U77" s="32"/>
      <c r="V77" s="32"/>
      <c r="W77" s="32"/>
      <c r="X77" s="32"/>
      <c r="Y77" s="32"/>
      <c r="Z77" s="32"/>
      <c r="AA77" s="32"/>
      <c r="AB77" s="32"/>
      <c r="AC77" s="32"/>
      <c r="AD77" s="32"/>
      <c r="AE77" s="32"/>
    </row>
    <row r="81" spans="1:31" s="2" customFormat="1" ht="6.95" customHeight="1">
      <c r="A81" s="32"/>
      <c r="B81" s="49"/>
      <c r="C81" s="50"/>
      <c r="D81" s="50"/>
      <c r="E81" s="50"/>
      <c r="F81" s="50"/>
      <c r="G81" s="50"/>
      <c r="H81" s="50"/>
      <c r="I81" s="50"/>
      <c r="J81" s="50"/>
      <c r="K81" s="50"/>
      <c r="L81" s="42"/>
      <c r="S81" s="32"/>
      <c r="T81" s="32"/>
      <c r="U81" s="32"/>
      <c r="V81" s="32"/>
      <c r="W81" s="32"/>
      <c r="X81" s="32"/>
      <c r="Y81" s="32"/>
      <c r="Z81" s="32"/>
      <c r="AA81" s="32"/>
      <c r="AB81" s="32"/>
      <c r="AC81" s="32"/>
      <c r="AD81" s="32"/>
      <c r="AE81" s="32"/>
    </row>
    <row r="82" spans="1:31" s="2" customFormat="1" ht="24.95" customHeight="1">
      <c r="A82" s="32"/>
      <c r="B82" s="33"/>
      <c r="C82" s="21" t="s">
        <v>91</v>
      </c>
      <c r="D82" s="32"/>
      <c r="E82" s="32"/>
      <c r="F82" s="32"/>
      <c r="G82" s="32"/>
      <c r="H82" s="32"/>
      <c r="I82" s="32"/>
      <c r="J82" s="32"/>
      <c r="K82" s="32"/>
      <c r="L82" s="42"/>
      <c r="S82" s="32"/>
      <c r="T82" s="32"/>
      <c r="U82" s="32"/>
      <c r="V82" s="32"/>
      <c r="W82" s="32"/>
      <c r="X82" s="32"/>
      <c r="Y82" s="32"/>
      <c r="Z82" s="32"/>
      <c r="AA82" s="32"/>
      <c r="AB82" s="32"/>
      <c r="AC82" s="32"/>
      <c r="AD82" s="32"/>
      <c r="AE82" s="32"/>
    </row>
    <row r="83" spans="1:31" s="2" customFormat="1" ht="6.95" customHeight="1">
      <c r="A83" s="32"/>
      <c r="B83" s="33"/>
      <c r="C83" s="32"/>
      <c r="D83" s="32"/>
      <c r="E83" s="32"/>
      <c r="F83" s="32"/>
      <c r="G83" s="32"/>
      <c r="H83" s="32"/>
      <c r="I83" s="32"/>
      <c r="J83" s="32"/>
      <c r="K83" s="32"/>
      <c r="L83" s="42"/>
      <c r="S83" s="32"/>
      <c r="T83" s="32"/>
      <c r="U83" s="32"/>
      <c r="V83" s="32"/>
      <c r="W83" s="32"/>
      <c r="X83" s="32"/>
      <c r="Y83" s="32"/>
      <c r="Z83" s="32"/>
      <c r="AA83" s="32"/>
      <c r="AB83" s="32"/>
      <c r="AC83" s="32"/>
      <c r="AD83" s="32"/>
      <c r="AE83" s="32"/>
    </row>
    <row r="84" spans="1:31" s="2" customFormat="1" ht="12" customHeight="1">
      <c r="A84" s="32"/>
      <c r="B84" s="33"/>
      <c r="C84" s="27" t="s">
        <v>16</v>
      </c>
      <c r="D84" s="32"/>
      <c r="E84" s="32"/>
      <c r="F84" s="32"/>
      <c r="G84" s="32"/>
      <c r="H84" s="32"/>
      <c r="I84" s="32"/>
      <c r="J84" s="32"/>
      <c r="K84" s="32"/>
      <c r="L84" s="4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</row>
    <row r="85" spans="1:31" s="2" customFormat="1" ht="16.5" customHeight="1">
      <c r="A85" s="32"/>
      <c r="B85" s="33"/>
      <c r="C85" s="32"/>
      <c r="D85" s="32"/>
      <c r="E85" s="240" t="str">
        <f>E7</f>
        <v>Výměna kolejnic v obvodu ST Jihlava</v>
      </c>
      <c r="F85" s="241"/>
      <c r="G85" s="241"/>
      <c r="H85" s="241"/>
      <c r="I85" s="32"/>
      <c r="J85" s="32"/>
      <c r="K85" s="32"/>
      <c r="L85" s="42"/>
      <c r="S85" s="32"/>
      <c r="T85" s="32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</row>
    <row r="86" spans="1:31" s="2" customFormat="1" ht="12" customHeight="1">
      <c r="A86" s="32"/>
      <c r="B86" s="33"/>
      <c r="C86" s="27" t="s">
        <v>89</v>
      </c>
      <c r="D86" s="32"/>
      <c r="E86" s="32"/>
      <c r="F86" s="32"/>
      <c r="G86" s="32"/>
      <c r="H86" s="32"/>
      <c r="I86" s="32"/>
      <c r="J86" s="32"/>
      <c r="K86" s="32"/>
      <c r="L86" s="42"/>
      <c r="S86" s="32"/>
      <c r="T86" s="32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</row>
    <row r="87" spans="1:31" s="2" customFormat="1" ht="16.5" customHeight="1">
      <c r="A87" s="32"/>
      <c r="B87" s="33"/>
      <c r="C87" s="32"/>
      <c r="D87" s="32"/>
      <c r="E87" s="220" t="str">
        <f>E9</f>
        <v>SO 01 - Bransouze - Luka nad Jihlavou</v>
      </c>
      <c r="F87" s="242"/>
      <c r="G87" s="242"/>
      <c r="H87" s="242"/>
      <c r="I87" s="32"/>
      <c r="J87" s="32"/>
      <c r="K87" s="32"/>
      <c r="L87" s="42"/>
      <c r="S87" s="32"/>
      <c r="T87" s="32"/>
      <c r="U87" s="32"/>
      <c r="V87" s="32"/>
      <c r="W87" s="32"/>
      <c r="X87" s="32"/>
      <c r="Y87" s="32"/>
      <c r="Z87" s="32"/>
      <c r="AA87" s="32"/>
      <c r="AB87" s="32"/>
      <c r="AC87" s="32"/>
      <c r="AD87" s="32"/>
      <c r="AE87" s="32"/>
    </row>
    <row r="88" spans="1:31" s="2" customFormat="1" ht="6.95" customHeight="1">
      <c r="A88" s="32"/>
      <c r="B88" s="33"/>
      <c r="C88" s="32"/>
      <c r="D88" s="32"/>
      <c r="E88" s="32"/>
      <c r="F88" s="32"/>
      <c r="G88" s="32"/>
      <c r="H88" s="32"/>
      <c r="I88" s="32"/>
      <c r="J88" s="32"/>
      <c r="K88" s="32"/>
      <c r="L88" s="4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</row>
    <row r="89" spans="1:31" s="2" customFormat="1" ht="12" customHeight="1">
      <c r="A89" s="32"/>
      <c r="B89" s="33"/>
      <c r="C89" s="27" t="s">
        <v>19</v>
      </c>
      <c r="D89" s="32"/>
      <c r="E89" s="32"/>
      <c r="F89" s="25" t="str">
        <f>F12</f>
        <v xml:space="preserve"> </v>
      </c>
      <c r="G89" s="32"/>
      <c r="H89" s="32"/>
      <c r="I89" s="27" t="s">
        <v>21</v>
      </c>
      <c r="J89" s="55" t="str">
        <f>IF(J12="","",J12)</f>
        <v>Vyplň údaj</v>
      </c>
      <c r="K89" s="32"/>
      <c r="L89" s="4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</row>
    <row r="90" spans="1:31" s="2" customFormat="1" ht="6.95" customHeight="1">
      <c r="A90" s="32"/>
      <c r="B90" s="33"/>
      <c r="C90" s="32"/>
      <c r="D90" s="32"/>
      <c r="E90" s="32"/>
      <c r="F90" s="32"/>
      <c r="G90" s="32"/>
      <c r="H90" s="32"/>
      <c r="I90" s="32"/>
      <c r="J90" s="32"/>
      <c r="K90" s="32"/>
      <c r="L90" s="42"/>
      <c r="S90" s="3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</row>
    <row r="91" spans="1:31" s="2" customFormat="1" ht="15.2" customHeight="1">
      <c r="A91" s="32"/>
      <c r="B91" s="33"/>
      <c r="C91" s="27" t="s">
        <v>22</v>
      </c>
      <c r="D91" s="32"/>
      <c r="E91" s="32"/>
      <c r="F91" s="25" t="str">
        <f>E15</f>
        <v xml:space="preserve"> </v>
      </c>
      <c r="G91" s="32"/>
      <c r="H91" s="32"/>
      <c r="I91" s="27" t="s">
        <v>27</v>
      </c>
      <c r="J91" s="30" t="str">
        <f>E21</f>
        <v xml:space="preserve"> </v>
      </c>
      <c r="K91" s="32"/>
      <c r="L91" s="42"/>
      <c r="S91" s="32"/>
      <c r="T91" s="32"/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</row>
    <row r="92" spans="1:31" s="2" customFormat="1" ht="15.2" customHeight="1">
      <c r="A92" s="32"/>
      <c r="B92" s="33"/>
      <c r="C92" s="27" t="s">
        <v>25</v>
      </c>
      <c r="D92" s="32"/>
      <c r="E92" s="32"/>
      <c r="F92" s="25" t="str">
        <f>IF(E18="","",E18)</f>
        <v>Vyplň údaj</v>
      </c>
      <c r="G92" s="32"/>
      <c r="H92" s="32"/>
      <c r="I92" s="27" t="s">
        <v>29</v>
      </c>
      <c r="J92" s="30" t="str">
        <f>E24</f>
        <v xml:space="preserve"> </v>
      </c>
      <c r="K92" s="32"/>
      <c r="L92" s="4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</row>
    <row r="93" spans="1:31" s="2" customFormat="1" ht="10.35" customHeight="1">
      <c r="A93" s="32"/>
      <c r="B93" s="33"/>
      <c r="C93" s="32"/>
      <c r="D93" s="32"/>
      <c r="E93" s="32"/>
      <c r="F93" s="32"/>
      <c r="G93" s="32"/>
      <c r="H93" s="32"/>
      <c r="I93" s="32"/>
      <c r="J93" s="32"/>
      <c r="K93" s="32"/>
      <c r="L93" s="4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</row>
    <row r="94" spans="1:31" s="2" customFormat="1" ht="29.25" customHeight="1">
      <c r="A94" s="32"/>
      <c r="B94" s="33"/>
      <c r="C94" s="109" t="s">
        <v>92</v>
      </c>
      <c r="D94" s="101"/>
      <c r="E94" s="101"/>
      <c r="F94" s="101"/>
      <c r="G94" s="101"/>
      <c r="H94" s="101"/>
      <c r="I94" s="101"/>
      <c r="J94" s="110" t="s">
        <v>93</v>
      </c>
      <c r="K94" s="101"/>
      <c r="L94" s="42"/>
      <c r="S94" s="32"/>
      <c r="T94" s="32"/>
      <c r="U94" s="32"/>
      <c r="V94" s="32"/>
      <c r="W94" s="32"/>
      <c r="X94" s="32"/>
      <c r="Y94" s="32"/>
      <c r="Z94" s="32"/>
      <c r="AA94" s="32"/>
      <c r="AB94" s="32"/>
      <c r="AC94" s="32"/>
      <c r="AD94" s="32"/>
      <c r="AE94" s="32"/>
    </row>
    <row r="95" spans="1:31" s="2" customFormat="1" ht="10.35" customHeight="1">
      <c r="A95" s="32"/>
      <c r="B95" s="33"/>
      <c r="C95" s="32"/>
      <c r="D95" s="32"/>
      <c r="E95" s="32"/>
      <c r="F95" s="32"/>
      <c r="G95" s="32"/>
      <c r="H95" s="32"/>
      <c r="I95" s="32"/>
      <c r="J95" s="32"/>
      <c r="K95" s="32"/>
      <c r="L95" s="42"/>
      <c r="S95" s="32"/>
      <c r="T95" s="32"/>
      <c r="U95" s="32"/>
      <c r="V95" s="32"/>
      <c r="W95" s="32"/>
      <c r="X95" s="32"/>
      <c r="Y95" s="32"/>
      <c r="Z95" s="32"/>
      <c r="AA95" s="32"/>
      <c r="AB95" s="32"/>
      <c r="AC95" s="32"/>
      <c r="AD95" s="32"/>
      <c r="AE95" s="32"/>
    </row>
    <row r="96" spans="1:47" s="2" customFormat="1" ht="22.9" customHeight="1">
      <c r="A96" s="32"/>
      <c r="B96" s="33"/>
      <c r="C96" s="111" t="s">
        <v>94</v>
      </c>
      <c r="D96" s="32"/>
      <c r="E96" s="32"/>
      <c r="F96" s="32"/>
      <c r="G96" s="32"/>
      <c r="H96" s="32"/>
      <c r="I96" s="32"/>
      <c r="J96" s="71">
        <f>J119</f>
        <v>0</v>
      </c>
      <c r="K96" s="32"/>
      <c r="L96" s="42"/>
      <c r="S96" s="32"/>
      <c r="T96" s="32"/>
      <c r="U96" s="32"/>
      <c r="V96" s="32"/>
      <c r="W96" s="32"/>
      <c r="X96" s="32"/>
      <c r="Y96" s="32"/>
      <c r="Z96" s="32"/>
      <c r="AA96" s="32"/>
      <c r="AB96" s="32"/>
      <c r="AC96" s="32"/>
      <c r="AD96" s="32"/>
      <c r="AE96" s="32"/>
      <c r="AU96" s="17" t="s">
        <v>95</v>
      </c>
    </row>
    <row r="97" spans="2:12" s="9" customFormat="1" ht="24.95" customHeight="1">
      <c r="B97" s="112"/>
      <c r="D97" s="113" t="s">
        <v>96</v>
      </c>
      <c r="E97" s="114"/>
      <c r="F97" s="114"/>
      <c r="G97" s="114"/>
      <c r="H97" s="114"/>
      <c r="I97" s="114"/>
      <c r="J97" s="115">
        <f>J120</f>
        <v>0</v>
      </c>
      <c r="L97" s="112"/>
    </row>
    <row r="98" spans="2:12" s="10" customFormat="1" ht="19.9" customHeight="1">
      <c r="B98" s="116"/>
      <c r="D98" s="117" t="s">
        <v>97</v>
      </c>
      <c r="E98" s="118"/>
      <c r="F98" s="118"/>
      <c r="G98" s="118"/>
      <c r="H98" s="118"/>
      <c r="I98" s="118"/>
      <c r="J98" s="119">
        <f>J121</f>
        <v>0</v>
      </c>
      <c r="L98" s="116"/>
    </row>
    <row r="99" spans="2:12" s="10" customFormat="1" ht="19.9" customHeight="1">
      <c r="B99" s="116"/>
      <c r="D99" s="117" t="s">
        <v>98</v>
      </c>
      <c r="E99" s="118"/>
      <c r="F99" s="118"/>
      <c r="G99" s="118"/>
      <c r="H99" s="118"/>
      <c r="I99" s="118"/>
      <c r="J99" s="119">
        <f>J230</f>
        <v>0</v>
      </c>
      <c r="L99" s="116"/>
    </row>
    <row r="100" spans="1:31" s="2" customFormat="1" ht="21.75" customHeight="1">
      <c r="A100" s="32"/>
      <c r="B100" s="33"/>
      <c r="C100" s="32"/>
      <c r="D100" s="32"/>
      <c r="E100" s="32"/>
      <c r="F100" s="32"/>
      <c r="G100" s="32"/>
      <c r="H100" s="32"/>
      <c r="I100" s="32"/>
      <c r="J100" s="32"/>
      <c r="K100" s="32"/>
      <c r="L100" s="4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</row>
    <row r="101" spans="1:31" s="2" customFormat="1" ht="6.95" customHeight="1">
      <c r="A101" s="32"/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42"/>
      <c r="S101" s="32"/>
      <c r="T101" s="32"/>
      <c r="U101" s="32"/>
      <c r="V101" s="32"/>
      <c r="W101" s="32"/>
      <c r="X101" s="32"/>
      <c r="Y101" s="32"/>
      <c r="Z101" s="32"/>
      <c r="AA101" s="32"/>
      <c r="AB101" s="32"/>
      <c r="AC101" s="32"/>
      <c r="AD101" s="32"/>
      <c r="AE101" s="32"/>
    </row>
    <row r="105" spans="1:31" s="2" customFormat="1" ht="6.95" customHeight="1">
      <c r="A105" s="32"/>
      <c r="B105" s="49"/>
      <c r="C105" s="50"/>
      <c r="D105" s="50"/>
      <c r="E105" s="50"/>
      <c r="F105" s="50"/>
      <c r="G105" s="50"/>
      <c r="H105" s="50"/>
      <c r="I105" s="50"/>
      <c r="J105" s="50"/>
      <c r="K105" s="50"/>
      <c r="L105" s="42"/>
      <c r="S105" s="32"/>
      <c r="T105" s="32"/>
      <c r="U105" s="32"/>
      <c r="V105" s="32"/>
      <c r="W105" s="32"/>
      <c r="X105" s="32"/>
      <c r="Y105" s="32"/>
      <c r="Z105" s="32"/>
      <c r="AA105" s="32"/>
      <c r="AB105" s="32"/>
      <c r="AC105" s="32"/>
      <c r="AD105" s="32"/>
      <c r="AE105" s="32"/>
    </row>
    <row r="106" spans="1:31" s="2" customFormat="1" ht="24.95" customHeight="1">
      <c r="A106" s="32"/>
      <c r="B106" s="33"/>
      <c r="C106" s="21" t="s">
        <v>99</v>
      </c>
      <c r="D106" s="32"/>
      <c r="E106" s="32"/>
      <c r="F106" s="32"/>
      <c r="G106" s="32"/>
      <c r="H106" s="32"/>
      <c r="I106" s="32"/>
      <c r="J106" s="32"/>
      <c r="K106" s="32"/>
      <c r="L106" s="42"/>
      <c r="S106" s="32"/>
      <c r="T106" s="32"/>
      <c r="U106" s="32"/>
      <c r="V106" s="32"/>
      <c r="W106" s="32"/>
      <c r="X106" s="32"/>
      <c r="Y106" s="32"/>
      <c r="Z106" s="32"/>
      <c r="AA106" s="32"/>
      <c r="AB106" s="32"/>
      <c r="AC106" s="32"/>
      <c r="AD106" s="32"/>
      <c r="AE106" s="32"/>
    </row>
    <row r="107" spans="1:31" s="2" customFormat="1" ht="6.95" customHeight="1">
      <c r="A107" s="32"/>
      <c r="B107" s="33"/>
      <c r="C107" s="32"/>
      <c r="D107" s="32"/>
      <c r="E107" s="32"/>
      <c r="F107" s="32"/>
      <c r="G107" s="32"/>
      <c r="H107" s="32"/>
      <c r="I107" s="32"/>
      <c r="J107" s="32"/>
      <c r="K107" s="32"/>
      <c r="L107" s="4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</row>
    <row r="108" spans="1:31" s="2" customFormat="1" ht="12" customHeight="1">
      <c r="A108" s="32"/>
      <c r="B108" s="33"/>
      <c r="C108" s="27" t="s">
        <v>16</v>
      </c>
      <c r="D108" s="32"/>
      <c r="E108" s="32"/>
      <c r="F108" s="32"/>
      <c r="G108" s="32"/>
      <c r="H108" s="32"/>
      <c r="I108" s="32"/>
      <c r="J108" s="32"/>
      <c r="K108" s="32"/>
      <c r="L108" s="4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</row>
    <row r="109" spans="1:31" s="2" customFormat="1" ht="16.5" customHeight="1">
      <c r="A109" s="32"/>
      <c r="B109" s="33"/>
      <c r="C109" s="32"/>
      <c r="D109" s="32"/>
      <c r="E109" s="240" t="str">
        <f>E7</f>
        <v>Výměna kolejnic v obvodu ST Jihlava</v>
      </c>
      <c r="F109" s="241"/>
      <c r="G109" s="241"/>
      <c r="H109" s="241"/>
      <c r="I109" s="32"/>
      <c r="J109" s="32"/>
      <c r="K109" s="32"/>
      <c r="L109" s="42"/>
      <c r="S109" s="32"/>
      <c r="T109" s="32"/>
      <c r="U109" s="32"/>
      <c r="V109" s="32"/>
      <c r="W109" s="32"/>
      <c r="X109" s="32"/>
      <c r="Y109" s="32"/>
      <c r="Z109" s="32"/>
      <c r="AA109" s="32"/>
      <c r="AB109" s="32"/>
      <c r="AC109" s="32"/>
      <c r="AD109" s="32"/>
      <c r="AE109" s="32"/>
    </row>
    <row r="110" spans="1:31" s="2" customFormat="1" ht="12" customHeight="1">
      <c r="A110" s="32"/>
      <c r="B110" s="33"/>
      <c r="C110" s="27" t="s">
        <v>89</v>
      </c>
      <c r="D110" s="32"/>
      <c r="E110" s="32"/>
      <c r="F110" s="32"/>
      <c r="G110" s="32"/>
      <c r="H110" s="32"/>
      <c r="I110" s="32"/>
      <c r="J110" s="32"/>
      <c r="K110" s="32"/>
      <c r="L110" s="42"/>
      <c r="S110" s="32"/>
      <c r="T110" s="32"/>
      <c r="U110" s="32"/>
      <c r="V110" s="32"/>
      <c r="W110" s="32"/>
      <c r="X110" s="32"/>
      <c r="Y110" s="32"/>
      <c r="Z110" s="32"/>
      <c r="AA110" s="32"/>
      <c r="AB110" s="32"/>
      <c r="AC110" s="32"/>
      <c r="AD110" s="32"/>
      <c r="AE110" s="32"/>
    </row>
    <row r="111" spans="1:31" s="2" customFormat="1" ht="16.5" customHeight="1">
      <c r="A111" s="32"/>
      <c r="B111" s="33"/>
      <c r="C111" s="32"/>
      <c r="D111" s="32"/>
      <c r="E111" s="220" t="str">
        <f>E9</f>
        <v>SO 01 - Bransouze - Luka nad Jihlavou</v>
      </c>
      <c r="F111" s="242"/>
      <c r="G111" s="242"/>
      <c r="H111" s="242"/>
      <c r="I111" s="32"/>
      <c r="J111" s="32"/>
      <c r="K111" s="32"/>
      <c r="L111" s="42"/>
      <c r="S111" s="32"/>
      <c r="T111" s="32"/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</row>
    <row r="112" spans="1:31" s="2" customFormat="1" ht="6.95" customHeight="1">
      <c r="A112" s="32"/>
      <c r="B112" s="33"/>
      <c r="C112" s="32"/>
      <c r="D112" s="32"/>
      <c r="E112" s="32"/>
      <c r="F112" s="32"/>
      <c r="G112" s="32"/>
      <c r="H112" s="32"/>
      <c r="I112" s="32"/>
      <c r="J112" s="32"/>
      <c r="K112" s="32"/>
      <c r="L112" s="4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</row>
    <row r="113" spans="1:31" s="2" customFormat="1" ht="12" customHeight="1">
      <c r="A113" s="32"/>
      <c r="B113" s="33"/>
      <c r="C113" s="27" t="s">
        <v>19</v>
      </c>
      <c r="D113" s="32"/>
      <c r="E113" s="32"/>
      <c r="F113" s="25" t="str">
        <f>F12</f>
        <v xml:space="preserve"> </v>
      </c>
      <c r="G113" s="32"/>
      <c r="H113" s="32"/>
      <c r="I113" s="27" t="s">
        <v>21</v>
      </c>
      <c r="J113" s="55" t="str">
        <f>IF(J12="","",J12)</f>
        <v>Vyplň údaj</v>
      </c>
      <c r="K113" s="32"/>
      <c r="L113" s="4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</row>
    <row r="114" spans="1:31" s="2" customFormat="1" ht="6.95" customHeight="1">
      <c r="A114" s="32"/>
      <c r="B114" s="33"/>
      <c r="C114" s="32"/>
      <c r="D114" s="32"/>
      <c r="E114" s="32"/>
      <c r="F114" s="32"/>
      <c r="G114" s="32"/>
      <c r="H114" s="32"/>
      <c r="I114" s="32"/>
      <c r="J114" s="32"/>
      <c r="K114" s="32"/>
      <c r="L114" s="42"/>
      <c r="S114" s="32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</row>
    <row r="115" spans="1:31" s="2" customFormat="1" ht="15.2" customHeight="1">
      <c r="A115" s="32"/>
      <c r="B115" s="33"/>
      <c r="C115" s="27" t="s">
        <v>22</v>
      </c>
      <c r="D115" s="32"/>
      <c r="E115" s="32"/>
      <c r="F115" s="25" t="str">
        <f>E15</f>
        <v xml:space="preserve"> </v>
      </c>
      <c r="G115" s="32"/>
      <c r="H115" s="32"/>
      <c r="I115" s="27" t="s">
        <v>27</v>
      </c>
      <c r="J115" s="30" t="str">
        <f>E21</f>
        <v xml:space="preserve"> </v>
      </c>
      <c r="K115" s="32"/>
      <c r="L115" s="42"/>
      <c r="S115" s="32"/>
      <c r="T115" s="32"/>
      <c r="U115" s="32"/>
      <c r="V115" s="32"/>
      <c r="W115" s="32"/>
      <c r="X115" s="32"/>
      <c r="Y115" s="32"/>
      <c r="Z115" s="32"/>
      <c r="AA115" s="32"/>
      <c r="AB115" s="32"/>
      <c r="AC115" s="32"/>
      <c r="AD115" s="32"/>
      <c r="AE115" s="32"/>
    </row>
    <row r="116" spans="1:31" s="2" customFormat="1" ht="15.2" customHeight="1">
      <c r="A116" s="32"/>
      <c r="B116" s="33"/>
      <c r="C116" s="27" t="s">
        <v>25</v>
      </c>
      <c r="D116" s="32"/>
      <c r="E116" s="32"/>
      <c r="F116" s="25" t="str">
        <f>IF(E18="","",E18)</f>
        <v>Vyplň údaj</v>
      </c>
      <c r="G116" s="32"/>
      <c r="H116" s="32"/>
      <c r="I116" s="27" t="s">
        <v>29</v>
      </c>
      <c r="J116" s="30" t="str">
        <f>E24</f>
        <v xml:space="preserve"> </v>
      </c>
      <c r="K116" s="32"/>
      <c r="L116" s="42"/>
      <c r="S116" s="32"/>
      <c r="T116" s="32"/>
      <c r="U116" s="32"/>
      <c r="V116" s="32"/>
      <c r="W116" s="32"/>
      <c r="X116" s="32"/>
      <c r="Y116" s="32"/>
      <c r="Z116" s="32"/>
      <c r="AA116" s="32"/>
      <c r="AB116" s="32"/>
      <c r="AC116" s="32"/>
      <c r="AD116" s="32"/>
      <c r="AE116" s="32"/>
    </row>
    <row r="117" spans="1:31" s="2" customFormat="1" ht="10.35" customHeight="1">
      <c r="A117" s="32"/>
      <c r="B117" s="33"/>
      <c r="C117" s="32"/>
      <c r="D117" s="32"/>
      <c r="E117" s="32"/>
      <c r="F117" s="32"/>
      <c r="G117" s="32"/>
      <c r="H117" s="32"/>
      <c r="I117" s="32"/>
      <c r="J117" s="32"/>
      <c r="K117" s="32"/>
      <c r="L117" s="4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</row>
    <row r="118" spans="1:31" s="11" customFormat="1" ht="29.25" customHeight="1">
      <c r="A118" s="120"/>
      <c r="B118" s="121"/>
      <c r="C118" s="122" t="s">
        <v>100</v>
      </c>
      <c r="D118" s="123" t="s">
        <v>56</v>
      </c>
      <c r="E118" s="123" t="s">
        <v>52</v>
      </c>
      <c r="F118" s="123" t="s">
        <v>53</v>
      </c>
      <c r="G118" s="123" t="s">
        <v>101</v>
      </c>
      <c r="H118" s="123" t="s">
        <v>102</v>
      </c>
      <c r="I118" s="123" t="s">
        <v>103</v>
      </c>
      <c r="J118" s="124" t="s">
        <v>93</v>
      </c>
      <c r="K118" s="125" t="s">
        <v>104</v>
      </c>
      <c r="L118" s="126"/>
      <c r="M118" s="62" t="s">
        <v>1</v>
      </c>
      <c r="N118" s="63" t="s">
        <v>35</v>
      </c>
      <c r="O118" s="63" t="s">
        <v>105</v>
      </c>
      <c r="P118" s="63" t="s">
        <v>106</v>
      </c>
      <c r="Q118" s="63" t="s">
        <v>107</v>
      </c>
      <c r="R118" s="63" t="s">
        <v>108</v>
      </c>
      <c r="S118" s="63" t="s">
        <v>109</v>
      </c>
      <c r="T118" s="64" t="s">
        <v>110</v>
      </c>
      <c r="U118" s="120"/>
      <c r="V118" s="120"/>
      <c r="W118" s="120"/>
      <c r="X118" s="120"/>
      <c r="Y118" s="120"/>
      <c r="Z118" s="120"/>
      <c r="AA118" s="120"/>
      <c r="AB118" s="120"/>
      <c r="AC118" s="120"/>
      <c r="AD118" s="120"/>
      <c r="AE118" s="120"/>
    </row>
    <row r="119" spans="1:63" s="2" customFormat="1" ht="22.9" customHeight="1">
      <c r="A119" s="32"/>
      <c r="B119" s="33"/>
      <c r="C119" s="69" t="s">
        <v>111</v>
      </c>
      <c r="D119" s="32"/>
      <c r="E119" s="32"/>
      <c r="F119" s="32"/>
      <c r="G119" s="32"/>
      <c r="H119" s="32"/>
      <c r="I119" s="32"/>
      <c r="J119" s="127">
        <f>BK119</f>
        <v>0</v>
      </c>
      <c r="K119" s="32"/>
      <c r="L119" s="33"/>
      <c r="M119" s="65"/>
      <c r="N119" s="56"/>
      <c r="O119" s="66"/>
      <c r="P119" s="128">
        <f>P120</f>
        <v>0</v>
      </c>
      <c r="Q119" s="66"/>
      <c r="R119" s="128">
        <f>R120</f>
        <v>0</v>
      </c>
      <c r="S119" s="66"/>
      <c r="T119" s="129">
        <f>T120</f>
        <v>0</v>
      </c>
      <c r="U119" s="32"/>
      <c r="V119" s="32"/>
      <c r="W119" s="32"/>
      <c r="X119" s="32"/>
      <c r="Y119" s="32"/>
      <c r="Z119" s="32"/>
      <c r="AA119" s="32"/>
      <c r="AB119" s="32"/>
      <c r="AC119" s="32"/>
      <c r="AD119" s="32"/>
      <c r="AE119" s="32"/>
      <c r="AT119" s="17" t="s">
        <v>70</v>
      </c>
      <c r="AU119" s="17" t="s">
        <v>95</v>
      </c>
      <c r="BK119" s="130">
        <f>BK120</f>
        <v>0</v>
      </c>
    </row>
    <row r="120" spans="2:63" s="12" customFormat="1" ht="25.9" customHeight="1">
      <c r="B120" s="131"/>
      <c r="D120" s="132" t="s">
        <v>70</v>
      </c>
      <c r="E120" s="133" t="s">
        <v>112</v>
      </c>
      <c r="F120" s="133" t="s">
        <v>113</v>
      </c>
      <c r="I120" s="134"/>
      <c r="J120" s="135">
        <f>BK120</f>
        <v>0</v>
      </c>
      <c r="L120" s="131"/>
      <c r="M120" s="136"/>
      <c r="N120" s="137"/>
      <c r="O120" s="137"/>
      <c r="P120" s="138">
        <f>P121+P230</f>
        <v>0</v>
      </c>
      <c r="Q120" s="137"/>
      <c r="R120" s="138">
        <f>R121+R230</f>
        <v>0</v>
      </c>
      <c r="S120" s="137"/>
      <c r="T120" s="139">
        <f>T121+T230</f>
        <v>0</v>
      </c>
      <c r="AR120" s="132" t="s">
        <v>79</v>
      </c>
      <c r="AT120" s="140" t="s">
        <v>70</v>
      </c>
      <c r="AU120" s="140" t="s">
        <v>71</v>
      </c>
      <c r="AY120" s="132" t="s">
        <v>114</v>
      </c>
      <c r="BK120" s="141">
        <f>BK121+BK230</f>
        <v>0</v>
      </c>
    </row>
    <row r="121" spans="2:63" s="12" customFormat="1" ht="22.9" customHeight="1">
      <c r="B121" s="131"/>
      <c r="D121" s="132" t="s">
        <v>70</v>
      </c>
      <c r="E121" s="142" t="s">
        <v>115</v>
      </c>
      <c r="F121" s="142" t="s">
        <v>116</v>
      </c>
      <c r="I121" s="134"/>
      <c r="J121" s="143">
        <f>BK121</f>
        <v>0</v>
      </c>
      <c r="L121" s="131"/>
      <c r="M121" s="136"/>
      <c r="N121" s="137"/>
      <c r="O121" s="137"/>
      <c r="P121" s="138">
        <f>SUM(P122:P229)</f>
        <v>0</v>
      </c>
      <c r="Q121" s="137"/>
      <c r="R121" s="138">
        <f>SUM(R122:R229)</f>
        <v>0</v>
      </c>
      <c r="S121" s="137"/>
      <c r="T121" s="139">
        <f>SUM(T122:T229)</f>
        <v>0</v>
      </c>
      <c r="AR121" s="132" t="s">
        <v>79</v>
      </c>
      <c r="AT121" s="140" t="s">
        <v>70</v>
      </c>
      <c r="AU121" s="140" t="s">
        <v>79</v>
      </c>
      <c r="AY121" s="132" t="s">
        <v>114</v>
      </c>
      <c r="BK121" s="141">
        <f>SUM(BK122:BK229)</f>
        <v>0</v>
      </c>
    </row>
    <row r="122" spans="1:65" s="2" customFormat="1" ht="24.2" customHeight="1">
      <c r="A122" s="32"/>
      <c r="B122" s="144"/>
      <c r="C122" s="145" t="s">
        <v>79</v>
      </c>
      <c r="D122" s="145" t="s">
        <v>117</v>
      </c>
      <c r="E122" s="146" t="s">
        <v>338</v>
      </c>
      <c r="F122" s="147" t="s">
        <v>339</v>
      </c>
      <c r="G122" s="148" t="s">
        <v>120</v>
      </c>
      <c r="H122" s="149">
        <v>14</v>
      </c>
      <c r="I122" s="150"/>
      <c r="J122" s="151">
        <f>ROUND(I122*H122,2)</f>
        <v>0</v>
      </c>
      <c r="K122" s="152"/>
      <c r="L122" s="33"/>
      <c r="M122" s="153" t="s">
        <v>1</v>
      </c>
      <c r="N122" s="154" t="s">
        <v>36</v>
      </c>
      <c r="O122" s="58"/>
      <c r="P122" s="155">
        <f>O122*H122</f>
        <v>0</v>
      </c>
      <c r="Q122" s="155">
        <v>0</v>
      </c>
      <c r="R122" s="155">
        <f>Q122*H122</f>
        <v>0</v>
      </c>
      <c r="S122" s="155">
        <v>0</v>
      </c>
      <c r="T122" s="156">
        <f>S122*H122</f>
        <v>0</v>
      </c>
      <c r="U122" s="32"/>
      <c r="V122" s="32"/>
      <c r="W122" s="32"/>
      <c r="X122" s="32"/>
      <c r="Y122" s="32"/>
      <c r="Z122" s="32"/>
      <c r="AA122" s="32"/>
      <c r="AB122" s="32"/>
      <c r="AC122" s="32"/>
      <c r="AD122" s="32"/>
      <c r="AE122" s="32"/>
      <c r="AR122" s="157" t="s">
        <v>121</v>
      </c>
      <c r="AT122" s="157" t="s">
        <v>117</v>
      </c>
      <c r="AU122" s="157" t="s">
        <v>81</v>
      </c>
      <c r="AY122" s="17" t="s">
        <v>114</v>
      </c>
      <c r="BE122" s="158">
        <f>IF(N122="základní",J122,0)</f>
        <v>0</v>
      </c>
      <c r="BF122" s="158">
        <f>IF(N122="snížená",J122,0)</f>
        <v>0</v>
      </c>
      <c r="BG122" s="158">
        <f>IF(N122="zákl. přenesená",J122,0)</f>
        <v>0</v>
      </c>
      <c r="BH122" s="158">
        <f>IF(N122="sníž. přenesená",J122,0)</f>
        <v>0</v>
      </c>
      <c r="BI122" s="158">
        <f>IF(N122="nulová",J122,0)</f>
        <v>0</v>
      </c>
      <c r="BJ122" s="17" t="s">
        <v>79</v>
      </c>
      <c r="BK122" s="158">
        <f>ROUND(I122*H122,2)</f>
        <v>0</v>
      </c>
      <c r="BL122" s="17" t="s">
        <v>121</v>
      </c>
      <c r="BM122" s="157" t="s">
        <v>340</v>
      </c>
    </row>
    <row r="123" spans="1:47" s="2" customFormat="1" ht="11.25">
      <c r="A123" s="32"/>
      <c r="B123" s="33"/>
      <c r="C123" s="32"/>
      <c r="D123" s="159" t="s">
        <v>122</v>
      </c>
      <c r="E123" s="32"/>
      <c r="F123" s="160" t="s">
        <v>339</v>
      </c>
      <c r="G123" s="32"/>
      <c r="H123" s="32"/>
      <c r="I123" s="161"/>
      <c r="J123" s="32"/>
      <c r="K123" s="32"/>
      <c r="L123" s="33"/>
      <c r="M123" s="162"/>
      <c r="N123" s="163"/>
      <c r="O123" s="58"/>
      <c r="P123" s="58"/>
      <c r="Q123" s="58"/>
      <c r="R123" s="58"/>
      <c r="S123" s="58"/>
      <c r="T123" s="59"/>
      <c r="U123" s="32"/>
      <c r="V123" s="32"/>
      <c r="W123" s="32"/>
      <c r="X123" s="32"/>
      <c r="Y123" s="32"/>
      <c r="Z123" s="32"/>
      <c r="AA123" s="32"/>
      <c r="AB123" s="32"/>
      <c r="AC123" s="32"/>
      <c r="AD123" s="32"/>
      <c r="AE123" s="32"/>
      <c r="AT123" s="17" t="s">
        <v>122</v>
      </c>
      <c r="AU123" s="17" t="s">
        <v>81</v>
      </c>
    </row>
    <row r="124" spans="2:51" s="13" customFormat="1" ht="11.25">
      <c r="B124" s="164"/>
      <c r="D124" s="159" t="s">
        <v>123</v>
      </c>
      <c r="E124" s="165" t="s">
        <v>1</v>
      </c>
      <c r="F124" s="166" t="s">
        <v>341</v>
      </c>
      <c r="H124" s="165" t="s">
        <v>1</v>
      </c>
      <c r="I124" s="167"/>
      <c r="L124" s="164"/>
      <c r="M124" s="168"/>
      <c r="N124" s="169"/>
      <c r="O124" s="169"/>
      <c r="P124" s="169"/>
      <c r="Q124" s="169"/>
      <c r="R124" s="169"/>
      <c r="S124" s="169"/>
      <c r="T124" s="170"/>
      <c r="AT124" s="165" t="s">
        <v>123</v>
      </c>
      <c r="AU124" s="165" t="s">
        <v>81</v>
      </c>
      <c r="AV124" s="13" t="s">
        <v>79</v>
      </c>
      <c r="AW124" s="13" t="s">
        <v>28</v>
      </c>
      <c r="AX124" s="13" t="s">
        <v>71</v>
      </c>
      <c r="AY124" s="165" t="s">
        <v>114</v>
      </c>
    </row>
    <row r="125" spans="2:51" s="14" customFormat="1" ht="11.25">
      <c r="B125" s="171"/>
      <c r="D125" s="159" t="s">
        <v>123</v>
      </c>
      <c r="E125" s="172" t="s">
        <v>1</v>
      </c>
      <c r="F125" s="173" t="s">
        <v>342</v>
      </c>
      <c r="H125" s="174">
        <v>7</v>
      </c>
      <c r="I125" s="175"/>
      <c r="L125" s="171"/>
      <c r="M125" s="176"/>
      <c r="N125" s="177"/>
      <c r="O125" s="177"/>
      <c r="P125" s="177"/>
      <c r="Q125" s="177"/>
      <c r="R125" s="177"/>
      <c r="S125" s="177"/>
      <c r="T125" s="178"/>
      <c r="AT125" s="172" t="s">
        <v>123</v>
      </c>
      <c r="AU125" s="172" t="s">
        <v>81</v>
      </c>
      <c r="AV125" s="14" t="s">
        <v>81</v>
      </c>
      <c r="AW125" s="14" t="s">
        <v>28</v>
      </c>
      <c r="AX125" s="14" t="s">
        <v>71</v>
      </c>
      <c r="AY125" s="172" t="s">
        <v>114</v>
      </c>
    </row>
    <row r="126" spans="2:51" s="14" customFormat="1" ht="11.25">
      <c r="B126" s="171"/>
      <c r="D126" s="159" t="s">
        <v>123</v>
      </c>
      <c r="E126" s="172" t="s">
        <v>1</v>
      </c>
      <c r="F126" s="173" t="s">
        <v>343</v>
      </c>
      <c r="H126" s="174">
        <v>7</v>
      </c>
      <c r="I126" s="175"/>
      <c r="L126" s="171"/>
      <c r="M126" s="176"/>
      <c r="N126" s="177"/>
      <c r="O126" s="177"/>
      <c r="P126" s="177"/>
      <c r="Q126" s="177"/>
      <c r="R126" s="177"/>
      <c r="S126" s="177"/>
      <c r="T126" s="178"/>
      <c r="AT126" s="172" t="s">
        <v>123</v>
      </c>
      <c r="AU126" s="172" t="s">
        <v>81</v>
      </c>
      <c r="AV126" s="14" t="s">
        <v>81</v>
      </c>
      <c r="AW126" s="14" t="s">
        <v>28</v>
      </c>
      <c r="AX126" s="14" t="s">
        <v>71</v>
      </c>
      <c r="AY126" s="172" t="s">
        <v>114</v>
      </c>
    </row>
    <row r="127" spans="2:51" s="15" customFormat="1" ht="11.25">
      <c r="B127" s="179"/>
      <c r="D127" s="159" t="s">
        <v>123</v>
      </c>
      <c r="E127" s="180" t="s">
        <v>1</v>
      </c>
      <c r="F127" s="181" t="s">
        <v>130</v>
      </c>
      <c r="H127" s="182">
        <v>14</v>
      </c>
      <c r="I127" s="183"/>
      <c r="L127" s="179"/>
      <c r="M127" s="184"/>
      <c r="N127" s="185"/>
      <c r="O127" s="185"/>
      <c r="P127" s="185"/>
      <c r="Q127" s="185"/>
      <c r="R127" s="185"/>
      <c r="S127" s="185"/>
      <c r="T127" s="186"/>
      <c r="AT127" s="180" t="s">
        <v>123</v>
      </c>
      <c r="AU127" s="180" t="s">
        <v>81</v>
      </c>
      <c r="AV127" s="15" t="s">
        <v>121</v>
      </c>
      <c r="AW127" s="15" t="s">
        <v>28</v>
      </c>
      <c r="AX127" s="15" t="s">
        <v>79</v>
      </c>
      <c r="AY127" s="180" t="s">
        <v>114</v>
      </c>
    </row>
    <row r="128" spans="1:65" s="2" customFormat="1" ht="24.2" customHeight="1">
      <c r="A128" s="32"/>
      <c r="B128" s="144"/>
      <c r="C128" s="145" t="s">
        <v>81</v>
      </c>
      <c r="D128" s="145" t="s">
        <v>117</v>
      </c>
      <c r="E128" s="146" t="s">
        <v>118</v>
      </c>
      <c r="F128" s="147" t="s">
        <v>119</v>
      </c>
      <c r="G128" s="148" t="s">
        <v>120</v>
      </c>
      <c r="H128" s="149">
        <v>775</v>
      </c>
      <c r="I128" s="150"/>
      <c r="J128" s="151">
        <f>ROUND(I128*H128,2)</f>
        <v>0</v>
      </c>
      <c r="K128" s="152"/>
      <c r="L128" s="33"/>
      <c r="M128" s="153" t="s">
        <v>1</v>
      </c>
      <c r="N128" s="154" t="s">
        <v>36</v>
      </c>
      <c r="O128" s="58"/>
      <c r="P128" s="155">
        <f>O128*H128</f>
        <v>0</v>
      </c>
      <c r="Q128" s="155">
        <v>0</v>
      </c>
      <c r="R128" s="155">
        <f>Q128*H128</f>
        <v>0</v>
      </c>
      <c r="S128" s="155">
        <v>0</v>
      </c>
      <c r="T128" s="156">
        <f>S128*H128</f>
        <v>0</v>
      </c>
      <c r="U128" s="32"/>
      <c r="V128" s="32"/>
      <c r="W128" s="32"/>
      <c r="X128" s="32"/>
      <c r="Y128" s="32"/>
      <c r="Z128" s="32"/>
      <c r="AA128" s="32"/>
      <c r="AB128" s="32"/>
      <c r="AC128" s="32"/>
      <c r="AD128" s="32"/>
      <c r="AE128" s="32"/>
      <c r="AR128" s="157" t="s">
        <v>121</v>
      </c>
      <c r="AT128" s="157" t="s">
        <v>117</v>
      </c>
      <c r="AU128" s="157" t="s">
        <v>81</v>
      </c>
      <c r="AY128" s="17" t="s">
        <v>114</v>
      </c>
      <c r="BE128" s="158">
        <f>IF(N128="základní",J128,0)</f>
        <v>0</v>
      </c>
      <c r="BF128" s="158">
        <f>IF(N128="snížená",J128,0)</f>
        <v>0</v>
      </c>
      <c r="BG128" s="158">
        <f>IF(N128="zákl. přenesená",J128,0)</f>
        <v>0</v>
      </c>
      <c r="BH128" s="158">
        <f>IF(N128="sníž. přenesená",J128,0)</f>
        <v>0</v>
      </c>
      <c r="BI128" s="158">
        <f>IF(N128="nulová",J128,0)</f>
        <v>0</v>
      </c>
      <c r="BJ128" s="17" t="s">
        <v>79</v>
      </c>
      <c r="BK128" s="158">
        <f>ROUND(I128*H128,2)</f>
        <v>0</v>
      </c>
      <c r="BL128" s="17" t="s">
        <v>121</v>
      </c>
      <c r="BM128" s="157" t="s">
        <v>344</v>
      </c>
    </row>
    <row r="129" spans="1:47" s="2" customFormat="1" ht="19.5">
      <c r="A129" s="32"/>
      <c r="B129" s="33"/>
      <c r="C129" s="32"/>
      <c r="D129" s="159" t="s">
        <v>122</v>
      </c>
      <c r="E129" s="32"/>
      <c r="F129" s="160" t="s">
        <v>119</v>
      </c>
      <c r="G129" s="32"/>
      <c r="H129" s="32"/>
      <c r="I129" s="161"/>
      <c r="J129" s="32"/>
      <c r="K129" s="32"/>
      <c r="L129" s="33"/>
      <c r="M129" s="162"/>
      <c r="N129" s="163"/>
      <c r="O129" s="58"/>
      <c r="P129" s="58"/>
      <c r="Q129" s="58"/>
      <c r="R129" s="58"/>
      <c r="S129" s="58"/>
      <c r="T129" s="59"/>
      <c r="U129" s="32"/>
      <c r="V129" s="32"/>
      <c r="W129" s="32"/>
      <c r="X129" s="32"/>
      <c r="Y129" s="32"/>
      <c r="Z129" s="32"/>
      <c r="AA129" s="32"/>
      <c r="AB129" s="32"/>
      <c r="AC129" s="32"/>
      <c r="AD129" s="32"/>
      <c r="AE129" s="32"/>
      <c r="AT129" s="17" t="s">
        <v>122</v>
      </c>
      <c r="AU129" s="17" t="s">
        <v>81</v>
      </c>
    </row>
    <row r="130" spans="2:51" s="13" customFormat="1" ht="11.25">
      <c r="B130" s="164"/>
      <c r="D130" s="159" t="s">
        <v>123</v>
      </c>
      <c r="E130" s="165" t="s">
        <v>1</v>
      </c>
      <c r="F130" s="166" t="s">
        <v>124</v>
      </c>
      <c r="H130" s="165" t="s">
        <v>1</v>
      </c>
      <c r="I130" s="167"/>
      <c r="L130" s="164"/>
      <c r="M130" s="168"/>
      <c r="N130" s="169"/>
      <c r="O130" s="169"/>
      <c r="P130" s="169"/>
      <c r="Q130" s="169"/>
      <c r="R130" s="169"/>
      <c r="S130" s="169"/>
      <c r="T130" s="170"/>
      <c r="AT130" s="165" t="s">
        <v>123</v>
      </c>
      <c r="AU130" s="165" t="s">
        <v>81</v>
      </c>
      <c r="AV130" s="13" t="s">
        <v>79</v>
      </c>
      <c r="AW130" s="13" t="s">
        <v>28</v>
      </c>
      <c r="AX130" s="13" t="s">
        <v>71</v>
      </c>
      <c r="AY130" s="165" t="s">
        <v>114</v>
      </c>
    </row>
    <row r="131" spans="2:51" s="14" customFormat="1" ht="11.25">
      <c r="B131" s="171"/>
      <c r="D131" s="159" t="s">
        <v>123</v>
      </c>
      <c r="E131" s="172" t="s">
        <v>1</v>
      </c>
      <c r="F131" s="173" t="s">
        <v>345</v>
      </c>
      <c r="H131" s="174">
        <v>350</v>
      </c>
      <c r="I131" s="175"/>
      <c r="L131" s="171"/>
      <c r="M131" s="176"/>
      <c r="N131" s="177"/>
      <c r="O131" s="177"/>
      <c r="P131" s="177"/>
      <c r="Q131" s="177"/>
      <c r="R131" s="177"/>
      <c r="S131" s="177"/>
      <c r="T131" s="178"/>
      <c r="AT131" s="172" t="s">
        <v>123</v>
      </c>
      <c r="AU131" s="172" t="s">
        <v>81</v>
      </c>
      <c r="AV131" s="14" t="s">
        <v>81</v>
      </c>
      <c r="AW131" s="14" t="s">
        <v>28</v>
      </c>
      <c r="AX131" s="14" t="s">
        <v>71</v>
      </c>
      <c r="AY131" s="172" t="s">
        <v>114</v>
      </c>
    </row>
    <row r="132" spans="2:51" s="14" customFormat="1" ht="11.25">
      <c r="B132" s="171"/>
      <c r="D132" s="159" t="s">
        <v>123</v>
      </c>
      <c r="E132" s="172" t="s">
        <v>1</v>
      </c>
      <c r="F132" s="173" t="s">
        <v>346</v>
      </c>
      <c r="H132" s="174">
        <v>425</v>
      </c>
      <c r="I132" s="175"/>
      <c r="L132" s="171"/>
      <c r="M132" s="176"/>
      <c r="N132" s="177"/>
      <c r="O132" s="177"/>
      <c r="P132" s="177"/>
      <c r="Q132" s="177"/>
      <c r="R132" s="177"/>
      <c r="S132" s="177"/>
      <c r="T132" s="178"/>
      <c r="AT132" s="172" t="s">
        <v>123</v>
      </c>
      <c r="AU132" s="172" t="s">
        <v>81</v>
      </c>
      <c r="AV132" s="14" t="s">
        <v>81</v>
      </c>
      <c r="AW132" s="14" t="s">
        <v>28</v>
      </c>
      <c r="AX132" s="14" t="s">
        <v>71</v>
      </c>
      <c r="AY132" s="172" t="s">
        <v>114</v>
      </c>
    </row>
    <row r="133" spans="2:51" s="15" customFormat="1" ht="11.25">
      <c r="B133" s="179"/>
      <c r="D133" s="159" t="s">
        <v>123</v>
      </c>
      <c r="E133" s="180" t="s">
        <v>1</v>
      </c>
      <c r="F133" s="181" t="s">
        <v>130</v>
      </c>
      <c r="H133" s="182">
        <v>775</v>
      </c>
      <c r="I133" s="183"/>
      <c r="L133" s="179"/>
      <c r="M133" s="184"/>
      <c r="N133" s="185"/>
      <c r="O133" s="185"/>
      <c r="P133" s="185"/>
      <c r="Q133" s="185"/>
      <c r="R133" s="185"/>
      <c r="S133" s="185"/>
      <c r="T133" s="186"/>
      <c r="AT133" s="180" t="s">
        <v>123</v>
      </c>
      <c r="AU133" s="180" t="s">
        <v>81</v>
      </c>
      <c r="AV133" s="15" t="s">
        <v>121</v>
      </c>
      <c r="AW133" s="15" t="s">
        <v>28</v>
      </c>
      <c r="AX133" s="15" t="s">
        <v>79</v>
      </c>
      <c r="AY133" s="180" t="s">
        <v>114</v>
      </c>
    </row>
    <row r="134" spans="1:65" s="2" customFormat="1" ht="24.2" customHeight="1">
      <c r="A134" s="32"/>
      <c r="B134" s="144"/>
      <c r="C134" s="145" t="s">
        <v>140</v>
      </c>
      <c r="D134" s="145" t="s">
        <v>117</v>
      </c>
      <c r="E134" s="146" t="s">
        <v>347</v>
      </c>
      <c r="F134" s="147" t="s">
        <v>348</v>
      </c>
      <c r="G134" s="148" t="s">
        <v>120</v>
      </c>
      <c r="H134" s="149">
        <v>775</v>
      </c>
      <c r="I134" s="150"/>
      <c r="J134" s="151">
        <f>ROUND(I134*H134,2)</f>
        <v>0</v>
      </c>
      <c r="K134" s="152"/>
      <c r="L134" s="33"/>
      <c r="M134" s="153" t="s">
        <v>1</v>
      </c>
      <c r="N134" s="154" t="s">
        <v>36</v>
      </c>
      <c r="O134" s="58"/>
      <c r="P134" s="155">
        <f>O134*H134</f>
        <v>0</v>
      </c>
      <c r="Q134" s="155">
        <v>0</v>
      </c>
      <c r="R134" s="155">
        <f>Q134*H134</f>
        <v>0</v>
      </c>
      <c r="S134" s="155">
        <v>0</v>
      </c>
      <c r="T134" s="156">
        <f>S134*H134</f>
        <v>0</v>
      </c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R134" s="157" t="s">
        <v>121</v>
      </c>
      <c r="AT134" s="157" t="s">
        <v>117</v>
      </c>
      <c r="AU134" s="157" t="s">
        <v>81</v>
      </c>
      <c r="AY134" s="17" t="s">
        <v>114</v>
      </c>
      <c r="BE134" s="158">
        <f>IF(N134="základní",J134,0)</f>
        <v>0</v>
      </c>
      <c r="BF134" s="158">
        <f>IF(N134="snížená",J134,0)</f>
        <v>0</v>
      </c>
      <c r="BG134" s="158">
        <f>IF(N134="zákl. přenesená",J134,0)</f>
        <v>0</v>
      </c>
      <c r="BH134" s="158">
        <f>IF(N134="sníž. přenesená",J134,0)</f>
        <v>0</v>
      </c>
      <c r="BI134" s="158">
        <f>IF(N134="nulová",J134,0)</f>
        <v>0</v>
      </c>
      <c r="BJ134" s="17" t="s">
        <v>79</v>
      </c>
      <c r="BK134" s="158">
        <f>ROUND(I134*H134,2)</f>
        <v>0</v>
      </c>
      <c r="BL134" s="17" t="s">
        <v>121</v>
      </c>
      <c r="BM134" s="157" t="s">
        <v>349</v>
      </c>
    </row>
    <row r="135" spans="1:47" s="2" customFormat="1" ht="19.5">
      <c r="A135" s="32"/>
      <c r="B135" s="33"/>
      <c r="C135" s="32"/>
      <c r="D135" s="159" t="s">
        <v>122</v>
      </c>
      <c r="E135" s="32"/>
      <c r="F135" s="160" t="s">
        <v>348</v>
      </c>
      <c r="G135" s="32"/>
      <c r="H135" s="32"/>
      <c r="I135" s="161"/>
      <c r="J135" s="32"/>
      <c r="K135" s="32"/>
      <c r="L135" s="33"/>
      <c r="M135" s="162"/>
      <c r="N135" s="163"/>
      <c r="O135" s="58"/>
      <c r="P135" s="58"/>
      <c r="Q135" s="58"/>
      <c r="R135" s="58"/>
      <c r="S135" s="58"/>
      <c r="T135" s="59"/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T135" s="17" t="s">
        <v>122</v>
      </c>
      <c r="AU135" s="17" t="s">
        <v>81</v>
      </c>
    </row>
    <row r="136" spans="2:51" s="14" customFormat="1" ht="11.25">
      <c r="B136" s="171"/>
      <c r="D136" s="159" t="s">
        <v>123</v>
      </c>
      <c r="E136" s="172" t="s">
        <v>1</v>
      </c>
      <c r="F136" s="173" t="s">
        <v>350</v>
      </c>
      <c r="H136" s="174">
        <v>775</v>
      </c>
      <c r="I136" s="175"/>
      <c r="L136" s="171"/>
      <c r="M136" s="176"/>
      <c r="N136" s="177"/>
      <c r="O136" s="177"/>
      <c r="P136" s="177"/>
      <c r="Q136" s="177"/>
      <c r="R136" s="177"/>
      <c r="S136" s="177"/>
      <c r="T136" s="178"/>
      <c r="AT136" s="172" t="s">
        <v>123</v>
      </c>
      <c r="AU136" s="172" t="s">
        <v>81</v>
      </c>
      <c r="AV136" s="14" t="s">
        <v>81</v>
      </c>
      <c r="AW136" s="14" t="s">
        <v>28</v>
      </c>
      <c r="AX136" s="14" t="s">
        <v>71</v>
      </c>
      <c r="AY136" s="172" t="s">
        <v>114</v>
      </c>
    </row>
    <row r="137" spans="2:51" s="15" customFormat="1" ht="11.25">
      <c r="B137" s="179"/>
      <c r="D137" s="159" t="s">
        <v>123</v>
      </c>
      <c r="E137" s="180" t="s">
        <v>1</v>
      </c>
      <c r="F137" s="181" t="s">
        <v>130</v>
      </c>
      <c r="H137" s="182">
        <v>775</v>
      </c>
      <c r="I137" s="183"/>
      <c r="L137" s="179"/>
      <c r="M137" s="184"/>
      <c r="N137" s="185"/>
      <c r="O137" s="185"/>
      <c r="P137" s="185"/>
      <c r="Q137" s="185"/>
      <c r="R137" s="185"/>
      <c r="S137" s="185"/>
      <c r="T137" s="186"/>
      <c r="AT137" s="180" t="s">
        <v>123</v>
      </c>
      <c r="AU137" s="180" t="s">
        <v>81</v>
      </c>
      <c r="AV137" s="15" t="s">
        <v>121</v>
      </c>
      <c r="AW137" s="15" t="s">
        <v>28</v>
      </c>
      <c r="AX137" s="15" t="s">
        <v>79</v>
      </c>
      <c r="AY137" s="180" t="s">
        <v>114</v>
      </c>
    </row>
    <row r="138" spans="1:65" s="2" customFormat="1" ht="16.5" customHeight="1">
      <c r="A138" s="32"/>
      <c r="B138" s="144"/>
      <c r="C138" s="145" t="s">
        <v>121</v>
      </c>
      <c r="D138" s="145" t="s">
        <v>117</v>
      </c>
      <c r="E138" s="146" t="s">
        <v>131</v>
      </c>
      <c r="F138" s="147" t="s">
        <v>132</v>
      </c>
      <c r="G138" s="148" t="s">
        <v>133</v>
      </c>
      <c r="H138" s="149">
        <v>93</v>
      </c>
      <c r="I138" s="150"/>
      <c r="J138" s="151">
        <f>ROUND(I138*H138,2)</f>
        <v>0</v>
      </c>
      <c r="K138" s="152"/>
      <c r="L138" s="33"/>
      <c r="M138" s="153" t="s">
        <v>1</v>
      </c>
      <c r="N138" s="154" t="s">
        <v>36</v>
      </c>
      <c r="O138" s="58"/>
      <c r="P138" s="155">
        <f>O138*H138</f>
        <v>0</v>
      </c>
      <c r="Q138" s="155">
        <v>0</v>
      </c>
      <c r="R138" s="155">
        <f>Q138*H138</f>
        <v>0</v>
      </c>
      <c r="S138" s="155">
        <v>0</v>
      </c>
      <c r="T138" s="156">
        <f>S138*H138</f>
        <v>0</v>
      </c>
      <c r="U138" s="32"/>
      <c r="V138" s="32"/>
      <c r="W138" s="32"/>
      <c r="X138" s="32"/>
      <c r="Y138" s="32"/>
      <c r="Z138" s="32"/>
      <c r="AA138" s="32"/>
      <c r="AB138" s="32"/>
      <c r="AC138" s="32"/>
      <c r="AD138" s="32"/>
      <c r="AE138" s="32"/>
      <c r="AR138" s="157" t="s">
        <v>121</v>
      </c>
      <c r="AT138" s="157" t="s">
        <v>117</v>
      </c>
      <c r="AU138" s="157" t="s">
        <v>81</v>
      </c>
      <c r="AY138" s="17" t="s">
        <v>114</v>
      </c>
      <c r="BE138" s="158">
        <f>IF(N138="základní",J138,0)</f>
        <v>0</v>
      </c>
      <c r="BF138" s="158">
        <f>IF(N138="snížená",J138,0)</f>
        <v>0</v>
      </c>
      <c r="BG138" s="158">
        <f>IF(N138="zákl. přenesená",J138,0)</f>
        <v>0</v>
      </c>
      <c r="BH138" s="158">
        <f>IF(N138="sníž. přenesená",J138,0)</f>
        <v>0</v>
      </c>
      <c r="BI138" s="158">
        <f>IF(N138="nulová",J138,0)</f>
        <v>0</v>
      </c>
      <c r="BJ138" s="17" t="s">
        <v>79</v>
      </c>
      <c r="BK138" s="158">
        <f>ROUND(I138*H138,2)</f>
        <v>0</v>
      </c>
      <c r="BL138" s="17" t="s">
        <v>121</v>
      </c>
      <c r="BM138" s="157" t="s">
        <v>351</v>
      </c>
    </row>
    <row r="139" spans="1:47" s="2" customFormat="1" ht="11.25">
      <c r="A139" s="32"/>
      <c r="B139" s="33"/>
      <c r="C139" s="32"/>
      <c r="D139" s="159" t="s">
        <v>122</v>
      </c>
      <c r="E139" s="32"/>
      <c r="F139" s="160" t="s">
        <v>132</v>
      </c>
      <c r="G139" s="32"/>
      <c r="H139" s="32"/>
      <c r="I139" s="161"/>
      <c r="J139" s="32"/>
      <c r="K139" s="32"/>
      <c r="L139" s="33"/>
      <c r="M139" s="162"/>
      <c r="N139" s="163"/>
      <c r="O139" s="58"/>
      <c r="P139" s="58"/>
      <c r="Q139" s="58"/>
      <c r="R139" s="58"/>
      <c r="S139" s="58"/>
      <c r="T139" s="59"/>
      <c r="U139" s="32"/>
      <c r="V139" s="32"/>
      <c r="W139" s="32"/>
      <c r="X139" s="32"/>
      <c r="Y139" s="32"/>
      <c r="Z139" s="32"/>
      <c r="AA139" s="32"/>
      <c r="AB139" s="32"/>
      <c r="AC139" s="32"/>
      <c r="AD139" s="32"/>
      <c r="AE139" s="32"/>
      <c r="AT139" s="17" t="s">
        <v>122</v>
      </c>
      <c r="AU139" s="17" t="s">
        <v>81</v>
      </c>
    </row>
    <row r="140" spans="2:51" s="13" customFormat="1" ht="11.25">
      <c r="B140" s="164"/>
      <c r="D140" s="159" t="s">
        <v>123</v>
      </c>
      <c r="E140" s="165" t="s">
        <v>1</v>
      </c>
      <c r="F140" s="166" t="s">
        <v>352</v>
      </c>
      <c r="H140" s="165" t="s">
        <v>1</v>
      </c>
      <c r="I140" s="167"/>
      <c r="L140" s="164"/>
      <c r="M140" s="168"/>
      <c r="N140" s="169"/>
      <c r="O140" s="169"/>
      <c r="P140" s="169"/>
      <c r="Q140" s="169"/>
      <c r="R140" s="169"/>
      <c r="S140" s="169"/>
      <c r="T140" s="170"/>
      <c r="AT140" s="165" t="s">
        <v>123</v>
      </c>
      <c r="AU140" s="165" t="s">
        <v>81</v>
      </c>
      <c r="AV140" s="13" t="s">
        <v>79</v>
      </c>
      <c r="AW140" s="13" t="s">
        <v>28</v>
      </c>
      <c r="AX140" s="13" t="s">
        <v>71</v>
      </c>
      <c r="AY140" s="165" t="s">
        <v>114</v>
      </c>
    </row>
    <row r="141" spans="2:51" s="14" customFormat="1" ht="11.25">
      <c r="B141" s="171"/>
      <c r="D141" s="159" t="s">
        <v>123</v>
      </c>
      <c r="E141" s="172" t="s">
        <v>1</v>
      </c>
      <c r="F141" s="173" t="s">
        <v>353</v>
      </c>
      <c r="H141" s="174">
        <v>42</v>
      </c>
      <c r="I141" s="175"/>
      <c r="L141" s="171"/>
      <c r="M141" s="176"/>
      <c r="N141" s="177"/>
      <c r="O141" s="177"/>
      <c r="P141" s="177"/>
      <c r="Q141" s="177"/>
      <c r="R141" s="177"/>
      <c r="S141" s="177"/>
      <c r="T141" s="178"/>
      <c r="AT141" s="172" t="s">
        <v>123</v>
      </c>
      <c r="AU141" s="172" t="s">
        <v>81</v>
      </c>
      <c r="AV141" s="14" t="s">
        <v>81</v>
      </c>
      <c r="AW141" s="14" t="s">
        <v>28</v>
      </c>
      <c r="AX141" s="14" t="s">
        <v>71</v>
      </c>
      <c r="AY141" s="172" t="s">
        <v>114</v>
      </c>
    </row>
    <row r="142" spans="2:51" s="14" customFormat="1" ht="11.25">
      <c r="B142" s="171"/>
      <c r="D142" s="159" t="s">
        <v>123</v>
      </c>
      <c r="E142" s="172" t="s">
        <v>1</v>
      </c>
      <c r="F142" s="173" t="s">
        <v>354</v>
      </c>
      <c r="H142" s="174">
        <v>51</v>
      </c>
      <c r="I142" s="175"/>
      <c r="L142" s="171"/>
      <c r="M142" s="176"/>
      <c r="N142" s="177"/>
      <c r="O142" s="177"/>
      <c r="P142" s="177"/>
      <c r="Q142" s="177"/>
      <c r="R142" s="177"/>
      <c r="S142" s="177"/>
      <c r="T142" s="178"/>
      <c r="AT142" s="172" t="s">
        <v>123</v>
      </c>
      <c r="AU142" s="172" t="s">
        <v>81</v>
      </c>
      <c r="AV142" s="14" t="s">
        <v>81</v>
      </c>
      <c r="AW142" s="14" t="s">
        <v>28</v>
      </c>
      <c r="AX142" s="14" t="s">
        <v>71</v>
      </c>
      <c r="AY142" s="172" t="s">
        <v>114</v>
      </c>
    </row>
    <row r="143" spans="2:51" s="15" customFormat="1" ht="11.25">
      <c r="B143" s="179"/>
      <c r="D143" s="159" t="s">
        <v>123</v>
      </c>
      <c r="E143" s="180" t="s">
        <v>1</v>
      </c>
      <c r="F143" s="181" t="s">
        <v>130</v>
      </c>
      <c r="H143" s="182">
        <v>93</v>
      </c>
      <c r="I143" s="183"/>
      <c r="L143" s="179"/>
      <c r="M143" s="184"/>
      <c r="N143" s="185"/>
      <c r="O143" s="185"/>
      <c r="P143" s="185"/>
      <c r="Q143" s="185"/>
      <c r="R143" s="185"/>
      <c r="S143" s="185"/>
      <c r="T143" s="186"/>
      <c r="AT143" s="180" t="s">
        <v>123</v>
      </c>
      <c r="AU143" s="180" t="s">
        <v>81</v>
      </c>
      <c r="AV143" s="15" t="s">
        <v>121</v>
      </c>
      <c r="AW143" s="15" t="s">
        <v>28</v>
      </c>
      <c r="AX143" s="15" t="s">
        <v>79</v>
      </c>
      <c r="AY143" s="180" t="s">
        <v>114</v>
      </c>
    </row>
    <row r="144" spans="1:65" s="2" customFormat="1" ht="21.75" customHeight="1">
      <c r="A144" s="32"/>
      <c r="B144" s="144"/>
      <c r="C144" s="187" t="s">
        <v>115</v>
      </c>
      <c r="D144" s="187" t="s">
        <v>148</v>
      </c>
      <c r="E144" s="188" t="s">
        <v>149</v>
      </c>
      <c r="F144" s="189" t="s">
        <v>150</v>
      </c>
      <c r="G144" s="190" t="s">
        <v>133</v>
      </c>
      <c r="H144" s="191">
        <v>1280</v>
      </c>
      <c r="I144" s="192"/>
      <c r="J144" s="193">
        <f>ROUND(I144*H144,2)</f>
        <v>0</v>
      </c>
      <c r="K144" s="194"/>
      <c r="L144" s="195"/>
      <c r="M144" s="196" t="s">
        <v>1</v>
      </c>
      <c r="N144" s="197" t="s">
        <v>36</v>
      </c>
      <c r="O144" s="58"/>
      <c r="P144" s="155">
        <f>O144*H144</f>
        <v>0</v>
      </c>
      <c r="Q144" s="155">
        <v>0</v>
      </c>
      <c r="R144" s="155">
        <f>Q144*H144</f>
        <v>0</v>
      </c>
      <c r="S144" s="155">
        <v>0</v>
      </c>
      <c r="T144" s="156">
        <f>S144*H144</f>
        <v>0</v>
      </c>
      <c r="U144" s="32"/>
      <c r="V144" s="32"/>
      <c r="W144" s="32"/>
      <c r="X144" s="32"/>
      <c r="Y144" s="32"/>
      <c r="Z144" s="32"/>
      <c r="AA144" s="32"/>
      <c r="AB144" s="32"/>
      <c r="AC144" s="32"/>
      <c r="AD144" s="32"/>
      <c r="AE144" s="32"/>
      <c r="AR144" s="157" t="s">
        <v>151</v>
      </c>
      <c r="AT144" s="157" t="s">
        <v>148</v>
      </c>
      <c r="AU144" s="157" t="s">
        <v>81</v>
      </c>
      <c r="AY144" s="17" t="s">
        <v>114</v>
      </c>
      <c r="BE144" s="158">
        <f>IF(N144="základní",J144,0)</f>
        <v>0</v>
      </c>
      <c r="BF144" s="158">
        <f>IF(N144="snížená",J144,0)</f>
        <v>0</v>
      </c>
      <c r="BG144" s="158">
        <f>IF(N144="zákl. přenesená",J144,0)</f>
        <v>0</v>
      </c>
      <c r="BH144" s="158">
        <f>IF(N144="sníž. přenesená",J144,0)</f>
        <v>0</v>
      </c>
      <c r="BI144" s="158">
        <f>IF(N144="nulová",J144,0)</f>
        <v>0</v>
      </c>
      <c r="BJ144" s="17" t="s">
        <v>79</v>
      </c>
      <c r="BK144" s="158">
        <f>ROUND(I144*H144,2)</f>
        <v>0</v>
      </c>
      <c r="BL144" s="17" t="s">
        <v>121</v>
      </c>
      <c r="BM144" s="157" t="s">
        <v>355</v>
      </c>
    </row>
    <row r="145" spans="1:47" s="2" customFormat="1" ht="11.25">
      <c r="A145" s="32"/>
      <c r="B145" s="33"/>
      <c r="C145" s="32"/>
      <c r="D145" s="159" t="s">
        <v>122</v>
      </c>
      <c r="E145" s="32"/>
      <c r="F145" s="160" t="s">
        <v>150</v>
      </c>
      <c r="G145" s="32"/>
      <c r="H145" s="32"/>
      <c r="I145" s="161"/>
      <c r="J145" s="32"/>
      <c r="K145" s="32"/>
      <c r="L145" s="33"/>
      <c r="M145" s="162"/>
      <c r="N145" s="163"/>
      <c r="O145" s="58"/>
      <c r="P145" s="58"/>
      <c r="Q145" s="58"/>
      <c r="R145" s="58"/>
      <c r="S145" s="58"/>
      <c r="T145" s="59"/>
      <c r="U145" s="32"/>
      <c r="V145" s="32"/>
      <c r="W145" s="32"/>
      <c r="X145" s="32"/>
      <c r="Y145" s="32"/>
      <c r="Z145" s="32"/>
      <c r="AA145" s="32"/>
      <c r="AB145" s="32"/>
      <c r="AC145" s="32"/>
      <c r="AD145" s="32"/>
      <c r="AE145" s="32"/>
      <c r="AT145" s="17" t="s">
        <v>122</v>
      </c>
      <c r="AU145" s="17" t="s">
        <v>81</v>
      </c>
    </row>
    <row r="146" spans="2:51" s="13" customFormat="1" ht="11.25">
      <c r="B146" s="164"/>
      <c r="D146" s="159" t="s">
        <v>123</v>
      </c>
      <c r="E146" s="165" t="s">
        <v>1</v>
      </c>
      <c r="F146" s="166" t="s">
        <v>153</v>
      </c>
      <c r="H146" s="165" t="s">
        <v>1</v>
      </c>
      <c r="I146" s="167"/>
      <c r="L146" s="164"/>
      <c r="M146" s="168"/>
      <c r="N146" s="169"/>
      <c r="O146" s="169"/>
      <c r="P146" s="169"/>
      <c r="Q146" s="169"/>
      <c r="R146" s="169"/>
      <c r="S146" s="169"/>
      <c r="T146" s="170"/>
      <c r="AT146" s="165" t="s">
        <v>123</v>
      </c>
      <c r="AU146" s="165" t="s">
        <v>81</v>
      </c>
      <c r="AV146" s="13" t="s">
        <v>79</v>
      </c>
      <c r="AW146" s="13" t="s">
        <v>28</v>
      </c>
      <c r="AX146" s="13" t="s">
        <v>71</v>
      </c>
      <c r="AY146" s="165" t="s">
        <v>114</v>
      </c>
    </row>
    <row r="147" spans="2:51" s="14" customFormat="1" ht="11.25">
      <c r="B147" s="171"/>
      <c r="D147" s="159" t="s">
        <v>123</v>
      </c>
      <c r="E147" s="172" t="s">
        <v>1</v>
      </c>
      <c r="F147" s="173" t="s">
        <v>356</v>
      </c>
      <c r="H147" s="174">
        <v>580</v>
      </c>
      <c r="I147" s="175"/>
      <c r="L147" s="171"/>
      <c r="M147" s="176"/>
      <c r="N147" s="177"/>
      <c r="O147" s="177"/>
      <c r="P147" s="177"/>
      <c r="Q147" s="177"/>
      <c r="R147" s="177"/>
      <c r="S147" s="177"/>
      <c r="T147" s="178"/>
      <c r="AT147" s="172" t="s">
        <v>123</v>
      </c>
      <c r="AU147" s="172" t="s">
        <v>81</v>
      </c>
      <c r="AV147" s="14" t="s">
        <v>81</v>
      </c>
      <c r="AW147" s="14" t="s">
        <v>28</v>
      </c>
      <c r="AX147" s="14" t="s">
        <v>71</v>
      </c>
      <c r="AY147" s="172" t="s">
        <v>114</v>
      </c>
    </row>
    <row r="148" spans="2:51" s="14" customFormat="1" ht="11.25">
      <c r="B148" s="171"/>
      <c r="D148" s="159" t="s">
        <v>123</v>
      </c>
      <c r="E148" s="172" t="s">
        <v>1</v>
      </c>
      <c r="F148" s="173" t="s">
        <v>357</v>
      </c>
      <c r="H148" s="174">
        <v>700</v>
      </c>
      <c r="I148" s="175"/>
      <c r="L148" s="171"/>
      <c r="M148" s="176"/>
      <c r="N148" s="177"/>
      <c r="O148" s="177"/>
      <c r="P148" s="177"/>
      <c r="Q148" s="177"/>
      <c r="R148" s="177"/>
      <c r="S148" s="177"/>
      <c r="T148" s="178"/>
      <c r="AT148" s="172" t="s">
        <v>123</v>
      </c>
      <c r="AU148" s="172" t="s">
        <v>81</v>
      </c>
      <c r="AV148" s="14" t="s">
        <v>81</v>
      </c>
      <c r="AW148" s="14" t="s">
        <v>28</v>
      </c>
      <c r="AX148" s="14" t="s">
        <v>71</v>
      </c>
      <c r="AY148" s="172" t="s">
        <v>114</v>
      </c>
    </row>
    <row r="149" spans="2:51" s="15" customFormat="1" ht="11.25">
      <c r="B149" s="179"/>
      <c r="D149" s="159" t="s">
        <v>123</v>
      </c>
      <c r="E149" s="180" t="s">
        <v>1</v>
      </c>
      <c r="F149" s="181" t="s">
        <v>130</v>
      </c>
      <c r="H149" s="182">
        <v>1280</v>
      </c>
      <c r="I149" s="183"/>
      <c r="L149" s="179"/>
      <c r="M149" s="184"/>
      <c r="N149" s="185"/>
      <c r="O149" s="185"/>
      <c r="P149" s="185"/>
      <c r="Q149" s="185"/>
      <c r="R149" s="185"/>
      <c r="S149" s="185"/>
      <c r="T149" s="186"/>
      <c r="AT149" s="180" t="s">
        <v>123</v>
      </c>
      <c r="AU149" s="180" t="s">
        <v>81</v>
      </c>
      <c r="AV149" s="15" t="s">
        <v>121</v>
      </c>
      <c r="AW149" s="15" t="s">
        <v>28</v>
      </c>
      <c r="AX149" s="15" t="s">
        <v>79</v>
      </c>
      <c r="AY149" s="180" t="s">
        <v>114</v>
      </c>
    </row>
    <row r="150" spans="1:65" s="2" customFormat="1" ht="16.5" customHeight="1">
      <c r="A150" s="32"/>
      <c r="B150" s="144"/>
      <c r="C150" s="187" t="s">
        <v>144</v>
      </c>
      <c r="D150" s="187" t="s">
        <v>148</v>
      </c>
      <c r="E150" s="188" t="s">
        <v>358</v>
      </c>
      <c r="F150" s="189" t="s">
        <v>359</v>
      </c>
      <c r="G150" s="190" t="s">
        <v>133</v>
      </c>
      <c r="H150" s="191">
        <v>2560</v>
      </c>
      <c r="I150" s="192"/>
      <c r="J150" s="193">
        <f>ROUND(I150*H150,2)</f>
        <v>0</v>
      </c>
      <c r="K150" s="194"/>
      <c r="L150" s="195"/>
      <c r="M150" s="196" t="s">
        <v>1</v>
      </c>
      <c r="N150" s="197" t="s">
        <v>36</v>
      </c>
      <c r="O150" s="58"/>
      <c r="P150" s="155">
        <f>O150*H150</f>
        <v>0</v>
      </c>
      <c r="Q150" s="155">
        <v>0</v>
      </c>
      <c r="R150" s="155">
        <f>Q150*H150</f>
        <v>0</v>
      </c>
      <c r="S150" s="155">
        <v>0</v>
      </c>
      <c r="T150" s="156">
        <f>S150*H150</f>
        <v>0</v>
      </c>
      <c r="U150" s="32"/>
      <c r="V150" s="32"/>
      <c r="W150" s="32"/>
      <c r="X150" s="32"/>
      <c r="Y150" s="32"/>
      <c r="Z150" s="32"/>
      <c r="AA150" s="32"/>
      <c r="AB150" s="32"/>
      <c r="AC150" s="32"/>
      <c r="AD150" s="32"/>
      <c r="AE150" s="32"/>
      <c r="AR150" s="157" t="s">
        <v>151</v>
      </c>
      <c r="AT150" s="157" t="s">
        <v>148</v>
      </c>
      <c r="AU150" s="157" t="s">
        <v>81</v>
      </c>
      <c r="AY150" s="17" t="s">
        <v>114</v>
      </c>
      <c r="BE150" s="158">
        <f>IF(N150="základní",J150,0)</f>
        <v>0</v>
      </c>
      <c r="BF150" s="158">
        <f>IF(N150="snížená",J150,0)</f>
        <v>0</v>
      </c>
      <c r="BG150" s="158">
        <f>IF(N150="zákl. přenesená",J150,0)</f>
        <v>0</v>
      </c>
      <c r="BH150" s="158">
        <f>IF(N150="sníž. přenesená",J150,0)</f>
        <v>0</v>
      </c>
      <c r="BI150" s="158">
        <f>IF(N150="nulová",J150,0)</f>
        <v>0</v>
      </c>
      <c r="BJ150" s="17" t="s">
        <v>79</v>
      </c>
      <c r="BK150" s="158">
        <f>ROUND(I150*H150,2)</f>
        <v>0</v>
      </c>
      <c r="BL150" s="17" t="s">
        <v>121</v>
      </c>
      <c r="BM150" s="157" t="s">
        <v>360</v>
      </c>
    </row>
    <row r="151" spans="1:47" s="2" customFormat="1" ht="11.25">
      <c r="A151" s="32"/>
      <c r="B151" s="33"/>
      <c r="C151" s="32"/>
      <c r="D151" s="159" t="s">
        <v>122</v>
      </c>
      <c r="E151" s="32"/>
      <c r="F151" s="160" t="s">
        <v>359</v>
      </c>
      <c r="G151" s="32"/>
      <c r="H151" s="32"/>
      <c r="I151" s="161"/>
      <c r="J151" s="32"/>
      <c r="K151" s="32"/>
      <c r="L151" s="33"/>
      <c r="M151" s="162"/>
      <c r="N151" s="163"/>
      <c r="O151" s="58"/>
      <c r="P151" s="58"/>
      <c r="Q151" s="58"/>
      <c r="R151" s="58"/>
      <c r="S151" s="58"/>
      <c r="T151" s="59"/>
      <c r="U151" s="32"/>
      <c r="V151" s="32"/>
      <c r="W151" s="32"/>
      <c r="X151" s="32"/>
      <c r="Y151" s="32"/>
      <c r="Z151" s="32"/>
      <c r="AA151" s="32"/>
      <c r="AB151" s="32"/>
      <c r="AC151" s="32"/>
      <c r="AD151" s="32"/>
      <c r="AE151" s="32"/>
      <c r="AT151" s="17" t="s">
        <v>122</v>
      </c>
      <c r="AU151" s="17" t="s">
        <v>81</v>
      </c>
    </row>
    <row r="152" spans="2:51" s="13" customFormat="1" ht="11.25">
      <c r="B152" s="164"/>
      <c r="D152" s="159" t="s">
        <v>123</v>
      </c>
      <c r="E152" s="165" t="s">
        <v>1</v>
      </c>
      <c r="F152" s="166" t="s">
        <v>361</v>
      </c>
      <c r="H152" s="165" t="s">
        <v>1</v>
      </c>
      <c r="I152" s="167"/>
      <c r="L152" s="164"/>
      <c r="M152" s="168"/>
      <c r="N152" s="169"/>
      <c r="O152" s="169"/>
      <c r="P152" s="169"/>
      <c r="Q152" s="169"/>
      <c r="R152" s="169"/>
      <c r="S152" s="169"/>
      <c r="T152" s="170"/>
      <c r="AT152" s="165" t="s">
        <v>123</v>
      </c>
      <c r="AU152" s="165" t="s">
        <v>81</v>
      </c>
      <c r="AV152" s="13" t="s">
        <v>79</v>
      </c>
      <c r="AW152" s="13" t="s">
        <v>28</v>
      </c>
      <c r="AX152" s="13" t="s">
        <v>71</v>
      </c>
      <c r="AY152" s="165" t="s">
        <v>114</v>
      </c>
    </row>
    <row r="153" spans="2:51" s="14" customFormat="1" ht="11.25">
      <c r="B153" s="171"/>
      <c r="D153" s="159" t="s">
        <v>123</v>
      </c>
      <c r="E153" s="172" t="s">
        <v>1</v>
      </c>
      <c r="F153" s="173" t="s">
        <v>362</v>
      </c>
      <c r="H153" s="174">
        <v>1160</v>
      </c>
      <c r="I153" s="175"/>
      <c r="L153" s="171"/>
      <c r="M153" s="176"/>
      <c r="N153" s="177"/>
      <c r="O153" s="177"/>
      <c r="P153" s="177"/>
      <c r="Q153" s="177"/>
      <c r="R153" s="177"/>
      <c r="S153" s="177"/>
      <c r="T153" s="178"/>
      <c r="AT153" s="172" t="s">
        <v>123</v>
      </c>
      <c r="AU153" s="172" t="s">
        <v>81</v>
      </c>
      <c r="AV153" s="14" t="s">
        <v>81</v>
      </c>
      <c r="AW153" s="14" t="s">
        <v>28</v>
      </c>
      <c r="AX153" s="14" t="s">
        <v>71</v>
      </c>
      <c r="AY153" s="172" t="s">
        <v>114</v>
      </c>
    </row>
    <row r="154" spans="2:51" s="14" customFormat="1" ht="11.25">
      <c r="B154" s="171"/>
      <c r="D154" s="159" t="s">
        <v>123</v>
      </c>
      <c r="E154" s="172" t="s">
        <v>1</v>
      </c>
      <c r="F154" s="173" t="s">
        <v>363</v>
      </c>
      <c r="H154" s="174">
        <v>1400</v>
      </c>
      <c r="I154" s="175"/>
      <c r="L154" s="171"/>
      <c r="M154" s="176"/>
      <c r="N154" s="177"/>
      <c r="O154" s="177"/>
      <c r="P154" s="177"/>
      <c r="Q154" s="177"/>
      <c r="R154" s="177"/>
      <c r="S154" s="177"/>
      <c r="T154" s="178"/>
      <c r="AT154" s="172" t="s">
        <v>123</v>
      </c>
      <c r="AU154" s="172" t="s">
        <v>81</v>
      </c>
      <c r="AV154" s="14" t="s">
        <v>81</v>
      </c>
      <c r="AW154" s="14" t="s">
        <v>28</v>
      </c>
      <c r="AX154" s="14" t="s">
        <v>71</v>
      </c>
      <c r="AY154" s="172" t="s">
        <v>114</v>
      </c>
    </row>
    <row r="155" spans="2:51" s="15" customFormat="1" ht="11.25">
      <c r="B155" s="179"/>
      <c r="D155" s="159" t="s">
        <v>123</v>
      </c>
      <c r="E155" s="180" t="s">
        <v>1</v>
      </c>
      <c r="F155" s="181" t="s">
        <v>130</v>
      </c>
      <c r="H155" s="182">
        <v>2560</v>
      </c>
      <c r="I155" s="183"/>
      <c r="L155" s="179"/>
      <c r="M155" s="184"/>
      <c r="N155" s="185"/>
      <c r="O155" s="185"/>
      <c r="P155" s="185"/>
      <c r="Q155" s="185"/>
      <c r="R155" s="185"/>
      <c r="S155" s="185"/>
      <c r="T155" s="186"/>
      <c r="AT155" s="180" t="s">
        <v>123</v>
      </c>
      <c r="AU155" s="180" t="s">
        <v>81</v>
      </c>
      <c r="AV155" s="15" t="s">
        <v>121</v>
      </c>
      <c r="AW155" s="15" t="s">
        <v>28</v>
      </c>
      <c r="AX155" s="15" t="s">
        <v>79</v>
      </c>
      <c r="AY155" s="180" t="s">
        <v>114</v>
      </c>
    </row>
    <row r="156" spans="1:65" s="2" customFormat="1" ht="16.5" customHeight="1">
      <c r="A156" s="32"/>
      <c r="B156" s="144"/>
      <c r="C156" s="187" t="s">
        <v>170</v>
      </c>
      <c r="D156" s="187" t="s">
        <v>148</v>
      </c>
      <c r="E156" s="188" t="s">
        <v>364</v>
      </c>
      <c r="F156" s="189" t="s">
        <v>365</v>
      </c>
      <c r="G156" s="190" t="s">
        <v>133</v>
      </c>
      <c r="H156" s="191">
        <v>2560</v>
      </c>
      <c r="I156" s="192"/>
      <c r="J156" s="193">
        <f>ROUND(I156*H156,2)</f>
        <v>0</v>
      </c>
      <c r="K156" s="194"/>
      <c r="L156" s="195"/>
      <c r="M156" s="196" t="s">
        <v>1</v>
      </c>
      <c r="N156" s="197" t="s">
        <v>36</v>
      </c>
      <c r="O156" s="58"/>
      <c r="P156" s="155">
        <f>O156*H156</f>
        <v>0</v>
      </c>
      <c r="Q156" s="155">
        <v>0</v>
      </c>
      <c r="R156" s="155">
        <f>Q156*H156</f>
        <v>0</v>
      </c>
      <c r="S156" s="155">
        <v>0</v>
      </c>
      <c r="T156" s="156">
        <f>S156*H156</f>
        <v>0</v>
      </c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R156" s="157" t="s">
        <v>151</v>
      </c>
      <c r="AT156" s="157" t="s">
        <v>148</v>
      </c>
      <c r="AU156" s="157" t="s">
        <v>81</v>
      </c>
      <c r="AY156" s="17" t="s">
        <v>114</v>
      </c>
      <c r="BE156" s="158">
        <f>IF(N156="základní",J156,0)</f>
        <v>0</v>
      </c>
      <c r="BF156" s="158">
        <f>IF(N156="snížená",J156,0)</f>
        <v>0</v>
      </c>
      <c r="BG156" s="158">
        <f>IF(N156="zákl. přenesená",J156,0)</f>
        <v>0</v>
      </c>
      <c r="BH156" s="158">
        <f>IF(N156="sníž. přenesená",J156,0)</f>
        <v>0</v>
      </c>
      <c r="BI156" s="158">
        <f>IF(N156="nulová",J156,0)</f>
        <v>0</v>
      </c>
      <c r="BJ156" s="17" t="s">
        <v>79</v>
      </c>
      <c r="BK156" s="158">
        <f>ROUND(I156*H156,2)</f>
        <v>0</v>
      </c>
      <c r="BL156" s="17" t="s">
        <v>121</v>
      </c>
      <c r="BM156" s="157" t="s">
        <v>366</v>
      </c>
    </row>
    <row r="157" spans="1:47" s="2" customFormat="1" ht="11.25">
      <c r="A157" s="32"/>
      <c r="B157" s="33"/>
      <c r="C157" s="32"/>
      <c r="D157" s="159" t="s">
        <v>122</v>
      </c>
      <c r="E157" s="32"/>
      <c r="F157" s="160" t="s">
        <v>365</v>
      </c>
      <c r="G157" s="32"/>
      <c r="H157" s="32"/>
      <c r="I157" s="161"/>
      <c r="J157" s="32"/>
      <c r="K157" s="32"/>
      <c r="L157" s="33"/>
      <c r="M157" s="162"/>
      <c r="N157" s="163"/>
      <c r="O157" s="58"/>
      <c r="P157" s="58"/>
      <c r="Q157" s="58"/>
      <c r="R157" s="58"/>
      <c r="S157" s="58"/>
      <c r="T157" s="59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T157" s="17" t="s">
        <v>122</v>
      </c>
      <c r="AU157" s="17" t="s">
        <v>81</v>
      </c>
    </row>
    <row r="158" spans="2:51" s="13" customFormat="1" ht="11.25">
      <c r="B158" s="164"/>
      <c r="D158" s="159" t="s">
        <v>123</v>
      </c>
      <c r="E158" s="165" t="s">
        <v>1</v>
      </c>
      <c r="F158" s="166" t="s">
        <v>367</v>
      </c>
      <c r="H158" s="165" t="s">
        <v>1</v>
      </c>
      <c r="I158" s="167"/>
      <c r="L158" s="164"/>
      <c r="M158" s="168"/>
      <c r="N158" s="169"/>
      <c r="O158" s="169"/>
      <c r="P158" s="169"/>
      <c r="Q158" s="169"/>
      <c r="R158" s="169"/>
      <c r="S158" s="169"/>
      <c r="T158" s="170"/>
      <c r="AT158" s="165" t="s">
        <v>123</v>
      </c>
      <c r="AU158" s="165" t="s">
        <v>81</v>
      </c>
      <c r="AV158" s="13" t="s">
        <v>79</v>
      </c>
      <c r="AW158" s="13" t="s">
        <v>28</v>
      </c>
      <c r="AX158" s="13" t="s">
        <v>71</v>
      </c>
      <c r="AY158" s="165" t="s">
        <v>114</v>
      </c>
    </row>
    <row r="159" spans="2:51" s="14" customFormat="1" ht="11.25">
      <c r="B159" s="171"/>
      <c r="D159" s="159" t="s">
        <v>123</v>
      </c>
      <c r="E159" s="172" t="s">
        <v>1</v>
      </c>
      <c r="F159" s="173" t="s">
        <v>362</v>
      </c>
      <c r="H159" s="174">
        <v>1160</v>
      </c>
      <c r="I159" s="175"/>
      <c r="L159" s="171"/>
      <c r="M159" s="176"/>
      <c r="N159" s="177"/>
      <c r="O159" s="177"/>
      <c r="P159" s="177"/>
      <c r="Q159" s="177"/>
      <c r="R159" s="177"/>
      <c r="S159" s="177"/>
      <c r="T159" s="178"/>
      <c r="AT159" s="172" t="s">
        <v>123</v>
      </c>
      <c r="AU159" s="172" t="s">
        <v>81</v>
      </c>
      <c r="AV159" s="14" t="s">
        <v>81</v>
      </c>
      <c r="AW159" s="14" t="s">
        <v>28</v>
      </c>
      <c r="AX159" s="14" t="s">
        <v>71</v>
      </c>
      <c r="AY159" s="172" t="s">
        <v>114</v>
      </c>
    </row>
    <row r="160" spans="2:51" s="14" customFormat="1" ht="11.25">
      <c r="B160" s="171"/>
      <c r="D160" s="159" t="s">
        <v>123</v>
      </c>
      <c r="E160" s="172" t="s">
        <v>1</v>
      </c>
      <c r="F160" s="173" t="s">
        <v>363</v>
      </c>
      <c r="H160" s="174">
        <v>1400</v>
      </c>
      <c r="I160" s="175"/>
      <c r="L160" s="171"/>
      <c r="M160" s="176"/>
      <c r="N160" s="177"/>
      <c r="O160" s="177"/>
      <c r="P160" s="177"/>
      <c r="Q160" s="177"/>
      <c r="R160" s="177"/>
      <c r="S160" s="177"/>
      <c r="T160" s="178"/>
      <c r="AT160" s="172" t="s">
        <v>123</v>
      </c>
      <c r="AU160" s="172" t="s">
        <v>81</v>
      </c>
      <c r="AV160" s="14" t="s">
        <v>81</v>
      </c>
      <c r="AW160" s="14" t="s">
        <v>28</v>
      </c>
      <c r="AX160" s="14" t="s">
        <v>71</v>
      </c>
      <c r="AY160" s="172" t="s">
        <v>114</v>
      </c>
    </row>
    <row r="161" spans="2:51" s="15" customFormat="1" ht="11.25">
      <c r="B161" s="179"/>
      <c r="D161" s="159" t="s">
        <v>123</v>
      </c>
      <c r="E161" s="180" t="s">
        <v>1</v>
      </c>
      <c r="F161" s="181" t="s">
        <v>130</v>
      </c>
      <c r="H161" s="182">
        <v>2560</v>
      </c>
      <c r="I161" s="183"/>
      <c r="L161" s="179"/>
      <c r="M161" s="184"/>
      <c r="N161" s="185"/>
      <c r="O161" s="185"/>
      <c r="P161" s="185"/>
      <c r="Q161" s="185"/>
      <c r="R161" s="185"/>
      <c r="S161" s="185"/>
      <c r="T161" s="186"/>
      <c r="AT161" s="180" t="s">
        <v>123</v>
      </c>
      <c r="AU161" s="180" t="s">
        <v>81</v>
      </c>
      <c r="AV161" s="15" t="s">
        <v>121</v>
      </c>
      <c r="AW161" s="15" t="s">
        <v>28</v>
      </c>
      <c r="AX161" s="15" t="s">
        <v>79</v>
      </c>
      <c r="AY161" s="180" t="s">
        <v>114</v>
      </c>
    </row>
    <row r="162" spans="1:65" s="2" customFormat="1" ht="16.5" customHeight="1">
      <c r="A162" s="32"/>
      <c r="B162" s="144"/>
      <c r="C162" s="187" t="s">
        <v>151</v>
      </c>
      <c r="D162" s="187" t="s">
        <v>148</v>
      </c>
      <c r="E162" s="188" t="s">
        <v>368</v>
      </c>
      <c r="F162" s="189" t="s">
        <v>369</v>
      </c>
      <c r="G162" s="190" t="s">
        <v>133</v>
      </c>
      <c r="H162" s="191">
        <v>2560</v>
      </c>
      <c r="I162" s="192"/>
      <c r="J162" s="193">
        <f>ROUND(I162*H162,2)</f>
        <v>0</v>
      </c>
      <c r="K162" s="194"/>
      <c r="L162" s="195"/>
      <c r="M162" s="196" t="s">
        <v>1</v>
      </c>
      <c r="N162" s="197" t="s">
        <v>36</v>
      </c>
      <c r="O162" s="58"/>
      <c r="P162" s="155">
        <f>O162*H162</f>
        <v>0</v>
      </c>
      <c r="Q162" s="155">
        <v>0</v>
      </c>
      <c r="R162" s="155">
        <f>Q162*H162</f>
        <v>0</v>
      </c>
      <c r="S162" s="155">
        <v>0</v>
      </c>
      <c r="T162" s="156">
        <f>S162*H162</f>
        <v>0</v>
      </c>
      <c r="U162" s="32"/>
      <c r="V162" s="32"/>
      <c r="W162" s="32"/>
      <c r="X162" s="32"/>
      <c r="Y162" s="32"/>
      <c r="Z162" s="32"/>
      <c r="AA162" s="32"/>
      <c r="AB162" s="32"/>
      <c r="AC162" s="32"/>
      <c r="AD162" s="32"/>
      <c r="AE162" s="32"/>
      <c r="AR162" s="157" t="s">
        <v>151</v>
      </c>
      <c r="AT162" s="157" t="s">
        <v>148</v>
      </c>
      <c r="AU162" s="157" t="s">
        <v>81</v>
      </c>
      <c r="AY162" s="17" t="s">
        <v>114</v>
      </c>
      <c r="BE162" s="158">
        <f>IF(N162="základní",J162,0)</f>
        <v>0</v>
      </c>
      <c r="BF162" s="158">
        <f>IF(N162="snížená",J162,0)</f>
        <v>0</v>
      </c>
      <c r="BG162" s="158">
        <f>IF(N162="zákl. přenesená",J162,0)</f>
        <v>0</v>
      </c>
      <c r="BH162" s="158">
        <f>IF(N162="sníž. přenesená",J162,0)</f>
        <v>0</v>
      </c>
      <c r="BI162" s="158">
        <f>IF(N162="nulová",J162,0)</f>
        <v>0</v>
      </c>
      <c r="BJ162" s="17" t="s">
        <v>79</v>
      </c>
      <c r="BK162" s="158">
        <f>ROUND(I162*H162,2)</f>
        <v>0</v>
      </c>
      <c r="BL162" s="17" t="s">
        <v>121</v>
      </c>
      <c r="BM162" s="157" t="s">
        <v>370</v>
      </c>
    </row>
    <row r="163" spans="1:47" s="2" customFormat="1" ht="11.25">
      <c r="A163" s="32"/>
      <c r="B163" s="33"/>
      <c r="C163" s="32"/>
      <c r="D163" s="159" t="s">
        <v>122</v>
      </c>
      <c r="E163" s="32"/>
      <c r="F163" s="160" t="s">
        <v>369</v>
      </c>
      <c r="G163" s="32"/>
      <c r="H163" s="32"/>
      <c r="I163" s="161"/>
      <c r="J163" s="32"/>
      <c r="K163" s="32"/>
      <c r="L163" s="33"/>
      <c r="M163" s="162"/>
      <c r="N163" s="163"/>
      <c r="O163" s="58"/>
      <c r="P163" s="58"/>
      <c r="Q163" s="58"/>
      <c r="R163" s="58"/>
      <c r="S163" s="58"/>
      <c r="T163" s="59"/>
      <c r="U163" s="32"/>
      <c r="V163" s="32"/>
      <c r="W163" s="32"/>
      <c r="X163" s="32"/>
      <c r="Y163" s="32"/>
      <c r="Z163" s="32"/>
      <c r="AA163" s="32"/>
      <c r="AB163" s="32"/>
      <c r="AC163" s="32"/>
      <c r="AD163" s="32"/>
      <c r="AE163" s="32"/>
      <c r="AT163" s="17" t="s">
        <v>122</v>
      </c>
      <c r="AU163" s="17" t="s">
        <v>81</v>
      </c>
    </row>
    <row r="164" spans="2:51" s="13" customFormat="1" ht="11.25">
      <c r="B164" s="164"/>
      <c r="D164" s="159" t="s">
        <v>123</v>
      </c>
      <c r="E164" s="165" t="s">
        <v>1</v>
      </c>
      <c r="F164" s="166" t="s">
        <v>371</v>
      </c>
      <c r="H164" s="165" t="s">
        <v>1</v>
      </c>
      <c r="I164" s="167"/>
      <c r="L164" s="164"/>
      <c r="M164" s="168"/>
      <c r="N164" s="169"/>
      <c r="O164" s="169"/>
      <c r="P164" s="169"/>
      <c r="Q164" s="169"/>
      <c r="R164" s="169"/>
      <c r="S164" s="169"/>
      <c r="T164" s="170"/>
      <c r="AT164" s="165" t="s">
        <v>123</v>
      </c>
      <c r="AU164" s="165" t="s">
        <v>81</v>
      </c>
      <c r="AV164" s="13" t="s">
        <v>79</v>
      </c>
      <c r="AW164" s="13" t="s">
        <v>28</v>
      </c>
      <c r="AX164" s="13" t="s">
        <v>71</v>
      </c>
      <c r="AY164" s="165" t="s">
        <v>114</v>
      </c>
    </row>
    <row r="165" spans="2:51" s="14" customFormat="1" ht="11.25">
      <c r="B165" s="171"/>
      <c r="D165" s="159" t="s">
        <v>123</v>
      </c>
      <c r="E165" s="172" t="s">
        <v>1</v>
      </c>
      <c r="F165" s="173" t="s">
        <v>362</v>
      </c>
      <c r="H165" s="174">
        <v>1160</v>
      </c>
      <c r="I165" s="175"/>
      <c r="L165" s="171"/>
      <c r="M165" s="176"/>
      <c r="N165" s="177"/>
      <c r="O165" s="177"/>
      <c r="P165" s="177"/>
      <c r="Q165" s="177"/>
      <c r="R165" s="177"/>
      <c r="S165" s="177"/>
      <c r="T165" s="178"/>
      <c r="AT165" s="172" t="s">
        <v>123</v>
      </c>
      <c r="AU165" s="172" t="s">
        <v>81</v>
      </c>
      <c r="AV165" s="14" t="s">
        <v>81</v>
      </c>
      <c r="AW165" s="14" t="s">
        <v>28</v>
      </c>
      <c r="AX165" s="14" t="s">
        <v>71</v>
      </c>
      <c r="AY165" s="172" t="s">
        <v>114</v>
      </c>
    </row>
    <row r="166" spans="2:51" s="14" customFormat="1" ht="11.25">
      <c r="B166" s="171"/>
      <c r="D166" s="159" t="s">
        <v>123</v>
      </c>
      <c r="E166" s="172" t="s">
        <v>1</v>
      </c>
      <c r="F166" s="173" t="s">
        <v>363</v>
      </c>
      <c r="H166" s="174">
        <v>1400</v>
      </c>
      <c r="I166" s="175"/>
      <c r="L166" s="171"/>
      <c r="M166" s="176"/>
      <c r="N166" s="177"/>
      <c r="O166" s="177"/>
      <c r="P166" s="177"/>
      <c r="Q166" s="177"/>
      <c r="R166" s="177"/>
      <c r="S166" s="177"/>
      <c r="T166" s="178"/>
      <c r="AT166" s="172" t="s">
        <v>123</v>
      </c>
      <c r="AU166" s="172" t="s">
        <v>81</v>
      </c>
      <c r="AV166" s="14" t="s">
        <v>81</v>
      </c>
      <c r="AW166" s="14" t="s">
        <v>28</v>
      </c>
      <c r="AX166" s="14" t="s">
        <v>71</v>
      </c>
      <c r="AY166" s="172" t="s">
        <v>114</v>
      </c>
    </row>
    <row r="167" spans="2:51" s="15" customFormat="1" ht="11.25">
      <c r="B167" s="179"/>
      <c r="D167" s="159" t="s">
        <v>123</v>
      </c>
      <c r="E167" s="180" t="s">
        <v>1</v>
      </c>
      <c r="F167" s="181" t="s">
        <v>130</v>
      </c>
      <c r="H167" s="182">
        <v>2560</v>
      </c>
      <c r="I167" s="183"/>
      <c r="L167" s="179"/>
      <c r="M167" s="184"/>
      <c r="N167" s="185"/>
      <c r="O167" s="185"/>
      <c r="P167" s="185"/>
      <c r="Q167" s="185"/>
      <c r="R167" s="185"/>
      <c r="S167" s="185"/>
      <c r="T167" s="186"/>
      <c r="AT167" s="180" t="s">
        <v>123</v>
      </c>
      <c r="AU167" s="180" t="s">
        <v>81</v>
      </c>
      <c r="AV167" s="15" t="s">
        <v>121</v>
      </c>
      <c r="AW167" s="15" t="s">
        <v>28</v>
      </c>
      <c r="AX167" s="15" t="s">
        <v>79</v>
      </c>
      <c r="AY167" s="180" t="s">
        <v>114</v>
      </c>
    </row>
    <row r="168" spans="1:65" s="2" customFormat="1" ht="16.5" customHeight="1">
      <c r="A168" s="32"/>
      <c r="B168" s="144"/>
      <c r="C168" s="187" t="s">
        <v>185</v>
      </c>
      <c r="D168" s="187" t="s">
        <v>148</v>
      </c>
      <c r="E168" s="188" t="s">
        <v>164</v>
      </c>
      <c r="F168" s="189" t="s">
        <v>165</v>
      </c>
      <c r="G168" s="190" t="s">
        <v>133</v>
      </c>
      <c r="H168" s="191">
        <v>2560</v>
      </c>
      <c r="I168" s="192"/>
      <c r="J168" s="193">
        <f>ROUND(I168*H168,2)</f>
        <v>0</v>
      </c>
      <c r="K168" s="194"/>
      <c r="L168" s="195"/>
      <c r="M168" s="196" t="s">
        <v>1</v>
      </c>
      <c r="N168" s="197" t="s">
        <v>36</v>
      </c>
      <c r="O168" s="58"/>
      <c r="P168" s="155">
        <f>O168*H168</f>
        <v>0</v>
      </c>
      <c r="Q168" s="155">
        <v>0</v>
      </c>
      <c r="R168" s="155">
        <f>Q168*H168</f>
        <v>0</v>
      </c>
      <c r="S168" s="155">
        <v>0</v>
      </c>
      <c r="T168" s="156">
        <f>S168*H168</f>
        <v>0</v>
      </c>
      <c r="U168" s="32"/>
      <c r="V168" s="32"/>
      <c r="W168" s="32"/>
      <c r="X168" s="32"/>
      <c r="Y168" s="32"/>
      <c r="Z168" s="32"/>
      <c r="AA168" s="32"/>
      <c r="AB168" s="32"/>
      <c r="AC168" s="32"/>
      <c r="AD168" s="32"/>
      <c r="AE168" s="32"/>
      <c r="AR168" s="157" t="s">
        <v>151</v>
      </c>
      <c r="AT168" s="157" t="s">
        <v>148</v>
      </c>
      <c r="AU168" s="157" t="s">
        <v>81</v>
      </c>
      <c r="AY168" s="17" t="s">
        <v>114</v>
      </c>
      <c r="BE168" s="158">
        <f>IF(N168="základní",J168,0)</f>
        <v>0</v>
      </c>
      <c r="BF168" s="158">
        <f>IF(N168="snížená",J168,0)</f>
        <v>0</v>
      </c>
      <c r="BG168" s="158">
        <f>IF(N168="zákl. přenesená",J168,0)</f>
        <v>0</v>
      </c>
      <c r="BH168" s="158">
        <f>IF(N168="sníž. přenesená",J168,0)</f>
        <v>0</v>
      </c>
      <c r="BI168" s="158">
        <f>IF(N168="nulová",J168,0)</f>
        <v>0</v>
      </c>
      <c r="BJ168" s="17" t="s">
        <v>79</v>
      </c>
      <c r="BK168" s="158">
        <f>ROUND(I168*H168,2)</f>
        <v>0</v>
      </c>
      <c r="BL168" s="17" t="s">
        <v>121</v>
      </c>
      <c r="BM168" s="157" t="s">
        <v>372</v>
      </c>
    </row>
    <row r="169" spans="1:47" s="2" customFormat="1" ht="11.25">
      <c r="A169" s="32"/>
      <c r="B169" s="33"/>
      <c r="C169" s="32"/>
      <c r="D169" s="159" t="s">
        <v>122</v>
      </c>
      <c r="E169" s="32"/>
      <c r="F169" s="160" t="s">
        <v>165</v>
      </c>
      <c r="G169" s="32"/>
      <c r="H169" s="32"/>
      <c r="I169" s="161"/>
      <c r="J169" s="32"/>
      <c r="K169" s="32"/>
      <c r="L169" s="33"/>
      <c r="M169" s="162"/>
      <c r="N169" s="163"/>
      <c r="O169" s="58"/>
      <c r="P169" s="58"/>
      <c r="Q169" s="58"/>
      <c r="R169" s="58"/>
      <c r="S169" s="58"/>
      <c r="T169" s="59"/>
      <c r="U169" s="32"/>
      <c r="V169" s="32"/>
      <c r="W169" s="32"/>
      <c r="X169" s="32"/>
      <c r="Y169" s="32"/>
      <c r="Z169" s="32"/>
      <c r="AA169" s="32"/>
      <c r="AB169" s="32"/>
      <c r="AC169" s="32"/>
      <c r="AD169" s="32"/>
      <c r="AE169" s="32"/>
      <c r="AT169" s="17" t="s">
        <v>122</v>
      </c>
      <c r="AU169" s="17" t="s">
        <v>81</v>
      </c>
    </row>
    <row r="170" spans="2:51" s="13" customFormat="1" ht="11.25">
      <c r="B170" s="164"/>
      <c r="D170" s="159" t="s">
        <v>123</v>
      </c>
      <c r="E170" s="165" t="s">
        <v>1</v>
      </c>
      <c r="F170" s="166" t="s">
        <v>167</v>
      </c>
      <c r="H170" s="165" t="s">
        <v>1</v>
      </c>
      <c r="I170" s="167"/>
      <c r="L170" s="164"/>
      <c r="M170" s="168"/>
      <c r="N170" s="169"/>
      <c r="O170" s="169"/>
      <c r="P170" s="169"/>
      <c r="Q170" s="169"/>
      <c r="R170" s="169"/>
      <c r="S170" s="169"/>
      <c r="T170" s="170"/>
      <c r="AT170" s="165" t="s">
        <v>123</v>
      </c>
      <c r="AU170" s="165" t="s">
        <v>81</v>
      </c>
      <c r="AV170" s="13" t="s">
        <v>79</v>
      </c>
      <c r="AW170" s="13" t="s">
        <v>28</v>
      </c>
      <c r="AX170" s="13" t="s">
        <v>71</v>
      </c>
      <c r="AY170" s="165" t="s">
        <v>114</v>
      </c>
    </row>
    <row r="171" spans="2:51" s="14" customFormat="1" ht="11.25">
      <c r="B171" s="171"/>
      <c r="D171" s="159" t="s">
        <v>123</v>
      </c>
      <c r="E171" s="172" t="s">
        <v>1</v>
      </c>
      <c r="F171" s="173" t="s">
        <v>362</v>
      </c>
      <c r="H171" s="174">
        <v>1160</v>
      </c>
      <c r="I171" s="175"/>
      <c r="L171" s="171"/>
      <c r="M171" s="176"/>
      <c r="N171" s="177"/>
      <c r="O171" s="177"/>
      <c r="P171" s="177"/>
      <c r="Q171" s="177"/>
      <c r="R171" s="177"/>
      <c r="S171" s="177"/>
      <c r="T171" s="178"/>
      <c r="AT171" s="172" t="s">
        <v>123</v>
      </c>
      <c r="AU171" s="172" t="s">
        <v>81</v>
      </c>
      <c r="AV171" s="14" t="s">
        <v>81</v>
      </c>
      <c r="AW171" s="14" t="s">
        <v>28</v>
      </c>
      <c r="AX171" s="14" t="s">
        <v>71</v>
      </c>
      <c r="AY171" s="172" t="s">
        <v>114</v>
      </c>
    </row>
    <row r="172" spans="2:51" s="14" customFormat="1" ht="11.25">
      <c r="B172" s="171"/>
      <c r="D172" s="159" t="s">
        <v>123</v>
      </c>
      <c r="E172" s="172" t="s">
        <v>1</v>
      </c>
      <c r="F172" s="173" t="s">
        <v>363</v>
      </c>
      <c r="H172" s="174">
        <v>1400</v>
      </c>
      <c r="I172" s="175"/>
      <c r="L172" s="171"/>
      <c r="M172" s="176"/>
      <c r="N172" s="177"/>
      <c r="O172" s="177"/>
      <c r="P172" s="177"/>
      <c r="Q172" s="177"/>
      <c r="R172" s="177"/>
      <c r="S172" s="177"/>
      <c r="T172" s="178"/>
      <c r="AT172" s="172" t="s">
        <v>123</v>
      </c>
      <c r="AU172" s="172" t="s">
        <v>81</v>
      </c>
      <c r="AV172" s="14" t="s">
        <v>81</v>
      </c>
      <c r="AW172" s="14" t="s">
        <v>28</v>
      </c>
      <c r="AX172" s="14" t="s">
        <v>71</v>
      </c>
      <c r="AY172" s="172" t="s">
        <v>114</v>
      </c>
    </row>
    <row r="173" spans="2:51" s="15" customFormat="1" ht="11.25">
      <c r="B173" s="179"/>
      <c r="D173" s="159" t="s">
        <v>123</v>
      </c>
      <c r="E173" s="180" t="s">
        <v>1</v>
      </c>
      <c r="F173" s="181" t="s">
        <v>130</v>
      </c>
      <c r="H173" s="182">
        <v>2560</v>
      </c>
      <c r="I173" s="183"/>
      <c r="L173" s="179"/>
      <c r="M173" s="184"/>
      <c r="N173" s="185"/>
      <c r="O173" s="185"/>
      <c r="P173" s="185"/>
      <c r="Q173" s="185"/>
      <c r="R173" s="185"/>
      <c r="S173" s="185"/>
      <c r="T173" s="186"/>
      <c r="AT173" s="180" t="s">
        <v>123</v>
      </c>
      <c r="AU173" s="180" t="s">
        <v>81</v>
      </c>
      <c r="AV173" s="15" t="s">
        <v>121</v>
      </c>
      <c r="AW173" s="15" t="s">
        <v>28</v>
      </c>
      <c r="AX173" s="15" t="s">
        <v>79</v>
      </c>
      <c r="AY173" s="180" t="s">
        <v>114</v>
      </c>
    </row>
    <row r="174" spans="1:65" s="2" customFormat="1" ht="16.5" customHeight="1">
      <c r="A174" s="32"/>
      <c r="B174" s="144"/>
      <c r="C174" s="145" t="s">
        <v>152</v>
      </c>
      <c r="D174" s="145" t="s">
        <v>117</v>
      </c>
      <c r="E174" s="146" t="s">
        <v>373</v>
      </c>
      <c r="F174" s="147" t="s">
        <v>374</v>
      </c>
      <c r="G174" s="148" t="s">
        <v>133</v>
      </c>
      <c r="H174" s="149">
        <v>2560</v>
      </c>
      <c r="I174" s="150"/>
      <c r="J174" s="151">
        <f>ROUND(I174*H174,2)</f>
        <v>0</v>
      </c>
      <c r="K174" s="152"/>
      <c r="L174" s="33"/>
      <c r="M174" s="153" t="s">
        <v>1</v>
      </c>
      <c r="N174" s="154" t="s">
        <v>36</v>
      </c>
      <c r="O174" s="58"/>
      <c r="P174" s="155">
        <f>O174*H174</f>
        <v>0</v>
      </c>
      <c r="Q174" s="155">
        <v>0</v>
      </c>
      <c r="R174" s="155">
        <f>Q174*H174</f>
        <v>0</v>
      </c>
      <c r="S174" s="155">
        <v>0</v>
      </c>
      <c r="T174" s="156">
        <f>S174*H174</f>
        <v>0</v>
      </c>
      <c r="U174" s="32"/>
      <c r="V174" s="32"/>
      <c r="W174" s="32"/>
      <c r="X174" s="32"/>
      <c r="Y174" s="32"/>
      <c r="Z174" s="32"/>
      <c r="AA174" s="32"/>
      <c r="AB174" s="32"/>
      <c r="AC174" s="32"/>
      <c r="AD174" s="32"/>
      <c r="AE174" s="32"/>
      <c r="AR174" s="157" t="s">
        <v>121</v>
      </c>
      <c r="AT174" s="157" t="s">
        <v>117</v>
      </c>
      <c r="AU174" s="157" t="s">
        <v>81</v>
      </c>
      <c r="AY174" s="17" t="s">
        <v>114</v>
      </c>
      <c r="BE174" s="158">
        <f>IF(N174="základní",J174,0)</f>
        <v>0</v>
      </c>
      <c r="BF174" s="158">
        <f>IF(N174="snížená",J174,0)</f>
        <v>0</v>
      </c>
      <c r="BG174" s="158">
        <f>IF(N174="zákl. přenesená",J174,0)</f>
        <v>0</v>
      </c>
      <c r="BH174" s="158">
        <f>IF(N174="sníž. přenesená",J174,0)</f>
        <v>0</v>
      </c>
      <c r="BI174" s="158">
        <f>IF(N174="nulová",J174,0)</f>
        <v>0</v>
      </c>
      <c r="BJ174" s="17" t="s">
        <v>79</v>
      </c>
      <c r="BK174" s="158">
        <f>ROUND(I174*H174,2)</f>
        <v>0</v>
      </c>
      <c r="BL174" s="17" t="s">
        <v>121</v>
      </c>
      <c r="BM174" s="157" t="s">
        <v>375</v>
      </c>
    </row>
    <row r="175" spans="1:47" s="2" customFormat="1" ht="11.25">
      <c r="A175" s="32"/>
      <c r="B175" s="33"/>
      <c r="C175" s="32"/>
      <c r="D175" s="159" t="s">
        <v>122</v>
      </c>
      <c r="E175" s="32"/>
      <c r="F175" s="160" t="s">
        <v>374</v>
      </c>
      <c r="G175" s="32"/>
      <c r="H175" s="32"/>
      <c r="I175" s="161"/>
      <c r="J175" s="32"/>
      <c r="K175" s="32"/>
      <c r="L175" s="33"/>
      <c r="M175" s="162"/>
      <c r="N175" s="163"/>
      <c r="O175" s="58"/>
      <c r="P175" s="58"/>
      <c r="Q175" s="58"/>
      <c r="R175" s="58"/>
      <c r="S175" s="58"/>
      <c r="T175" s="59"/>
      <c r="U175" s="32"/>
      <c r="V175" s="32"/>
      <c r="W175" s="32"/>
      <c r="X175" s="32"/>
      <c r="Y175" s="32"/>
      <c r="Z175" s="32"/>
      <c r="AA175" s="32"/>
      <c r="AB175" s="32"/>
      <c r="AC175" s="32"/>
      <c r="AD175" s="32"/>
      <c r="AE175" s="32"/>
      <c r="AT175" s="17" t="s">
        <v>122</v>
      </c>
      <c r="AU175" s="17" t="s">
        <v>81</v>
      </c>
    </row>
    <row r="176" spans="2:51" s="13" customFormat="1" ht="11.25">
      <c r="B176" s="164"/>
      <c r="D176" s="159" t="s">
        <v>123</v>
      </c>
      <c r="E176" s="165" t="s">
        <v>1</v>
      </c>
      <c r="F176" s="166" t="s">
        <v>361</v>
      </c>
      <c r="H176" s="165" t="s">
        <v>1</v>
      </c>
      <c r="I176" s="167"/>
      <c r="L176" s="164"/>
      <c r="M176" s="168"/>
      <c r="N176" s="169"/>
      <c r="O176" s="169"/>
      <c r="P176" s="169"/>
      <c r="Q176" s="169"/>
      <c r="R176" s="169"/>
      <c r="S176" s="169"/>
      <c r="T176" s="170"/>
      <c r="AT176" s="165" t="s">
        <v>123</v>
      </c>
      <c r="AU176" s="165" t="s">
        <v>81</v>
      </c>
      <c r="AV176" s="13" t="s">
        <v>79</v>
      </c>
      <c r="AW176" s="13" t="s">
        <v>28</v>
      </c>
      <c r="AX176" s="13" t="s">
        <v>71</v>
      </c>
      <c r="AY176" s="165" t="s">
        <v>114</v>
      </c>
    </row>
    <row r="177" spans="2:51" s="14" customFormat="1" ht="11.25">
      <c r="B177" s="171"/>
      <c r="D177" s="159" t="s">
        <v>123</v>
      </c>
      <c r="E177" s="172" t="s">
        <v>1</v>
      </c>
      <c r="F177" s="173" t="s">
        <v>362</v>
      </c>
      <c r="H177" s="174">
        <v>1160</v>
      </c>
      <c r="I177" s="175"/>
      <c r="L177" s="171"/>
      <c r="M177" s="176"/>
      <c r="N177" s="177"/>
      <c r="O177" s="177"/>
      <c r="P177" s="177"/>
      <c r="Q177" s="177"/>
      <c r="R177" s="177"/>
      <c r="S177" s="177"/>
      <c r="T177" s="178"/>
      <c r="AT177" s="172" t="s">
        <v>123</v>
      </c>
      <c r="AU177" s="172" t="s">
        <v>81</v>
      </c>
      <c r="AV177" s="14" t="s">
        <v>81</v>
      </c>
      <c r="AW177" s="14" t="s">
        <v>28</v>
      </c>
      <c r="AX177" s="14" t="s">
        <v>71</v>
      </c>
      <c r="AY177" s="172" t="s">
        <v>114</v>
      </c>
    </row>
    <row r="178" spans="2:51" s="14" customFormat="1" ht="11.25">
      <c r="B178" s="171"/>
      <c r="D178" s="159" t="s">
        <v>123</v>
      </c>
      <c r="E178" s="172" t="s">
        <v>1</v>
      </c>
      <c r="F178" s="173" t="s">
        <v>363</v>
      </c>
      <c r="H178" s="174">
        <v>1400</v>
      </c>
      <c r="I178" s="175"/>
      <c r="L178" s="171"/>
      <c r="M178" s="176"/>
      <c r="N178" s="177"/>
      <c r="O178" s="177"/>
      <c r="P178" s="177"/>
      <c r="Q178" s="177"/>
      <c r="R178" s="177"/>
      <c r="S178" s="177"/>
      <c r="T178" s="178"/>
      <c r="AT178" s="172" t="s">
        <v>123</v>
      </c>
      <c r="AU178" s="172" t="s">
        <v>81</v>
      </c>
      <c r="AV178" s="14" t="s">
        <v>81</v>
      </c>
      <c r="AW178" s="14" t="s">
        <v>28</v>
      </c>
      <c r="AX178" s="14" t="s">
        <v>71</v>
      </c>
      <c r="AY178" s="172" t="s">
        <v>114</v>
      </c>
    </row>
    <row r="179" spans="2:51" s="15" customFormat="1" ht="11.25">
      <c r="B179" s="179"/>
      <c r="D179" s="159" t="s">
        <v>123</v>
      </c>
      <c r="E179" s="180" t="s">
        <v>1</v>
      </c>
      <c r="F179" s="181" t="s">
        <v>130</v>
      </c>
      <c r="H179" s="182">
        <v>2560</v>
      </c>
      <c r="I179" s="183"/>
      <c r="L179" s="179"/>
      <c r="M179" s="184"/>
      <c r="N179" s="185"/>
      <c r="O179" s="185"/>
      <c r="P179" s="185"/>
      <c r="Q179" s="185"/>
      <c r="R179" s="185"/>
      <c r="S179" s="185"/>
      <c r="T179" s="186"/>
      <c r="AT179" s="180" t="s">
        <v>123</v>
      </c>
      <c r="AU179" s="180" t="s">
        <v>81</v>
      </c>
      <c r="AV179" s="15" t="s">
        <v>121</v>
      </c>
      <c r="AW179" s="15" t="s">
        <v>28</v>
      </c>
      <c r="AX179" s="15" t="s">
        <v>79</v>
      </c>
      <c r="AY179" s="180" t="s">
        <v>114</v>
      </c>
    </row>
    <row r="180" spans="1:65" s="2" customFormat="1" ht="16.5" customHeight="1">
      <c r="A180" s="32"/>
      <c r="B180" s="144"/>
      <c r="C180" s="145" t="s">
        <v>197</v>
      </c>
      <c r="D180" s="145" t="s">
        <v>117</v>
      </c>
      <c r="E180" s="146" t="s">
        <v>376</v>
      </c>
      <c r="F180" s="147" t="s">
        <v>377</v>
      </c>
      <c r="G180" s="148" t="s">
        <v>133</v>
      </c>
      <c r="H180" s="149">
        <v>2560</v>
      </c>
      <c r="I180" s="150"/>
      <c r="J180" s="151">
        <f>ROUND(I180*H180,2)</f>
        <v>0</v>
      </c>
      <c r="K180" s="152"/>
      <c r="L180" s="33"/>
      <c r="M180" s="153" t="s">
        <v>1</v>
      </c>
      <c r="N180" s="154" t="s">
        <v>36</v>
      </c>
      <c r="O180" s="58"/>
      <c r="P180" s="155">
        <f>O180*H180</f>
        <v>0</v>
      </c>
      <c r="Q180" s="155">
        <v>0</v>
      </c>
      <c r="R180" s="155">
        <f>Q180*H180</f>
        <v>0</v>
      </c>
      <c r="S180" s="155">
        <v>0</v>
      </c>
      <c r="T180" s="156">
        <f>S180*H180</f>
        <v>0</v>
      </c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R180" s="157" t="s">
        <v>121</v>
      </c>
      <c r="AT180" s="157" t="s">
        <v>117</v>
      </c>
      <c r="AU180" s="157" t="s">
        <v>81</v>
      </c>
      <c r="AY180" s="17" t="s">
        <v>114</v>
      </c>
      <c r="BE180" s="158">
        <f>IF(N180="základní",J180,0)</f>
        <v>0</v>
      </c>
      <c r="BF180" s="158">
        <f>IF(N180="snížená",J180,0)</f>
        <v>0</v>
      </c>
      <c r="BG180" s="158">
        <f>IF(N180="zákl. přenesená",J180,0)</f>
        <v>0</v>
      </c>
      <c r="BH180" s="158">
        <f>IF(N180="sníž. přenesená",J180,0)</f>
        <v>0</v>
      </c>
      <c r="BI180" s="158">
        <f>IF(N180="nulová",J180,0)</f>
        <v>0</v>
      </c>
      <c r="BJ180" s="17" t="s">
        <v>79</v>
      </c>
      <c r="BK180" s="158">
        <f>ROUND(I180*H180,2)</f>
        <v>0</v>
      </c>
      <c r="BL180" s="17" t="s">
        <v>121</v>
      </c>
      <c r="BM180" s="157" t="s">
        <v>378</v>
      </c>
    </row>
    <row r="181" spans="1:47" s="2" customFormat="1" ht="11.25">
      <c r="A181" s="32"/>
      <c r="B181" s="33"/>
      <c r="C181" s="32"/>
      <c r="D181" s="159" t="s">
        <v>122</v>
      </c>
      <c r="E181" s="32"/>
      <c r="F181" s="160" t="s">
        <v>377</v>
      </c>
      <c r="G181" s="32"/>
      <c r="H181" s="32"/>
      <c r="I181" s="161"/>
      <c r="J181" s="32"/>
      <c r="K181" s="32"/>
      <c r="L181" s="33"/>
      <c r="M181" s="162"/>
      <c r="N181" s="163"/>
      <c r="O181" s="58"/>
      <c r="P181" s="58"/>
      <c r="Q181" s="58"/>
      <c r="R181" s="58"/>
      <c r="S181" s="58"/>
      <c r="T181" s="59"/>
      <c r="U181" s="32"/>
      <c r="V181" s="32"/>
      <c r="W181" s="32"/>
      <c r="X181" s="32"/>
      <c r="Y181" s="32"/>
      <c r="Z181" s="32"/>
      <c r="AA181" s="32"/>
      <c r="AB181" s="32"/>
      <c r="AC181" s="32"/>
      <c r="AD181" s="32"/>
      <c r="AE181" s="32"/>
      <c r="AT181" s="17" t="s">
        <v>122</v>
      </c>
      <c r="AU181" s="17" t="s">
        <v>81</v>
      </c>
    </row>
    <row r="182" spans="2:51" s="13" customFormat="1" ht="11.25">
      <c r="B182" s="164"/>
      <c r="D182" s="159" t="s">
        <v>123</v>
      </c>
      <c r="E182" s="165" t="s">
        <v>1</v>
      </c>
      <c r="F182" s="166" t="s">
        <v>379</v>
      </c>
      <c r="H182" s="165" t="s">
        <v>1</v>
      </c>
      <c r="I182" s="167"/>
      <c r="L182" s="164"/>
      <c r="M182" s="168"/>
      <c r="N182" s="169"/>
      <c r="O182" s="169"/>
      <c r="P182" s="169"/>
      <c r="Q182" s="169"/>
      <c r="R182" s="169"/>
      <c r="S182" s="169"/>
      <c r="T182" s="170"/>
      <c r="AT182" s="165" t="s">
        <v>123</v>
      </c>
      <c r="AU182" s="165" t="s">
        <v>81</v>
      </c>
      <c r="AV182" s="13" t="s">
        <v>79</v>
      </c>
      <c r="AW182" s="13" t="s">
        <v>28</v>
      </c>
      <c r="AX182" s="13" t="s">
        <v>71</v>
      </c>
      <c r="AY182" s="165" t="s">
        <v>114</v>
      </c>
    </row>
    <row r="183" spans="2:51" s="14" customFormat="1" ht="11.25">
      <c r="B183" s="171"/>
      <c r="D183" s="159" t="s">
        <v>123</v>
      </c>
      <c r="E183" s="172" t="s">
        <v>1</v>
      </c>
      <c r="F183" s="173" t="s">
        <v>362</v>
      </c>
      <c r="H183" s="174">
        <v>1160</v>
      </c>
      <c r="I183" s="175"/>
      <c r="L183" s="171"/>
      <c r="M183" s="176"/>
      <c r="N183" s="177"/>
      <c r="O183" s="177"/>
      <c r="P183" s="177"/>
      <c r="Q183" s="177"/>
      <c r="R183" s="177"/>
      <c r="S183" s="177"/>
      <c r="T183" s="178"/>
      <c r="AT183" s="172" t="s">
        <v>123</v>
      </c>
      <c r="AU183" s="172" t="s">
        <v>81</v>
      </c>
      <c r="AV183" s="14" t="s">
        <v>81</v>
      </c>
      <c r="AW183" s="14" t="s">
        <v>28</v>
      </c>
      <c r="AX183" s="14" t="s">
        <v>71</v>
      </c>
      <c r="AY183" s="172" t="s">
        <v>114</v>
      </c>
    </row>
    <row r="184" spans="2:51" s="14" customFormat="1" ht="11.25">
      <c r="B184" s="171"/>
      <c r="D184" s="159" t="s">
        <v>123</v>
      </c>
      <c r="E184" s="172" t="s">
        <v>1</v>
      </c>
      <c r="F184" s="173" t="s">
        <v>363</v>
      </c>
      <c r="H184" s="174">
        <v>1400</v>
      </c>
      <c r="I184" s="175"/>
      <c r="L184" s="171"/>
      <c r="M184" s="176"/>
      <c r="N184" s="177"/>
      <c r="O184" s="177"/>
      <c r="P184" s="177"/>
      <c r="Q184" s="177"/>
      <c r="R184" s="177"/>
      <c r="S184" s="177"/>
      <c r="T184" s="178"/>
      <c r="AT184" s="172" t="s">
        <v>123</v>
      </c>
      <c r="AU184" s="172" t="s">
        <v>81</v>
      </c>
      <c r="AV184" s="14" t="s">
        <v>81</v>
      </c>
      <c r="AW184" s="14" t="s">
        <v>28</v>
      </c>
      <c r="AX184" s="14" t="s">
        <v>71</v>
      </c>
      <c r="AY184" s="172" t="s">
        <v>114</v>
      </c>
    </row>
    <row r="185" spans="2:51" s="15" customFormat="1" ht="11.25">
      <c r="B185" s="179"/>
      <c r="D185" s="159" t="s">
        <v>123</v>
      </c>
      <c r="E185" s="180" t="s">
        <v>1</v>
      </c>
      <c r="F185" s="181" t="s">
        <v>130</v>
      </c>
      <c r="H185" s="182">
        <v>2560</v>
      </c>
      <c r="I185" s="183"/>
      <c r="L185" s="179"/>
      <c r="M185" s="184"/>
      <c r="N185" s="185"/>
      <c r="O185" s="185"/>
      <c r="P185" s="185"/>
      <c r="Q185" s="185"/>
      <c r="R185" s="185"/>
      <c r="S185" s="185"/>
      <c r="T185" s="186"/>
      <c r="AT185" s="180" t="s">
        <v>123</v>
      </c>
      <c r="AU185" s="180" t="s">
        <v>81</v>
      </c>
      <c r="AV185" s="15" t="s">
        <v>121</v>
      </c>
      <c r="AW185" s="15" t="s">
        <v>28</v>
      </c>
      <c r="AX185" s="15" t="s">
        <v>79</v>
      </c>
      <c r="AY185" s="180" t="s">
        <v>114</v>
      </c>
    </row>
    <row r="186" spans="1:65" s="2" customFormat="1" ht="24.2" customHeight="1">
      <c r="A186" s="32"/>
      <c r="B186" s="144"/>
      <c r="C186" s="145" t="s">
        <v>161</v>
      </c>
      <c r="D186" s="145" t="s">
        <v>117</v>
      </c>
      <c r="E186" s="146" t="s">
        <v>380</v>
      </c>
      <c r="F186" s="147" t="s">
        <v>381</v>
      </c>
      <c r="G186" s="148" t="s">
        <v>133</v>
      </c>
      <c r="H186" s="149">
        <v>130</v>
      </c>
      <c r="I186" s="150"/>
      <c r="J186" s="151">
        <f>ROUND(I186*H186,2)</f>
        <v>0</v>
      </c>
      <c r="K186" s="152"/>
      <c r="L186" s="33"/>
      <c r="M186" s="153" t="s">
        <v>1</v>
      </c>
      <c r="N186" s="154" t="s">
        <v>36</v>
      </c>
      <c r="O186" s="58"/>
      <c r="P186" s="155">
        <f>O186*H186</f>
        <v>0</v>
      </c>
      <c r="Q186" s="155">
        <v>0</v>
      </c>
      <c r="R186" s="155">
        <f>Q186*H186</f>
        <v>0</v>
      </c>
      <c r="S186" s="155">
        <v>0</v>
      </c>
      <c r="T186" s="156">
        <f>S186*H186</f>
        <v>0</v>
      </c>
      <c r="U186" s="32"/>
      <c r="V186" s="32"/>
      <c r="W186" s="32"/>
      <c r="X186" s="32"/>
      <c r="Y186" s="32"/>
      <c r="Z186" s="32"/>
      <c r="AA186" s="32"/>
      <c r="AB186" s="32"/>
      <c r="AC186" s="32"/>
      <c r="AD186" s="32"/>
      <c r="AE186" s="32"/>
      <c r="AR186" s="157" t="s">
        <v>121</v>
      </c>
      <c r="AT186" s="157" t="s">
        <v>117</v>
      </c>
      <c r="AU186" s="157" t="s">
        <v>81</v>
      </c>
      <c r="AY186" s="17" t="s">
        <v>114</v>
      </c>
      <c r="BE186" s="158">
        <f>IF(N186="základní",J186,0)</f>
        <v>0</v>
      </c>
      <c r="BF186" s="158">
        <f>IF(N186="snížená",J186,0)</f>
        <v>0</v>
      </c>
      <c r="BG186" s="158">
        <f>IF(N186="zákl. přenesená",J186,0)</f>
        <v>0</v>
      </c>
      <c r="BH186" s="158">
        <f>IF(N186="sníž. přenesená",J186,0)</f>
        <v>0</v>
      </c>
      <c r="BI186" s="158">
        <f>IF(N186="nulová",J186,0)</f>
        <v>0</v>
      </c>
      <c r="BJ186" s="17" t="s">
        <v>79</v>
      </c>
      <c r="BK186" s="158">
        <f>ROUND(I186*H186,2)</f>
        <v>0</v>
      </c>
      <c r="BL186" s="17" t="s">
        <v>121</v>
      </c>
      <c r="BM186" s="157" t="s">
        <v>382</v>
      </c>
    </row>
    <row r="187" spans="1:47" s="2" customFormat="1" ht="11.25">
      <c r="A187" s="32"/>
      <c r="B187" s="33"/>
      <c r="C187" s="32"/>
      <c r="D187" s="159" t="s">
        <v>122</v>
      </c>
      <c r="E187" s="32"/>
      <c r="F187" s="160" t="s">
        <v>381</v>
      </c>
      <c r="G187" s="32"/>
      <c r="H187" s="32"/>
      <c r="I187" s="161"/>
      <c r="J187" s="32"/>
      <c r="K187" s="32"/>
      <c r="L187" s="33"/>
      <c r="M187" s="162"/>
      <c r="N187" s="163"/>
      <c r="O187" s="58"/>
      <c r="P187" s="58"/>
      <c r="Q187" s="58"/>
      <c r="R187" s="58"/>
      <c r="S187" s="58"/>
      <c r="T187" s="59"/>
      <c r="U187" s="32"/>
      <c r="V187" s="32"/>
      <c r="W187" s="32"/>
      <c r="X187" s="32"/>
      <c r="Y187" s="32"/>
      <c r="Z187" s="32"/>
      <c r="AA187" s="32"/>
      <c r="AB187" s="32"/>
      <c r="AC187" s="32"/>
      <c r="AD187" s="32"/>
      <c r="AE187" s="32"/>
      <c r="AT187" s="17" t="s">
        <v>122</v>
      </c>
      <c r="AU187" s="17" t="s">
        <v>81</v>
      </c>
    </row>
    <row r="188" spans="2:51" s="14" customFormat="1" ht="11.25">
      <c r="B188" s="171"/>
      <c r="D188" s="159" t="s">
        <v>123</v>
      </c>
      <c r="E188" s="172" t="s">
        <v>1</v>
      </c>
      <c r="F188" s="173" t="s">
        <v>383</v>
      </c>
      <c r="H188" s="174">
        <v>130</v>
      </c>
      <c r="I188" s="175"/>
      <c r="L188" s="171"/>
      <c r="M188" s="176"/>
      <c r="N188" s="177"/>
      <c r="O188" s="177"/>
      <c r="P188" s="177"/>
      <c r="Q188" s="177"/>
      <c r="R188" s="177"/>
      <c r="S188" s="177"/>
      <c r="T188" s="178"/>
      <c r="AT188" s="172" t="s">
        <v>123</v>
      </c>
      <c r="AU188" s="172" t="s">
        <v>81</v>
      </c>
      <c r="AV188" s="14" t="s">
        <v>81</v>
      </c>
      <c r="AW188" s="14" t="s">
        <v>28</v>
      </c>
      <c r="AX188" s="14" t="s">
        <v>71</v>
      </c>
      <c r="AY188" s="172" t="s">
        <v>114</v>
      </c>
    </row>
    <row r="189" spans="2:51" s="15" customFormat="1" ht="11.25">
      <c r="B189" s="179"/>
      <c r="D189" s="159" t="s">
        <v>123</v>
      </c>
      <c r="E189" s="180" t="s">
        <v>1</v>
      </c>
      <c r="F189" s="181" t="s">
        <v>130</v>
      </c>
      <c r="H189" s="182">
        <v>130</v>
      </c>
      <c r="I189" s="183"/>
      <c r="L189" s="179"/>
      <c r="M189" s="184"/>
      <c r="N189" s="185"/>
      <c r="O189" s="185"/>
      <c r="P189" s="185"/>
      <c r="Q189" s="185"/>
      <c r="R189" s="185"/>
      <c r="S189" s="185"/>
      <c r="T189" s="186"/>
      <c r="AT189" s="180" t="s">
        <v>123</v>
      </c>
      <c r="AU189" s="180" t="s">
        <v>81</v>
      </c>
      <c r="AV189" s="15" t="s">
        <v>121</v>
      </c>
      <c r="AW189" s="15" t="s">
        <v>28</v>
      </c>
      <c r="AX189" s="15" t="s">
        <v>79</v>
      </c>
      <c r="AY189" s="180" t="s">
        <v>114</v>
      </c>
    </row>
    <row r="190" spans="1:65" s="2" customFormat="1" ht="21.75" customHeight="1">
      <c r="A190" s="32"/>
      <c r="B190" s="144"/>
      <c r="C190" s="145" t="s">
        <v>210</v>
      </c>
      <c r="D190" s="145" t="s">
        <v>117</v>
      </c>
      <c r="E190" s="146" t="s">
        <v>171</v>
      </c>
      <c r="F190" s="147" t="s">
        <v>172</v>
      </c>
      <c r="G190" s="148" t="s">
        <v>133</v>
      </c>
      <c r="H190" s="149">
        <v>132</v>
      </c>
      <c r="I190" s="150"/>
      <c r="J190" s="151">
        <f>ROUND(I190*H190,2)</f>
        <v>0</v>
      </c>
      <c r="K190" s="152"/>
      <c r="L190" s="33"/>
      <c r="M190" s="153" t="s">
        <v>1</v>
      </c>
      <c r="N190" s="154" t="s">
        <v>36</v>
      </c>
      <c r="O190" s="58"/>
      <c r="P190" s="155">
        <f>O190*H190</f>
        <v>0</v>
      </c>
      <c r="Q190" s="155">
        <v>0</v>
      </c>
      <c r="R190" s="155">
        <f>Q190*H190</f>
        <v>0</v>
      </c>
      <c r="S190" s="155">
        <v>0</v>
      </c>
      <c r="T190" s="156">
        <f>S190*H190</f>
        <v>0</v>
      </c>
      <c r="U190" s="32"/>
      <c r="V190" s="32"/>
      <c r="W190" s="32"/>
      <c r="X190" s="32"/>
      <c r="Y190" s="32"/>
      <c r="Z190" s="32"/>
      <c r="AA190" s="32"/>
      <c r="AB190" s="32"/>
      <c r="AC190" s="32"/>
      <c r="AD190" s="32"/>
      <c r="AE190" s="32"/>
      <c r="AR190" s="157" t="s">
        <v>121</v>
      </c>
      <c r="AT190" s="157" t="s">
        <v>117</v>
      </c>
      <c r="AU190" s="157" t="s">
        <v>81</v>
      </c>
      <c r="AY190" s="17" t="s">
        <v>114</v>
      </c>
      <c r="BE190" s="158">
        <f>IF(N190="základní",J190,0)</f>
        <v>0</v>
      </c>
      <c r="BF190" s="158">
        <f>IF(N190="snížená",J190,0)</f>
        <v>0</v>
      </c>
      <c r="BG190" s="158">
        <f>IF(N190="zákl. přenesená",J190,0)</f>
        <v>0</v>
      </c>
      <c r="BH190" s="158">
        <f>IF(N190="sníž. přenesená",J190,0)</f>
        <v>0</v>
      </c>
      <c r="BI190" s="158">
        <f>IF(N190="nulová",J190,0)</f>
        <v>0</v>
      </c>
      <c r="BJ190" s="17" t="s">
        <v>79</v>
      </c>
      <c r="BK190" s="158">
        <f>ROUND(I190*H190,2)</f>
        <v>0</v>
      </c>
      <c r="BL190" s="17" t="s">
        <v>121</v>
      </c>
      <c r="BM190" s="157" t="s">
        <v>384</v>
      </c>
    </row>
    <row r="191" spans="1:47" s="2" customFormat="1" ht="48.75">
      <c r="A191" s="32"/>
      <c r="B191" s="33"/>
      <c r="C191" s="32"/>
      <c r="D191" s="159" t="s">
        <v>122</v>
      </c>
      <c r="E191" s="32"/>
      <c r="F191" s="160" t="s">
        <v>174</v>
      </c>
      <c r="G191" s="32"/>
      <c r="H191" s="32"/>
      <c r="I191" s="161"/>
      <c r="J191" s="32"/>
      <c r="K191" s="32"/>
      <c r="L191" s="33"/>
      <c r="M191" s="162"/>
      <c r="N191" s="163"/>
      <c r="O191" s="58"/>
      <c r="P191" s="58"/>
      <c r="Q191" s="58"/>
      <c r="R191" s="58"/>
      <c r="S191" s="58"/>
      <c r="T191" s="59"/>
      <c r="U191" s="32"/>
      <c r="V191" s="32"/>
      <c r="W191" s="32"/>
      <c r="X191" s="32"/>
      <c r="Y191" s="32"/>
      <c r="Z191" s="32"/>
      <c r="AA191" s="32"/>
      <c r="AB191" s="32"/>
      <c r="AC191" s="32"/>
      <c r="AD191" s="32"/>
      <c r="AE191" s="32"/>
      <c r="AT191" s="17" t="s">
        <v>122</v>
      </c>
      <c r="AU191" s="17" t="s">
        <v>81</v>
      </c>
    </row>
    <row r="192" spans="1:65" s="2" customFormat="1" ht="24.2" customHeight="1">
      <c r="A192" s="32"/>
      <c r="B192" s="144"/>
      <c r="C192" s="145" t="s">
        <v>166</v>
      </c>
      <c r="D192" s="145" t="s">
        <v>117</v>
      </c>
      <c r="E192" s="146" t="s">
        <v>175</v>
      </c>
      <c r="F192" s="147" t="s">
        <v>176</v>
      </c>
      <c r="G192" s="148" t="s">
        <v>177</v>
      </c>
      <c r="H192" s="149">
        <v>33</v>
      </c>
      <c r="I192" s="150"/>
      <c r="J192" s="151">
        <f>ROUND(I192*H192,2)</f>
        <v>0</v>
      </c>
      <c r="K192" s="152"/>
      <c r="L192" s="33"/>
      <c r="M192" s="153" t="s">
        <v>1</v>
      </c>
      <c r="N192" s="154" t="s">
        <v>36</v>
      </c>
      <c r="O192" s="58"/>
      <c r="P192" s="155">
        <f>O192*H192</f>
        <v>0</v>
      </c>
      <c r="Q192" s="155">
        <v>0</v>
      </c>
      <c r="R192" s="155">
        <f>Q192*H192</f>
        <v>0</v>
      </c>
      <c r="S192" s="155">
        <v>0</v>
      </c>
      <c r="T192" s="156">
        <f>S192*H192</f>
        <v>0</v>
      </c>
      <c r="U192" s="32"/>
      <c r="V192" s="32"/>
      <c r="W192" s="32"/>
      <c r="X192" s="32"/>
      <c r="Y192" s="32"/>
      <c r="Z192" s="32"/>
      <c r="AA192" s="32"/>
      <c r="AB192" s="32"/>
      <c r="AC192" s="32"/>
      <c r="AD192" s="32"/>
      <c r="AE192" s="32"/>
      <c r="AR192" s="157" t="s">
        <v>121</v>
      </c>
      <c r="AT192" s="157" t="s">
        <v>117</v>
      </c>
      <c r="AU192" s="157" t="s">
        <v>81</v>
      </c>
      <c r="AY192" s="17" t="s">
        <v>114</v>
      </c>
      <c r="BE192" s="158">
        <f>IF(N192="základní",J192,0)</f>
        <v>0</v>
      </c>
      <c r="BF192" s="158">
        <f>IF(N192="snížená",J192,0)</f>
        <v>0</v>
      </c>
      <c r="BG192" s="158">
        <f>IF(N192="zákl. přenesená",J192,0)</f>
        <v>0</v>
      </c>
      <c r="BH192" s="158">
        <f>IF(N192="sníž. přenesená",J192,0)</f>
        <v>0</v>
      </c>
      <c r="BI192" s="158">
        <f>IF(N192="nulová",J192,0)</f>
        <v>0</v>
      </c>
      <c r="BJ192" s="17" t="s">
        <v>79</v>
      </c>
      <c r="BK192" s="158">
        <f>ROUND(I192*H192,2)</f>
        <v>0</v>
      </c>
      <c r="BL192" s="17" t="s">
        <v>121</v>
      </c>
      <c r="BM192" s="157" t="s">
        <v>385</v>
      </c>
    </row>
    <row r="193" spans="1:47" s="2" customFormat="1" ht="19.5">
      <c r="A193" s="32"/>
      <c r="B193" s="33"/>
      <c r="C193" s="32"/>
      <c r="D193" s="159" t="s">
        <v>122</v>
      </c>
      <c r="E193" s="32"/>
      <c r="F193" s="160" t="s">
        <v>176</v>
      </c>
      <c r="G193" s="32"/>
      <c r="H193" s="32"/>
      <c r="I193" s="161"/>
      <c r="J193" s="32"/>
      <c r="K193" s="32"/>
      <c r="L193" s="33"/>
      <c r="M193" s="162"/>
      <c r="N193" s="163"/>
      <c r="O193" s="58"/>
      <c r="P193" s="58"/>
      <c r="Q193" s="58"/>
      <c r="R193" s="58"/>
      <c r="S193" s="58"/>
      <c r="T193" s="59"/>
      <c r="U193" s="32"/>
      <c r="V193" s="32"/>
      <c r="W193" s="32"/>
      <c r="X193" s="32"/>
      <c r="Y193" s="32"/>
      <c r="Z193" s="32"/>
      <c r="AA193" s="32"/>
      <c r="AB193" s="32"/>
      <c r="AC193" s="32"/>
      <c r="AD193" s="32"/>
      <c r="AE193" s="32"/>
      <c r="AT193" s="17" t="s">
        <v>122</v>
      </c>
      <c r="AU193" s="17" t="s">
        <v>81</v>
      </c>
    </row>
    <row r="194" spans="2:51" s="13" customFormat="1" ht="11.25">
      <c r="B194" s="164"/>
      <c r="D194" s="159" t="s">
        <v>123</v>
      </c>
      <c r="E194" s="165" t="s">
        <v>1</v>
      </c>
      <c r="F194" s="166" t="s">
        <v>179</v>
      </c>
      <c r="H194" s="165" t="s">
        <v>1</v>
      </c>
      <c r="I194" s="167"/>
      <c r="L194" s="164"/>
      <c r="M194" s="168"/>
      <c r="N194" s="169"/>
      <c r="O194" s="169"/>
      <c r="P194" s="169"/>
      <c r="Q194" s="169"/>
      <c r="R194" s="169"/>
      <c r="S194" s="169"/>
      <c r="T194" s="170"/>
      <c r="AT194" s="165" t="s">
        <v>123</v>
      </c>
      <c r="AU194" s="165" t="s">
        <v>81</v>
      </c>
      <c r="AV194" s="13" t="s">
        <v>79</v>
      </c>
      <c r="AW194" s="13" t="s">
        <v>28</v>
      </c>
      <c r="AX194" s="13" t="s">
        <v>71</v>
      </c>
      <c r="AY194" s="165" t="s">
        <v>114</v>
      </c>
    </row>
    <row r="195" spans="2:51" s="14" customFormat="1" ht="11.25">
      <c r="B195" s="171"/>
      <c r="D195" s="159" t="s">
        <v>123</v>
      </c>
      <c r="E195" s="172" t="s">
        <v>1</v>
      </c>
      <c r="F195" s="173" t="s">
        <v>386</v>
      </c>
      <c r="H195" s="174">
        <v>14</v>
      </c>
      <c r="I195" s="175"/>
      <c r="L195" s="171"/>
      <c r="M195" s="176"/>
      <c r="N195" s="177"/>
      <c r="O195" s="177"/>
      <c r="P195" s="177"/>
      <c r="Q195" s="177"/>
      <c r="R195" s="177"/>
      <c r="S195" s="177"/>
      <c r="T195" s="178"/>
      <c r="AT195" s="172" t="s">
        <v>123</v>
      </c>
      <c r="AU195" s="172" t="s">
        <v>81</v>
      </c>
      <c r="AV195" s="14" t="s">
        <v>81</v>
      </c>
      <c r="AW195" s="14" t="s">
        <v>28</v>
      </c>
      <c r="AX195" s="14" t="s">
        <v>71</v>
      </c>
      <c r="AY195" s="172" t="s">
        <v>114</v>
      </c>
    </row>
    <row r="196" spans="2:51" s="14" customFormat="1" ht="11.25">
      <c r="B196" s="171"/>
      <c r="D196" s="159" t="s">
        <v>123</v>
      </c>
      <c r="E196" s="172" t="s">
        <v>1</v>
      </c>
      <c r="F196" s="173" t="s">
        <v>387</v>
      </c>
      <c r="H196" s="174">
        <v>17</v>
      </c>
      <c r="I196" s="175"/>
      <c r="L196" s="171"/>
      <c r="M196" s="176"/>
      <c r="N196" s="177"/>
      <c r="O196" s="177"/>
      <c r="P196" s="177"/>
      <c r="Q196" s="177"/>
      <c r="R196" s="177"/>
      <c r="S196" s="177"/>
      <c r="T196" s="178"/>
      <c r="AT196" s="172" t="s">
        <v>123</v>
      </c>
      <c r="AU196" s="172" t="s">
        <v>81</v>
      </c>
      <c r="AV196" s="14" t="s">
        <v>81</v>
      </c>
      <c r="AW196" s="14" t="s">
        <v>28</v>
      </c>
      <c r="AX196" s="14" t="s">
        <v>71</v>
      </c>
      <c r="AY196" s="172" t="s">
        <v>114</v>
      </c>
    </row>
    <row r="197" spans="2:51" s="14" customFormat="1" ht="11.25">
      <c r="B197" s="171"/>
      <c r="D197" s="159" t="s">
        <v>123</v>
      </c>
      <c r="E197" s="172" t="s">
        <v>1</v>
      </c>
      <c r="F197" s="173" t="s">
        <v>388</v>
      </c>
      <c r="H197" s="174">
        <v>1</v>
      </c>
      <c r="I197" s="175"/>
      <c r="L197" s="171"/>
      <c r="M197" s="176"/>
      <c r="N197" s="177"/>
      <c r="O197" s="177"/>
      <c r="P197" s="177"/>
      <c r="Q197" s="177"/>
      <c r="R197" s="177"/>
      <c r="S197" s="177"/>
      <c r="T197" s="178"/>
      <c r="AT197" s="172" t="s">
        <v>123</v>
      </c>
      <c r="AU197" s="172" t="s">
        <v>81</v>
      </c>
      <c r="AV197" s="14" t="s">
        <v>81</v>
      </c>
      <c r="AW197" s="14" t="s">
        <v>28</v>
      </c>
      <c r="AX197" s="14" t="s">
        <v>71</v>
      </c>
      <c r="AY197" s="172" t="s">
        <v>114</v>
      </c>
    </row>
    <row r="198" spans="2:51" s="14" customFormat="1" ht="11.25">
      <c r="B198" s="171"/>
      <c r="D198" s="159" t="s">
        <v>123</v>
      </c>
      <c r="E198" s="172" t="s">
        <v>1</v>
      </c>
      <c r="F198" s="173" t="s">
        <v>389</v>
      </c>
      <c r="H198" s="174">
        <v>1</v>
      </c>
      <c r="I198" s="175"/>
      <c r="L198" s="171"/>
      <c r="M198" s="176"/>
      <c r="N198" s="177"/>
      <c r="O198" s="177"/>
      <c r="P198" s="177"/>
      <c r="Q198" s="177"/>
      <c r="R198" s="177"/>
      <c r="S198" s="177"/>
      <c r="T198" s="178"/>
      <c r="AT198" s="172" t="s">
        <v>123</v>
      </c>
      <c r="AU198" s="172" t="s">
        <v>81</v>
      </c>
      <c r="AV198" s="14" t="s">
        <v>81</v>
      </c>
      <c r="AW198" s="14" t="s">
        <v>28</v>
      </c>
      <c r="AX198" s="14" t="s">
        <v>71</v>
      </c>
      <c r="AY198" s="172" t="s">
        <v>114</v>
      </c>
    </row>
    <row r="199" spans="2:51" s="15" customFormat="1" ht="11.25">
      <c r="B199" s="179"/>
      <c r="D199" s="159" t="s">
        <v>123</v>
      </c>
      <c r="E199" s="180" t="s">
        <v>1</v>
      </c>
      <c r="F199" s="181" t="s">
        <v>130</v>
      </c>
      <c r="H199" s="182">
        <v>33</v>
      </c>
      <c r="I199" s="183"/>
      <c r="L199" s="179"/>
      <c r="M199" s="184"/>
      <c r="N199" s="185"/>
      <c r="O199" s="185"/>
      <c r="P199" s="185"/>
      <c r="Q199" s="185"/>
      <c r="R199" s="185"/>
      <c r="S199" s="185"/>
      <c r="T199" s="186"/>
      <c r="AT199" s="180" t="s">
        <v>123</v>
      </c>
      <c r="AU199" s="180" t="s">
        <v>81</v>
      </c>
      <c r="AV199" s="15" t="s">
        <v>121</v>
      </c>
      <c r="AW199" s="15" t="s">
        <v>28</v>
      </c>
      <c r="AX199" s="15" t="s">
        <v>79</v>
      </c>
      <c r="AY199" s="180" t="s">
        <v>114</v>
      </c>
    </row>
    <row r="200" spans="1:65" s="2" customFormat="1" ht="24.2" customHeight="1">
      <c r="A200" s="32"/>
      <c r="B200" s="144"/>
      <c r="C200" s="145" t="s">
        <v>8</v>
      </c>
      <c r="D200" s="145" t="s">
        <v>117</v>
      </c>
      <c r="E200" s="146" t="s">
        <v>186</v>
      </c>
      <c r="F200" s="147" t="s">
        <v>187</v>
      </c>
      <c r="G200" s="148" t="s">
        <v>177</v>
      </c>
      <c r="H200" s="149">
        <v>6</v>
      </c>
      <c r="I200" s="150"/>
      <c r="J200" s="151">
        <f>ROUND(I200*H200,2)</f>
        <v>0</v>
      </c>
      <c r="K200" s="152"/>
      <c r="L200" s="33"/>
      <c r="M200" s="153" t="s">
        <v>1</v>
      </c>
      <c r="N200" s="154" t="s">
        <v>36</v>
      </c>
      <c r="O200" s="58"/>
      <c r="P200" s="155">
        <f>O200*H200</f>
        <v>0</v>
      </c>
      <c r="Q200" s="155">
        <v>0</v>
      </c>
      <c r="R200" s="155">
        <f>Q200*H200</f>
        <v>0</v>
      </c>
      <c r="S200" s="155">
        <v>0</v>
      </c>
      <c r="T200" s="156">
        <f>S200*H200</f>
        <v>0</v>
      </c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R200" s="157" t="s">
        <v>121</v>
      </c>
      <c r="AT200" s="157" t="s">
        <v>117</v>
      </c>
      <c r="AU200" s="157" t="s">
        <v>81</v>
      </c>
      <c r="AY200" s="17" t="s">
        <v>114</v>
      </c>
      <c r="BE200" s="158">
        <f>IF(N200="základní",J200,0)</f>
        <v>0</v>
      </c>
      <c r="BF200" s="158">
        <f>IF(N200="snížená",J200,0)</f>
        <v>0</v>
      </c>
      <c r="BG200" s="158">
        <f>IF(N200="zákl. přenesená",J200,0)</f>
        <v>0</v>
      </c>
      <c r="BH200" s="158">
        <f>IF(N200="sníž. přenesená",J200,0)</f>
        <v>0</v>
      </c>
      <c r="BI200" s="158">
        <f>IF(N200="nulová",J200,0)</f>
        <v>0</v>
      </c>
      <c r="BJ200" s="17" t="s">
        <v>79</v>
      </c>
      <c r="BK200" s="158">
        <f>ROUND(I200*H200,2)</f>
        <v>0</v>
      </c>
      <c r="BL200" s="17" t="s">
        <v>121</v>
      </c>
      <c r="BM200" s="157" t="s">
        <v>390</v>
      </c>
    </row>
    <row r="201" spans="1:47" s="2" customFormat="1" ht="19.5">
      <c r="A201" s="32"/>
      <c r="B201" s="33"/>
      <c r="C201" s="32"/>
      <c r="D201" s="159" t="s">
        <v>122</v>
      </c>
      <c r="E201" s="32"/>
      <c r="F201" s="160" t="s">
        <v>187</v>
      </c>
      <c r="G201" s="32"/>
      <c r="H201" s="32"/>
      <c r="I201" s="161"/>
      <c r="J201" s="32"/>
      <c r="K201" s="32"/>
      <c r="L201" s="33"/>
      <c r="M201" s="162"/>
      <c r="N201" s="163"/>
      <c r="O201" s="58"/>
      <c r="P201" s="58"/>
      <c r="Q201" s="58"/>
      <c r="R201" s="58"/>
      <c r="S201" s="58"/>
      <c r="T201" s="59"/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T201" s="17" t="s">
        <v>122</v>
      </c>
      <c r="AU201" s="17" t="s">
        <v>81</v>
      </c>
    </row>
    <row r="202" spans="2:51" s="13" customFormat="1" ht="11.25">
      <c r="B202" s="164"/>
      <c r="D202" s="159" t="s">
        <v>123</v>
      </c>
      <c r="E202" s="165" t="s">
        <v>1</v>
      </c>
      <c r="F202" s="166" t="s">
        <v>179</v>
      </c>
      <c r="H202" s="165" t="s">
        <v>1</v>
      </c>
      <c r="I202" s="167"/>
      <c r="L202" s="164"/>
      <c r="M202" s="168"/>
      <c r="N202" s="169"/>
      <c r="O202" s="169"/>
      <c r="P202" s="169"/>
      <c r="Q202" s="169"/>
      <c r="R202" s="169"/>
      <c r="S202" s="169"/>
      <c r="T202" s="170"/>
      <c r="AT202" s="165" t="s">
        <v>123</v>
      </c>
      <c r="AU202" s="165" t="s">
        <v>81</v>
      </c>
      <c r="AV202" s="13" t="s">
        <v>79</v>
      </c>
      <c r="AW202" s="13" t="s">
        <v>28</v>
      </c>
      <c r="AX202" s="13" t="s">
        <v>71</v>
      </c>
      <c r="AY202" s="165" t="s">
        <v>114</v>
      </c>
    </row>
    <row r="203" spans="2:51" s="14" customFormat="1" ht="11.25">
      <c r="B203" s="171"/>
      <c r="D203" s="159" t="s">
        <v>123</v>
      </c>
      <c r="E203" s="172" t="s">
        <v>1</v>
      </c>
      <c r="F203" s="173" t="s">
        <v>391</v>
      </c>
      <c r="H203" s="174">
        <v>2</v>
      </c>
      <c r="I203" s="175"/>
      <c r="L203" s="171"/>
      <c r="M203" s="176"/>
      <c r="N203" s="177"/>
      <c r="O203" s="177"/>
      <c r="P203" s="177"/>
      <c r="Q203" s="177"/>
      <c r="R203" s="177"/>
      <c r="S203" s="177"/>
      <c r="T203" s="178"/>
      <c r="AT203" s="172" t="s">
        <v>123</v>
      </c>
      <c r="AU203" s="172" t="s">
        <v>81</v>
      </c>
      <c r="AV203" s="14" t="s">
        <v>81</v>
      </c>
      <c r="AW203" s="14" t="s">
        <v>28</v>
      </c>
      <c r="AX203" s="14" t="s">
        <v>71</v>
      </c>
      <c r="AY203" s="172" t="s">
        <v>114</v>
      </c>
    </row>
    <row r="204" spans="2:51" s="14" customFormat="1" ht="11.25">
      <c r="B204" s="171"/>
      <c r="D204" s="159" t="s">
        <v>123</v>
      </c>
      <c r="E204" s="172" t="s">
        <v>1</v>
      </c>
      <c r="F204" s="173" t="s">
        <v>392</v>
      </c>
      <c r="H204" s="174">
        <v>2</v>
      </c>
      <c r="I204" s="175"/>
      <c r="L204" s="171"/>
      <c r="M204" s="176"/>
      <c r="N204" s="177"/>
      <c r="O204" s="177"/>
      <c r="P204" s="177"/>
      <c r="Q204" s="177"/>
      <c r="R204" s="177"/>
      <c r="S204" s="177"/>
      <c r="T204" s="178"/>
      <c r="AT204" s="172" t="s">
        <v>123</v>
      </c>
      <c r="AU204" s="172" t="s">
        <v>81</v>
      </c>
      <c r="AV204" s="14" t="s">
        <v>81</v>
      </c>
      <c r="AW204" s="14" t="s">
        <v>28</v>
      </c>
      <c r="AX204" s="14" t="s">
        <v>71</v>
      </c>
      <c r="AY204" s="172" t="s">
        <v>114</v>
      </c>
    </row>
    <row r="205" spans="2:51" s="13" customFormat="1" ht="11.25">
      <c r="B205" s="164"/>
      <c r="D205" s="159" t="s">
        <v>123</v>
      </c>
      <c r="E205" s="165" t="s">
        <v>1</v>
      </c>
      <c r="F205" s="166" t="s">
        <v>341</v>
      </c>
      <c r="H205" s="165" t="s">
        <v>1</v>
      </c>
      <c r="I205" s="167"/>
      <c r="L205" s="164"/>
      <c r="M205" s="168"/>
      <c r="N205" s="169"/>
      <c r="O205" s="169"/>
      <c r="P205" s="169"/>
      <c r="Q205" s="169"/>
      <c r="R205" s="169"/>
      <c r="S205" s="169"/>
      <c r="T205" s="170"/>
      <c r="AT205" s="165" t="s">
        <v>123</v>
      </c>
      <c r="AU205" s="165" t="s">
        <v>81</v>
      </c>
      <c r="AV205" s="13" t="s">
        <v>79</v>
      </c>
      <c r="AW205" s="13" t="s">
        <v>28</v>
      </c>
      <c r="AX205" s="13" t="s">
        <v>71</v>
      </c>
      <c r="AY205" s="165" t="s">
        <v>114</v>
      </c>
    </row>
    <row r="206" spans="2:51" s="14" customFormat="1" ht="11.25">
      <c r="B206" s="171"/>
      <c r="D206" s="159" t="s">
        <v>123</v>
      </c>
      <c r="E206" s="172" t="s">
        <v>1</v>
      </c>
      <c r="F206" s="173" t="s">
        <v>388</v>
      </c>
      <c r="H206" s="174">
        <v>1</v>
      </c>
      <c r="I206" s="175"/>
      <c r="L206" s="171"/>
      <c r="M206" s="176"/>
      <c r="N206" s="177"/>
      <c r="O206" s="177"/>
      <c r="P206" s="177"/>
      <c r="Q206" s="177"/>
      <c r="R206" s="177"/>
      <c r="S206" s="177"/>
      <c r="T206" s="178"/>
      <c r="AT206" s="172" t="s">
        <v>123</v>
      </c>
      <c r="AU206" s="172" t="s">
        <v>81</v>
      </c>
      <c r="AV206" s="14" t="s">
        <v>81</v>
      </c>
      <c r="AW206" s="14" t="s">
        <v>28</v>
      </c>
      <c r="AX206" s="14" t="s">
        <v>71</v>
      </c>
      <c r="AY206" s="172" t="s">
        <v>114</v>
      </c>
    </row>
    <row r="207" spans="2:51" s="14" customFormat="1" ht="11.25">
      <c r="B207" s="171"/>
      <c r="D207" s="159" t="s">
        <v>123</v>
      </c>
      <c r="E207" s="172" t="s">
        <v>1</v>
      </c>
      <c r="F207" s="173" t="s">
        <v>389</v>
      </c>
      <c r="H207" s="174">
        <v>1</v>
      </c>
      <c r="I207" s="175"/>
      <c r="L207" s="171"/>
      <c r="M207" s="176"/>
      <c r="N207" s="177"/>
      <c r="O207" s="177"/>
      <c r="P207" s="177"/>
      <c r="Q207" s="177"/>
      <c r="R207" s="177"/>
      <c r="S207" s="177"/>
      <c r="T207" s="178"/>
      <c r="AT207" s="172" t="s">
        <v>123</v>
      </c>
      <c r="AU207" s="172" t="s">
        <v>81</v>
      </c>
      <c r="AV207" s="14" t="s">
        <v>81</v>
      </c>
      <c r="AW207" s="14" t="s">
        <v>28</v>
      </c>
      <c r="AX207" s="14" t="s">
        <v>71</v>
      </c>
      <c r="AY207" s="172" t="s">
        <v>114</v>
      </c>
    </row>
    <row r="208" spans="2:51" s="15" customFormat="1" ht="11.25">
      <c r="B208" s="179"/>
      <c r="D208" s="159" t="s">
        <v>123</v>
      </c>
      <c r="E208" s="180" t="s">
        <v>1</v>
      </c>
      <c r="F208" s="181" t="s">
        <v>130</v>
      </c>
      <c r="H208" s="182">
        <v>6</v>
      </c>
      <c r="I208" s="183"/>
      <c r="L208" s="179"/>
      <c r="M208" s="184"/>
      <c r="N208" s="185"/>
      <c r="O208" s="185"/>
      <c r="P208" s="185"/>
      <c r="Q208" s="185"/>
      <c r="R208" s="185"/>
      <c r="S208" s="185"/>
      <c r="T208" s="186"/>
      <c r="AT208" s="180" t="s">
        <v>123</v>
      </c>
      <c r="AU208" s="180" t="s">
        <v>81</v>
      </c>
      <c r="AV208" s="15" t="s">
        <v>121</v>
      </c>
      <c r="AW208" s="15" t="s">
        <v>28</v>
      </c>
      <c r="AX208" s="15" t="s">
        <v>79</v>
      </c>
      <c r="AY208" s="180" t="s">
        <v>114</v>
      </c>
    </row>
    <row r="209" spans="1:65" s="2" customFormat="1" ht="24.2" customHeight="1">
      <c r="A209" s="32"/>
      <c r="B209" s="144"/>
      <c r="C209" s="145" t="s">
        <v>178</v>
      </c>
      <c r="D209" s="145" t="s">
        <v>117</v>
      </c>
      <c r="E209" s="146" t="s">
        <v>193</v>
      </c>
      <c r="F209" s="147" t="s">
        <v>194</v>
      </c>
      <c r="G209" s="148" t="s">
        <v>177</v>
      </c>
      <c r="H209" s="149">
        <v>6</v>
      </c>
      <c r="I209" s="150"/>
      <c r="J209" s="151">
        <f>ROUND(I209*H209,2)</f>
        <v>0</v>
      </c>
      <c r="K209" s="152"/>
      <c r="L209" s="33"/>
      <c r="M209" s="153" t="s">
        <v>1</v>
      </c>
      <c r="N209" s="154" t="s">
        <v>36</v>
      </c>
      <c r="O209" s="58"/>
      <c r="P209" s="155">
        <f>O209*H209</f>
        <v>0</v>
      </c>
      <c r="Q209" s="155">
        <v>0</v>
      </c>
      <c r="R209" s="155">
        <f>Q209*H209</f>
        <v>0</v>
      </c>
      <c r="S209" s="155">
        <v>0</v>
      </c>
      <c r="T209" s="156">
        <f>S209*H209</f>
        <v>0</v>
      </c>
      <c r="U209" s="32"/>
      <c r="V209" s="32"/>
      <c r="W209" s="32"/>
      <c r="X209" s="32"/>
      <c r="Y209" s="32"/>
      <c r="Z209" s="32"/>
      <c r="AA209" s="32"/>
      <c r="AB209" s="32"/>
      <c r="AC209" s="32"/>
      <c r="AD209" s="32"/>
      <c r="AE209" s="32"/>
      <c r="AR209" s="157" t="s">
        <v>121</v>
      </c>
      <c r="AT209" s="157" t="s">
        <v>117</v>
      </c>
      <c r="AU209" s="157" t="s">
        <v>81</v>
      </c>
      <c r="AY209" s="17" t="s">
        <v>114</v>
      </c>
      <c r="BE209" s="158">
        <f>IF(N209="základní",J209,0)</f>
        <v>0</v>
      </c>
      <c r="BF209" s="158">
        <f>IF(N209="snížená",J209,0)</f>
        <v>0</v>
      </c>
      <c r="BG209" s="158">
        <f>IF(N209="zákl. přenesená",J209,0)</f>
        <v>0</v>
      </c>
      <c r="BH209" s="158">
        <f>IF(N209="sníž. přenesená",J209,0)</f>
        <v>0</v>
      </c>
      <c r="BI209" s="158">
        <f>IF(N209="nulová",J209,0)</f>
        <v>0</v>
      </c>
      <c r="BJ209" s="17" t="s">
        <v>79</v>
      </c>
      <c r="BK209" s="158">
        <f>ROUND(I209*H209,2)</f>
        <v>0</v>
      </c>
      <c r="BL209" s="17" t="s">
        <v>121</v>
      </c>
      <c r="BM209" s="157" t="s">
        <v>393</v>
      </c>
    </row>
    <row r="210" spans="1:47" s="2" customFormat="1" ht="19.5">
      <c r="A210" s="32"/>
      <c r="B210" s="33"/>
      <c r="C210" s="32"/>
      <c r="D210" s="159" t="s">
        <v>122</v>
      </c>
      <c r="E210" s="32"/>
      <c r="F210" s="160" t="s">
        <v>194</v>
      </c>
      <c r="G210" s="32"/>
      <c r="H210" s="32"/>
      <c r="I210" s="161"/>
      <c r="J210" s="32"/>
      <c r="K210" s="32"/>
      <c r="L210" s="33"/>
      <c r="M210" s="162"/>
      <c r="N210" s="163"/>
      <c r="O210" s="58"/>
      <c r="P210" s="58"/>
      <c r="Q210" s="58"/>
      <c r="R210" s="58"/>
      <c r="S210" s="58"/>
      <c r="T210" s="59"/>
      <c r="U210" s="32"/>
      <c r="V210" s="32"/>
      <c r="W210" s="32"/>
      <c r="X210" s="32"/>
      <c r="Y210" s="32"/>
      <c r="Z210" s="32"/>
      <c r="AA210" s="32"/>
      <c r="AB210" s="32"/>
      <c r="AC210" s="32"/>
      <c r="AD210" s="32"/>
      <c r="AE210" s="32"/>
      <c r="AT210" s="17" t="s">
        <v>122</v>
      </c>
      <c r="AU210" s="17" t="s">
        <v>81</v>
      </c>
    </row>
    <row r="211" spans="2:51" s="14" customFormat="1" ht="11.25">
      <c r="B211" s="171"/>
      <c r="D211" s="159" t="s">
        <v>123</v>
      </c>
      <c r="E211" s="172" t="s">
        <v>1</v>
      </c>
      <c r="F211" s="173" t="s">
        <v>391</v>
      </c>
      <c r="H211" s="174">
        <v>2</v>
      </c>
      <c r="I211" s="175"/>
      <c r="L211" s="171"/>
      <c r="M211" s="176"/>
      <c r="N211" s="177"/>
      <c r="O211" s="177"/>
      <c r="P211" s="177"/>
      <c r="Q211" s="177"/>
      <c r="R211" s="177"/>
      <c r="S211" s="177"/>
      <c r="T211" s="178"/>
      <c r="AT211" s="172" t="s">
        <v>123</v>
      </c>
      <c r="AU211" s="172" t="s">
        <v>81</v>
      </c>
      <c r="AV211" s="14" t="s">
        <v>81</v>
      </c>
      <c r="AW211" s="14" t="s">
        <v>28</v>
      </c>
      <c r="AX211" s="14" t="s">
        <v>71</v>
      </c>
      <c r="AY211" s="172" t="s">
        <v>114</v>
      </c>
    </row>
    <row r="212" spans="2:51" s="14" customFormat="1" ht="11.25">
      <c r="B212" s="171"/>
      <c r="D212" s="159" t="s">
        <v>123</v>
      </c>
      <c r="E212" s="172" t="s">
        <v>1</v>
      </c>
      <c r="F212" s="173" t="s">
        <v>392</v>
      </c>
      <c r="H212" s="174">
        <v>2</v>
      </c>
      <c r="I212" s="175"/>
      <c r="L212" s="171"/>
      <c r="M212" s="176"/>
      <c r="N212" s="177"/>
      <c r="O212" s="177"/>
      <c r="P212" s="177"/>
      <c r="Q212" s="177"/>
      <c r="R212" s="177"/>
      <c r="S212" s="177"/>
      <c r="T212" s="178"/>
      <c r="AT212" s="172" t="s">
        <v>123</v>
      </c>
      <c r="AU212" s="172" t="s">
        <v>81</v>
      </c>
      <c r="AV212" s="14" t="s">
        <v>81</v>
      </c>
      <c r="AW212" s="14" t="s">
        <v>28</v>
      </c>
      <c r="AX212" s="14" t="s">
        <v>71</v>
      </c>
      <c r="AY212" s="172" t="s">
        <v>114</v>
      </c>
    </row>
    <row r="213" spans="2:51" s="14" customFormat="1" ht="11.25">
      <c r="B213" s="171"/>
      <c r="D213" s="159" t="s">
        <v>123</v>
      </c>
      <c r="E213" s="172" t="s">
        <v>1</v>
      </c>
      <c r="F213" s="173" t="s">
        <v>388</v>
      </c>
      <c r="H213" s="174">
        <v>1</v>
      </c>
      <c r="I213" s="175"/>
      <c r="L213" s="171"/>
      <c r="M213" s="176"/>
      <c r="N213" s="177"/>
      <c r="O213" s="177"/>
      <c r="P213" s="177"/>
      <c r="Q213" s="177"/>
      <c r="R213" s="177"/>
      <c r="S213" s="177"/>
      <c r="T213" s="178"/>
      <c r="AT213" s="172" t="s">
        <v>123</v>
      </c>
      <c r="AU213" s="172" t="s">
        <v>81</v>
      </c>
      <c r="AV213" s="14" t="s">
        <v>81</v>
      </c>
      <c r="AW213" s="14" t="s">
        <v>28</v>
      </c>
      <c r="AX213" s="14" t="s">
        <v>71</v>
      </c>
      <c r="AY213" s="172" t="s">
        <v>114</v>
      </c>
    </row>
    <row r="214" spans="2:51" s="14" customFormat="1" ht="11.25">
      <c r="B214" s="171"/>
      <c r="D214" s="159" t="s">
        <v>123</v>
      </c>
      <c r="E214" s="172" t="s">
        <v>1</v>
      </c>
      <c r="F214" s="173" t="s">
        <v>389</v>
      </c>
      <c r="H214" s="174">
        <v>1</v>
      </c>
      <c r="I214" s="175"/>
      <c r="L214" s="171"/>
      <c r="M214" s="176"/>
      <c r="N214" s="177"/>
      <c r="O214" s="177"/>
      <c r="P214" s="177"/>
      <c r="Q214" s="177"/>
      <c r="R214" s="177"/>
      <c r="S214" s="177"/>
      <c r="T214" s="178"/>
      <c r="AT214" s="172" t="s">
        <v>123</v>
      </c>
      <c r="AU214" s="172" t="s">
        <v>81</v>
      </c>
      <c r="AV214" s="14" t="s">
        <v>81</v>
      </c>
      <c r="AW214" s="14" t="s">
        <v>28</v>
      </c>
      <c r="AX214" s="14" t="s">
        <v>71</v>
      </c>
      <c r="AY214" s="172" t="s">
        <v>114</v>
      </c>
    </row>
    <row r="215" spans="2:51" s="15" customFormat="1" ht="11.25">
      <c r="B215" s="179"/>
      <c r="D215" s="159" t="s">
        <v>123</v>
      </c>
      <c r="E215" s="180" t="s">
        <v>1</v>
      </c>
      <c r="F215" s="181" t="s">
        <v>130</v>
      </c>
      <c r="H215" s="182">
        <v>6</v>
      </c>
      <c r="I215" s="183"/>
      <c r="L215" s="179"/>
      <c r="M215" s="184"/>
      <c r="N215" s="185"/>
      <c r="O215" s="185"/>
      <c r="P215" s="185"/>
      <c r="Q215" s="185"/>
      <c r="R215" s="185"/>
      <c r="S215" s="185"/>
      <c r="T215" s="186"/>
      <c r="AT215" s="180" t="s">
        <v>123</v>
      </c>
      <c r="AU215" s="180" t="s">
        <v>81</v>
      </c>
      <c r="AV215" s="15" t="s">
        <v>121</v>
      </c>
      <c r="AW215" s="15" t="s">
        <v>28</v>
      </c>
      <c r="AX215" s="15" t="s">
        <v>79</v>
      </c>
      <c r="AY215" s="180" t="s">
        <v>114</v>
      </c>
    </row>
    <row r="216" spans="1:65" s="2" customFormat="1" ht="37.9" customHeight="1">
      <c r="A216" s="32"/>
      <c r="B216" s="144"/>
      <c r="C216" s="145" t="s">
        <v>234</v>
      </c>
      <c r="D216" s="145" t="s">
        <v>117</v>
      </c>
      <c r="E216" s="146" t="s">
        <v>198</v>
      </c>
      <c r="F216" s="147" t="s">
        <v>199</v>
      </c>
      <c r="G216" s="148" t="s">
        <v>120</v>
      </c>
      <c r="H216" s="149">
        <v>1175</v>
      </c>
      <c r="I216" s="150"/>
      <c r="J216" s="151">
        <f>ROUND(I216*H216,2)</f>
        <v>0</v>
      </c>
      <c r="K216" s="152"/>
      <c r="L216" s="33"/>
      <c r="M216" s="153" t="s">
        <v>1</v>
      </c>
      <c r="N216" s="154" t="s">
        <v>36</v>
      </c>
      <c r="O216" s="58"/>
      <c r="P216" s="155">
        <f>O216*H216</f>
        <v>0</v>
      </c>
      <c r="Q216" s="155">
        <v>0</v>
      </c>
      <c r="R216" s="155">
        <f>Q216*H216</f>
        <v>0</v>
      </c>
      <c r="S216" s="155">
        <v>0</v>
      </c>
      <c r="T216" s="156">
        <f>S216*H216</f>
        <v>0</v>
      </c>
      <c r="U216" s="32"/>
      <c r="V216" s="32"/>
      <c r="W216" s="32"/>
      <c r="X216" s="32"/>
      <c r="Y216" s="32"/>
      <c r="Z216" s="32"/>
      <c r="AA216" s="32"/>
      <c r="AB216" s="32"/>
      <c r="AC216" s="32"/>
      <c r="AD216" s="32"/>
      <c r="AE216" s="32"/>
      <c r="AR216" s="157" t="s">
        <v>121</v>
      </c>
      <c r="AT216" s="157" t="s">
        <v>117</v>
      </c>
      <c r="AU216" s="157" t="s">
        <v>81</v>
      </c>
      <c r="AY216" s="17" t="s">
        <v>114</v>
      </c>
      <c r="BE216" s="158">
        <f>IF(N216="základní",J216,0)</f>
        <v>0</v>
      </c>
      <c r="BF216" s="158">
        <f>IF(N216="snížená",J216,0)</f>
        <v>0</v>
      </c>
      <c r="BG216" s="158">
        <f>IF(N216="zákl. přenesená",J216,0)</f>
        <v>0</v>
      </c>
      <c r="BH216" s="158">
        <f>IF(N216="sníž. přenesená",J216,0)</f>
        <v>0</v>
      </c>
      <c r="BI216" s="158">
        <f>IF(N216="nulová",J216,0)</f>
        <v>0</v>
      </c>
      <c r="BJ216" s="17" t="s">
        <v>79</v>
      </c>
      <c r="BK216" s="158">
        <f>ROUND(I216*H216,2)</f>
        <v>0</v>
      </c>
      <c r="BL216" s="17" t="s">
        <v>121</v>
      </c>
      <c r="BM216" s="157" t="s">
        <v>394</v>
      </c>
    </row>
    <row r="217" spans="1:47" s="2" customFormat="1" ht="19.5">
      <c r="A217" s="32"/>
      <c r="B217" s="33"/>
      <c r="C217" s="32"/>
      <c r="D217" s="159" t="s">
        <v>122</v>
      </c>
      <c r="E217" s="32"/>
      <c r="F217" s="160" t="s">
        <v>199</v>
      </c>
      <c r="G217" s="32"/>
      <c r="H217" s="32"/>
      <c r="I217" s="161"/>
      <c r="J217" s="32"/>
      <c r="K217" s="32"/>
      <c r="L217" s="33"/>
      <c r="M217" s="162"/>
      <c r="N217" s="163"/>
      <c r="O217" s="58"/>
      <c r="P217" s="58"/>
      <c r="Q217" s="58"/>
      <c r="R217" s="58"/>
      <c r="S217" s="58"/>
      <c r="T217" s="59"/>
      <c r="U217" s="32"/>
      <c r="V217" s="32"/>
      <c r="W217" s="32"/>
      <c r="X217" s="32"/>
      <c r="Y217" s="32"/>
      <c r="Z217" s="32"/>
      <c r="AA217" s="32"/>
      <c r="AB217" s="32"/>
      <c r="AC217" s="32"/>
      <c r="AD217" s="32"/>
      <c r="AE217" s="32"/>
      <c r="AT217" s="17" t="s">
        <v>122</v>
      </c>
      <c r="AU217" s="17" t="s">
        <v>81</v>
      </c>
    </row>
    <row r="218" spans="2:51" s="14" customFormat="1" ht="11.25">
      <c r="B218" s="171"/>
      <c r="D218" s="159" t="s">
        <v>123</v>
      </c>
      <c r="E218" s="172" t="s">
        <v>1</v>
      </c>
      <c r="F218" s="173" t="s">
        <v>395</v>
      </c>
      <c r="H218" s="174">
        <v>450</v>
      </c>
      <c r="I218" s="175"/>
      <c r="L218" s="171"/>
      <c r="M218" s="176"/>
      <c r="N218" s="177"/>
      <c r="O218" s="177"/>
      <c r="P218" s="177"/>
      <c r="Q218" s="177"/>
      <c r="R218" s="177"/>
      <c r="S218" s="177"/>
      <c r="T218" s="178"/>
      <c r="AT218" s="172" t="s">
        <v>123</v>
      </c>
      <c r="AU218" s="172" t="s">
        <v>81</v>
      </c>
      <c r="AV218" s="14" t="s">
        <v>81</v>
      </c>
      <c r="AW218" s="14" t="s">
        <v>28</v>
      </c>
      <c r="AX218" s="14" t="s">
        <v>71</v>
      </c>
      <c r="AY218" s="172" t="s">
        <v>114</v>
      </c>
    </row>
    <row r="219" spans="2:51" s="14" customFormat="1" ht="11.25">
      <c r="B219" s="171"/>
      <c r="D219" s="159" t="s">
        <v>123</v>
      </c>
      <c r="E219" s="172" t="s">
        <v>1</v>
      </c>
      <c r="F219" s="173" t="s">
        <v>396</v>
      </c>
      <c r="H219" s="174">
        <v>525</v>
      </c>
      <c r="I219" s="175"/>
      <c r="L219" s="171"/>
      <c r="M219" s="176"/>
      <c r="N219" s="177"/>
      <c r="O219" s="177"/>
      <c r="P219" s="177"/>
      <c r="Q219" s="177"/>
      <c r="R219" s="177"/>
      <c r="S219" s="177"/>
      <c r="T219" s="178"/>
      <c r="AT219" s="172" t="s">
        <v>123</v>
      </c>
      <c r="AU219" s="172" t="s">
        <v>81</v>
      </c>
      <c r="AV219" s="14" t="s">
        <v>81</v>
      </c>
      <c r="AW219" s="14" t="s">
        <v>28</v>
      </c>
      <c r="AX219" s="14" t="s">
        <v>71</v>
      </c>
      <c r="AY219" s="172" t="s">
        <v>114</v>
      </c>
    </row>
    <row r="220" spans="2:51" s="14" customFormat="1" ht="11.25">
      <c r="B220" s="171"/>
      <c r="D220" s="159" t="s">
        <v>123</v>
      </c>
      <c r="E220" s="172" t="s">
        <v>1</v>
      </c>
      <c r="F220" s="173" t="s">
        <v>397</v>
      </c>
      <c r="H220" s="174">
        <v>100</v>
      </c>
      <c r="I220" s="175"/>
      <c r="L220" s="171"/>
      <c r="M220" s="176"/>
      <c r="N220" s="177"/>
      <c r="O220" s="177"/>
      <c r="P220" s="177"/>
      <c r="Q220" s="177"/>
      <c r="R220" s="177"/>
      <c r="S220" s="177"/>
      <c r="T220" s="178"/>
      <c r="AT220" s="172" t="s">
        <v>123</v>
      </c>
      <c r="AU220" s="172" t="s">
        <v>81</v>
      </c>
      <c r="AV220" s="14" t="s">
        <v>81</v>
      </c>
      <c r="AW220" s="14" t="s">
        <v>28</v>
      </c>
      <c r="AX220" s="14" t="s">
        <v>71</v>
      </c>
      <c r="AY220" s="172" t="s">
        <v>114</v>
      </c>
    </row>
    <row r="221" spans="2:51" s="14" customFormat="1" ht="11.25">
      <c r="B221" s="171"/>
      <c r="D221" s="159" t="s">
        <v>123</v>
      </c>
      <c r="E221" s="172" t="s">
        <v>1</v>
      </c>
      <c r="F221" s="173" t="s">
        <v>398</v>
      </c>
      <c r="H221" s="174">
        <v>100</v>
      </c>
      <c r="I221" s="175"/>
      <c r="L221" s="171"/>
      <c r="M221" s="176"/>
      <c r="N221" s="177"/>
      <c r="O221" s="177"/>
      <c r="P221" s="177"/>
      <c r="Q221" s="177"/>
      <c r="R221" s="177"/>
      <c r="S221" s="177"/>
      <c r="T221" s="178"/>
      <c r="AT221" s="172" t="s">
        <v>123</v>
      </c>
      <c r="AU221" s="172" t="s">
        <v>81</v>
      </c>
      <c r="AV221" s="14" t="s">
        <v>81</v>
      </c>
      <c r="AW221" s="14" t="s">
        <v>28</v>
      </c>
      <c r="AX221" s="14" t="s">
        <v>71</v>
      </c>
      <c r="AY221" s="172" t="s">
        <v>114</v>
      </c>
    </row>
    <row r="222" spans="2:51" s="15" customFormat="1" ht="11.25">
      <c r="B222" s="179"/>
      <c r="D222" s="159" t="s">
        <v>123</v>
      </c>
      <c r="E222" s="180" t="s">
        <v>1</v>
      </c>
      <c r="F222" s="181" t="s">
        <v>130</v>
      </c>
      <c r="H222" s="182">
        <v>1175</v>
      </c>
      <c r="I222" s="183"/>
      <c r="L222" s="179"/>
      <c r="M222" s="184"/>
      <c r="N222" s="185"/>
      <c r="O222" s="185"/>
      <c r="P222" s="185"/>
      <c r="Q222" s="185"/>
      <c r="R222" s="185"/>
      <c r="S222" s="185"/>
      <c r="T222" s="186"/>
      <c r="AT222" s="180" t="s">
        <v>123</v>
      </c>
      <c r="AU222" s="180" t="s">
        <v>81</v>
      </c>
      <c r="AV222" s="15" t="s">
        <v>121</v>
      </c>
      <c r="AW222" s="15" t="s">
        <v>28</v>
      </c>
      <c r="AX222" s="15" t="s">
        <v>79</v>
      </c>
      <c r="AY222" s="180" t="s">
        <v>114</v>
      </c>
    </row>
    <row r="223" spans="1:65" s="2" customFormat="1" ht="37.9" customHeight="1">
      <c r="A223" s="32"/>
      <c r="B223" s="144"/>
      <c r="C223" s="145" t="s">
        <v>188</v>
      </c>
      <c r="D223" s="145" t="s">
        <v>117</v>
      </c>
      <c r="E223" s="146" t="s">
        <v>207</v>
      </c>
      <c r="F223" s="147" t="s">
        <v>208</v>
      </c>
      <c r="G223" s="148" t="s">
        <v>120</v>
      </c>
      <c r="H223" s="149">
        <v>1175</v>
      </c>
      <c r="I223" s="150"/>
      <c r="J223" s="151">
        <f>ROUND(I223*H223,2)</f>
        <v>0</v>
      </c>
      <c r="K223" s="152"/>
      <c r="L223" s="33"/>
      <c r="M223" s="153" t="s">
        <v>1</v>
      </c>
      <c r="N223" s="154" t="s">
        <v>36</v>
      </c>
      <c r="O223" s="58"/>
      <c r="P223" s="155">
        <f>O223*H223</f>
        <v>0</v>
      </c>
      <c r="Q223" s="155">
        <v>0</v>
      </c>
      <c r="R223" s="155">
        <f>Q223*H223</f>
        <v>0</v>
      </c>
      <c r="S223" s="155">
        <v>0</v>
      </c>
      <c r="T223" s="156">
        <f>S223*H223</f>
        <v>0</v>
      </c>
      <c r="U223" s="32"/>
      <c r="V223" s="32"/>
      <c r="W223" s="32"/>
      <c r="X223" s="32"/>
      <c r="Y223" s="32"/>
      <c r="Z223" s="32"/>
      <c r="AA223" s="32"/>
      <c r="AB223" s="32"/>
      <c r="AC223" s="32"/>
      <c r="AD223" s="32"/>
      <c r="AE223" s="32"/>
      <c r="AR223" s="157" t="s">
        <v>121</v>
      </c>
      <c r="AT223" s="157" t="s">
        <v>117</v>
      </c>
      <c r="AU223" s="157" t="s">
        <v>81</v>
      </c>
      <c r="AY223" s="17" t="s">
        <v>114</v>
      </c>
      <c r="BE223" s="158">
        <f>IF(N223="základní",J223,0)</f>
        <v>0</v>
      </c>
      <c r="BF223" s="158">
        <f>IF(N223="snížená",J223,0)</f>
        <v>0</v>
      </c>
      <c r="BG223" s="158">
        <f>IF(N223="zákl. přenesená",J223,0)</f>
        <v>0</v>
      </c>
      <c r="BH223" s="158">
        <f>IF(N223="sníž. přenesená",J223,0)</f>
        <v>0</v>
      </c>
      <c r="BI223" s="158">
        <f>IF(N223="nulová",J223,0)</f>
        <v>0</v>
      </c>
      <c r="BJ223" s="17" t="s">
        <v>79</v>
      </c>
      <c r="BK223" s="158">
        <f>ROUND(I223*H223,2)</f>
        <v>0</v>
      </c>
      <c r="BL223" s="17" t="s">
        <v>121</v>
      </c>
      <c r="BM223" s="157" t="s">
        <v>399</v>
      </c>
    </row>
    <row r="224" spans="1:47" s="2" customFormat="1" ht="19.5">
      <c r="A224" s="32"/>
      <c r="B224" s="33"/>
      <c r="C224" s="32"/>
      <c r="D224" s="159" t="s">
        <v>122</v>
      </c>
      <c r="E224" s="32"/>
      <c r="F224" s="160" t="s">
        <v>208</v>
      </c>
      <c r="G224" s="32"/>
      <c r="H224" s="32"/>
      <c r="I224" s="161"/>
      <c r="J224" s="32"/>
      <c r="K224" s="32"/>
      <c r="L224" s="33"/>
      <c r="M224" s="162"/>
      <c r="N224" s="163"/>
      <c r="O224" s="58"/>
      <c r="P224" s="58"/>
      <c r="Q224" s="58"/>
      <c r="R224" s="58"/>
      <c r="S224" s="58"/>
      <c r="T224" s="59"/>
      <c r="U224" s="32"/>
      <c r="V224" s="32"/>
      <c r="W224" s="32"/>
      <c r="X224" s="32"/>
      <c r="Y224" s="32"/>
      <c r="Z224" s="32"/>
      <c r="AA224" s="32"/>
      <c r="AB224" s="32"/>
      <c r="AC224" s="32"/>
      <c r="AD224" s="32"/>
      <c r="AE224" s="32"/>
      <c r="AT224" s="17" t="s">
        <v>122</v>
      </c>
      <c r="AU224" s="17" t="s">
        <v>81</v>
      </c>
    </row>
    <row r="225" spans="2:51" s="14" customFormat="1" ht="11.25">
      <c r="B225" s="171"/>
      <c r="D225" s="159" t="s">
        <v>123</v>
      </c>
      <c r="E225" s="172" t="s">
        <v>1</v>
      </c>
      <c r="F225" s="173" t="s">
        <v>395</v>
      </c>
      <c r="H225" s="174">
        <v>450</v>
      </c>
      <c r="I225" s="175"/>
      <c r="L225" s="171"/>
      <c r="M225" s="176"/>
      <c r="N225" s="177"/>
      <c r="O225" s="177"/>
      <c r="P225" s="177"/>
      <c r="Q225" s="177"/>
      <c r="R225" s="177"/>
      <c r="S225" s="177"/>
      <c r="T225" s="178"/>
      <c r="AT225" s="172" t="s">
        <v>123</v>
      </c>
      <c r="AU225" s="172" t="s">
        <v>81</v>
      </c>
      <c r="AV225" s="14" t="s">
        <v>81</v>
      </c>
      <c r="AW225" s="14" t="s">
        <v>28</v>
      </c>
      <c r="AX225" s="14" t="s">
        <v>71</v>
      </c>
      <c r="AY225" s="172" t="s">
        <v>114</v>
      </c>
    </row>
    <row r="226" spans="2:51" s="14" customFormat="1" ht="11.25">
      <c r="B226" s="171"/>
      <c r="D226" s="159" t="s">
        <v>123</v>
      </c>
      <c r="E226" s="172" t="s">
        <v>1</v>
      </c>
      <c r="F226" s="173" t="s">
        <v>396</v>
      </c>
      <c r="H226" s="174">
        <v>525</v>
      </c>
      <c r="I226" s="175"/>
      <c r="L226" s="171"/>
      <c r="M226" s="176"/>
      <c r="N226" s="177"/>
      <c r="O226" s="177"/>
      <c r="P226" s="177"/>
      <c r="Q226" s="177"/>
      <c r="R226" s="177"/>
      <c r="S226" s="177"/>
      <c r="T226" s="178"/>
      <c r="AT226" s="172" t="s">
        <v>123</v>
      </c>
      <c r="AU226" s="172" t="s">
        <v>81</v>
      </c>
      <c r="AV226" s="14" t="s">
        <v>81</v>
      </c>
      <c r="AW226" s="14" t="s">
        <v>28</v>
      </c>
      <c r="AX226" s="14" t="s">
        <v>71</v>
      </c>
      <c r="AY226" s="172" t="s">
        <v>114</v>
      </c>
    </row>
    <row r="227" spans="2:51" s="14" customFormat="1" ht="11.25">
      <c r="B227" s="171"/>
      <c r="D227" s="159" t="s">
        <v>123</v>
      </c>
      <c r="E227" s="172" t="s">
        <v>1</v>
      </c>
      <c r="F227" s="173" t="s">
        <v>397</v>
      </c>
      <c r="H227" s="174">
        <v>100</v>
      </c>
      <c r="I227" s="175"/>
      <c r="L227" s="171"/>
      <c r="M227" s="176"/>
      <c r="N227" s="177"/>
      <c r="O227" s="177"/>
      <c r="P227" s="177"/>
      <c r="Q227" s="177"/>
      <c r="R227" s="177"/>
      <c r="S227" s="177"/>
      <c r="T227" s="178"/>
      <c r="AT227" s="172" t="s">
        <v>123</v>
      </c>
      <c r="AU227" s="172" t="s">
        <v>81</v>
      </c>
      <c r="AV227" s="14" t="s">
        <v>81</v>
      </c>
      <c r="AW227" s="14" t="s">
        <v>28</v>
      </c>
      <c r="AX227" s="14" t="s">
        <v>71</v>
      </c>
      <c r="AY227" s="172" t="s">
        <v>114</v>
      </c>
    </row>
    <row r="228" spans="2:51" s="14" customFormat="1" ht="11.25">
      <c r="B228" s="171"/>
      <c r="D228" s="159" t="s">
        <v>123</v>
      </c>
      <c r="E228" s="172" t="s">
        <v>1</v>
      </c>
      <c r="F228" s="173" t="s">
        <v>398</v>
      </c>
      <c r="H228" s="174">
        <v>100</v>
      </c>
      <c r="I228" s="175"/>
      <c r="L228" s="171"/>
      <c r="M228" s="176"/>
      <c r="N228" s="177"/>
      <c r="O228" s="177"/>
      <c r="P228" s="177"/>
      <c r="Q228" s="177"/>
      <c r="R228" s="177"/>
      <c r="S228" s="177"/>
      <c r="T228" s="178"/>
      <c r="AT228" s="172" t="s">
        <v>123</v>
      </c>
      <c r="AU228" s="172" t="s">
        <v>81</v>
      </c>
      <c r="AV228" s="14" t="s">
        <v>81</v>
      </c>
      <c r="AW228" s="14" t="s">
        <v>28</v>
      </c>
      <c r="AX228" s="14" t="s">
        <v>71</v>
      </c>
      <c r="AY228" s="172" t="s">
        <v>114</v>
      </c>
    </row>
    <row r="229" spans="2:51" s="15" customFormat="1" ht="11.25">
      <c r="B229" s="179"/>
      <c r="D229" s="159" t="s">
        <v>123</v>
      </c>
      <c r="E229" s="180" t="s">
        <v>1</v>
      </c>
      <c r="F229" s="181" t="s">
        <v>130</v>
      </c>
      <c r="H229" s="182">
        <v>1175</v>
      </c>
      <c r="I229" s="183"/>
      <c r="L229" s="179"/>
      <c r="M229" s="184"/>
      <c r="N229" s="185"/>
      <c r="O229" s="185"/>
      <c r="P229" s="185"/>
      <c r="Q229" s="185"/>
      <c r="R229" s="185"/>
      <c r="S229" s="185"/>
      <c r="T229" s="186"/>
      <c r="AT229" s="180" t="s">
        <v>123</v>
      </c>
      <c r="AU229" s="180" t="s">
        <v>81</v>
      </c>
      <c r="AV229" s="15" t="s">
        <v>121</v>
      </c>
      <c r="AW229" s="15" t="s">
        <v>28</v>
      </c>
      <c r="AX229" s="15" t="s">
        <v>79</v>
      </c>
      <c r="AY229" s="180" t="s">
        <v>114</v>
      </c>
    </row>
    <row r="230" spans="2:63" s="12" customFormat="1" ht="22.9" customHeight="1">
      <c r="B230" s="131"/>
      <c r="D230" s="132" t="s">
        <v>70</v>
      </c>
      <c r="E230" s="142" t="s">
        <v>185</v>
      </c>
      <c r="F230" s="142" t="s">
        <v>223</v>
      </c>
      <c r="I230" s="134"/>
      <c r="J230" s="143">
        <f>BK230</f>
        <v>0</v>
      </c>
      <c r="L230" s="131"/>
      <c r="M230" s="136"/>
      <c r="N230" s="137"/>
      <c r="O230" s="137"/>
      <c r="P230" s="138">
        <f>SUM(P231:P250)</f>
        <v>0</v>
      </c>
      <c r="Q230" s="137"/>
      <c r="R230" s="138">
        <f>SUM(R231:R250)</f>
        <v>0</v>
      </c>
      <c r="S230" s="137"/>
      <c r="T230" s="139">
        <f>SUM(T231:T250)</f>
        <v>0</v>
      </c>
      <c r="AR230" s="132" t="s">
        <v>79</v>
      </c>
      <c r="AT230" s="140" t="s">
        <v>70</v>
      </c>
      <c r="AU230" s="140" t="s">
        <v>79</v>
      </c>
      <c r="AY230" s="132" t="s">
        <v>114</v>
      </c>
      <c r="BK230" s="141">
        <f>SUM(BK231:BK250)</f>
        <v>0</v>
      </c>
    </row>
    <row r="231" spans="1:65" s="2" customFormat="1" ht="66.75" customHeight="1">
      <c r="A231" s="32"/>
      <c r="B231" s="144"/>
      <c r="C231" s="145" t="s">
        <v>243</v>
      </c>
      <c r="D231" s="145" t="s">
        <v>117</v>
      </c>
      <c r="E231" s="146" t="s">
        <v>400</v>
      </c>
      <c r="F231" s="147" t="s">
        <v>401</v>
      </c>
      <c r="G231" s="148" t="s">
        <v>226</v>
      </c>
      <c r="H231" s="149">
        <v>1.792</v>
      </c>
      <c r="I231" s="150"/>
      <c r="J231" s="151">
        <f>ROUND(I231*H231,2)</f>
        <v>0</v>
      </c>
      <c r="K231" s="152"/>
      <c r="L231" s="33"/>
      <c r="M231" s="153" t="s">
        <v>1</v>
      </c>
      <c r="N231" s="154" t="s">
        <v>36</v>
      </c>
      <c r="O231" s="58"/>
      <c r="P231" s="155">
        <f>O231*H231</f>
        <v>0</v>
      </c>
      <c r="Q231" s="155">
        <v>0</v>
      </c>
      <c r="R231" s="155">
        <f>Q231*H231</f>
        <v>0</v>
      </c>
      <c r="S231" s="155">
        <v>0</v>
      </c>
      <c r="T231" s="156">
        <f>S231*H231</f>
        <v>0</v>
      </c>
      <c r="U231" s="32"/>
      <c r="V231" s="32"/>
      <c r="W231" s="32"/>
      <c r="X231" s="32"/>
      <c r="Y231" s="32"/>
      <c r="Z231" s="32"/>
      <c r="AA231" s="32"/>
      <c r="AB231" s="32"/>
      <c r="AC231" s="32"/>
      <c r="AD231" s="32"/>
      <c r="AE231" s="32"/>
      <c r="AR231" s="157" t="s">
        <v>121</v>
      </c>
      <c r="AT231" s="157" t="s">
        <v>117</v>
      </c>
      <c r="AU231" s="157" t="s">
        <v>81</v>
      </c>
      <c r="AY231" s="17" t="s">
        <v>114</v>
      </c>
      <c r="BE231" s="158">
        <f>IF(N231="základní",J231,0)</f>
        <v>0</v>
      </c>
      <c r="BF231" s="158">
        <f>IF(N231="snížená",J231,0)</f>
        <v>0</v>
      </c>
      <c r="BG231" s="158">
        <f>IF(N231="zákl. přenesená",J231,0)</f>
        <v>0</v>
      </c>
      <c r="BH231" s="158">
        <f>IF(N231="sníž. přenesená",J231,0)</f>
        <v>0</v>
      </c>
      <c r="BI231" s="158">
        <f>IF(N231="nulová",J231,0)</f>
        <v>0</v>
      </c>
      <c r="BJ231" s="17" t="s">
        <v>79</v>
      </c>
      <c r="BK231" s="158">
        <f>ROUND(I231*H231,2)</f>
        <v>0</v>
      </c>
      <c r="BL231" s="17" t="s">
        <v>121</v>
      </c>
      <c r="BM231" s="157" t="s">
        <v>402</v>
      </c>
    </row>
    <row r="232" spans="1:47" s="2" customFormat="1" ht="39">
      <c r="A232" s="32"/>
      <c r="B232" s="33"/>
      <c r="C232" s="32"/>
      <c r="D232" s="159" t="s">
        <v>122</v>
      </c>
      <c r="E232" s="32"/>
      <c r="F232" s="160" t="s">
        <v>401</v>
      </c>
      <c r="G232" s="32"/>
      <c r="H232" s="32"/>
      <c r="I232" s="161"/>
      <c r="J232" s="32"/>
      <c r="K232" s="32"/>
      <c r="L232" s="33"/>
      <c r="M232" s="162"/>
      <c r="N232" s="163"/>
      <c r="O232" s="58"/>
      <c r="P232" s="58"/>
      <c r="Q232" s="58"/>
      <c r="R232" s="58"/>
      <c r="S232" s="58"/>
      <c r="T232" s="59"/>
      <c r="U232" s="32"/>
      <c r="V232" s="32"/>
      <c r="W232" s="32"/>
      <c r="X232" s="32"/>
      <c r="Y232" s="32"/>
      <c r="Z232" s="32"/>
      <c r="AA232" s="32"/>
      <c r="AB232" s="32"/>
      <c r="AC232" s="32"/>
      <c r="AD232" s="32"/>
      <c r="AE232" s="32"/>
      <c r="AT232" s="17" t="s">
        <v>122</v>
      </c>
      <c r="AU232" s="17" t="s">
        <v>81</v>
      </c>
    </row>
    <row r="233" spans="2:51" s="13" customFormat="1" ht="22.5">
      <c r="B233" s="164"/>
      <c r="D233" s="159" t="s">
        <v>123</v>
      </c>
      <c r="E233" s="165" t="s">
        <v>1</v>
      </c>
      <c r="F233" s="166" t="s">
        <v>403</v>
      </c>
      <c r="H233" s="165" t="s">
        <v>1</v>
      </c>
      <c r="I233" s="167"/>
      <c r="L233" s="164"/>
      <c r="M233" s="168"/>
      <c r="N233" s="169"/>
      <c r="O233" s="169"/>
      <c r="P233" s="169"/>
      <c r="Q233" s="169"/>
      <c r="R233" s="169"/>
      <c r="S233" s="169"/>
      <c r="T233" s="170"/>
      <c r="AT233" s="165" t="s">
        <v>123</v>
      </c>
      <c r="AU233" s="165" t="s">
        <v>81</v>
      </c>
      <c r="AV233" s="13" t="s">
        <v>79</v>
      </c>
      <c r="AW233" s="13" t="s">
        <v>28</v>
      </c>
      <c r="AX233" s="13" t="s">
        <v>71</v>
      </c>
      <c r="AY233" s="165" t="s">
        <v>114</v>
      </c>
    </row>
    <row r="234" spans="2:51" s="14" customFormat="1" ht="11.25">
      <c r="B234" s="171"/>
      <c r="D234" s="159" t="s">
        <v>123</v>
      </c>
      <c r="E234" s="172" t="s">
        <v>1</v>
      </c>
      <c r="F234" s="173" t="s">
        <v>404</v>
      </c>
      <c r="H234" s="174">
        <v>1.792</v>
      </c>
      <c r="I234" s="175"/>
      <c r="L234" s="171"/>
      <c r="M234" s="176"/>
      <c r="N234" s="177"/>
      <c r="O234" s="177"/>
      <c r="P234" s="177"/>
      <c r="Q234" s="177"/>
      <c r="R234" s="177"/>
      <c r="S234" s="177"/>
      <c r="T234" s="178"/>
      <c r="AT234" s="172" t="s">
        <v>123</v>
      </c>
      <c r="AU234" s="172" t="s">
        <v>81</v>
      </c>
      <c r="AV234" s="14" t="s">
        <v>81</v>
      </c>
      <c r="AW234" s="14" t="s">
        <v>28</v>
      </c>
      <c r="AX234" s="14" t="s">
        <v>71</v>
      </c>
      <c r="AY234" s="172" t="s">
        <v>114</v>
      </c>
    </row>
    <row r="235" spans="2:51" s="15" customFormat="1" ht="11.25">
      <c r="B235" s="179"/>
      <c r="D235" s="159" t="s">
        <v>123</v>
      </c>
      <c r="E235" s="180" t="s">
        <v>1</v>
      </c>
      <c r="F235" s="181" t="s">
        <v>130</v>
      </c>
      <c r="H235" s="182">
        <v>1.792</v>
      </c>
      <c r="I235" s="183"/>
      <c r="L235" s="179"/>
      <c r="M235" s="184"/>
      <c r="N235" s="185"/>
      <c r="O235" s="185"/>
      <c r="P235" s="185"/>
      <c r="Q235" s="185"/>
      <c r="R235" s="185"/>
      <c r="S235" s="185"/>
      <c r="T235" s="186"/>
      <c r="AT235" s="180" t="s">
        <v>123</v>
      </c>
      <c r="AU235" s="180" t="s">
        <v>81</v>
      </c>
      <c r="AV235" s="15" t="s">
        <v>121</v>
      </c>
      <c r="AW235" s="15" t="s">
        <v>28</v>
      </c>
      <c r="AX235" s="15" t="s">
        <v>79</v>
      </c>
      <c r="AY235" s="180" t="s">
        <v>114</v>
      </c>
    </row>
    <row r="236" spans="1:65" s="2" customFormat="1" ht="66.75" customHeight="1">
      <c r="A236" s="32"/>
      <c r="B236" s="144"/>
      <c r="C236" s="145" t="s">
        <v>195</v>
      </c>
      <c r="D236" s="145" t="s">
        <v>117</v>
      </c>
      <c r="E236" s="146" t="s">
        <v>244</v>
      </c>
      <c r="F236" s="147" t="s">
        <v>245</v>
      </c>
      <c r="G236" s="148" t="s">
        <v>226</v>
      </c>
      <c r="H236" s="149">
        <v>2.252</v>
      </c>
      <c r="I236" s="150"/>
      <c r="J236" s="151">
        <f>ROUND(I236*H236,2)</f>
        <v>0</v>
      </c>
      <c r="K236" s="152"/>
      <c r="L236" s="33"/>
      <c r="M236" s="153" t="s">
        <v>1</v>
      </c>
      <c r="N236" s="154" t="s">
        <v>36</v>
      </c>
      <c r="O236" s="58"/>
      <c r="P236" s="155">
        <f>O236*H236</f>
        <v>0</v>
      </c>
      <c r="Q236" s="155">
        <v>0</v>
      </c>
      <c r="R236" s="155">
        <f>Q236*H236</f>
        <v>0</v>
      </c>
      <c r="S236" s="155">
        <v>0</v>
      </c>
      <c r="T236" s="156">
        <f>S236*H236</f>
        <v>0</v>
      </c>
      <c r="U236" s="32"/>
      <c r="V236" s="32"/>
      <c r="W236" s="32"/>
      <c r="X236" s="32"/>
      <c r="Y236" s="32"/>
      <c r="Z236" s="32"/>
      <c r="AA236" s="32"/>
      <c r="AB236" s="32"/>
      <c r="AC236" s="32"/>
      <c r="AD236" s="32"/>
      <c r="AE236" s="32"/>
      <c r="AR236" s="157" t="s">
        <v>121</v>
      </c>
      <c r="AT236" s="157" t="s">
        <v>117</v>
      </c>
      <c r="AU236" s="157" t="s">
        <v>81</v>
      </c>
      <c r="AY236" s="17" t="s">
        <v>114</v>
      </c>
      <c r="BE236" s="158">
        <f>IF(N236="základní",J236,0)</f>
        <v>0</v>
      </c>
      <c r="BF236" s="158">
        <f>IF(N236="snížená",J236,0)</f>
        <v>0</v>
      </c>
      <c r="BG236" s="158">
        <f>IF(N236="zákl. přenesená",J236,0)</f>
        <v>0</v>
      </c>
      <c r="BH236" s="158">
        <f>IF(N236="sníž. přenesená",J236,0)</f>
        <v>0</v>
      </c>
      <c r="BI236" s="158">
        <f>IF(N236="nulová",J236,0)</f>
        <v>0</v>
      </c>
      <c r="BJ236" s="17" t="s">
        <v>79</v>
      </c>
      <c r="BK236" s="158">
        <f>ROUND(I236*H236,2)</f>
        <v>0</v>
      </c>
      <c r="BL236" s="17" t="s">
        <v>121</v>
      </c>
      <c r="BM236" s="157" t="s">
        <v>405</v>
      </c>
    </row>
    <row r="237" spans="1:47" s="2" customFormat="1" ht="39">
      <c r="A237" s="32"/>
      <c r="B237" s="33"/>
      <c r="C237" s="32"/>
      <c r="D237" s="159" t="s">
        <v>122</v>
      </c>
      <c r="E237" s="32"/>
      <c r="F237" s="160" t="s">
        <v>245</v>
      </c>
      <c r="G237" s="32"/>
      <c r="H237" s="32"/>
      <c r="I237" s="161"/>
      <c r="J237" s="32"/>
      <c r="K237" s="32"/>
      <c r="L237" s="33"/>
      <c r="M237" s="162"/>
      <c r="N237" s="163"/>
      <c r="O237" s="58"/>
      <c r="P237" s="58"/>
      <c r="Q237" s="58"/>
      <c r="R237" s="58"/>
      <c r="S237" s="58"/>
      <c r="T237" s="59"/>
      <c r="U237" s="32"/>
      <c r="V237" s="32"/>
      <c r="W237" s="32"/>
      <c r="X237" s="32"/>
      <c r="Y237" s="32"/>
      <c r="Z237" s="32"/>
      <c r="AA237" s="32"/>
      <c r="AB237" s="32"/>
      <c r="AC237" s="32"/>
      <c r="AD237" s="32"/>
      <c r="AE237" s="32"/>
      <c r="AT237" s="17" t="s">
        <v>122</v>
      </c>
      <c r="AU237" s="17" t="s">
        <v>81</v>
      </c>
    </row>
    <row r="238" spans="2:51" s="14" customFormat="1" ht="11.25">
      <c r="B238" s="171"/>
      <c r="D238" s="159" t="s">
        <v>123</v>
      </c>
      <c r="E238" s="172" t="s">
        <v>1</v>
      </c>
      <c r="F238" s="173" t="s">
        <v>406</v>
      </c>
      <c r="H238" s="174">
        <v>0.23</v>
      </c>
      <c r="I238" s="175"/>
      <c r="L238" s="171"/>
      <c r="M238" s="176"/>
      <c r="N238" s="177"/>
      <c r="O238" s="177"/>
      <c r="P238" s="177"/>
      <c r="Q238" s="177"/>
      <c r="R238" s="177"/>
      <c r="S238" s="177"/>
      <c r="T238" s="178"/>
      <c r="AT238" s="172" t="s">
        <v>123</v>
      </c>
      <c r="AU238" s="172" t="s">
        <v>81</v>
      </c>
      <c r="AV238" s="14" t="s">
        <v>81</v>
      </c>
      <c r="AW238" s="14" t="s">
        <v>28</v>
      </c>
      <c r="AX238" s="14" t="s">
        <v>71</v>
      </c>
      <c r="AY238" s="172" t="s">
        <v>114</v>
      </c>
    </row>
    <row r="239" spans="2:51" s="14" customFormat="1" ht="11.25">
      <c r="B239" s="171"/>
      <c r="D239" s="159" t="s">
        <v>123</v>
      </c>
      <c r="E239" s="172" t="s">
        <v>1</v>
      </c>
      <c r="F239" s="173" t="s">
        <v>406</v>
      </c>
      <c r="H239" s="174">
        <v>0.23</v>
      </c>
      <c r="I239" s="175"/>
      <c r="L239" s="171"/>
      <c r="M239" s="176"/>
      <c r="N239" s="177"/>
      <c r="O239" s="177"/>
      <c r="P239" s="177"/>
      <c r="Q239" s="177"/>
      <c r="R239" s="177"/>
      <c r="S239" s="177"/>
      <c r="T239" s="178"/>
      <c r="AT239" s="172" t="s">
        <v>123</v>
      </c>
      <c r="AU239" s="172" t="s">
        <v>81</v>
      </c>
      <c r="AV239" s="14" t="s">
        <v>81</v>
      </c>
      <c r="AW239" s="14" t="s">
        <v>28</v>
      </c>
      <c r="AX239" s="14" t="s">
        <v>71</v>
      </c>
      <c r="AY239" s="172" t="s">
        <v>114</v>
      </c>
    </row>
    <row r="240" spans="2:51" s="14" customFormat="1" ht="11.25">
      <c r="B240" s="171"/>
      <c r="D240" s="159" t="s">
        <v>123</v>
      </c>
      <c r="E240" s="172" t="s">
        <v>1</v>
      </c>
      <c r="F240" s="173" t="s">
        <v>404</v>
      </c>
      <c r="H240" s="174">
        <v>1.792</v>
      </c>
      <c r="I240" s="175"/>
      <c r="L240" s="171"/>
      <c r="M240" s="176"/>
      <c r="N240" s="177"/>
      <c r="O240" s="177"/>
      <c r="P240" s="177"/>
      <c r="Q240" s="177"/>
      <c r="R240" s="177"/>
      <c r="S240" s="177"/>
      <c r="T240" s="178"/>
      <c r="AT240" s="172" t="s">
        <v>123</v>
      </c>
      <c r="AU240" s="172" t="s">
        <v>81</v>
      </c>
      <c r="AV240" s="14" t="s">
        <v>81</v>
      </c>
      <c r="AW240" s="14" t="s">
        <v>28</v>
      </c>
      <c r="AX240" s="14" t="s">
        <v>71</v>
      </c>
      <c r="AY240" s="172" t="s">
        <v>114</v>
      </c>
    </row>
    <row r="241" spans="2:51" s="15" customFormat="1" ht="11.25">
      <c r="B241" s="179"/>
      <c r="D241" s="159" t="s">
        <v>123</v>
      </c>
      <c r="E241" s="180" t="s">
        <v>1</v>
      </c>
      <c r="F241" s="181" t="s">
        <v>130</v>
      </c>
      <c r="H241" s="182">
        <v>2.252</v>
      </c>
      <c r="I241" s="183"/>
      <c r="L241" s="179"/>
      <c r="M241" s="184"/>
      <c r="N241" s="185"/>
      <c r="O241" s="185"/>
      <c r="P241" s="185"/>
      <c r="Q241" s="185"/>
      <c r="R241" s="185"/>
      <c r="S241" s="185"/>
      <c r="T241" s="186"/>
      <c r="AT241" s="180" t="s">
        <v>123</v>
      </c>
      <c r="AU241" s="180" t="s">
        <v>81</v>
      </c>
      <c r="AV241" s="15" t="s">
        <v>121</v>
      </c>
      <c r="AW241" s="15" t="s">
        <v>28</v>
      </c>
      <c r="AX241" s="15" t="s">
        <v>79</v>
      </c>
      <c r="AY241" s="180" t="s">
        <v>114</v>
      </c>
    </row>
    <row r="242" spans="1:65" s="2" customFormat="1" ht="33" customHeight="1">
      <c r="A242" s="32"/>
      <c r="B242" s="144"/>
      <c r="C242" s="145" t="s">
        <v>7</v>
      </c>
      <c r="D242" s="145" t="s">
        <v>117</v>
      </c>
      <c r="E242" s="146" t="s">
        <v>235</v>
      </c>
      <c r="F242" s="147" t="s">
        <v>236</v>
      </c>
      <c r="G242" s="148" t="s">
        <v>133</v>
      </c>
      <c r="H242" s="149">
        <v>1</v>
      </c>
      <c r="I242" s="150"/>
      <c r="J242" s="151">
        <f>ROUND(I242*H242,2)</f>
        <v>0</v>
      </c>
      <c r="K242" s="152"/>
      <c r="L242" s="33"/>
      <c r="M242" s="153" t="s">
        <v>1</v>
      </c>
      <c r="N242" s="154" t="s">
        <v>36</v>
      </c>
      <c r="O242" s="58"/>
      <c r="P242" s="155">
        <f>O242*H242</f>
        <v>0</v>
      </c>
      <c r="Q242" s="155">
        <v>0</v>
      </c>
      <c r="R242" s="155">
        <f>Q242*H242</f>
        <v>0</v>
      </c>
      <c r="S242" s="155">
        <v>0</v>
      </c>
      <c r="T242" s="156">
        <f>S242*H242</f>
        <v>0</v>
      </c>
      <c r="U242" s="32"/>
      <c r="V242" s="32"/>
      <c r="W242" s="32"/>
      <c r="X242" s="32"/>
      <c r="Y242" s="32"/>
      <c r="Z242" s="32"/>
      <c r="AA242" s="32"/>
      <c r="AB242" s="32"/>
      <c r="AC242" s="32"/>
      <c r="AD242" s="32"/>
      <c r="AE242" s="32"/>
      <c r="AR242" s="157" t="s">
        <v>121</v>
      </c>
      <c r="AT242" s="157" t="s">
        <v>117</v>
      </c>
      <c r="AU242" s="157" t="s">
        <v>81</v>
      </c>
      <c r="AY242" s="17" t="s">
        <v>114</v>
      </c>
      <c r="BE242" s="158">
        <f>IF(N242="základní",J242,0)</f>
        <v>0</v>
      </c>
      <c r="BF242" s="158">
        <f>IF(N242="snížená",J242,0)</f>
        <v>0</v>
      </c>
      <c r="BG242" s="158">
        <f>IF(N242="zákl. přenesená",J242,0)</f>
        <v>0</v>
      </c>
      <c r="BH242" s="158">
        <f>IF(N242="sníž. přenesená",J242,0)</f>
        <v>0</v>
      </c>
      <c r="BI242" s="158">
        <f>IF(N242="nulová",J242,0)</f>
        <v>0</v>
      </c>
      <c r="BJ242" s="17" t="s">
        <v>79</v>
      </c>
      <c r="BK242" s="158">
        <f>ROUND(I242*H242,2)</f>
        <v>0</v>
      </c>
      <c r="BL242" s="17" t="s">
        <v>121</v>
      </c>
      <c r="BM242" s="157" t="s">
        <v>407</v>
      </c>
    </row>
    <row r="243" spans="1:47" s="2" customFormat="1" ht="19.5">
      <c r="A243" s="32"/>
      <c r="B243" s="33"/>
      <c r="C243" s="32"/>
      <c r="D243" s="159" t="s">
        <v>122</v>
      </c>
      <c r="E243" s="32"/>
      <c r="F243" s="160" t="s">
        <v>236</v>
      </c>
      <c r="G243" s="32"/>
      <c r="H243" s="32"/>
      <c r="I243" s="161"/>
      <c r="J243" s="32"/>
      <c r="K243" s="32"/>
      <c r="L243" s="33"/>
      <c r="M243" s="162"/>
      <c r="N243" s="163"/>
      <c r="O243" s="58"/>
      <c r="P243" s="58"/>
      <c r="Q243" s="58"/>
      <c r="R243" s="58"/>
      <c r="S243" s="58"/>
      <c r="T243" s="59"/>
      <c r="U243" s="32"/>
      <c r="V243" s="32"/>
      <c r="W243" s="32"/>
      <c r="X243" s="32"/>
      <c r="Y243" s="32"/>
      <c r="Z243" s="32"/>
      <c r="AA243" s="32"/>
      <c r="AB243" s="32"/>
      <c r="AC243" s="32"/>
      <c r="AD243" s="32"/>
      <c r="AE243" s="32"/>
      <c r="AT243" s="17" t="s">
        <v>122</v>
      </c>
      <c r="AU243" s="17" t="s">
        <v>81</v>
      </c>
    </row>
    <row r="244" spans="2:51" s="14" customFormat="1" ht="11.25">
      <c r="B244" s="171"/>
      <c r="D244" s="159" t="s">
        <v>123</v>
      </c>
      <c r="E244" s="172" t="s">
        <v>1</v>
      </c>
      <c r="F244" s="173" t="s">
        <v>79</v>
      </c>
      <c r="H244" s="174">
        <v>1</v>
      </c>
      <c r="I244" s="175"/>
      <c r="L244" s="171"/>
      <c r="M244" s="176"/>
      <c r="N244" s="177"/>
      <c r="O244" s="177"/>
      <c r="P244" s="177"/>
      <c r="Q244" s="177"/>
      <c r="R244" s="177"/>
      <c r="S244" s="177"/>
      <c r="T244" s="178"/>
      <c r="AT244" s="172" t="s">
        <v>123</v>
      </c>
      <c r="AU244" s="172" t="s">
        <v>81</v>
      </c>
      <c r="AV244" s="14" t="s">
        <v>81</v>
      </c>
      <c r="AW244" s="14" t="s">
        <v>28</v>
      </c>
      <c r="AX244" s="14" t="s">
        <v>71</v>
      </c>
      <c r="AY244" s="172" t="s">
        <v>114</v>
      </c>
    </row>
    <row r="245" spans="2:51" s="15" customFormat="1" ht="11.25">
      <c r="B245" s="179"/>
      <c r="D245" s="159" t="s">
        <v>123</v>
      </c>
      <c r="E245" s="180" t="s">
        <v>1</v>
      </c>
      <c r="F245" s="181" t="s">
        <v>130</v>
      </c>
      <c r="H245" s="182">
        <v>1</v>
      </c>
      <c r="I245" s="183"/>
      <c r="L245" s="179"/>
      <c r="M245" s="184"/>
      <c r="N245" s="185"/>
      <c r="O245" s="185"/>
      <c r="P245" s="185"/>
      <c r="Q245" s="185"/>
      <c r="R245" s="185"/>
      <c r="S245" s="185"/>
      <c r="T245" s="186"/>
      <c r="AT245" s="180" t="s">
        <v>123</v>
      </c>
      <c r="AU245" s="180" t="s">
        <v>81</v>
      </c>
      <c r="AV245" s="15" t="s">
        <v>121</v>
      </c>
      <c r="AW245" s="15" t="s">
        <v>28</v>
      </c>
      <c r="AX245" s="15" t="s">
        <v>79</v>
      </c>
      <c r="AY245" s="180" t="s">
        <v>114</v>
      </c>
    </row>
    <row r="246" spans="1:65" s="2" customFormat="1" ht="16.5" customHeight="1">
      <c r="A246" s="32"/>
      <c r="B246" s="144"/>
      <c r="C246" s="145" t="s">
        <v>200</v>
      </c>
      <c r="D246" s="145" t="s">
        <v>117</v>
      </c>
      <c r="E246" s="146" t="s">
        <v>248</v>
      </c>
      <c r="F246" s="147" t="s">
        <v>249</v>
      </c>
      <c r="G246" s="148" t="s">
        <v>226</v>
      </c>
      <c r="H246" s="149">
        <v>0.23</v>
      </c>
      <c r="I246" s="150"/>
      <c r="J246" s="151">
        <f>ROUND(I246*H246,2)</f>
        <v>0</v>
      </c>
      <c r="K246" s="152"/>
      <c r="L246" s="33"/>
      <c r="M246" s="153" t="s">
        <v>1</v>
      </c>
      <c r="N246" s="154" t="s">
        <v>36</v>
      </c>
      <c r="O246" s="58"/>
      <c r="P246" s="155">
        <f>O246*H246</f>
        <v>0</v>
      </c>
      <c r="Q246" s="155">
        <v>0</v>
      </c>
      <c r="R246" s="155">
        <f>Q246*H246</f>
        <v>0</v>
      </c>
      <c r="S246" s="155">
        <v>0</v>
      </c>
      <c r="T246" s="156">
        <f>S246*H246</f>
        <v>0</v>
      </c>
      <c r="U246" s="32"/>
      <c r="V246" s="32"/>
      <c r="W246" s="32"/>
      <c r="X246" s="32"/>
      <c r="Y246" s="32"/>
      <c r="Z246" s="32"/>
      <c r="AA246" s="32"/>
      <c r="AB246" s="32"/>
      <c r="AC246" s="32"/>
      <c r="AD246" s="32"/>
      <c r="AE246" s="32"/>
      <c r="AR246" s="157" t="s">
        <v>121</v>
      </c>
      <c r="AT246" s="157" t="s">
        <v>117</v>
      </c>
      <c r="AU246" s="157" t="s">
        <v>81</v>
      </c>
      <c r="AY246" s="17" t="s">
        <v>114</v>
      </c>
      <c r="BE246" s="158">
        <f>IF(N246="základní",J246,0)</f>
        <v>0</v>
      </c>
      <c r="BF246" s="158">
        <f>IF(N246="snížená",J246,0)</f>
        <v>0</v>
      </c>
      <c r="BG246" s="158">
        <f>IF(N246="zákl. přenesená",J246,0)</f>
        <v>0</v>
      </c>
      <c r="BH246" s="158">
        <f>IF(N246="sníž. přenesená",J246,0)</f>
        <v>0</v>
      </c>
      <c r="BI246" s="158">
        <f>IF(N246="nulová",J246,0)</f>
        <v>0</v>
      </c>
      <c r="BJ246" s="17" t="s">
        <v>79</v>
      </c>
      <c r="BK246" s="158">
        <f>ROUND(I246*H246,2)</f>
        <v>0</v>
      </c>
      <c r="BL246" s="17" t="s">
        <v>121</v>
      </c>
      <c r="BM246" s="157" t="s">
        <v>408</v>
      </c>
    </row>
    <row r="247" spans="1:47" s="2" customFormat="1" ht="11.25">
      <c r="A247" s="32"/>
      <c r="B247" s="33"/>
      <c r="C247" s="32"/>
      <c r="D247" s="159" t="s">
        <v>122</v>
      </c>
      <c r="E247" s="32"/>
      <c r="F247" s="160" t="s">
        <v>249</v>
      </c>
      <c r="G247" s="32"/>
      <c r="H247" s="32"/>
      <c r="I247" s="161"/>
      <c r="J247" s="32"/>
      <c r="K247" s="32"/>
      <c r="L247" s="33"/>
      <c r="M247" s="162"/>
      <c r="N247" s="163"/>
      <c r="O247" s="58"/>
      <c r="P247" s="58"/>
      <c r="Q247" s="58"/>
      <c r="R247" s="58"/>
      <c r="S247" s="58"/>
      <c r="T247" s="59"/>
      <c r="U247" s="32"/>
      <c r="V247" s="32"/>
      <c r="W247" s="32"/>
      <c r="X247" s="32"/>
      <c r="Y247" s="32"/>
      <c r="Z247" s="32"/>
      <c r="AA247" s="32"/>
      <c r="AB247" s="32"/>
      <c r="AC247" s="32"/>
      <c r="AD247" s="32"/>
      <c r="AE247" s="32"/>
      <c r="AT247" s="17" t="s">
        <v>122</v>
      </c>
      <c r="AU247" s="17" t="s">
        <v>81</v>
      </c>
    </row>
    <row r="248" spans="2:51" s="13" customFormat="1" ht="11.25">
      <c r="B248" s="164"/>
      <c r="D248" s="159" t="s">
        <v>123</v>
      </c>
      <c r="E248" s="165" t="s">
        <v>1</v>
      </c>
      <c r="F248" s="166" t="s">
        <v>251</v>
      </c>
      <c r="H248" s="165" t="s">
        <v>1</v>
      </c>
      <c r="I248" s="167"/>
      <c r="L248" s="164"/>
      <c r="M248" s="168"/>
      <c r="N248" s="169"/>
      <c r="O248" s="169"/>
      <c r="P248" s="169"/>
      <c r="Q248" s="169"/>
      <c r="R248" s="169"/>
      <c r="S248" s="169"/>
      <c r="T248" s="170"/>
      <c r="AT248" s="165" t="s">
        <v>123</v>
      </c>
      <c r="AU248" s="165" t="s">
        <v>81</v>
      </c>
      <c r="AV248" s="13" t="s">
        <v>79</v>
      </c>
      <c r="AW248" s="13" t="s">
        <v>28</v>
      </c>
      <c r="AX248" s="13" t="s">
        <v>71</v>
      </c>
      <c r="AY248" s="165" t="s">
        <v>114</v>
      </c>
    </row>
    <row r="249" spans="2:51" s="14" customFormat="1" ht="11.25">
      <c r="B249" s="171"/>
      <c r="D249" s="159" t="s">
        <v>123</v>
      </c>
      <c r="E249" s="172" t="s">
        <v>1</v>
      </c>
      <c r="F249" s="173" t="s">
        <v>406</v>
      </c>
      <c r="H249" s="174">
        <v>0.23</v>
      </c>
      <c r="I249" s="175"/>
      <c r="L249" s="171"/>
      <c r="M249" s="176"/>
      <c r="N249" s="177"/>
      <c r="O249" s="177"/>
      <c r="P249" s="177"/>
      <c r="Q249" s="177"/>
      <c r="R249" s="177"/>
      <c r="S249" s="177"/>
      <c r="T249" s="178"/>
      <c r="AT249" s="172" t="s">
        <v>123</v>
      </c>
      <c r="AU249" s="172" t="s">
        <v>81</v>
      </c>
      <c r="AV249" s="14" t="s">
        <v>81</v>
      </c>
      <c r="AW249" s="14" t="s">
        <v>28</v>
      </c>
      <c r="AX249" s="14" t="s">
        <v>71</v>
      </c>
      <c r="AY249" s="172" t="s">
        <v>114</v>
      </c>
    </row>
    <row r="250" spans="2:51" s="15" customFormat="1" ht="11.25">
      <c r="B250" s="179"/>
      <c r="D250" s="159" t="s">
        <v>123</v>
      </c>
      <c r="E250" s="180" t="s">
        <v>1</v>
      </c>
      <c r="F250" s="181" t="s">
        <v>130</v>
      </c>
      <c r="H250" s="182">
        <v>0.23</v>
      </c>
      <c r="I250" s="183"/>
      <c r="L250" s="179"/>
      <c r="M250" s="198"/>
      <c r="N250" s="199"/>
      <c r="O250" s="199"/>
      <c r="P250" s="199"/>
      <c r="Q250" s="199"/>
      <c r="R250" s="199"/>
      <c r="S250" s="199"/>
      <c r="T250" s="200"/>
      <c r="AT250" s="180" t="s">
        <v>123</v>
      </c>
      <c r="AU250" s="180" t="s">
        <v>81</v>
      </c>
      <c r="AV250" s="15" t="s">
        <v>121</v>
      </c>
      <c r="AW250" s="15" t="s">
        <v>28</v>
      </c>
      <c r="AX250" s="15" t="s">
        <v>79</v>
      </c>
      <c r="AY250" s="180" t="s">
        <v>114</v>
      </c>
    </row>
    <row r="251" spans="1:31" s="2" customFormat="1" ht="6.95" customHeight="1">
      <c r="A251" s="32"/>
      <c r="B251" s="47"/>
      <c r="C251" s="48"/>
      <c r="D251" s="48"/>
      <c r="E251" s="48"/>
      <c r="F251" s="48"/>
      <c r="G251" s="48"/>
      <c r="H251" s="48"/>
      <c r="I251" s="48"/>
      <c r="J251" s="48"/>
      <c r="K251" s="48"/>
      <c r="L251" s="33"/>
      <c r="M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  <c r="AA251" s="32"/>
      <c r="AB251" s="32"/>
      <c r="AC251" s="32"/>
      <c r="AD251" s="32"/>
      <c r="AE251" s="32"/>
    </row>
  </sheetData>
  <autoFilter ref="C118:K250"/>
  <mergeCells count="9">
    <mergeCell ref="E87:H87"/>
    <mergeCell ref="E109:H109"/>
    <mergeCell ref="E111:H111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Teplá Lucie</dc:creator>
  <cp:keywords/>
  <dc:description/>
  <cp:lastModifiedBy>Kazdera Heřman, Ing.</cp:lastModifiedBy>
  <dcterms:created xsi:type="dcterms:W3CDTF">2021-09-23T10:43:43Z</dcterms:created>
  <dcterms:modified xsi:type="dcterms:W3CDTF">2021-09-23T11:04:27Z</dcterms:modified>
  <cp:category/>
  <cp:version/>
  <cp:contentType/>
  <cp:contentStatus/>
</cp:coreProperties>
</file>