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05" windowWidth="28830" windowHeight="6285"/>
  </bookViews>
  <sheets>
    <sheet name="1 oceněná rozpiska" sheetId="2" r:id="rId1"/>
    <sheet name="2 sumace oceněné rozpisky" sheetId="3" r:id="rId2"/>
  </sheets>
  <definedNames>
    <definedName name="_xlnm.Print_Area" localSheetId="0">'1 oceněná rozpiska'!$A$2:$F$33</definedName>
    <definedName name="_xlnm.Print_Area" localSheetId="1">'2 sumace oceněné rozpisky'!$A$1:$D$37</definedName>
  </definedNames>
  <calcPr calcId="145621"/>
</workbook>
</file>

<file path=xl/calcChain.xml><?xml version="1.0" encoding="utf-8"?>
<calcChain xmlns="http://schemas.openxmlformats.org/spreadsheetml/2006/main">
  <c r="D17" i="3" l="1"/>
  <c r="F18" i="2" l="1"/>
  <c r="I8" i="2" l="1"/>
  <c r="I10" i="2"/>
  <c r="H12" i="2"/>
  <c r="F26" i="2"/>
  <c r="A9" i="3" s="1"/>
  <c r="H15" i="2"/>
  <c r="B18" i="3" l="1"/>
  <c r="B9" i="3"/>
  <c r="C9" i="3" s="1"/>
  <c r="C18" i="3" s="1"/>
  <c r="H5" i="2"/>
  <c r="F16" i="2"/>
  <c r="F6" i="2" l="1"/>
  <c r="F7" i="2"/>
  <c r="F11" i="2"/>
  <c r="F10" i="2"/>
  <c r="F9" i="2"/>
  <c r="F17" i="2"/>
  <c r="F8" i="2"/>
  <c r="F12" i="2" l="1"/>
  <c r="H25" i="2" l="1"/>
  <c r="F19" i="2"/>
  <c r="F20" i="2"/>
  <c r="I25" i="2"/>
  <c r="F21" i="2"/>
  <c r="J25" i="2"/>
  <c r="F22" i="2" l="1"/>
  <c r="A7" i="3" s="1"/>
  <c r="B16" i="3" l="1"/>
  <c r="B14" i="3"/>
  <c r="C14" i="3" s="1"/>
  <c r="B13" i="3"/>
  <c r="C13" i="3" s="1"/>
  <c r="B7" i="3"/>
  <c r="C7" i="3" s="1"/>
  <c r="F28" i="2"/>
  <c r="A4" i="3"/>
  <c r="B4" i="3" s="1"/>
  <c r="B19" i="3" l="1"/>
  <c r="C4" i="3"/>
  <c r="C16" i="3"/>
  <c r="C19" i="3" s="1"/>
</calcChain>
</file>

<file path=xl/sharedStrings.xml><?xml version="1.0" encoding="utf-8"?>
<sst xmlns="http://schemas.openxmlformats.org/spreadsheetml/2006/main" count="127" uniqueCount="96">
  <si>
    <t xml:space="preserve">1. </t>
  </si>
  <si>
    <t xml:space="preserve">Základní služby </t>
  </si>
  <si>
    <t>Položka</t>
  </si>
  <si>
    <t>Popis</t>
  </si>
  <si>
    <t>Měrná jednotka</t>
  </si>
  <si>
    <r>
      <t xml:space="preserve">Množství </t>
    </r>
    <r>
      <rPr>
        <vertAlign val="superscript"/>
        <sz val="7"/>
        <color indexed="8"/>
        <rFont val="Calibri"/>
        <family val="2"/>
        <charset val="238"/>
      </rPr>
      <t>*)</t>
    </r>
  </si>
  <si>
    <r>
      <t xml:space="preserve">Jednotková cena </t>
    </r>
    <r>
      <rPr>
        <vertAlign val="superscript"/>
        <sz val="7"/>
        <color indexed="8"/>
        <rFont val="Calibri"/>
        <family val="2"/>
        <charset val="238"/>
      </rPr>
      <t>*)</t>
    </r>
  </si>
  <si>
    <r>
      <t xml:space="preserve">Cena celkem </t>
    </r>
    <r>
      <rPr>
        <vertAlign val="superscript"/>
        <sz val="7"/>
        <color indexed="8"/>
        <rFont val="Calibri"/>
        <family val="2"/>
        <charset val="238"/>
      </rPr>
      <t>*)</t>
    </r>
  </si>
  <si>
    <t>Zpracování projektu stavby vyjma příloh G, H a I, včetně všech dílčích odevzdání, dle Směrnice GŘ SŽDC č. 11/2006 v platném znění dle VTP a ZTP</t>
  </si>
  <si>
    <t>kpl</t>
  </si>
  <si>
    <t>Stanovení nákladů stavby v rozsahu položkových rozpočtů jednotlivých SO a PS a souhrnného rozpočtu stavby (v rozsahu přílohy G - dle směrnice GŘ SŽDC č. 11/2006 v platném zněn a dle požadavku VTP a ZTP)</t>
  </si>
  <si>
    <t>Dokladová část (v rozsahu přílohy H - dle směrnice GŘ SŽDC č. 11/2006 v platném zněn a dle požadavku VTP a ZTP)</t>
  </si>
  <si>
    <t>Geodetická část (v rozsahu přílohy I - dle směrnice GŘ SŽDC č. 11/2006 v platném zněn a dle požadavku VTP a ZTP)</t>
  </si>
  <si>
    <t>Definitivní odevzdání dokumentace, dle SOD v listinné formě (dle požadavku VTP a ZTP)</t>
  </si>
  <si>
    <t>ks</t>
  </si>
  <si>
    <t>Celkem za základní služby:</t>
  </si>
  <si>
    <t>*) nevyplněné údaje vyplní uchazeč</t>
  </si>
  <si>
    <t>2.</t>
  </si>
  <si>
    <t xml:space="preserve">Dodatečné služby </t>
  </si>
  <si>
    <t>hod</t>
  </si>
  <si>
    <t>Koordinátor BOZP v přípravě</t>
  </si>
  <si>
    <t>Celkem za dodatečné služby:</t>
  </si>
  <si>
    <t>Všechny ceny jsou uvedené v Kč bez DPH.</t>
  </si>
  <si>
    <t>V případě potřeby je možné některé položky Dodatečných služeb vypustit (lze text vymazat a napsat „vypuštěno“), jiné naopak podle potřeby přidat – upraví OBJEDNATEL. V případě vypuštění nebo doplnění Dodatečných služeb je nutno upravit číslování položek!</t>
  </si>
  <si>
    <t>3.</t>
  </si>
  <si>
    <t>Cena za výkon autorského dozoru</t>
  </si>
  <si>
    <t>Cena Díla (bez DPH)</t>
  </si>
  <si>
    <t>Výše DPH</t>
  </si>
  <si>
    <t>Cena Díla (s DPH)</t>
  </si>
  <si>
    <t xml:space="preserve">z toho: </t>
  </si>
  <si>
    <t>Cena za zpracování Projektu</t>
  </si>
  <si>
    <t>podle sm.č. 20 A.2.3. 8 až 10 % z ceny PD A.2.2.2.</t>
  </si>
  <si>
    <t>Specifikace položky</t>
  </si>
  <si>
    <t>Cena položky (bez DPH)</t>
  </si>
  <si>
    <t>Cena položky (s DPH)</t>
  </si>
  <si>
    <r>
      <t>Kč</t>
    </r>
    <r>
      <rPr>
        <u/>
        <sz val="10"/>
        <color indexed="8"/>
        <rFont val="Calibri"/>
        <family val="2"/>
        <charset val="238"/>
      </rPr>
      <t xml:space="preserve"> (bez fakturace)</t>
    </r>
  </si>
  <si>
    <t>Celkem:</t>
  </si>
  <si>
    <t>Část Díla</t>
  </si>
  <si>
    <t>Doba plnění</t>
  </si>
  <si>
    <t>Popis činností prováděných v Dílčí etapě</t>
  </si>
  <si>
    <t>Podmínky dokončení Dílčí etapy</t>
  </si>
  <si>
    <t>Termín zahájení prací</t>
  </si>
  <si>
    <t>ihned po podpisu Smlouvy</t>
  </si>
  <si>
    <t>-</t>
  </si>
  <si>
    <t>od podpisu Smlouvy</t>
  </si>
  <si>
    <t>do 6 měsíců</t>
  </si>
  <si>
    <t>Podání žádosti o územní rozhodnutí a stavební povolení</t>
  </si>
  <si>
    <t>Kopie žádosti předaná Objednateli, potvrzená podatelnou stavebního úřadu</t>
  </si>
  <si>
    <t>Nabytí právní moci stavebního povolení</t>
  </si>
  <si>
    <t>Stavební povolení v právní moci, předané Objednateli</t>
  </si>
  <si>
    <t>Výkaz poskytnutých služeb (1 x za čtvrtletí) - stručný popis výkonů a specifikace výkonu autorského dozoru projektanta</t>
  </si>
  <si>
    <t>Termín dokončení Díla</t>
  </si>
  <si>
    <t>Po ukončení přejímacího řízení Stavby a předložení výkazu poskytnutých služeb (o výkonu autorského dozoru projektanta)</t>
  </si>
  <si>
    <t>Celkem za všechny služby</t>
  </si>
  <si>
    <t>cena stavby * (práce před zpracováním PD + přípravná dokumentace)</t>
  </si>
  <si>
    <t>z ceny PD</t>
  </si>
  <si>
    <t>(ÚR 20.000 (ÚS 500), SP 10.000 (Ohl. 1.000), Dem. 500)</t>
  </si>
  <si>
    <t>(min. 10.000)</t>
  </si>
  <si>
    <t>(zaměření po změně půdorysu, přípojky,…)</t>
  </si>
  <si>
    <t>z ceny PD ?</t>
  </si>
  <si>
    <t>Inženýrská činnost zajišťující komplexní veřejnoprávní projednání a zajištění všech potřebných podkladů a certifikátů nutných k vydání stavebního povolení nebo ohlášení stavby vyjma zajištění vydání osvědčení o shodě notifikovanou osobou</t>
  </si>
  <si>
    <t>50-80 tis. Kč</t>
  </si>
  <si>
    <t>Zajištění vydání osvědčení o shodě notifikovanou osobou (technické specifikace interoperability)</t>
  </si>
  <si>
    <t>VÚŽ</t>
  </si>
  <si>
    <t xml:space="preserve">Zpracování  záměru projektu vč. příloh (v rozsahu Směrnice) </t>
  </si>
  <si>
    <t>Správní poplatky</t>
  </si>
  <si>
    <t>Průzkumné práce</t>
  </si>
  <si>
    <t>Rozsah činnosti při výkonu autorského dozoru projektanta v rámci realizace Stavby dle čl. 4 Obchodních podmínek</t>
  </si>
  <si>
    <t>do 8 měsíců</t>
  </si>
  <si>
    <t>(v závislosti na zahájení 6. Dílčí etapy)</t>
  </si>
  <si>
    <t>Definitivní odevzdání dokumentace, dle SOD v elektronické formě (dle VTP a ZTP)</t>
  </si>
  <si>
    <r>
      <t xml:space="preserve">2. </t>
    </r>
    <r>
      <rPr>
        <b/>
        <u/>
        <sz val="11"/>
        <color indexed="8"/>
        <rFont val="Calibri"/>
        <family val="2"/>
        <charset val="238"/>
      </rPr>
      <t>Dílčí etapa</t>
    </r>
  </si>
  <si>
    <r>
      <t xml:space="preserve">1. </t>
    </r>
    <r>
      <rPr>
        <b/>
        <u/>
        <sz val="11"/>
        <color indexed="8"/>
        <rFont val="Calibri"/>
        <family val="2"/>
        <charset val="238"/>
      </rPr>
      <t>Dílčí etapa</t>
    </r>
  </si>
  <si>
    <r>
      <t xml:space="preserve">3. </t>
    </r>
    <r>
      <rPr>
        <b/>
        <u/>
        <sz val="11"/>
        <color indexed="8"/>
        <rFont val="Calibri"/>
        <family val="2"/>
        <charset val="238"/>
      </rPr>
      <t>Dílčí etapa</t>
    </r>
  </si>
  <si>
    <r>
      <t xml:space="preserve">4. </t>
    </r>
    <r>
      <rPr>
        <b/>
        <u/>
        <sz val="11"/>
        <color indexed="8"/>
        <rFont val="Calibri"/>
        <family val="2"/>
        <charset val="238"/>
      </rPr>
      <t>Dílčí etapa</t>
    </r>
  </si>
  <si>
    <r>
      <t xml:space="preserve">5. </t>
    </r>
    <r>
      <rPr>
        <b/>
        <u/>
        <sz val="11"/>
        <color indexed="8"/>
        <rFont val="Calibri"/>
        <family val="2"/>
        <charset val="238"/>
      </rPr>
      <t>Dílčí etapa</t>
    </r>
  </si>
  <si>
    <r>
      <t>1.</t>
    </r>
    <r>
      <rPr>
        <b/>
        <sz val="7"/>
        <color indexed="8"/>
        <rFont val="Times New Roman"/>
        <family val="1"/>
        <charset val="238"/>
      </rPr>
      <t xml:space="preserve"> </t>
    </r>
    <r>
      <rPr>
        <b/>
        <u/>
        <sz val="11"/>
        <color indexed="8"/>
        <rFont val="Calibri"/>
        <family val="2"/>
        <charset val="238"/>
      </rPr>
      <t>Dílčí etapa</t>
    </r>
  </si>
  <si>
    <t>strana č.2 rozpisu ceny PD</t>
  </si>
  <si>
    <t>strana č.1 rozpisu ceny PD</t>
  </si>
  <si>
    <t>ROZPIS CENY PROJEKTU A DÍLČÍHO PLNĚNÍ</t>
  </si>
  <si>
    <t>z ceny stavby * (práce před zpracováním PD + přípravná dokumentace) (1,31+0,52)</t>
  </si>
  <si>
    <t xml:space="preserve">Předávací protokoly (pro Část Díla) s kopií zápisu. </t>
  </si>
  <si>
    <t xml:space="preserve">Předávací protokoly (pro Část Díla). </t>
  </si>
  <si>
    <t>Předání kompletní Projektové dokumentace se zapracovanými připomínkami vč. protokolu o vypořádání připomínek (bod 2.2.15. VTP). Předložení aktualizace Záměru projektu v plném rozsahu vč. příloh (dle Směrnice).</t>
  </si>
  <si>
    <r>
      <t>18 měsíců</t>
    </r>
    <r>
      <rPr>
        <b/>
        <u/>
        <sz val="11"/>
        <color indexed="8"/>
        <rFont val="Arial"/>
        <family val="2"/>
        <charset val="238"/>
      </rPr>
      <t xml:space="preserve"> </t>
    </r>
  </si>
  <si>
    <t>Autorský dozor projektanta při realizaci Stavby; Zhotovitel se zavazuje provádět autorský dozor ode dne zahájení realizace stavby do ukončení realizace stavby v předpokládané délce 18 měsíců</t>
  </si>
  <si>
    <r>
      <rPr>
        <b/>
        <sz val="10"/>
        <color theme="1"/>
        <rFont val="Calibri"/>
        <family val="2"/>
        <charset val="238"/>
      </rPr>
      <t>CENA ZA ZPRACOVÁNÍ PROJEKTU</t>
    </r>
    <r>
      <rPr>
        <b/>
        <sz val="10"/>
        <color indexed="8"/>
        <rFont val="Calibri"/>
        <family val="2"/>
        <charset val="238"/>
      </rPr>
      <t xml:space="preserve"> </t>
    </r>
    <r>
      <rPr>
        <sz val="10"/>
        <color indexed="8"/>
        <rFont val="Calibri"/>
        <family val="2"/>
        <charset val="238"/>
      </rPr>
      <t>(d</t>
    </r>
    <r>
      <rPr>
        <sz val="10"/>
        <color theme="1"/>
        <rFont val="Calibri"/>
        <family val="2"/>
        <charset val="238"/>
        <scheme val="minor"/>
      </rPr>
      <t xml:space="preserve">le členění na základní a dodatečné služby) </t>
    </r>
    <r>
      <rPr>
        <b/>
        <sz val="10"/>
        <color theme="1"/>
        <rFont val="Calibri"/>
        <family val="2"/>
        <charset val="238"/>
        <scheme val="minor"/>
      </rPr>
      <t>a AUTORSKÉHO DOZORU</t>
    </r>
    <r>
      <rPr>
        <sz val="10"/>
        <color theme="1"/>
        <rFont val="Calibri"/>
        <family val="2"/>
        <charset val="238"/>
        <scheme val="minor"/>
      </rPr>
      <t>:</t>
    </r>
  </si>
  <si>
    <t>Opava západ ON - revitalizace</t>
  </si>
  <si>
    <t>Provedení a vyhodnocení průzkumů. Provedení Vstupního a jednotlivých Pracovních projednání s profesními oblastmi drážních složek (bod 2.2.3.-2.2.4. VTP), vč. veřejnoprávních subjektů. Provedení Závěrečného projednání po zapracování připomínek (bod 2.2.5. VTP).  Předložení Projektové dokumentace k závěrečnému připomínkovému řízení (pro souhrnné stanovisko drážních složek - bod 2.2.6. VTP). Předložení Záměru projektu (v rozsahu Směrnice).</t>
  </si>
  <si>
    <r>
      <t>2.</t>
    </r>
    <r>
      <rPr>
        <b/>
        <sz val="7"/>
        <color indexed="8"/>
        <rFont val="Times New Roman"/>
        <family val="1"/>
        <charset val="238"/>
      </rPr>
      <t> </t>
    </r>
    <r>
      <rPr>
        <b/>
        <u/>
        <sz val="11"/>
        <color indexed="8"/>
        <rFont val="Calibri"/>
        <family val="2"/>
        <charset val="238"/>
      </rPr>
      <t>Dílčí etapa</t>
    </r>
  </si>
  <si>
    <r>
      <t>3.</t>
    </r>
    <r>
      <rPr>
        <b/>
        <sz val="7"/>
        <color indexed="8"/>
        <rFont val="Times New Roman"/>
        <family val="1"/>
        <charset val="238"/>
      </rPr>
      <t xml:space="preserve"> </t>
    </r>
    <r>
      <rPr>
        <b/>
        <u/>
        <sz val="11"/>
        <color indexed="8"/>
        <rFont val="Calibri"/>
        <family val="2"/>
        <charset val="238"/>
      </rPr>
      <t>Dílčí etapa</t>
    </r>
  </si>
  <si>
    <r>
      <t>4.</t>
    </r>
    <r>
      <rPr>
        <b/>
        <sz val="7"/>
        <color indexed="8"/>
        <rFont val="Times New Roman"/>
        <family val="1"/>
        <charset val="238"/>
      </rPr>
      <t> </t>
    </r>
    <r>
      <rPr>
        <b/>
        <u/>
        <sz val="11"/>
        <color indexed="8"/>
        <rFont val="Calibri"/>
        <family val="2"/>
        <charset val="238"/>
      </rPr>
      <t>Dílčí etapa</t>
    </r>
  </si>
  <si>
    <t xml:space="preserve"> (předpoklad 2/2019 – 7/2020)</t>
  </si>
  <si>
    <t>předpoklad do 31.07.2020</t>
  </si>
  <si>
    <r>
      <t xml:space="preserve">do </t>
    </r>
    <r>
      <rPr>
        <b/>
        <sz val="11"/>
        <color theme="1"/>
        <rFont val="Calibri"/>
        <family val="2"/>
        <charset val="238"/>
        <scheme val="minor"/>
      </rPr>
      <t>4 měsíců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od podpisu Smlouvy</t>
    </r>
  </si>
  <si>
    <r>
      <t xml:space="preserve">5.  </t>
    </r>
    <r>
      <rPr>
        <b/>
        <u/>
        <sz val="11"/>
        <color indexed="8"/>
        <rFont val="Calibri"/>
        <family val="2"/>
        <charset val="238"/>
      </rPr>
      <t>Výkon autorského dozoru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</si>
</sst>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Kč&quot;_-;\-* #,##0\ &quot;Kč&quot;_-;_-* &quot;-&quot;\ &quot;Kč&quot;_-;_-@_-"/>
    <numFmt numFmtId="164" formatCode="#,##0\ &quot;Kč&quot;"/>
    <numFmt numFmtId="165" formatCode="#,##0.00\ &quot;Kč&quot;"/>
    <numFmt numFmtId="166" formatCode="_-* #,##0.00\ &quot;Kč&quot;_-;\-* #,##0.00\ &quot;Kč&quot;_-;_-* &quot;-&quot;\ &quot;Kč&quot;_-;_-@_-"/>
  </numFmts>
  <fonts count="26" x14ac:knownFonts="1">
    <font>
      <sz val="11"/>
      <color theme="1"/>
      <name val="Calibri"/>
      <family val="2"/>
      <charset val="238"/>
      <scheme val="minor"/>
    </font>
    <font>
      <vertAlign val="superscript"/>
      <sz val="7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u/>
      <sz val="11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b/>
      <sz val="7"/>
      <color indexed="8"/>
      <name val="Times New Roman"/>
      <family val="1"/>
      <charset val="238"/>
    </font>
    <font>
      <b/>
      <u/>
      <sz val="11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</font>
    <font>
      <b/>
      <u/>
      <sz val="11"/>
      <color theme="1"/>
      <name val="Calibri"/>
      <family val="2"/>
      <charset val="238"/>
    </font>
    <font>
      <b/>
      <u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7" fillId="0" borderId="0" xfId="0" applyFont="1" applyAlignment="1">
      <alignment horizontal="justify" vertical="center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5" xfId="0" applyFont="1" applyBorder="1" applyAlignment="1">
      <alignment horizontal="right" vertical="center" wrapText="1"/>
    </xf>
    <xf numFmtId="0" fontId="11" fillId="0" borderId="6" xfId="0" applyFont="1" applyBorder="1" applyAlignment="1">
      <alignment horizontal="righ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9" fontId="0" fillId="0" borderId="0" xfId="0" applyNumberFormat="1"/>
    <xf numFmtId="164" fontId="8" fillId="0" borderId="4" xfId="0" applyNumberFormat="1" applyFont="1" applyBorder="1" applyAlignment="1">
      <alignment vertical="center" wrapText="1"/>
    </xf>
    <xf numFmtId="164" fontId="11" fillId="0" borderId="6" xfId="0" applyNumberFormat="1" applyFont="1" applyBorder="1" applyAlignment="1">
      <alignment horizontal="right" vertical="center" wrapText="1"/>
    </xf>
    <xf numFmtId="164" fontId="0" fillId="0" borderId="0" xfId="0" applyNumberFormat="1"/>
    <xf numFmtId="3" fontId="13" fillId="3" borderId="3" xfId="0" applyNumberFormat="1" applyFont="1" applyFill="1" applyBorder="1" applyAlignment="1">
      <alignment horizontal="center" vertical="center" wrapText="1"/>
    </xf>
    <xf numFmtId="3" fontId="14" fillId="3" borderId="3" xfId="0" applyNumberFormat="1" applyFont="1" applyFill="1" applyBorder="1" applyAlignment="1">
      <alignment horizontal="center" vertical="center" wrapText="1"/>
    </xf>
    <xf numFmtId="3" fontId="15" fillId="3" borderId="4" xfId="0" applyNumberFormat="1" applyFont="1" applyFill="1" applyBorder="1" applyAlignment="1">
      <alignment horizontal="center" vertical="center" wrapText="1"/>
    </xf>
    <xf numFmtId="3" fontId="16" fillId="3" borderId="4" xfId="0" applyNumberFormat="1" applyFont="1" applyFill="1" applyBorder="1" applyAlignment="1">
      <alignment horizontal="center" vertical="center" wrapText="1"/>
    </xf>
    <xf numFmtId="0" fontId="0" fillId="0" borderId="0" xfId="0"/>
    <xf numFmtId="9" fontId="0" fillId="0" borderId="0" xfId="0" applyNumberFormat="1"/>
    <xf numFmtId="0" fontId="16" fillId="3" borderId="9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4" fontId="13" fillId="3" borderId="4" xfId="0" applyNumberFormat="1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left" vertical="center" wrapText="1" indent="5"/>
    </xf>
    <xf numFmtId="0" fontId="0" fillId="0" borderId="0" xfId="0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10" fontId="0" fillId="0" borderId="0" xfId="0" applyNumberFormat="1" applyFont="1" applyAlignment="1">
      <alignment horizontal="right" vertical="center"/>
    </xf>
    <xf numFmtId="10" fontId="0" fillId="0" borderId="0" xfId="0" applyNumberFormat="1" applyAlignment="1">
      <alignment vertical="center"/>
    </xf>
    <xf numFmtId="0" fontId="0" fillId="0" borderId="0" xfId="0" applyAlignment="1">
      <alignment horizontal="right" vertical="center"/>
    </xf>
    <xf numFmtId="0" fontId="16" fillId="3" borderId="3" xfId="0" applyFont="1" applyFill="1" applyBorder="1" applyAlignment="1">
      <alignment horizontal="center" vertical="center" wrapText="1"/>
    </xf>
    <xf numFmtId="10" fontId="0" fillId="0" borderId="0" xfId="0" applyNumberFormat="1" applyAlignment="1">
      <alignment horizontal="right" vertical="center"/>
    </xf>
    <xf numFmtId="0" fontId="8" fillId="0" borderId="4" xfId="0" applyFont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top" wrapText="1"/>
    </xf>
    <xf numFmtId="0" fontId="0" fillId="0" borderId="5" xfId="0" applyBorder="1"/>
    <xf numFmtId="0" fontId="17" fillId="0" borderId="8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4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165" fontId="16" fillId="3" borderId="4" xfId="0" applyNumberFormat="1" applyFont="1" applyFill="1" applyBorder="1" applyAlignment="1">
      <alignment horizontal="center" vertical="center" wrapText="1"/>
    </xf>
    <xf numFmtId="9" fontId="10" fillId="0" borderId="0" xfId="0" applyNumberFormat="1" applyFont="1"/>
    <xf numFmtId="164" fontId="11" fillId="0" borderId="2" xfId="0" applyNumberFormat="1" applyFont="1" applyFill="1" applyBorder="1" applyAlignment="1">
      <alignment horizontal="right" vertical="center" wrapText="1"/>
    </xf>
    <xf numFmtId="0" fontId="0" fillId="0" borderId="0" xfId="0" applyFill="1"/>
    <xf numFmtId="0" fontId="8" fillId="0" borderId="2" xfId="0" applyFont="1" applyFill="1" applyBorder="1" applyAlignment="1">
      <alignment horizontal="center" vertical="center" wrapText="1"/>
    </xf>
    <xf numFmtId="42" fontId="8" fillId="0" borderId="4" xfId="0" applyNumberFormat="1" applyFont="1" applyFill="1" applyBorder="1" applyAlignment="1">
      <alignment vertical="center" wrapText="1"/>
    </xf>
    <xf numFmtId="42" fontId="11" fillId="0" borderId="2" xfId="0" applyNumberFormat="1" applyFont="1" applyFill="1" applyBorder="1" applyAlignment="1">
      <alignment horizontal="right" vertical="center" wrapText="1"/>
    </xf>
    <xf numFmtId="166" fontId="17" fillId="0" borderId="2" xfId="0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vertical="center" wrapText="1"/>
    </xf>
    <xf numFmtId="0" fontId="25" fillId="0" borderId="0" xfId="0" applyFont="1"/>
    <xf numFmtId="0" fontId="0" fillId="3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21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13" fillId="3" borderId="7" xfId="0" applyFont="1" applyFill="1" applyBorder="1" applyAlignment="1">
      <alignment horizontal="left" vertical="center" wrapText="1" indent="5"/>
    </xf>
    <xf numFmtId="0" fontId="13" fillId="3" borderId="3" xfId="0" applyFont="1" applyFill="1" applyBorder="1" applyAlignment="1">
      <alignment horizontal="left" vertical="center" wrapText="1" indent="5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topLeftCell="A13" zoomScaleNormal="100" workbookViewId="0">
      <selection activeCell="D11" sqref="D11"/>
    </sheetView>
  </sheetViews>
  <sheetFormatPr defaultRowHeight="15" x14ac:dyDescent="0.25"/>
  <cols>
    <col min="1" max="1" width="7" customWidth="1"/>
    <col min="2" max="2" width="35.42578125" customWidth="1"/>
    <col min="5" max="5" width="17.28515625" customWidth="1"/>
    <col min="6" max="6" width="18" customWidth="1"/>
    <col min="8" max="8" width="12.42578125" hidden="1" customWidth="1"/>
    <col min="9" max="10" width="9.85546875" hidden="1" customWidth="1"/>
  </cols>
  <sheetData>
    <row r="1" spans="1:9" s="24" customFormat="1" ht="19.5" thickBot="1" x14ac:dyDescent="0.35">
      <c r="B1" s="58" t="s">
        <v>87</v>
      </c>
    </row>
    <row r="2" spans="1:9" s="24" customFormat="1" ht="15.75" thickBot="1" x14ac:dyDescent="0.3">
      <c r="A2" s="64" t="s">
        <v>86</v>
      </c>
      <c r="B2" s="65"/>
      <c r="C2" s="65"/>
      <c r="D2" s="65"/>
      <c r="E2" s="65"/>
      <c r="F2" s="66"/>
    </row>
    <row r="3" spans="1:9" ht="13.5" customHeight="1" x14ac:dyDescent="0.25"/>
    <row r="4" spans="1:9" ht="15.75" thickBot="1" x14ac:dyDescent="0.3">
      <c r="A4" s="44" t="s">
        <v>0</v>
      </c>
      <c r="B4" s="1" t="s">
        <v>1</v>
      </c>
    </row>
    <row r="5" spans="1:9" ht="26.25" thickBot="1" x14ac:dyDescent="0.3">
      <c r="A5" s="2" t="s">
        <v>2</v>
      </c>
      <c r="B5" s="3" t="s">
        <v>3</v>
      </c>
      <c r="C5" s="4" t="s">
        <v>4</v>
      </c>
      <c r="D5" s="4" t="s">
        <v>5</v>
      </c>
      <c r="E5" s="4" t="s">
        <v>6</v>
      </c>
      <c r="F5" s="4" t="s">
        <v>7</v>
      </c>
      <c r="H5" t="e">
        <f>#REF!*#REF!*1000</f>
        <v>#REF!</v>
      </c>
    </row>
    <row r="6" spans="1:9" ht="63" customHeight="1" thickBot="1" x14ac:dyDescent="0.3">
      <c r="A6" s="5">
        <v>1</v>
      </c>
      <c r="B6" s="6" t="s">
        <v>8</v>
      </c>
      <c r="C6" s="40" t="s">
        <v>9</v>
      </c>
      <c r="D6" s="40">
        <v>1</v>
      </c>
      <c r="E6" s="17"/>
      <c r="F6" s="17">
        <f t="shared" ref="F6:F11" si="0">E6*D6</f>
        <v>0</v>
      </c>
      <c r="H6" s="36">
        <v>0.85</v>
      </c>
      <c r="I6" s="32"/>
    </row>
    <row r="7" spans="1:9" ht="69" customHeight="1" thickBot="1" x14ac:dyDescent="0.3">
      <c r="A7" s="5">
        <v>2</v>
      </c>
      <c r="B7" s="6" t="s">
        <v>10</v>
      </c>
      <c r="C7" s="40" t="s">
        <v>9</v>
      </c>
      <c r="D7" s="40">
        <v>1</v>
      </c>
      <c r="E7" s="17"/>
      <c r="F7" s="17">
        <f t="shared" si="0"/>
        <v>0</v>
      </c>
      <c r="H7" s="36">
        <v>0.08</v>
      </c>
      <c r="I7" s="32"/>
    </row>
    <row r="8" spans="1:9" ht="45" customHeight="1" thickBot="1" x14ac:dyDescent="0.3">
      <c r="A8" s="5">
        <v>3</v>
      </c>
      <c r="B8" s="6" t="s">
        <v>11</v>
      </c>
      <c r="C8" s="40" t="s">
        <v>9</v>
      </c>
      <c r="D8" s="40">
        <v>1</v>
      </c>
      <c r="E8" s="17"/>
      <c r="F8" s="17">
        <f t="shared" si="0"/>
        <v>0</v>
      </c>
      <c r="H8" s="36">
        <v>0.06</v>
      </c>
      <c r="I8" s="32">
        <f>400*8*15*1</f>
        <v>48000</v>
      </c>
    </row>
    <row r="9" spans="1:9" ht="46.5" customHeight="1" thickBot="1" x14ac:dyDescent="0.3">
      <c r="A9" s="5">
        <v>4</v>
      </c>
      <c r="B9" s="6" t="s">
        <v>12</v>
      </c>
      <c r="C9" s="40" t="s">
        <v>9</v>
      </c>
      <c r="D9" s="56">
        <v>1</v>
      </c>
      <c r="E9" s="17"/>
      <c r="F9" s="17">
        <f t="shared" si="0"/>
        <v>0</v>
      </c>
      <c r="H9" s="36">
        <v>0</v>
      </c>
      <c r="I9" s="32" t="s">
        <v>58</v>
      </c>
    </row>
    <row r="10" spans="1:9" ht="34.5" customHeight="1" thickBot="1" x14ac:dyDescent="0.3">
      <c r="A10" s="5">
        <v>5</v>
      </c>
      <c r="B10" s="6" t="s">
        <v>13</v>
      </c>
      <c r="C10" s="40" t="s">
        <v>14</v>
      </c>
      <c r="D10" s="40">
        <v>6</v>
      </c>
      <c r="E10" s="57"/>
      <c r="F10" s="17">
        <f t="shared" si="0"/>
        <v>0</v>
      </c>
      <c r="H10" s="36">
        <v>5.0000000000000001E-3</v>
      </c>
      <c r="I10" s="32">
        <f>6.5*600</f>
        <v>3900</v>
      </c>
    </row>
    <row r="11" spans="1:9" ht="32.25" customHeight="1" thickBot="1" x14ac:dyDescent="0.3">
      <c r="A11" s="5">
        <v>6</v>
      </c>
      <c r="B11" s="6" t="s">
        <v>70</v>
      </c>
      <c r="C11" s="40" t="s">
        <v>14</v>
      </c>
      <c r="D11" s="40">
        <v>2</v>
      </c>
      <c r="E11" s="57"/>
      <c r="F11" s="17">
        <f t="shared" si="0"/>
        <v>0</v>
      </c>
      <c r="H11" s="36">
        <v>1E-3</v>
      </c>
      <c r="I11" s="32">
        <v>200</v>
      </c>
    </row>
    <row r="12" spans="1:9" ht="21" customHeight="1" thickBot="1" x14ac:dyDescent="0.3">
      <c r="A12" s="60" t="s">
        <v>15</v>
      </c>
      <c r="B12" s="61"/>
      <c r="C12" s="10"/>
      <c r="D12" s="11"/>
      <c r="E12" s="18"/>
      <c r="F12" s="50">
        <f>SUM(F6:F11)</f>
        <v>0</v>
      </c>
      <c r="H12" s="16">
        <f>SUM(H6:H11)</f>
        <v>0.996</v>
      </c>
    </row>
    <row r="13" spans="1:9" x14ac:dyDescent="0.25">
      <c r="A13" s="8"/>
      <c r="F13" s="51"/>
    </row>
    <row r="14" spans="1:9" ht="15.75" thickBot="1" x14ac:dyDescent="0.3">
      <c r="A14" s="44" t="s">
        <v>17</v>
      </c>
      <c r="B14" s="1" t="s">
        <v>18</v>
      </c>
      <c r="F14" s="51"/>
    </row>
    <row r="15" spans="1:9" ht="26.25" thickBot="1" x14ac:dyDescent="0.3">
      <c r="A15" s="2" t="s">
        <v>2</v>
      </c>
      <c r="B15" s="3" t="s">
        <v>3</v>
      </c>
      <c r="C15" s="4" t="s">
        <v>4</v>
      </c>
      <c r="D15" s="4" t="s">
        <v>5</v>
      </c>
      <c r="E15" s="4" t="s">
        <v>6</v>
      </c>
      <c r="F15" s="52" t="s">
        <v>7</v>
      </c>
      <c r="G15" s="24"/>
      <c r="H15" s="37" t="e">
        <f>#REF!*(#REF!+#REF!)</f>
        <v>#REF!</v>
      </c>
      <c r="I15" s="34" t="s">
        <v>54</v>
      </c>
    </row>
    <row r="16" spans="1:9" s="24" customFormat="1" ht="34.5" customHeight="1" thickBot="1" x14ac:dyDescent="0.3">
      <c r="A16" s="5">
        <v>7</v>
      </c>
      <c r="B16" s="6" t="s">
        <v>64</v>
      </c>
      <c r="C16" s="40" t="s">
        <v>9</v>
      </c>
      <c r="D16" s="40">
        <v>1</v>
      </c>
      <c r="E16" s="57"/>
      <c r="F16" s="53">
        <f>D16*E16</f>
        <v>0</v>
      </c>
      <c r="H16" s="35">
        <v>3.5000000000000001E-3</v>
      </c>
      <c r="I16" s="34" t="s">
        <v>80</v>
      </c>
    </row>
    <row r="17" spans="1:10" s="24" customFormat="1" ht="85.5" customHeight="1" thickBot="1" x14ac:dyDescent="0.3">
      <c r="A17" s="5">
        <v>8</v>
      </c>
      <c r="B17" s="6" t="s">
        <v>60</v>
      </c>
      <c r="C17" s="40" t="s">
        <v>9</v>
      </c>
      <c r="D17" s="40">
        <v>1</v>
      </c>
      <c r="E17" s="57"/>
      <c r="F17" s="53">
        <f t="shared" ref="F17:F21" si="1">D17*E17</f>
        <v>0</v>
      </c>
      <c r="H17" s="35">
        <v>3.0800000000000001E-2</v>
      </c>
      <c r="I17" s="36" t="s">
        <v>59</v>
      </c>
    </row>
    <row r="18" spans="1:10" s="24" customFormat="1" ht="39" thickBot="1" x14ac:dyDescent="0.3">
      <c r="A18" s="5">
        <v>9</v>
      </c>
      <c r="B18" s="6" t="s">
        <v>62</v>
      </c>
      <c r="C18" s="40" t="s">
        <v>9</v>
      </c>
      <c r="D18" s="56">
        <v>1</v>
      </c>
      <c r="E18" s="57"/>
      <c r="F18" s="53">
        <f t="shared" si="1"/>
        <v>0</v>
      </c>
      <c r="H18" s="35" t="s">
        <v>61</v>
      </c>
      <c r="I18" s="39" t="s">
        <v>63</v>
      </c>
    </row>
    <row r="19" spans="1:10" s="24" customFormat="1" ht="22.5" customHeight="1" thickBot="1" x14ac:dyDescent="0.3">
      <c r="A19" s="5">
        <v>10</v>
      </c>
      <c r="B19" s="6" t="s">
        <v>20</v>
      </c>
      <c r="C19" s="40" t="s">
        <v>9</v>
      </c>
      <c r="D19" s="40">
        <v>1</v>
      </c>
      <c r="E19" s="57"/>
      <c r="F19" s="53">
        <f t="shared" si="1"/>
        <v>0</v>
      </c>
      <c r="H19" s="35">
        <v>1.32E-2</v>
      </c>
      <c r="I19" s="36" t="s">
        <v>55</v>
      </c>
    </row>
    <row r="20" spans="1:10" s="24" customFormat="1" ht="21.75" customHeight="1" thickBot="1" x14ac:dyDescent="0.3">
      <c r="A20" s="5">
        <v>11</v>
      </c>
      <c r="B20" s="2" t="s">
        <v>65</v>
      </c>
      <c r="C20" s="40" t="s">
        <v>9</v>
      </c>
      <c r="D20" s="40">
        <v>1</v>
      </c>
      <c r="E20" s="57"/>
      <c r="F20" s="53">
        <f t="shared" si="1"/>
        <v>0</v>
      </c>
      <c r="H20" s="35">
        <v>1.32E-2</v>
      </c>
      <c r="I20" s="36" t="s">
        <v>55</v>
      </c>
      <c r="J20" s="32" t="s">
        <v>56</v>
      </c>
    </row>
    <row r="21" spans="1:10" ht="22.5" customHeight="1" thickBot="1" x14ac:dyDescent="0.3">
      <c r="A21" s="5">
        <v>12</v>
      </c>
      <c r="B21" s="6" t="s">
        <v>66</v>
      </c>
      <c r="C21" s="40" t="s">
        <v>9</v>
      </c>
      <c r="D21" s="40">
        <v>1</v>
      </c>
      <c r="E21" s="57"/>
      <c r="F21" s="53">
        <f t="shared" si="1"/>
        <v>0</v>
      </c>
      <c r="G21" s="24"/>
      <c r="H21" s="35">
        <v>1.7600000000000001E-2</v>
      </c>
      <c r="I21" s="36" t="s">
        <v>55</v>
      </c>
      <c r="J21" s="32" t="s">
        <v>57</v>
      </c>
    </row>
    <row r="22" spans="1:10" ht="20.25" customHeight="1" thickBot="1" x14ac:dyDescent="0.3">
      <c r="A22" s="60" t="s">
        <v>21</v>
      </c>
      <c r="B22" s="61"/>
      <c r="C22" s="10"/>
      <c r="D22" s="11"/>
      <c r="E22" s="11"/>
      <c r="F22" s="54">
        <f>SUM(F16:F21)</f>
        <v>0</v>
      </c>
      <c r="G22" s="24"/>
    </row>
    <row r="23" spans="1:10" x14ac:dyDescent="0.25">
      <c r="A23" s="8"/>
      <c r="F23" s="51"/>
    </row>
    <row r="24" spans="1:10" ht="15.75" thickBot="1" x14ac:dyDescent="0.3">
      <c r="A24" s="44" t="s">
        <v>24</v>
      </c>
      <c r="B24" s="8" t="s">
        <v>25</v>
      </c>
      <c r="F24" s="51"/>
      <c r="H24" s="25">
        <v>0.08</v>
      </c>
      <c r="I24" s="25">
        <v>0.09</v>
      </c>
      <c r="J24" s="25">
        <v>0.1</v>
      </c>
    </row>
    <row r="25" spans="1:10" ht="26.25" thickBot="1" x14ac:dyDescent="0.3">
      <c r="A25" s="2" t="s">
        <v>2</v>
      </c>
      <c r="B25" s="3" t="s">
        <v>3</v>
      </c>
      <c r="C25" s="4" t="s">
        <v>4</v>
      </c>
      <c r="D25" s="4" t="s">
        <v>5</v>
      </c>
      <c r="E25" s="4" t="s">
        <v>6</v>
      </c>
      <c r="F25" s="52" t="s">
        <v>7</v>
      </c>
      <c r="H25" s="19">
        <f>0.08*$F$12</f>
        <v>0</v>
      </c>
      <c r="I25" s="19">
        <f>0.09*$F$12</f>
        <v>0</v>
      </c>
      <c r="J25" s="19">
        <f>0.1*$F$12</f>
        <v>0</v>
      </c>
    </row>
    <row r="26" spans="1:10" ht="43.5" customHeight="1" thickBot="1" x14ac:dyDescent="0.3">
      <c r="A26" s="5">
        <v>13</v>
      </c>
      <c r="B26" s="6" t="s">
        <v>67</v>
      </c>
      <c r="C26" s="40" t="s">
        <v>19</v>
      </c>
      <c r="D26" s="56">
        <v>200</v>
      </c>
      <c r="E26" s="17"/>
      <c r="F26" s="54">
        <f>E26*D26</f>
        <v>0</v>
      </c>
      <c r="H26" s="33" t="s">
        <v>31</v>
      </c>
    </row>
    <row r="27" spans="1:10" ht="15.75" thickBot="1" x14ac:dyDescent="0.3">
      <c r="A27" s="9"/>
      <c r="F27" s="51"/>
    </row>
    <row r="28" spans="1:10" ht="16.5" thickBot="1" x14ac:dyDescent="0.3">
      <c r="D28" s="42"/>
      <c r="E28" s="43" t="s">
        <v>53</v>
      </c>
      <c r="F28" s="55">
        <f>F26+F22+F12</f>
        <v>0</v>
      </c>
    </row>
    <row r="29" spans="1:10" x14ac:dyDescent="0.25">
      <c r="A29" s="7" t="s">
        <v>16</v>
      </c>
    </row>
    <row r="30" spans="1:10" x14ac:dyDescent="0.25">
      <c r="A30" s="7" t="s">
        <v>22</v>
      </c>
    </row>
    <row r="31" spans="1:10" ht="23.25" customHeight="1" x14ac:dyDescent="0.25">
      <c r="A31" s="62" t="s">
        <v>23</v>
      </c>
      <c r="B31" s="63"/>
      <c r="C31" s="63"/>
      <c r="D31" s="63"/>
      <c r="E31" s="63"/>
      <c r="F31" s="63"/>
    </row>
    <row r="32" spans="1:10" x14ac:dyDescent="0.25">
      <c r="B32" s="45"/>
    </row>
    <row r="33" spans="3:3" x14ac:dyDescent="0.25">
      <c r="C33" s="47" t="s">
        <v>78</v>
      </c>
    </row>
  </sheetData>
  <mergeCells count="4">
    <mergeCell ref="A12:B12"/>
    <mergeCell ref="A22:B22"/>
    <mergeCell ref="A31:F31"/>
    <mergeCell ref="A2:F2"/>
  </mergeCells>
  <pageMargins left="0.78740157480314965" right="0.31496062992125984" top="0.31496062992125984" bottom="0.31496062992125984" header="0.31496062992125984" footer="0.31496062992125984"/>
  <pageSetup paperSize="9" scale="91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8"/>
  <sheetViews>
    <sheetView workbookViewId="0">
      <selection activeCell="D17" sqref="D17"/>
    </sheetView>
  </sheetViews>
  <sheetFormatPr defaultColWidth="9.140625" defaultRowHeight="15" x14ac:dyDescent="0.25"/>
  <cols>
    <col min="1" max="1" width="30.85546875" customWidth="1"/>
    <col min="2" max="2" width="26.7109375" customWidth="1"/>
    <col min="3" max="3" width="35" customWidth="1"/>
    <col min="4" max="4" width="28.42578125" customWidth="1"/>
  </cols>
  <sheetData>
    <row r="1" spans="1:4" s="24" customFormat="1" ht="15.75" thickBot="1" x14ac:dyDescent="0.3">
      <c r="A1" s="67" t="s">
        <v>79</v>
      </c>
      <c r="B1" s="65"/>
      <c r="C1" s="65"/>
      <c r="D1" s="66"/>
    </row>
    <row r="2" spans="1:4" ht="8.25" customHeight="1" thickBot="1" x14ac:dyDescent="0.3"/>
    <row r="3" spans="1:4" ht="15.75" thickBot="1" x14ac:dyDescent="0.3">
      <c r="A3" s="12" t="s">
        <v>26</v>
      </c>
      <c r="B3" s="13" t="s">
        <v>27</v>
      </c>
      <c r="C3" s="13" t="s">
        <v>28</v>
      </c>
    </row>
    <row r="4" spans="1:4" ht="15.75" thickBot="1" x14ac:dyDescent="0.3">
      <c r="A4" s="20">
        <f>A7+A9</f>
        <v>0</v>
      </c>
      <c r="B4" s="48">
        <f>A4*0.21</f>
        <v>0</v>
      </c>
      <c r="C4" s="48">
        <f>B4+A4</f>
        <v>0</v>
      </c>
    </row>
    <row r="5" spans="1:4" ht="15.75" thickBot="1" x14ac:dyDescent="0.3">
      <c r="A5" s="21" t="s">
        <v>29</v>
      </c>
      <c r="B5" s="22"/>
      <c r="C5" s="22"/>
    </row>
    <row r="6" spans="1:4" ht="15.75" thickBot="1" x14ac:dyDescent="0.3">
      <c r="A6" s="20" t="s">
        <v>30</v>
      </c>
      <c r="B6" s="23"/>
      <c r="C6" s="23"/>
    </row>
    <row r="7" spans="1:4" ht="15.75" thickBot="1" x14ac:dyDescent="0.3">
      <c r="A7" s="20">
        <f>'1 oceněná rozpiska'!F12+'1 oceněná rozpiska'!F22</f>
        <v>0</v>
      </c>
      <c r="B7" s="48">
        <f>A7*0.21</f>
        <v>0</v>
      </c>
      <c r="C7" s="48">
        <f>A7+B7</f>
        <v>0</v>
      </c>
    </row>
    <row r="8" spans="1:4" ht="30.75" thickBot="1" x14ac:dyDescent="0.3">
      <c r="A8" s="20" t="s">
        <v>25</v>
      </c>
      <c r="B8" s="23"/>
      <c r="C8" s="23"/>
    </row>
    <row r="9" spans="1:4" ht="15.75" thickBot="1" x14ac:dyDescent="0.3">
      <c r="A9" s="20">
        <f>'1 oceněná rozpiska'!F26</f>
        <v>0</v>
      </c>
      <c r="B9" s="48">
        <f>A9*0.21</f>
        <v>0</v>
      </c>
      <c r="C9" s="48">
        <f>A9+B9</f>
        <v>0</v>
      </c>
    </row>
    <row r="11" spans="1:4" ht="15.75" thickBot="1" x14ac:dyDescent="0.3"/>
    <row r="12" spans="1:4" s="24" customFormat="1" ht="15.75" thickBot="1" x14ac:dyDescent="0.3">
      <c r="A12" s="12" t="s">
        <v>32</v>
      </c>
      <c r="B12" s="13" t="s">
        <v>33</v>
      </c>
      <c r="C12" s="13" t="s">
        <v>34</v>
      </c>
    </row>
    <row r="13" spans="1:4" s="24" customFormat="1" ht="15.75" thickBot="1" x14ac:dyDescent="0.3">
      <c r="A13" s="41" t="s">
        <v>72</v>
      </c>
      <c r="B13" s="48">
        <f>$A$7*D13</f>
        <v>0</v>
      </c>
      <c r="C13" s="48">
        <f>B13*1.21</f>
        <v>0</v>
      </c>
      <c r="D13" s="49">
        <v>0.5</v>
      </c>
    </row>
    <row r="14" spans="1:4" s="24" customFormat="1" ht="15.75" thickBot="1" x14ac:dyDescent="0.3">
      <c r="A14" s="41" t="s">
        <v>71</v>
      </c>
      <c r="B14" s="48">
        <f>$A$7*D14</f>
        <v>0</v>
      </c>
      <c r="C14" s="48">
        <f>B14*1.21</f>
        <v>0</v>
      </c>
      <c r="D14" s="49">
        <v>0.4</v>
      </c>
    </row>
    <row r="15" spans="1:4" s="24" customFormat="1" ht="15.75" thickBot="1" x14ac:dyDescent="0.3">
      <c r="A15" s="41" t="s">
        <v>73</v>
      </c>
      <c r="B15" s="30" t="s">
        <v>35</v>
      </c>
      <c r="C15" s="30" t="s">
        <v>35</v>
      </c>
      <c r="D15" s="49"/>
    </row>
    <row r="16" spans="1:4" s="24" customFormat="1" ht="15.75" thickBot="1" x14ac:dyDescent="0.3">
      <c r="A16" s="41" t="s">
        <v>74</v>
      </c>
      <c r="B16" s="48">
        <f>$A$7*D16</f>
        <v>0</v>
      </c>
      <c r="C16" s="48">
        <f>B16*1.21</f>
        <v>0</v>
      </c>
      <c r="D16" s="49">
        <v>0.1</v>
      </c>
    </row>
    <row r="17" spans="1:4" s="24" customFormat="1" ht="15.75" thickBot="1" x14ac:dyDescent="0.3">
      <c r="A17" s="38"/>
      <c r="B17" s="30"/>
      <c r="C17" s="30"/>
      <c r="D17" s="25">
        <f>SUM(D13:D16)</f>
        <v>1</v>
      </c>
    </row>
    <row r="18" spans="1:4" s="24" customFormat="1" ht="15.75" thickBot="1" x14ac:dyDescent="0.3">
      <c r="A18" s="38" t="s">
        <v>95</v>
      </c>
      <c r="B18" s="48">
        <f>A9</f>
        <v>0</v>
      </c>
      <c r="C18" s="48">
        <f>C9</f>
        <v>0</v>
      </c>
    </row>
    <row r="19" spans="1:4" s="24" customFormat="1" ht="15.75" thickBot="1" x14ac:dyDescent="0.3">
      <c r="A19" s="31" t="s">
        <v>36</v>
      </c>
      <c r="B19" s="48" t="e">
        <f>B18+B16+B14+B13+#REF!</f>
        <v>#REF!</v>
      </c>
      <c r="C19" s="48" t="e">
        <f>C18+C16+C14+C13+#REF!</f>
        <v>#REF!</v>
      </c>
    </row>
    <row r="20" spans="1:4" s="24" customFormat="1" ht="15.75" thickBot="1" x14ac:dyDescent="0.3"/>
    <row r="21" spans="1:4" s="24" customFormat="1" x14ac:dyDescent="0.25">
      <c r="A21" s="68" t="s">
        <v>37</v>
      </c>
      <c r="B21" s="68" t="s">
        <v>38</v>
      </c>
      <c r="C21" s="68" t="s">
        <v>39</v>
      </c>
      <c r="D21" s="68" t="s">
        <v>40</v>
      </c>
    </row>
    <row r="22" spans="1:4" s="24" customFormat="1" ht="59.25" customHeight="1" thickBot="1" x14ac:dyDescent="0.3">
      <c r="A22" s="69"/>
      <c r="B22" s="69"/>
      <c r="C22" s="69"/>
      <c r="D22" s="69"/>
    </row>
    <row r="23" spans="1:4" s="24" customFormat="1" ht="15.75" thickBot="1" x14ac:dyDescent="0.3">
      <c r="A23" s="14" t="s">
        <v>41</v>
      </c>
      <c r="B23" s="15" t="s">
        <v>42</v>
      </c>
      <c r="C23" s="15" t="s">
        <v>43</v>
      </c>
      <c r="D23" s="15" t="s">
        <v>43</v>
      </c>
    </row>
    <row r="24" spans="1:4" s="24" customFormat="1" x14ac:dyDescent="0.25">
      <c r="A24" s="70" t="s">
        <v>76</v>
      </c>
      <c r="B24" s="26"/>
      <c r="C24" s="72" t="s">
        <v>88</v>
      </c>
      <c r="D24" s="72" t="s">
        <v>81</v>
      </c>
    </row>
    <row r="25" spans="1:4" s="24" customFormat="1" ht="201.75" customHeight="1" thickBot="1" x14ac:dyDescent="0.3">
      <c r="A25" s="71"/>
      <c r="B25" s="59" t="s">
        <v>94</v>
      </c>
      <c r="C25" s="73"/>
      <c r="D25" s="73"/>
    </row>
    <row r="26" spans="1:4" s="24" customFormat="1" ht="78.75" customHeight="1" x14ac:dyDescent="0.25">
      <c r="A26" s="70" t="s">
        <v>89</v>
      </c>
      <c r="B26" s="26" t="s">
        <v>45</v>
      </c>
      <c r="C26" s="72" t="s">
        <v>83</v>
      </c>
      <c r="D26" s="72" t="s">
        <v>82</v>
      </c>
    </row>
    <row r="27" spans="1:4" s="24" customFormat="1" ht="45" customHeight="1" thickBot="1" x14ac:dyDescent="0.3">
      <c r="A27" s="71"/>
      <c r="B27" s="27" t="s">
        <v>44</v>
      </c>
      <c r="C27" s="73"/>
      <c r="D27" s="73"/>
    </row>
    <row r="28" spans="1:4" s="24" customFormat="1" ht="74.25" customHeight="1" x14ac:dyDescent="0.25">
      <c r="A28" s="70" t="s">
        <v>90</v>
      </c>
      <c r="B28" s="26" t="s">
        <v>45</v>
      </c>
      <c r="C28" s="72" t="s">
        <v>46</v>
      </c>
      <c r="D28" s="72" t="s">
        <v>47</v>
      </c>
    </row>
    <row r="29" spans="1:4" s="24" customFormat="1" ht="44.25" customHeight="1" thickBot="1" x14ac:dyDescent="0.3">
      <c r="A29" s="71"/>
      <c r="B29" s="27" t="s">
        <v>44</v>
      </c>
      <c r="C29" s="73"/>
      <c r="D29" s="73"/>
    </row>
    <row r="30" spans="1:4" s="24" customFormat="1" ht="46.5" customHeight="1" x14ac:dyDescent="0.25">
      <c r="A30" s="70" t="s">
        <v>91</v>
      </c>
      <c r="B30" s="26" t="s">
        <v>68</v>
      </c>
      <c r="C30" s="72" t="s">
        <v>48</v>
      </c>
      <c r="D30" s="72" t="s">
        <v>49</v>
      </c>
    </row>
    <row r="31" spans="1:4" s="24" customFormat="1" ht="27" customHeight="1" thickBot="1" x14ac:dyDescent="0.3">
      <c r="A31" s="71"/>
      <c r="B31" s="27" t="s">
        <v>44</v>
      </c>
      <c r="C31" s="73"/>
      <c r="D31" s="73"/>
    </row>
    <row r="32" spans="1:4" s="24" customFormat="1" ht="17.25" customHeight="1" x14ac:dyDescent="0.25">
      <c r="A32" s="70" t="s">
        <v>75</v>
      </c>
      <c r="B32" s="26" t="s">
        <v>84</v>
      </c>
      <c r="C32" s="72" t="s">
        <v>85</v>
      </c>
      <c r="D32" s="72" t="s">
        <v>50</v>
      </c>
    </row>
    <row r="33" spans="1:4" s="24" customFormat="1" ht="84" customHeight="1" thickBot="1" x14ac:dyDescent="0.3">
      <c r="A33" s="71"/>
      <c r="B33" s="28" t="s">
        <v>92</v>
      </c>
      <c r="C33" s="73"/>
      <c r="D33" s="73"/>
    </row>
    <row r="34" spans="1:4" s="24" customFormat="1" x14ac:dyDescent="0.25">
      <c r="A34" s="74" t="s">
        <v>51</v>
      </c>
      <c r="B34" s="29" t="s">
        <v>93</v>
      </c>
      <c r="C34" s="70" t="s">
        <v>43</v>
      </c>
      <c r="D34" s="72" t="s">
        <v>52</v>
      </c>
    </row>
    <row r="35" spans="1:4" s="24" customFormat="1" ht="45.75" customHeight="1" thickBot="1" x14ac:dyDescent="0.3">
      <c r="A35" s="75"/>
      <c r="B35" s="28" t="s">
        <v>69</v>
      </c>
      <c r="C35" s="71"/>
      <c r="D35" s="73"/>
    </row>
    <row r="36" spans="1:4" s="24" customFormat="1" ht="45.75" customHeight="1" x14ac:dyDescent="0.25">
      <c r="A36"/>
      <c r="B36"/>
      <c r="C36"/>
      <c r="D36"/>
    </row>
    <row r="37" spans="1:4" s="24" customFormat="1" ht="33" customHeight="1" x14ac:dyDescent="0.25">
      <c r="A37"/>
      <c r="B37" s="46" t="s">
        <v>77</v>
      </c>
      <c r="C37"/>
      <c r="D37"/>
    </row>
    <row r="38" spans="1:4" s="24" customFormat="1" ht="43.5" customHeight="1" x14ac:dyDescent="0.25">
      <c r="A38"/>
      <c r="B38"/>
      <c r="C38"/>
      <c r="D38"/>
    </row>
  </sheetData>
  <mergeCells count="23">
    <mergeCell ref="D28:D29"/>
    <mergeCell ref="A34:A35"/>
    <mergeCell ref="C34:C35"/>
    <mergeCell ref="D34:D35"/>
    <mergeCell ref="A30:A31"/>
    <mergeCell ref="C30:C31"/>
    <mergeCell ref="D30:D31"/>
    <mergeCell ref="A1:D1"/>
    <mergeCell ref="D21:D22"/>
    <mergeCell ref="A32:A33"/>
    <mergeCell ref="C32:C33"/>
    <mergeCell ref="D32:D33"/>
    <mergeCell ref="A24:A25"/>
    <mergeCell ref="C24:C25"/>
    <mergeCell ref="D24:D25"/>
    <mergeCell ref="A26:A27"/>
    <mergeCell ref="C26:C27"/>
    <mergeCell ref="D26:D27"/>
    <mergeCell ref="A21:A22"/>
    <mergeCell ref="B21:B22"/>
    <mergeCell ref="C21:C22"/>
    <mergeCell ref="A28:A29"/>
    <mergeCell ref="C28:C29"/>
  </mergeCells>
  <pageMargins left="0.31496062992125984" right="0.31496062992125984" top="0.78740157480314965" bottom="0.78740157480314965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1 oceněná rozpiska</vt:lpstr>
      <vt:lpstr>2 sumace oceněné rozpisky</vt:lpstr>
      <vt:lpstr>'1 oceněná rozpiska'!Oblast_tisku</vt:lpstr>
      <vt:lpstr>'2 sumace oceněné rozpisky'!Oblast_tisku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Neugebauer Tomáš, Ing. arch.</dc:creator>
  <cp:lastModifiedBy>Koníčková Hana, Ing.</cp:lastModifiedBy>
  <cp:lastPrinted>2018-04-17T07:01:11Z</cp:lastPrinted>
  <dcterms:created xsi:type="dcterms:W3CDTF">2017-03-09T07:12:20Z</dcterms:created>
  <dcterms:modified xsi:type="dcterms:W3CDTF">2018-06-18T07:12:53Z</dcterms:modified>
</cp:coreProperties>
</file>