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foto-digitál\CDP\zadávací dokumentace\"/>
    </mc:Choice>
  </mc:AlternateContent>
  <bookViews>
    <workbookView xWindow="0" yWindow="0" windowWidth="28800" windowHeight="11835" firstSheet="1" activeTab="1"/>
  </bookViews>
  <sheets>
    <sheet name="Rekapitulace zakázky" sheetId="1" state="hidden" r:id="rId1"/>
    <sheet name="CDP_Praha - Pravidelný se..." sheetId="2" r:id="rId2"/>
  </sheets>
  <definedNames>
    <definedName name="_xlnm._FilterDatabase" localSheetId="1" hidden="1">'CDP_Praha - Pravidelný se...'!$C$119:$K$293</definedName>
    <definedName name="_xlnm.Print_Titles" localSheetId="1">'CDP_Praha - Pravidelný se...'!$119:$119</definedName>
    <definedName name="_xlnm.Print_Titles" localSheetId="0">'Rekapitulace zakázky'!$92:$92</definedName>
    <definedName name="_xlnm.Print_Area" localSheetId="1">'CDP_Praha - Pravidelný se...'!$C$4:$J$76,'CDP_Praha - Pravidelný se...'!$C$82:$J$103,'CDP_Praha - Pravidelný se...'!$C$109:$J$293</definedName>
    <definedName name="_xlnm.Print_Area" localSheetId="0">'Rekapitulace zakázky'!$D$4:$AO$76,'Rekapitulace zakázky'!$C$82:$AQ$96</definedName>
  </definedNames>
  <calcPr calcId="162913"/>
</workbook>
</file>

<file path=xl/calcChain.xml><?xml version="1.0" encoding="utf-8"?>
<calcChain xmlns="http://schemas.openxmlformats.org/spreadsheetml/2006/main">
  <c r="J35" i="2" l="1"/>
  <c r="J34" i="2"/>
  <c r="AY95" i="1"/>
  <c r="J33" i="2"/>
  <c r="AX95" i="1" s="1"/>
  <c r="BI293" i="2"/>
  <c r="BH293" i="2"/>
  <c r="BG293" i="2"/>
  <c r="BF293" i="2"/>
  <c r="T293" i="2"/>
  <c r="T292" i="2"/>
  <c r="R293" i="2"/>
  <c r="R292" i="2" s="1"/>
  <c r="P293" i="2"/>
  <c r="P292" i="2"/>
  <c r="BI291" i="2"/>
  <c r="BH291" i="2"/>
  <c r="BG291" i="2"/>
  <c r="BF291" i="2"/>
  <c r="T291" i="2"/>
  <c r="R291" i="2"/>
  <c r="P291" i="2"/>
  <c r="BI288" i="2"/>
  <c r="BH288" i="2"/>
  <c r="BG288" i="2"/>
  <c r="BF288" i="2"/>
  <c r="T288" i="2"/>
  <c r="R288" i="2"/>
  <c r="P288" i="2"/>
  <c r="BI285" i="2"/>
  <c r="BH285" i="2"/>
  <c r="BG285" i="2"/>
  <c r="BF285" i="2"/>
  <c r="T285" i="2"/>
  <c r="R285" i="2"/>
  <c r="P285" i="2"/>
  <c r="BI282" i="2"/>
  <c r="BH282" i="2"/>
  <c r="BG282" i="2"/>
  <c r="BF282" i="2"/>
  <c r="T282" i="2"/>
  <c r="R282" i="2"/>
  <c r="P282" i="2"/>
  <c r="BI280" i="2"/>
  <c r="BH280" i="2"/>
  <c r="BG280" i="2"/>
  <c r="BF280" i="2"/>
  <c r="T280" i="2"/>
  <c r="R280" i="2"/>
  <c r="P280" i="2"/>
  <c r="BI279" i="2"/>
  <c r="BH279" i="2"/>
  <c r="BG279" i="2"/>
  <c r="BF279" i="2"/>
  <c r="T279" i="2"/>
  <c r="R279" i="2"/>
  <c r="P279" i="2"/>
  <c r="BI278" i="2"/>
  <c r="BH278" i="2"/>
  <c r="BG278" i="2"/>
  <c r="BF278" i="2"/>
  <c r="T278" i="2"/>
  <c r="R278" i="2"/>
  <c r="P278" i="2"/>
  <c r="BI277" i="2"/>
  <c r="BH277" i="2"/>
  <c r="BG277" i="2"/>
  <c r="BF277" i="2"/>
  <c r="T277" i="2"/>
  <c r="R277" i="2"/>
  <c r="P277" i="2"/>
  <c r="BI276" i="2"/>
  <c r="BH276" i="2"/>
  <c r="BG276" i="2"/>
  <c r="BF276" i="2"/>
  <c r="T276" i="2"/>
  <c r="R276" i="2"/>
  <c r="P276" i="2"/>
  <c r="BI275" i="2"/>
  <c r="BH275" i="2"/>
  <c r="BG275" i="2"/>
  <c r="BF275" i="2"/>
  <c r="T275" i="2"/>
  <c r="R275" i="2"/>
  <c r="P275" i="2"/>
  <c r="BI274" i="2"/>
  <c r="BH274" i="2"/>
  <c r="BG274" i="2"/>
  <c r="BF274" i="2"/>
  <c r="T274" i="2"/>
  <c r="R274" i="2"/>
  <c r="P274" i="2"/>
  <c r="BI273" i="2"/>
  <c r="BH273" i="2"/>
  <c r="BG273" i="2"/>
  <c r="BF273" i="2"/>
  <c r="T273" i="2"/>
  <c r="R273" i="2"/>
  <c r="P273" i="2"/>
  <c r="BI272" i="2"/>
  <c r="BH272" i="2"/>
  <c r="BG272" i="2"/>
  <c r="BF272" i="2"/>
  <c r="T272" i="2"/>
  <c r="R272" i="2"/>
  <c r="P272" i="2"/>
  <c r="BI271" i="2"/>
  <c r="BH271" i="2"/>
  <c r="BG271" i="2"/>
  <c r="BF271" i="2"/>
  <c r="T271" i="2"/>
  <c r="R271" i="2"/>
  <c r="P271" i="2"/>
  <c r="BI270" i="2"/>
  <c r="BH270" i="2"/>
  <c r="BG270" i="2"/>
  <c r="BF270" i="2"/>
  <c r="T270" i="2"/>
  <c r="R270" i="2"/>
  <c r="P270" i="2"/>
  <c r="BI269" i="2"/>
  <c r="BH269" i="2"/>
  <c r="BG269" i="2"/>
  <c r="BF269" i="2"/>
  <c r="T269" i="2"/>
  <c r="R269" i="2"/>
  <c r="P269" i="2"/>
  <c r="BI268" i="2"/>
  <c r="BH268" i="2"/>
  <c r="BG268" i="2"/>
  <c r="BF268" i="2"/>
  <c r="T268" i="2"/>
  <c r="R268" i="2"/>
  <c r="P268" i="2"/>
  <c r="BI267" i="2"/>
  <c r="BH267" i="2"/>
  <c r="BG267" i="2"/>
  <c r="BF267" i="2"/>
  <c r="T267" i="2"/>
  <c r="R267" i="2"/>
  <c r="P267" i="2"/>
  <c r="BI266" i="2"/>
  <c r="BH266" i="2"/>
  <c r="BG266" i="2"/>
  <c r="BF266" i="2"/>
  <c r="T266" i="2"/>
  <c r="R266" i="2"/>
  <c r="P266" i="2"/>
  <c r="BI265" i="2"/>
  <c r="BH265" i="2"/>
  <c r="BG265" i="2"/>
  <c r="BF265" i="2"/>
  <c r="T265" i="2"/>
  <c r="R265" i="2"/>
  <c r="P265" i="2"/>
  <c r="BI264" i="2"/>
  <c r="BH264" i="2"/>
  <c r="BG264" i="2"/>
  <c r="BF264" i="2"/>
  <c r="T264" i="2"/>
  <c r="R264" i="2"/>
  <c r="P264" i="2"/>
  <c r="BI263" i="2"/>
  <c r="BH263" i="2"/>
  <c r="BG263" i="2"/>
  <c r="BF263" i="2"/>
  <c r="T263" i="2"/>
  <c r="R263" i="2"/>
  <c r="P263" i="2"/>
  <c r="BI262" i="2"/>
  <c r="BH262" i="2"/>
  <c r="BG262" i="2"/>
  <c r="BF262" i="2"/>
  <c r="T262" i="2"/>
  <c r="R262" i="2"/>
  <c r="P262" i="2"/>
  <c r="BI261" i="2"/>
  <c r="BH261" i="2"/>
  <c r="BG261" i="2"/>
  <c r="BF261" i="2"/>
  <c r="T261" i="2"/>
  <c r="R261" i="2"/>
  <c r="P261" i="2"/>
  <c r="BI260" i="2"/>
  <c r="BH260" i="2"/>
  <c r="BG260" i="2"/>
  <c r="BF260" i="2"/>
  <c r="T260" i="2"/>
  <c r="R260" i="2"/>
  <c r="P260" i="2"/>
  <c r="BI259" i="2"/>
  <c r="BH259" i="2"/>
  <c r="BG259" i="2"/>
  <c r="BF259" i="2"/>
  <c r="T259" i="2"/>
  <c r="R259" i="2"/>
  <c r="P259" i="2"/>
  <c r="BI255" i="2"/>
  <c r="BH255" i="2"/>
  <c r="BG255" i="2"/>
  <c r="BF255" i="2"/>
  <c r="T255" i="2"/>
  <c r="T254" i="2"/>
  <c r="R255" i="2"/>
  <c r="R254" i="2" s="1"/>
  <c r="P255" i="2"/>
  <c r="P254" i="2"/>
  <c r="BI251" i="2"/>
  <c r="BH251" i="2"/>
  <c r="BG251" i="2"/>
  <c r="BF251" i="2"/>
  <c r="T251" i="2"/>
  <c r="R251" i="2"/>
  <c r="P251" i="2"/>
  <c r="BI248" i="2"/>
  <c r="BH248" i="2"/>
  <c r="BG248" i="2"/>
  <c r="BF248" i="2"/>
  <c r="T248" i="2"/>
  <c r="R248" i="2"/>
  <c r="P248" i="2"/>
  <c r="BI245" i="2"/>
  <c r="BH245" i="2"/>
  <c r="BG245" i="2"/>
  <c r="BF245" i="2"/>
  <c r="T245" i="2"/>
  <c r="R245" i="2"/>
  <c r="P245" i="2"/>
  <c r="BI242" i="2"/>
  <c r="BH242" i="2"/>
  <c r="BG242" i="2"/>
  <c r="BF242" i="2"/>
  <c r="T242" i="2"/>
  <c r="R242" i="2"/>
  <c r="P242" i="2"/>
  <c r="BI240" i="2"/>
  <c r="BH240" i="2"/>
  <c r="BG240" i="2"/>
  <c r="BF240" i="2"/>
  <c r="T240" i="2"/>
  <c r="R240" i="2"/>
  <c r="P240" i="2"/>
  <c r="BI239" i="2"/>
  <c r="BH239" i="2"/>
  <c r="BG239" i="2"/>
  <c r="BF239" i="2"/>
  <c r="T239" i="2"/>
  <c r="R239" i="2"/>
  <c r="P239" i="2"/>
  <c r="BI238" i="2"/>
  <c r="BH238" i="2"/>
  <c r="BG238" i="2"/>
  <c r="BF238" i="2"/>
  <c r="T238" i="2"/>
  <c r="R238" i="2"/>
  <c r="P238" i="2"/>
  <c r="BI237" i="2"/>
  <c r="BH237" i="2"/>
  <c r="BG237" i="2"/>
  <c r="BF237" i="2"/>
  <c r="T237" i="2"/>
  <c r="R237" i="2"/>
  <c r="P237" i="2"/>
  <c r="BI236" i="2"/>
  <c r="BH236" i="2"/>
  <c r="BG236" i="2"/>
  <c r="BF236" i="2"/>
  <c r="T236" i="2"/>
  <c r="R236" i="2"/>
  <c r="P236" i="2"/>
  <c r="BI235" i="2"/>
  <c r="BH235" i="2"/>
  <c r="BG235" i="2"/>
  <c r="BF235" i="2"/>
  <c r="T235" i="2"/>
  <c r="R235" i="2"/>
  <c r="P235" i="2"/>
  <c r="BI234" i="2"/>
  <c r="BH234" i="2"/>
  <c r="BG234" i="2"/>
  <c r="BF234" i="2"/>
  <c r="T234" i="2"/>
  <c r="R234" i="2"/>
  <c r="P234" i="2"/>
  <c r="BI233" i="2"/>
  <c r="BH233" i="2"/>
  <c r="BG233" i="2"/>
  <c r="BF233" i="2"/>
  <c r="T233" i="2"/>
  <c r="R233" i="2"/>
  <c r="P233" i="2"/>
  <c r="BI232" i="2"/>
  <c r="BH232" i="2"/>
  <c r="BG232" i="2"/>
  <c r="BF232" i="2"/>
  <c r="T232" i="2"/>
  <c r="R232" i="2"/>
  <c r="P232" i="2"/>
  <c r="BI231" i="2"/>
  <c r="BH231" i="2"/>
  <c r="BG231" i="2"/>
  <c r="BF231" i="2"/>
  <c r="T231" i="2"/>
  <c r="R231" i="2"/>
  <c r="P231" i="2"/>
  <c r="BI230" i="2"/>
  <c r="BH230" i="2"/>
  <c r="BG230" i="2"/>
  <c r="BF230" i="2"/>
  <c r="T230" i="2"/>
  <c r="R230" i="2"/>
  <c r="P230" i="2"/>
  <c r="BI229" i="2"/>
  <c r="BH229" i="2"/>
  <c r="BG229" i="2"/>
  <c r="BF229" i="2"/>
  <c r="T229" i="2"/>
  <c r="R229" i="2"/>
  <c r="P229" i="2"/>
  <c r="BI228" i="2"/>
  <c r="BH228" i="2"/>
  <c r="BG228" i="2"/>
  <c r="BF228" i="2"/>
  <c r="T228" i="2"/>
  <c r="R228" i="2"/>
  <c r="P228" i="2"/>
  <c r="BI227" i="2"/>
  <c r="BH227" i="2"/>
  <c r="BG227" i="2"/>
  <c r="BF227" i="2"/>
  <c r="T227" i="2"/>
  <c r="R227" i="2"/>
  <c r="P227" i="2"/>
  <c r="BI225" i="2"/>
  <c r="BH225" i="2"/>
  <c r="BG225" i="2"/>
  <c r="BF225" i="2"/>
  <c r="T225" i="2"/>
  <c r="R225" i="2"/>
  <c r="P225" i="2"/>
  <c r="BI223" i="2"/>
  <c r="BH223" i="2"/>
  <c r="BG223" i="2"/>
  <c r="BF223" i="2"/>
  <c r="T223" i="2"/>
  <c r="R223" i="2"/>
  <c r="P223" i="2"/>
  <c r="BI221" i="2"/>
  <c r="BH221" i="2"/>
  <c r="BG221" i="2"/>
  <c r="BF221" i="2"/>
  <c r="T221" i="2"/>
  <c r="R221" i="2"/>
  <c r="P221" i="2"/>
  <c r="BI219" i="2"/>
  <c r="BH219" i="2"/>
  <c r="BG219" i="2"/>
  <c r="BF219" i="2"/>
  <c r="T219" i="2"/>
  <c r="R219" i="2"/>
  <c r="P219" i="2"/>
  <c r="BI217" i="2"/>
  <c r="BH217" i="2"/>
  <c r="BG217" i="2"/>
  <c r="BF217" i="2"/>
  <c r="T217" i="2"/>
  <c r="R217" i="2"/>
  <c r="P217" i="2"/>
  <c r="BI215" i="2"/>
  <c r="BH215" i="2"/>
  <c r="BG215" i="2"/>
  <c r="BF215" i="2"/>
  <c r="T215" i="2"/>
  <c r="R215" i="2"/>
  <c r="P215" i="2"/>
  <c r="BI213" i="2"/>
  <c r="BH213" i="2"/>
  <c r="BG213" i="2"/>
  <c r="BF213" i="2"/>
  <c r="T213" i="2"/>
  <c r="R213" i="2"/>
  <c r="P213" i="2"/>
  <c r="BI211" i="2"/>
  <c r="BH211" i="2"/>
  <c r="BG211" i="2"/>
  <c r="BF211" i="2"/>
  <c r="T211" i="2"/>
  <c r="R211" i="2"/>
  <c r="P211" i="2"/>
  <c r="BI209" i="2"/>
  <c r="BH209" i="2"/>
  <c r="BG209" i="2"/>
  <c r="BF209" i="2"/>
  <c r="T209" i="2"/>
  <c r="R209" i="2"/>
  <c r="P209" i="2"/>
  <c r="BI207" i="2"/>
  <c r="BH207" i="2"/>
  <c r="BG207" i="2"/>
  <c r="BF207" i="2"/>
  <c r="T207" i="2"/>
  <c r="R207" i="2"/>
  <c r="P207" i="2"/>
  <c r="BI205" i="2"/>
  <c r="BH205" i="2"/>
  <c r="BG205" i="2"/>
  <c r="BF205" i="2"/>
  <c r="T205" i="2"/>
  <c r="R205" i="2"/>
  <c r="P205" i="2"/>
  <c r="BI203" i="2"/>
  <c r="BH203" i="2"/>
  <c r="BG203" i="2"/>
  <c r="BF203" i="2"/>
  <c r="T203" i="2"/>
  <c r="R203" i="2"/>
  <c r="P203" i="2"/>
  <c r="BI201" i="2"/>
  <c r="BH201" i="2"/>
  <c r="BG201" i="2"/>
  <c r="BF201" i="2"/>
  <c r="T201" i="2"/>
  <c r="R201" i="2"/>
  <c r="P201" i="2"/>
  <c r="BI199" i="2"/>
  <c r="BH199" i="2"/>
  <c r="BG199" i="2"/>
  <c r="BF199" i="2"/>
  <c r="T199" i="2"/>
  <c r="R199" i="2"/>
  <c r="P199" i="2"/>
  <c r="BI198" i="2"/>
  <c r="BH198" i="2"/>
  <c r="BG198" i="2"/>
  <c r="BF198" i="2"/>
  <c r="T198" i="2"/>
  <c r="R198" i="2"/>
  <c r="P198" i="2"/>
  <c r="BI197" i="2"/>
  <c r="BH197" i="2"/>
  <c r="BG197" i="2"/>
  <c r="BF197" i="2"/>
  <c r="T197" i="2"/>
  <c r="R197" i="2"/>
  <c r="P197" i="2"/>
  <c r="BI196" i="2"/>
  <c r="BH196" i="2"/>
  <c r="BG196" i="2"/>
  <c r="BF196" i="2"/>
  <c r="T196" i="2"/>
  <c r="R196" i="2"/>
  <c r="P196" i="2"/>
  <c r="BI195" i="2"/>
  <c r="BH195" i="2"/>
  <c r="BG195" i="2"/>
  <c r="BF195" i="2"/>
  <c r="T195" i="2"/>
  <c r="R195" i="2"/>
  <c r="P195" i="2"/>
  <c r="BI194" i="2"/>
  <c r="BH194" i="2"/>
  <c r="BG194" i="2"/>
  <c r="BF194" i="2"/>
  <c r="T194" i="2"/>
  <c r="R194" i="2"/>
  <c r="P194" i="2"/>
  <c r="BI193" i="2"/>
  <c r="BH193" i="2"/>
  <c r="BG193" i="2"/>
  <c r="BF193" i="2"/>
  <c r="T193" i="2"/>
  <c r="R193" i="2"/>
  <c r="P193" i="2"/>
  <c r="BI192" i="2"/>
  <c r="BH192" i="2"/>
  <c r="BG192" i="2"/>
  <c r="BF192" i="2"/>
  <c r="T192" i="2"/>
  <c r="R192" i="2"/>
  <c r="P192" i="2"/>
  <c r="BI191" i="2"/>
  <c r="BH191" i="2"/>
  <c r="BG191" i="2"/>
  <c r="BF191" i="2"/>
  <c r="T191" i="2"/>
  <c r="R191" i="2"/>
  <c r="P191" i="2"/>
  <c r="BI190" i="2"/>
  <c r="BH190" i="2"/>
  <c r="BG190" i="2"/>
  <c r="BF190" i="2"/>
  <c r="T190" i="2"/>
  <c r="R190" i="2"/>
  <c r="P190" i="2"/>
  <c r="BI189" i="2"/>
  <c r="BH189" i="2"/>
  <c r="BG189" i="2"/>
  <c r="BF189" i="2"/>
  <c r="T189" i="2"/>
  <c r="R189" i="2"/>
  <c r="P189" i="2"/>
  <c r="BI188" i="2"/>
  <c r="BH188" i="2"/>
  <c r="BG188" i="2"/>
  <c r="BF188" i="2"/>
  <c r="T188" i="2"/>
  <c r="R188" i="2"/>
  <c r="P188" i="2"/>
  <c r="BI187" i="2"/>
  <c r="BH187" i="2"/>
  <c r="BG187" i="2"/>
  <c r="BF187" i="2"/>
  <c r="T187" i="2"/>
  <c r="R187" i="2"/>
  <c r="P187" i="2"/>
  <c r="BI186" i="2"/>
  <c r="BH186" i="2"/>
  <c r="BG186" i="2"/>
  <c r="BF186" i="2"/>
  <c r="T186" i="2"/>
  <c r="R186" i="2"/>
  <c r="P186" i="2"/>
  <c r="BI185" i="2"/>
  <c r="BH185" i="2"/>
  <c r="BG185" i="2"/>
  <c r="BF185" i="2"/>
  <c r="T185" i="2"/>
  <c r="R185" i="2"/>
  <c r="P185" i="2"/>
  <c r="BI184" i="2"/>
  <c r="BH184" i="2"/>
  <c r="BG184" i="2"/>
  <c r="BF184" i="2"/>
  <c r="T184" i="2"/>
  <c r="R184" i="2"/>
  <c r="P184" i="2"/>
  <c r="BI183" i="2"/>
  <c r="BH183" i="2"/>
  <c r="BG183" i="2"/>
  <c r="BF183" i="2"/>
  <c r="T183" i="2"/>
  <c r="R183" i="2"/>
  <c r="P183" i="2"/>
  <c r="BI182" i="2"/>
  <c r="BH182" i="2"/>
  <c r="BG182" i="2"/>
  <c r="BF182" i="2"/>
  <c r="T182" i="2"/>
  <c r="R182" i="2"/>
  <c r="P182" i="2"/>
  <c r="BI181" i="2"/>
  <c r="BH181" i="2"/>
  <c r="BG181" i="2"/>
  <c r="BF181" i="2"/>
  <c r="T181" i="2"/>
  <c r="R181" i="2"/>
  <c r="P181" i="2"/>
  <c r="BI180" i="2"/>
  <c r="BH180" i="2"/>
  <c r="BG180" i="2"/>
  <c r="BF180" i="2"/>
  <c r="T180" i="2"/>
  <c r="R180" i="2"/>
  <c r="P180" i="2"/>
  <c r="BI179" i="2"/>
  <c r="BH179" i="2"/>
  <c r="BG179" i="2"/>
  <c r="BF179" i="2"/>
  <c r="T179" i="2"/>
  <c r="R179" i="2"/>
  <c r="P179" i="2"/>
  <c r="BI178" i="2"/>
  <c r="BH178" i="2"/>
  <c r="BG178" i="2"/>
  <c r="BF178" i="2"/>
  <c r="T178" i="2"/>
  <c r="R178" i="2"/>
  <c r="P178" i="2"/>
  <c r="BI177" i="2"/>
  <c r="BH177" i="2"/>
  <c r="BG177" i="2"/>
  <c r="BF177" i="2"/>
  <c r="T177" i="2"/>
  <c r="R177" i="2"/>
  <c r="P177" i="2"/>
  <c r="BI176" i="2"/>
  <c r="BH176" i="2"/>
  <c r="BG176" i="2"/>
  <c r="BF176" i="2"/>
  <c r="T176" i="2"/>
  <c r="R176" i="2"/>
  <c r="P176" i="2"/>
  <c r="BI175" i="2"/>
  <c r="BH175" i="2"/>
  <c r="BG175" i="2"/>
  <c r="BF175" i="2"/>
  <c r="T175" i="2"/>
  <c r="R175" i="2"/>
  <c r="P175" i="2"/>
  <c r="BI171" i="2"/>
  <c r="BH171" i="2"/>
  <c r="BG171" i="2"/>
  <c r="BF171" i="2"/>
  <c r="T171" i="2"/>
  <c r="R171" i="2"/>
  <c r="P171" i="2"/>
  <c r="BI168" i="2"/>
  <c r="BH168" i="2"/>
  <c r="BG168" i="2"/>
  <c r="BF168" i="2"/>
  <c r="T168" i="2"/>
  <c r="R168" i="2"/>
  <c r="P168" i="2"/>
  <c r="BI164" i="2"/>
  <c r="BH164" i="2"/>
  <c r="BG164" i="2"/>
  <c r="BF164" i="2"/>
  <c r="T164" i="2"/>
  <c r="R164" i="2"/>
  <c r="P164" i="2"/>
  <c r="BI161" i="2"/>
  <c r="BH161" i="2"/>
  <c r="BG161" i="2"/>
  <c r="BF161" i="2"/>
  <c r="T161" i="2"/>
  <c r="R161" i="2"/>
  <c r="P161" i="2"/>
  <c r="BI158" i="2"/>
  <c r="BH158" i="2"/>
  <c r="BG158" i="2"/>
  <c r="BF158" i="2"/>
  <c r="T158" i="2"/>
  <c r="R158" i="2"/>
  <c r="P158" i="2"/>
  <c r="BI155" i="2"/>
  <c r="BH155" i="2"/>
  <c r="BG155" i="2"/>
  <c r="BF155" i="2"/>
  <c r="T155" i="2"/>
  <c r="R155" i="2"/>
  <c r="P155" i="2"/>
  <c r="BI152" i="2"/>
  <c r="BH152" i="2"/>
  <c r="BG152" i="2"/>
  <c r="BF152" i="2"/>
  <c r="T152" i="2"/>
  <c r="R152" i="2"/>
  <c r="P152" i="2"/>
  <c r="BI149" i="2"/>
  <c r="BH149" i="2"/>
  <c r="BG149" i="2"/>
  <c r="BF149" i="2"/>
  <c r="T149" i="2"/>
  <c r="R149" i="2"/>
  <c r="P149" i="2"/>
  <c r="BI146" i="2"/>
  <c r="BH146" i="2"/>
  <c r="BG146" i="2"/>
  <c r="BF146" i="2"/>
  <c r="T146" i="2"/>
  <c r="R146" i="2"/>
  <c r="P146" i="2"/>
  <c r="BI143" i="2"/>
  <c r="BH143" i="2"/>
  <c r="BG143" i="2"/>
  <c r="BF143" i="2"/>
  <c r="T143" i="2"/>
  <c r="R143" i="2"/>
  <c r="P143" i="2"/>
  <c r="BI140" i="2"/>
  <c r="BH140" i="2"/>
  <c r="BG140" i="2"/>
  <c r="BF140" i="2"/>
  <c r="T140" i="2"/>
  <c r="R140" i="2"/>
  <c r="P140" i="2"/>
  <c r="BI137" i="2"/>
  <c r="BH137" i="2"/>
  <c r="BG137" i="2"/>
  <c r="BF137" i="2"/>
  <c r="T137" i="2"/>
  <c r="R137" i="2"/>
  <c r="P137" i="2"/>
  <c r="BI134" i="2"/>
  <c r="BH134" i="2"/>
  <c r="BG134" i="2"/>
  <c r="BF134" i="2"/>
  <c r="T134" i="2"/>
  <c r="R134" i="2"/>
  <c r="P134" i="2"/>
  <c r="BI131" i="2"/>
  <c r="BH131" i="2"/>
  <c r="BG131" i="2"/>
  <c r="BF131" i="2"/>
  <c r="T131" i="2"/>
  <c r="R131" i="2"/>
  <c r="P131" i="2"/>
  <c r="BI128" i="2"/>
  <c r="BH128" i="2"/>
  <c r="BG128" i="2"/>
  <c r="BF128" i="2"/>
  <c r="T128" i="2"/>
  <c r="R128" i="2"/>
  <c r="P128" i="2"/>
  <c r="BI125" i="2"/>
  <c r="BH125" i="2"/>
  <c r="BG125" i="2"/>
  <c r="BF125" i="2"/>
  <c r="T125" i="2"/>
  <c r="R125" i="2"/>
  <c r="P125" i="2"/>
  <c r="BI122" i="2"/>
  <c r="BH122" i="2"/>
  <c r="BG122" i="2"/>
  <c r="BF122" i="2"/>
  <c r="T122" i="2"/>
  <c r="R122" i="2"/>
  <c r="P122" i="2"/>
  <c r="J117" i="2"/>
  <c r="F116" i="2"/>
  <c r="F114" i="2"/>
  <c r="E112" i="2"/>
  <c r="J90" i="2"/>
  <c r="F89" i="2"/>
  <c r="F87" i="2"/>
  <c r="E85" i="2"/>
  <c r="J19" i="2"/>
  <c r="E19" i="2"/>
  <c r="J116" i="2" s="1"/>
  <c r="J18" i="2"/>
  <c r="J16" i="2"/>
  <c r="E16" i="2"/>
  <c r="F90" i="2" s="1"/>
  <c r="J15" i="2"/>
  <c r="J114" i="2"/>
  <c r="L90" i="1"/>
  <c r="AM90" i="1"/>
  <c r="AM89" i="1"/>
  <c r="L89" i="1"/>
  <c r="AM87" i="1"/>
  <c r="L87" i="1"/>
  <c r="L85" i="1"/>
  <c r="L84" i="1"/>
  <c r="J285" i="2"/>
  <c r="J277" i="2"/>
  <c r="BK271" i="2"/>
  <c r="BK264" i="2"/>
  <c r="BK259" i="2"/>
  <c r="BK234" i="2"/>
  <c r="BK231" i="2"/>
  <c r="BK205" i="2"/>
  <c r="J194" i="2"/>
  <c r="BK188" i="2"/>
  <c r="J175" i="2"/>
  <c r="BK146" i="2"/>
  <c r="BK280" i="2"/>
  <c r="J263" i="2"/>
  <c r="J255" i="2"/>
  <c r="BK238" i="2"/>
  <c r="BK219" i="2"/>
  <c r="BK207" i="2"/>
  <c r="BK193" i="2"/>
  <c r="J186" i="2"/>
  <c r="J164" i="2"/>
  <c r="J131" i="2"/>
  <c r="BK274" i="2"/>
  <c r="J268" i="2"/>
  <c r="BK260" i="2"/>
  <c r="BK236" i="2"/>
  <c r="J230" i="2"/>
  <c r="BK217" i="2"/>
  <c r="J198" i="2"/>
  <c r="J191" i="2"/>
  <c r="BK182" i="2"/>
  <c r="BK168" i="2"/>
  <c r="J140" i="2"/>
  <c r="BK266" i="2"/>
  <c r="BK262" i="2"/>
  <c r="J245" i="2"/>
  <c r="J228" i="2"/>
  <c r="J213" i="2"/>
  <c r="BK190" i="2"/>
  <c r="BK183" i="2"/>
  <c r="J177" i="2"/>
  <c r="J155" i="2"/>
  <c r="J134" i="2"/>
  <c r="BK293" i="2"/>
  <c r="BK279" i="2"/>
  <c r="J275" i="2"/>
  <c r="BK267" i="2"/>
  <c r="J260" i="2"/>
  <c r="J236" i="2"/>
  <c r="J229" i="2"/>
  <c r="BK213" i="2"/>
  <c r="BK198" i="2"/>
  <c r="J196" i="2"/>
  <c r="J189" i="2"/>
  <c r="BK181" i="2"/>
  <c r="BK177" i="2"/>
  <c r="J149" i="2"/>
  <c r="J122" i="2"/>
  <c r="BK288" i="2"/>
  <c r="J276" i="2"/>
  <c r="J272" i="2"/>
  <c r="J267" i="2"/>
  <c r="BK248" i="2"/>
  <c r="BK237" i="2"/>
  <c r="BK228" i="2"/>
  <c r="J217" i="2"/>
  <c r="J205" i="2"/>
  <c r="J197" i="2"/>
  <c r="J187" i="2"/>
  <c r="BK176" i="2"/>
  <c r="BK152" i="2"/>
  <c r="BK137" i="2"/>
  <c r="BK128" i="2"/>
  <c r="J279" i="2"/>
  <c r="BK270" i="2"/>
  <c r="J266" i="2"/>
  <c r="J251" i="2"/>
  <c r="J237" i="2"/>
  <c r="J232" i="2"/>
  <c r="BK221" i="2"/>
  <c r="BK199" i="2"/>
  <c r="BK194" i="2"/>
  <c r="J184" i="2"/>
  <c r="J181" i="2"/>
  <c r="BK164" i="2"/>
  <c r="J128" i="2"/>
  <c r="J264" i="2"/>
  <c r="BK251" i="2"/>
  <c r="J240" i="2"/>
  <c r="J227" i="2"/>
  <c r="BK215" i="2"/>
  <c r="J207" i="2"/>
  <c r="J188" i="2"/>
  <c r="BK180" i="2"/>
  <c r="BK175" i="2"/>
  <c r="BK149" i="2"/>
  <c r="J125" i="2"/>
  <c r="BK291" i="2"/>
  <c r="J280" i="2"/>
  <c r="J274" i="2"/>
  <c r="BK268" i="2"/>
  <c r="BK261" i="2"/>
  <c r="J238" i="2"/>
  <c r="BK232" i="2"/>
  <c r="J221" i="2"/>
  <c r="J201" i="2"/>
  <c r="J192" i="2"/>
  <c r="BK185" i="2"/>
  <c r="J180" i="2"/>
  <c r="BK155" i="2"/>
  <c r="J137" i="2"/>
  <c r="J291" i="2"/>
  <c r="J278" i="2"/>
  <c r="BK273" i="2"/>
  <c r="J269" i="2"/>
  <c r="J262" i="2"/>
  <c r="BK245" i="2"/>
  <c r="BK230" i="2"/>
  <c r="BK227" i="2"/>
  <c r="BK211" i="2"/>
  <c r="BK201" i="2"/>
  <c r="BK192" i="2"/>
  <c r="BK184" i="2"/>
  <c r="J168" i="2"/>
  <c r="BK143" i="2"/>
  <c r="BK134" i="2"/>
  <c r="J288" i="2"/>
  <c r="BK278" i="2"/>
  <c r="BK272" i="2"/>
  <c r="BK255" i="2"/>
  <c r="BK240" i="2"/>
  <c r="J234" i="2"/>
  <c r="BK229" i="2"/>
  <c r="J215" i="2"/>
  <c r="BK196" i="2"/>
  <c r="J193" i="2"/>
  <c r="J183" i="2"/>
  <c r="BK171" i="2"/>
  <c r="J152" i="2"/>
  <c r="J270" i="2"/>
  <c r="J265" i="2"/>
  <c r="J248" i="2"/>
  <c r="BK235" i="2"/>
  <c r="J219" i="2"/>
  <c r="J209" i="2"/>
  <c r="BK191" i="2"/>
  <c r="J185" i="2"/>
  <c r="BK178" i="2"/>
  <c r="BK161" i="2"/>
  <c r="BK131" i="2"/>
  <c r="BK282" i="2"/>
  <c r="BK276" i="2"/>
  <c r="J273" i="2"/>
  <c r="BK265" i="2"/>
  <c r="BK239" i="2"/>
  <c r="BK233" i="2"/>
  <c r="BK225" i="2"/>
  <c r="BK203" i="2"/>
  <c r="BK197" i="2"/>
  <c r="J190" i="2"/>
  <c r="J182" i="2"/>
  <c r="J178" i="2"/>
  <c r="J161" i="2"/>
  <c r="J143" i="2"/>
  <c r="J293" i="2"/>
  <c r="J282" i="2"/>
  <c r="BK275" i="2"/>
  <c r="J271" i="2"/>
  <c r="J261" i="2"/>
  <c r="J239" i="2"/>
  <c r="J233" i="2"/>
  <c r="J223" i="2"/>
  <c r="BK209" i="2"/>
  <c r="J199" i="2"/>
  <c r="BK189" i="2"/>
  <c r="J179" i="2"/>
  <c r="BK158" i="2"/>
  <c r="BK140" i="2"/>
  <c r="BK125" i="2"/>
  <c r="BK285" i="2"/>
  <c r="BK277" i="2"/>
  <c r="BK269" i="2"/>
  <c r="BK263" i="2"/>
  <c r="J242" i="2"/>
  <c r="J235" i="2"/>
  <c r="J225" i="2"/>
  <c r="J203" i="2"/>
  <c r="BK195" i="2"/>
  <c r="BK186" i="2"/>
  <c r="J176" i="2"/>
  <c r="J158" i="2"/>
  <c r="BK122" i="2"/>
  <c r="J259" i="2"/>
  <c r="BK242" i="2"/>
  <c r="J231" i="2"/>
  <c r="BK223" i="2"/>
  <c r="J211" i="2"/>
  <c r="J195" i="2"/>
  <c r="BK187" i="2"/>
  <c r="BK179" i="2"/>
  <c r="J171" i="2"/>
  <c r="J146" i="2"/>
  <c r="AS94" i="1"/>
  <c r="BK121" i="2" l="1"/>
  <c r="J121" i="2"/>
  <c r="J95" i="2"/>
  <c r="T121" i="2"/>
  <c r="P167" i="2"/>
  <c r="T167" i="2"/>
  <c r="P174" i="2"/>
  <c r="BK241" i="2"/>
  <c r="J241" i="2" s="1"/>
  <c r="J98" i="2" s="1"/>
  <c r="R241" i="2"/>
  <c r="R258" i="2"/>
  <c r="P281" i="2"/>
  <c r="R121" i="2"/>
  <c r="BK167" i="2"/>
  <c r="J167" i="2"/>
  <c r="J96" i="2" s="1"/>
  <c r="R167" i="2"/>
  <c r="T174" i="2"/>
  <c r="T241" i="2"/>
  <c r="P258" i="2"/>
  <c r="BK281" i="2"/>
  <c r="J281" i="2"/>
  <c r="J101" i="2"/>
  <c r="R281" i="2"/>
  <c r="P121" i="2"/>
  <c r="BK174" i="2"/>
  <c r="J174" i="2" s="1"/>
  <c r="J97" i="2" s="1"/>
  <c r="R174" i="2"/>
  <c r="P241" i="2"/>
  <c r="BK258" i="2"/>
  <c r="J258" i="2" s="1"/>
  <c r="J100" i="2" s="1"/>
  <c r="T258" i="2"/>
  <c r="T281" i="2"/>
  <c r="BK254" i="2"/>
  <c r="J254" i="2"/>
  <c r="J99" i="2"/>
  <c r="BK292" i="2"/>
  <c r="J292" i="2" s="1"/>
  <c r="J102" i="2" s="1"/>
  <c r="J89" i="2"/>
  <c r="F117" i="2"/>
  <c r="BE122" i="2"/>
  <c r="BE125" i="2"/>
  <c r="BE140" i="2"/>
  <c r="BE164" i="2"/>
  <c r="BE181" i="2"/>
  <c r="BE192" i="2"/>
  <c r="BE193" i="2"/>
  <c r="BE194" i="2"/>
  <c r="BE196" i="2"/>
  <c r="BE199" i="2"/>
  <c r="BE201" i="2"/>
  <c r="BE203" i="2"/>
  <c r="BE207" i="2"/>
  <c r="BE217" i="2"/>
  <c r="BE219" i="2"/>
  <c r="BE221" i="2"/>
  <c r="BE228" i="2"/>
  <c r="BE229" i="2"/>
  <c r="BE232" i="2"/>
  <c r="BE234" i="2"/>
  <c r="BE236" i="2"/>
  <c r="BE237" i="2"/>
  <c r="BE239" i="2"/>
  <c r="BE260" i="2"/>
  <c r="BE263" i="2"/>
  <c r="BE268" i="2"/>
  <c r="BE269" i="2"/>
  <c r="J87" i="2"/>
  <c r="BE128" i="2"/>
  <c r="BE155" i="2"/>
  <c r="BE176" i="2"/>
  <c r="BE177" i="2"/>
  <c r="BE179" i="2"/>
  <c r="BE184" i="2"/>
  <c r="BE185" i="2"/>
  <c r="BE187" i="2"/>
  <c r="BE188" i="2"/>
  <c r="BE189" i="2"/>
  <c r="BE197" i="2"/>
  <c r="BE209" i="2"/>
  <c r="BE211" i="2"/>
  <c r="BE225" i="2"/>
  <c r="BE230" i="2"/>
  <c r="BE238" i="2"/>
  <c r="BE248" i="2"/>
  <c r="BE251" i="2"/>
  <c r="BE261" i="2"/>
  <c r="BE267" i="2"/>
  <c r="BE270" i="2"/>
  <c r="BE273" i="2"/>
  <c r="BE277" i="2"/>
  <c r="BE280" i="2"/>
  <c r="BE291" i="2"/>
  <c r="BE293" i="2"/>
  <c r="BE143" i="2"/>
  <c r="BE146" i="2"/>
  <c r="BE149" i="2"/>
  <c r="BE152" i="2"/>
  <c r="BE168" i="2"/>
  <c r="BE171" i="2"/>
  <c r="BE175" i="2"/>
  <c r="BE180" i="2"/>
  <c r="BE182" i="2"/>
  <c r="BE183" i="2"/>
  <c r="BE195" i="2"/>
  <c r="BE198" i="2"/>
  <c r="BE213" i="2"/>
  <c r="BE215" i="2"/>
  <c r="BE223" i="2"/>
  <c r="BE231" i="2"/>
  <c r="BE233" i="2"/>
  <c r="BE245" i="2"/>
  <c r="BE264" i="2"/>
  <c r="BE265" i="2"/>
  <c r="BE266" i="2"/>
  <c r="BE271" i="2"/>
  <c r="BE274" i="2"/>
  <c r="BE275" i="2"/>
  <c r="BE276" i="2"/>
  <c r="BE279" i="2"/>
  <c r="BE285" i="2"/>
  <c r="BE131" i="2"/>
  <c r="BE134" i="2"/>
  <c r="BE137" i="2"/>
  <c r="BE158" i="2"/>
  <c r="BE161" i="2"/>
  <c r="BE178" i="2"/>
  <c r="BE186" i="2"/>
  <c r="BE190" i="2"/>
  <c r="BE191" i="2"/>
  <c r="BE205" i="2"/>
  <c r="BE227" i="2"/>
  <c r="BE235" i="2"/>
  <c r="BE240" i="2"/>
  <c r="BE242" i="2"/>
  <c r="BE255" i="2"/>
  <c r="BE259" i="2"/>
  <c r="BE262" i="2"/>
  <c r="BE272" i="2"/>
  <c r="BE278" i="2"/>
  <c r="BE282" i="2"/>
  <c r="BE288" i="2"/>
  <c r="F35" i="2"/>
  <c r="BD95" i="1" s="1"/>
  <c r="BD94" i="1" s="1"/>
  <c r="W33" i="1" s="1"/>
  <c r="F33" i="2"/>
  <c r="BB95" i="1" s="1"/>
  <c r="BB94" i="1" s="1"/>
  <c r="W31" i="1" s="1"/>
  <c r="J32" i="2"/>
  <c r="AW95" i="1" s="1"/>
  <c r="F32" i="2"/>
  <c r="BA95" i="1" s="1"/>
  <c r="BA94" i="1" s="1"/>
  <c r="W30" i="1" s="1"/>
  <c r="F34" i="2"/>
  <c r="BC95" i="1" s="1"/>
  <c r="BC94" i="1" s="1"/>
  <c r="AY94" i="1" s="1"/>
  <c r="P120" i="2" l="1"/>
  <c r="AU95" i="1"/>
  <c r="R120" i="2"/>
  <c r="T120" i="2"/>
  <c r="BK120" i="2"/>
  <c r="J120" i="2"/>
  <c r="J94" i="2"/>
  <c r="AU94" i="1"/>
  <c r="AW94" i="1"/>
  <c r="AK30" i="1"/>
  <c r="J31" i="2"/>
  <c r="AV95" i="1" s="1"/>
  <c r="AT95" i="1" s="1"/>
  <c r="W32" i="1"/>
  <c r="AX94" i="1"/>
  <c r="F31" i="2"/>
  <c r="AZ95" i="1" s="1"/>
  <c r="AZ94" i="1" s="1"/>
  <c r="AV94" i="1" s="1"/>
  <c r="AK29" i="1" s="1"/>
  <c r="J28" i="2" l="1"/>
  <c r="AG95" i="1" s="1"/>
  <c r="AG94" i="1" s="1"/>
  <c r="AK26" i="1" s="1"/>
  <c r="AK35" i="1" s="1"/>
  <c r="W29" i="1"/>
  <c r="AT94" i="1"/>
  <c r="J37" i="2" l="1"/>
  <c r="AN94" i="1"/>
  <c r="AN95" i="1"/>
</calcChain>
</file>

<file path=xl/sharedStrings.xml><?xml version="1.0" encoding="utf-8"?>
<sst xmlns="http://schemas.openxmlformats.org/spreadsheetml/2006/main" count="2163" uniqueCount="505">
  <si>
    <t>Export Komplet</t>
  </si>
  <si>
    <t/>
  </si>
  <si>
    <t>2.0</t>
  </si>
  <si>
    <t>ZAMOK</t>
  </si>
  <si>
    <t>False</t>
  </si>
  <si>
    <t>{a55ee7f5-c025-4db4-ab90-ff6e30d8dd75}</t>
  </si>
  <si>
    <t>0,01</t>
  </si>
  <si>
    <t>21</t>
  </si>
  <si>
    <t>15</t>
  </si>
  <si>
    <t>REKAPITULACE ZAKÁZKY</t>
  </si>
  <si>
    <t>v ---  níže se nacházejí doplnkové a pomocné údaje k sestavám  --- v</t>
  </si>
  <si>
    <t>Návod na vyplnění</t>
  </si>
  <si>
    <t>0,001</t>
  </si>
  <si>
    <t>Kód:</t>
  </si>
  <si>
    <t>CDP_Praha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</si>
  <si>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</si>
  <si>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Zakázka:</t>
  </si>
  <si>
    <t>Pravidelný servis, revize a údržba vzduchotechniky a zdravotně technických instalací objektu CDP Praha 2021-2</t>
  </si>
  <si>
    <t>KSO:</t>
  </si>
  <si>
    <t>CC-CZ:</t>
  </si>
  <si>
    <t>Místo:</t>
  </si>
  <si>
    <t>CDP Praha</t>
  </si>
  <si>
    <t>Datum:</t>
  </si>
  <si>
    <t>26. 7. 2021</t>
  </si>
  <si>
    <t>Zadavatel:</t>
  </si>
  <si>
    <t>IČ:</t>
  </si>
  <si>
    <t>70994234</t>
  </si>
  <si>
    <t>Správa železnic, státní organizace</t>
  </si>
  <si>
    <t>DIČ:</t>
  </si>
  <si>
    <t>CZ70994234</t>
  </si>
  <si>
    <t>Uchazeč:</t>
  </si>
  <si>
    <t>Vyplň údaj</t>
  </si>
  <si>
    <t>Projektant:</t>
  </si>
  <si>
    <t xml:space="preserve"> </t>
  </si>
  <si>
    <t>True</t>
  </si>
  <si>
    <t>Zpracovatel:</t>
  </si>
  <si>
    <t>L. Ulrich, DiS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</si>
  <si>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</si>
  <si>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</si>
  <si>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</si>
  <si>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</si>
  <si>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</si>
  <si>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</si>
  <si>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</si>
  <si>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</si>
  <si>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</si>
  <si>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</si>
  <si>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</si>
  <si>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</si>
  <si>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</si>
  <si>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</si>
  <si>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</si>
  <si>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</si>
  <si>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</si>
  <si>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</si>
  <si>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</si>
  <si>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</si>
  <si>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ZAKÁZKY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</si>
  <si>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</si>
  <si>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</si>
  <si>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</si>
  <si>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</si>
  <si>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</si>
  <si>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</si>
  <si>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</si>
  <si>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</si>
  <si>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</si>
  <si>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</si>
  <si>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</si>
  <si>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</si>
  <si>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</si>
  <si>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</si>
  <si>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</si>
  <si>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</si>
  <si>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</si>
  <si>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</si>
  <si>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</si>
  <si>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</si>
  <si>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</si>
  <si>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</si>
  <si>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</si>
  <si>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</si>
  <si>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</si>
  <si>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</si>
  <si>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</si>
  <si>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</si>
  <si>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Kód dílu - Popis</t>
  </si>
  <si>
    <t>Cena celkem [CZK]</t>
  </si>
  <si>
    <t>-1</t>
  </si>
  <si>
    <t>VZT1 - Pravidelný servis VZT</t>
  </si>
  <si>
    <t>VZT2 - Pravidelná revize VZT</t>
  </si>
  <si>
    <t>VZT3 - Materiál VZT</t>
  </si>
  <si>
    <t>ZTI1 - Pravidelný servis ZTI</t>
  </si>
  <si>
    <t>ZTI2 - Pravidelná revize ZTI</t>
  </si>
  <si>
    <t>ZTI3 - Materiál ZTI</t>
  </si>
  <si>
    <t>02 - Výjezdy a práce mimořádné (mimo pravidelný servis)</t>
  </si>
  <si>
    <t>03 - Odvoz a likvidace odpadu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</si>
  <si>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</si>
  <si>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</si>
  <si>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</si>
  <si>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</si>
  <si>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</si>
  <si>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</si>
  <si>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</si>
  <si>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</si>
  <si>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</si>
  <si>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</si>
  <si>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</si>
  <si>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VZT1</t>
  </si>
  <si>
    <t>Pravidelný servis VZT</t>
  </si>
  <si>
    <t>ROZPOCET</t>
  </si>
  <si>
    <t>K</t>
  </si>
  <si>
    <t>VZT jednotka AeroMaster</t>
  </si>
  <si>
    <t>kus</t>
  </si>
  <si>
    <t>4</t>
  </si>
  <si>
    <t>-1530149413</t>
  </si>
  <si>
    <t>P</t>
  </si>
  <si>
    <t>Poznámka k položce:_x000D_
Jedná se o paušální poplatek za pravidelnou preventivní údržbu a servis dle periodicity a výpisu konkrétních prací dle přílohy. Jedná se o kompletní cenu včetně dopravy._x000D_
_x000D_
Cena nezahrnuje spotřební materiál a náhradní díly.</t>
  </si>
  <si>
    <t>VV</t>
  </si>
  <si>
    <t>7*2*4"2xročně po dobu 4 let"</t>
  </si>
  <si>
    <t>VZT2</t>
  </si>
  <si>
    <t>Elektrický parní zvlhčovač DEVATEC ElektroVap ELMC</t>
  </si>
  <si>
    <t>179534709</t>
  </si>
  <si>
    <t>4*4*4"4xročně po dobu 4 let"</t>
  </si>
  <si>
    <t>3</t>
  </si>
  <si>
    <t>VZT3</t>
  </si>
  <si>
    <t>Vnitřní nástěnná a podstropní klimatizační jednotka Samsung</t>
  </si>
  <si>
    <t>-919732291</t>
  </si>
  <si>
    <t xml:space="preserve">Poznámka k položce:_x000D_
Jedná se o paušální poplatek za pravidelnou preventivní údržbu a servis dle periodicity a výpisu konkrétních prací dle přílohy. Jedná se o kompletní cenu včetně dopravy._x000D_
_x000D_
Cena nezahrnuje spotřební materiál a náhradní díly._x000D_
</t>
  </si>
  <si>
    <t>19*2*4"2xročně po dobu 4 let"</t>
  </si>
  <si>
    <t>VZT4</t>
  </si>
  <si>
    <t>Venkovní kondenzační jednotka Samsung</t>
  </si>
  <si>
    <t>-820487246</t>
  </si>
  <si>
    <t>5</t>
  </si>
  <si>
    <t>VZT5</t>
  </si>
  <si>
    <t>Skříňová jednotka Multi-DENCO</t>
  </si>
  <si>
    <t>329470335</t>
  </si>
  <si>
    <t>30*2*4"2xročně po dobu 4 let"</t>
  </si>
  <si>
    <t>6</t>
  </si>
  <si>
    <t>VZT6</t>
  </si>
  <si>
    <t>Skříňová jednotka Row-DENCO</t>
  </si>
  <si>
    <t>1676322850</t>
  </si>
  <si>
    <t>8*2*4"2xročně po dobu 4 let"</t>
  </si>
  <si>
    <t>7</t>
  </si>
  <si>
    <t>VZT7</t>
  </si>
  <si>
    <t>Fan coil Daikin - podstropní, kazetový</t>
  </si>
  <si>
    <t>1674775347</t>
  </si>
  <si>
    <t>153*2*4"2xročně po dobu 4 let"</t>
  </si>
  <si>
    <t>8</t>
  </si>
  <si>
    <t>VZT8</t>
  </si>
  <si>
    <t>Vzduchová clona VIENTO</t>
  </si>
  <si>
    <t>-889723010</t>
  </si>
  <si>
    <t>1*1*4"1xročně po dobu 4 let"</t>
  </si>
  <si>
    <t>9</t>
  </si>
  <si>
    <t>VZT9</t>
  </si>
  <si>
    <t>Odsavač par OP</t>
  </si>
  <si>
    <t>1957475865</t>
  </si>
  <si>
    <t>2*2*4"2xročně po dobu 4 let"</t>
  </si>
  <si>
    <t>10</t>
  </si>
  <si>
    <t>VZT10</t>
  </si>
  <si>
    <t>Ventilátor Woods, TD, ILT</t>
  </si>
  <si>
    <t>986820144</t>
  </si>
  <si>
    <t>6*1*4"1xročně po dobu 4 let"</t>
  </si>
  <si>
    <t>11</t>
  </si>
  <si>
    <t>VZT11</t>
  </si>
  <si>
    <t>Elektrický ohřívač MBE, IBE</t>
  </si>
  <si>
    <t>-737740517</t>
  </si>
  <si>
    <t>2*1*4"1xročně po dobu 4 let"</t>
  </si>
  <si>
    <t>12</t>
  </si>
  <si>
    <t>VZT12</t>
  </si>
  <si>
    <t>Filtrační kazeta IFL</t>
  </si>
  <si>
    <t>-1922973787</t>
  </si>
  <si>
    <t>1*2*4"2xročně po dobu 4 let"</t>
  </si>
  <si>
    <t>13</t>
  </si>
  <si>
    <t>VZT13</t>
  </si>
  <si>
    <t>Regulátor průtoku VFL</t>
  </si>
  <si>
    <t>650287768</t>
  </si>
  <si>
    <t>73*1*4"1xročně po dobu 4 let"</t>
  </si>
  <si>
    <t>14</t>
  </si>
  <si>
    <t>VZT13.1</t>
  </si>
  <si>
    <t>Fan-coil Flag Group - místnost 3.25 (sál 3b) - vnitřní i venkovní jednotka</t>
  </si>
  <si>
    <t>1888649917</t>
  </si>
  <si>
    <t>10*2*4"2xročně po dobu 4 let"</t>
  </si>
  <si>
    <t>VZT13.2</t>
  </si>
  <si>
    <t>Fan-coil GEA - místnost 3.25 (sál 3b) - vnitřní i venkovní jednotka</t>
  </si>
  <si>
    <t>715321678</t>
  </si>
  <si>
    <t>Pravidelná revize VZT</t>
  </si>
  <si>
    <t>16</t>
  </si>
  <si>
    <t>VZT14</t>
  </si>
  <si>
    <t>Kontrola provozuschopnosti požárních klapek dle vyhl. č. 261/2001 Sb. - Požární klapka PKTM III, PKTM-90</t>
  </si>
  <si>
    <t>-1809356417</t>
  </si>
  <si>
    <t>110*2*4"2xročně po dobu 4 let"</t>
  </si>
  <si>
    <t>17</t>
  </si>
  <si>
    <t>VZT15</t>
  </si>
  <si>
    <t>Kontrola provozuschopnosti požárních ucpávek dle vyhl. č. 261/2001 Sb. - Požární stěnový uzávěr PSUM-90</t>
  </si>
  <si>
    <t>2010281082</t>
  </si>
  <si>
    <t>45*2*4"2xročně po dobu 4 let"</t>
  </si>
  <si>
    <t>Materiál VZT</t>
  </si>
  <si>
    <t>18</t>
  </si>
  <si>
    <t>M</t>
  </si>
  <si>
    <t>klínový řemen VZT jednotky AeroMaster</t>
  </si>
  <si>
    <t>-27503989</t>
  </si>
  <si>
    <t>19</t>
  </si>
  <si>
    <t>mazací náplň pro ložiska aj. -  VZT jednotka AeroMaster</t>
  </si>
  <si>
    <t>g</t>
  </si>
  <si>
    <t>-2081905890</t>
  </si>
  <si>
    <t>20</t>
  </si>
  <si>
    <t>ložisko -  VZT jednotka AeroMaster</t>
  </si>
  <si>
    <t>89284243</t>
  </si>
  <si>
    <t>těsnění dveří -  VZT jednotka AeroMaster</t>
  </si>
  <si>
    <t>m</t>
  </si>
  <si>
    <t>-1213004087</t>
  </si>
  <si>
    <t>22</t>
  </si>
  <si>
    <t>servopohon -  VZT jednotka AeroMaster</t>
  </si>
  <si>
    <t>soubor</t>
  </si>
  <si>
    <t>-425384711</t>
  </si>
  <si>
    <t>23</t>
  </si>
  <si>
    <t>silentblok -  VZT jednotka AeroMaster</t>
  </si>
  <si>
    <t>360060341</t>
  </si>
  <si>
    <t>24</t>
  </si>
  <si>
    <t>parní válec - zvlhčovač DEVATEC ElektroVap ELMC</t>
  </si>
  <si>
    <t>-1563702321</t>
  </si>
  <si>
    <t>25</t>
  </si>
  <si>
    <t>elektrodová deska - zvlhčovač DEVATEC ElektroVap ELMC</t>
  </si>
  <si>
    <t>-1450429911</t>
  </si>
  <si>
    <t>26</t>
  </si>
  <si>
    <t>hadice zvlhčovač DEVATEC ElektroVap ELMC</t>
  </si>
  <si>
    <t>-630065544</t>
  </si>
  <si>
    <t>27</t>
  </si>
  <si>
    <t>těsnění pro zvlhčovač DEVATEC ElektroVap ELMC</t>
  </si>
  <si>
    <t>1699988607</t>
  </si>
  <si>
    <t>28</t>
  </si>
  <si>
    <t>vypouštěcí/napouštěcí ventil pro zvlhčovač DEVATEC ElektroVap ELMC</t>
  </si>
  <si>
    <t>-1462647710</t>
  </si>
  <si>
    <t>29</t>
  </si>
  <si>
    <t>čerpadlo kondenzátu pro klimatizační jednotky Samsung</t>
  </si>
  <si>
    <t>1453250071</t>
  </si>
  <si>
    <t>30</t>
  </si>
  <si>
    <t>chladivo R 410a</t>
  </si>
  <si>
    <t>-149272673</t>
  </si>
  <si>
    <t>31</t>
  </si>
  <si>
    <t>15.1</t>
  </si>
  <si>
    <t>chladivo R 404a</t>
  </si>
  <si>
    <t>1397603623</t>
  </si>
  <si>
    <t>32</t>
  </si>
  <si>
    <t>15.2</t>
  </si>
  <si>
    <t>chladivo R 134a</t>
  </si>
  <si>
    <t>-1741870011</t>
  </si>
  <si>
    <t>33</t>
  </si>
  <si>
    <t>15.3</t>
  </si>
  <si>
    <t>chladivo R 23a</t>
  </si>
  <si>
    <t>88835035</t>
  </si>
  <si>
    <t>34</t>
  </si>
  <si>
    <t>15.4</t>
  </si>
  <si>
    <t>chladivo R 32</t>
  </si>
  <si>
    <t>-1224725976</t>
  </si>
  <si>
    <t>35</t>
  </si>
  <si>
    <t>15.5</t>
  </si>
  <si>
    <t>chladivo R 407c</t>
  </si>
  <si>
    <t>-1893429967</t>
  </si>
  <si>
    <t>36</t>
  </si>
  <si>
    <t>15.6</t>
  </si>
  <si>
    <t>chladivo R 125</t>
  </si>
  <si>
    <t>383671997</t>
  </si>
  <si>
    <t>37</t>
  </si>
  <si>
    <t>15.7</t>
  </si>
  <si>
    <t>chladivo R 152a</t>
  </si>
  <si>
    <t>1038690251</t>
  </si>
  <si>
    <t>38</t>
  </si>
  <si>
    <t>15.8</t>
  </si>
  <si>
    <t>chladivo R 143a</t>
  </si>
  <si>
    <t>-1750802851</t>
  </si>
  <si>
    <t>39</t>
  </si>
  <si>
    <t>15.9</t>
  </si>
  <si>
    <t>chladivo R 417a</t>
  </si>
  <si>
    <t>-590285860</t>
  </si>
  <si>
    <t>40</t>
  </si>
  <si>
    <t>15.10</t>
  </si>
  <si>
    <t>chladivo R 507</t>
  </si>
  <si>
    <t>-1583978000</t>
  </si>
  <si>
    <t>41</t>
  </si>
  <si>
    <t>16.1</t>
  </si>
  <si>
    <t>olej pro venkovní kondenzační jednotky Samsung</t>
  </si>
  <si>
    <t>l</t>
  </si>
  <si>
    <t>2002677631</t>
  </si>
  <si>
    <t>42</t>
  </si>
  <si>
    <t>kapsový filtr 592x287x550/7 F7MČ7</t>
  </si>
  <si>
    <t>779458558</t>
  </si>
  <si>
    <t>4*2*4</t>
  </si>
  <si>
    <t>43</t>
  </si>
  <si>
    <t>kapsový filtr 592x592x550/7 F7MČ7</t>
  </si>
  <si>
    <t>-1984443913</t>
  </si>
  <si>
    <t>44</t>
  </si>
  <si>
    <t>kapsový filtr 592x897x305/6 G4</t>
  </si>
  <si>
    <t>-158407196</t>
  </si>
  <si>
    <t>7*2*4</t>
  </si>
  <si>
    <t>45</t>
  </si>
  <si>
    <t>kapsový filtr 420x805x600/5 F7 MČ7 MA</t>
  </si>
  <si>
    <t>-1432074998</t>
  </si>
  <si>
    <t>6*2*4</t>
  </si>
  <si>
    <t>46</t>
  </si>
  <si>
    <t>kapsový filtr 420x805x350/4 G4</t>
  </si>
  <si>
    <t>1498824141</t>
  </si>
  <si>
    <t>47</t>
  </si>
  <si>
    <t>kapsový filtr 495x245x360/4 F5</t>
  </si>
  <si>
    <t>-48002242</t>
  </si>
  <si>
    <t>1*2*4</t>
  </si>
  <si>
    <t>48</t>
  </si>
  <si>
    <t>kapsový filtr 287x592x305/ G4</t>
  </si>
  <si>
    <t>1576536398</t>
  </si>
  <si>
    <t>3*2*4</t>
  </si>
  <si>
    <t>49</t>
  </si>
  <si>
    <t>kapsový filtr 592x287x550/7 F7</t>
  </si>
  <si>
    <t>-9320279</t>
  </si>
  <si>
    <t>50</t>
  </si>
  <si>
    <t>kapsový filtr 592x592x550/7 F7</t>
  </si>
  <si>
    <t>-411080461</t>
  </si>
  <si>
    <t>51</t>
  </si>
  <si>
    <t>kapsový filtr 340x645x350/3 G4</t>
  </si>
  <si>
    <t>132091368</t>
  </si>
  <si>
    <t>2*2*4</t>
  </si>
  <si>
    <t>52</t>
  </si>
  <si>
    <t>kapsový filtr 340x645x600/4 F7 MČ7 MA</t>
  </si>
  <si>
    <t>972988599</t>
  </si>
  <si>
    <t>53</t>
  </si>
  <si>
    <t>26.1</t>
  </si>
  <si>
    <t>rámečkový filtr, kartonový rám typ KS-W/50,G4 1136x442x50mm</t>
  </si>
  <si>
    <t>1858024273</t>
  </si>
  <si>
    <t>52*2</t>
  </si>
  <si>
    <t>54</t>
  </si>
  <si>
    <t>26.2</t>
  </si>
  <si>
    <t>rámečkový filtr, kartonový rám typ KS-W/50,G4 490x375x50mm</t>
  </si>
  <si>
    <t>-2135159125</t>
  </si>
  <si>
    <t>8*2</t>
  </si>
  <si>
    <t>55</t>
  </si>
  <si>
    <t>26.3</t>
  </si>
  <si>
    <t>filtr pro jednotky RowDenco</t>
  </si>
  <si>
    <t>m2</t>
  </si>
  <si>
    <t>1689378954</t>
  </si>
  <si>
    <t>64*2</t>
  </si>
  <si>
    <t>56</t>
  </si>
  <si>
    <t>ložisko pro skříňové jednotky Multi-DENCO, Row-DENCO</t>
  </si>
  <si>
    <t>948546071</t>
  </si>
  <si>
    <t>57</t>
  </si>
  <si>
    <t>stykač pro skříňové jednotky Multi-DENCO, Row-DENCO</t>
  </si>
  <si>
    <t>2101361410</t>
  </si>
  <si>
    <t>58</t>
  </si>
  <si>
    <t>olej pro skříňové jednotky Multi-DENCO, Row-DENCO</t>
  </si>
  <si>
    <t>484519897</t>
  </si>
  <si>
    <t>59</t>
  </si>
  <si>
    <t>směšovací klapka vzduchové clony VIENTO</t>
  </si>
  <si>
    <t>-974055595</t>
  </si>
  <si>
    <t>60</t>
  </si>
  <si>
    <t>filtr odsavače par OP</t>
  </si>
  <si>
    <t>409168442</t>
  </si>
  <si>
    <t>61</t>
  </si>
  <si>
    <t>žárovka pro odsavač par OP</t>
  </si>
  <si>
    <t>1802406467</t>
  </si>
  <si>
    <t>62</t>
  </si>
  <si>
    <t>termostat ohřívače MBE, IBE</t>
  </si>
  <si>
    <t>1151084210</t>
  </si>
  <si>
    <t>63</t>
  </si>
  <si>
    <t>potenciometr regulátoru VFL</t>
  </si>
  <si>
    <t>-1205038286</t>
  </si>
  <si>
    <t>64</t>
  </si>
  <si>
    <t>regulační klapka regulátoru VFL</t>
  </si>
  <si>
    <t>-1518696757</t>
  </si>
  <si>
    <t>65</t>
  </si>
  <si>
    <t>dioda regulátoru VFL</t>
  </si>
  <si>
    <t>1622630816</t>
  </si>
  <si>
    <t>66</t>
  </si>
  <si>
    <t>tepelná pojistka požární klapky nebo požárního uzávěru</t>
  </si>
  <si>
    <t>1317793921</t>
  </si>
  <si>
    <t>67</t>
  </si>
  <si>
    <t>list požární klapky nebo požárního uzávěru</t>
  </si>
  <si>
    <t>1806452008</t>
  </si>
  <si>
    <t>68</t>
  </si>
  <si>
    <t>spojovací a kotevní materiál</t>
  </si>
  <si>
    <t>kg</t>
  </si>
  <si>
    <t>-799540441</t>
  </si>
  <si>
    <t>69</t>
  </si>
  <si>
    <t>těsnící kroužky, ostatní drobný těsnící materiál</t>
  </si>
  <si>
    <t>-471736945</t>
  </si>
  <si>
    <t>ZTI1</t>
  </si>
  <si>
    <t>Pravidelný servis ZTI</t>
  </si>
  <si>
    <t>70</t>
  </si>
  <si>
    <t>Automatická tlaková stanice Wilo COR-4MVIE 204 vč. VR-Control</t>
  </si>
  <si>
    <t>717964060</t>
  </si>
  <si>
    <t>71</t>
  </si>
  <si>
    <t>ZTI2</t>
  </si>
  <si>
    <t>Čerpadlo Wilo Stratos-ECO-Z</t>
  </si>
  <si>
    <t>-759709902</t>
  </si>
  <si>
    <t>72</t>
  </si>
  <si>
    <t>ZTI3</t>
  </si>
  <si>
    <t>Kalové čerpadlo Wilo Drain TMR</t>
  </si>
  <si>
    <t>-508537763</t>
  </si>
  <si>
    <t>73</t>
  </si>
  <si>
    <t>ZTI4</t>
  </si>
  <si>
    <t>Rozvody ZTI, PLYN - filtry, kulové kohouty, ventily, šroubení aj.</t>
  </si>
  <si>
    <t>1928165608</t>
  </si>
  <si>
    <t>Pravidelná revize ZTI</t>
  </si>
  <si>
    <t>74</t>
  </si>
  <si>
    <t>ZTI6</t>
  </si>
  <si>
    <t>Kontrola plynového uzávěru BAP</t>
  </si>
  <si>
    <t>1864343155</t>
  </si>
  <si>
    <t>Materiál ZTI</t>
  </si>
  <si>
    <t>75</t>
  </si>
  <si>
    <t>kompresor tlakové stanice Wilo COR-4MVIE 204</t>
  </si>
  <si>
    <t>-1644980817</t>
  </si>
  <si>
    <t>76</t>
  </si>
  <si>
    <t>pojistka pro tlakovou stanici Wilo COR-4MVIE 204</t>
  </si>
  <si>
    <t>1409924701</t>
  </si>
  <si>
    <t>77</t>
  </si>
  <si>
    <t>čerpadlo pro tlakovou stanici Wilo COR-4MVIE 204</t>
  </si>
  <si>
    <t>109136734</t>
  </si>
  <si>
    <t>78</t>
  </si>
  <si>
    <t>motor pro tlakovou stanici Wilo COR-4MVIE 204</t>
  </si>
  <si>
    <t>-903324540</t>
  </si>
  <si>
    <t>79</t>
  </si>
  <si>
    <t>spínací automatika pro tlakovou stanici Wilo COR-4MVIE 204</t>
  </si>
  <si>
    <t>-1624919971</t>
  </si>
  <si>
    <t>80</t>
  </si>
  <si>
    <t>ucpávka pro čerpadlo Wilo Stratos</t>
  </si>
  <si>
    <t>-680134353</t>
  </si>
  <si>
    <t>81</t>
  </si>
  <si>
    <t>pojistka pro čerpadlo Wilo Stratos</t>
  </si>
  <si>
    <t>-1482809777</t>
  </si>
  <si>
    <t>82</t>
  </si>
  <si>
    <t>motor pro čerpadlo Wilo Stratos</t>
  </si>
  <si>
    <t>-1777791133</t>
  </si>
  <si>
    <t>83</t>
  </si>
  <si>
    <t>ucpávka pro čerpadlo Wilo Drain TMR</t>
  </si>
  <si>
    <t>1064264966</t>
  </si>
  <si>
    <t>84</t>
  </si>
  <si>
    <t>pojistka pro čerpadlo Wilo Drain TMR</t>
  </si>
  <si>
    <t>-30699351</t>
  </si>
  <si>
    <t>85</t>
  </si>
  <si>
    <t>plovákový spínač pro čerpadlo Wilo Drain TMR</t>
  </si>
  <si>
    <t>655645867</t>
  </si>
  <si>
    <t>86</t>
  </si>
  <si>
    <t>zpětná klapka pro čerpadlo Wilo Drain TMR</t>
  </si>
  <si>
    <t>1663077397</t>
  </si>
  <si>
    <t>87</t>
  </si>
  <si>
    <t>hadice pro čerpadlo Wilo Drain TMR</t>
  </si>
  <si>
    <t>-1863095847</t>
  </si>
  <si>
    <t>88</t>
  </si>
  <si>
    <t>oběžné kolo pro čerpadlo Wilo Drain TMR</t>
  </si>
  <si>
    <t>-2111107309</t>
  </si>
  <si>
    <t>89</t>
  </si>
  <si>
    <t>sací koš pro čerpadlo Wilo Drain TMR</t>
  </si>
  <si>
    <t>611172194</t>
  </si>
  <si>
    <t>90</t>
  </si>
  <si>
    <t>filtrační sítko</t>
  </si>
  <si>
    <t>-2031569859</t>
  </si>
  <si>
    <t>91</t>
  </si>
  <si>
    <t>kulový kohout</t>
  </si>
  <si>
    <t>2076337</t>
  </si>
  <si>
    <t>92</t>
  </si>
  <si>
    <t>membrána pro uzávěr plynu BAP, DN 80</t>
  </si>
  <si>
    <t>-119261101</t>
  </si>
  <si>
    <t>93</t>
  </si>
  <si>
    <t>elektromagnetický ventil pro uzávěr plynu BAP, DN 80</t>
  </si>
  <si>
    <t>-1522217453</t>
  </si>
  <si>
    <t>94</t>
  </si>
  <si>
    <t>sedlo s pružinou pro uzávěr plynu BAP, DN 80</t>
  </si>
  <si>
    <t>-891626404</t>
  </si>
  <si>
    <t>95</t>
  </si>
  <si>
    <t>-1524588799</t>
  </si>
  <si>
    <t>96</t>
  </si>
  <si>
    <t>1850826226</t>
  </si>
  <si>
    <t>02</t>
  </si>
  <si>
    <t>Výjezdy a práce mimořádné (mimo pravidelný servis)</t>
  </si>
  <si>
    <t>97</t>
  </si>
  <si>
    <t>HZS4232</t>
  </si>
  <si>
    <t>Hodinová sazba práce v pracovní době od 06:00-18:00h bez ohledu na počet pracovníků</t>
  </si>
  <si>
    <t>hodina</t>
  </si>
  <si>
    <t>-1127567053</t>
  </si>
  <si>
    <t>Poznámka k položce:_x000D_
předpokládaný (referenční) rozsah prací, účtováno bude dle skutečnosti</t>
  </si>
  <si>
    <t>1*4*12*4"1x za měsíc po 4h, 4 roky"</t>
  </si>
  <si>
    <t>98</t>
  </si>
  <si>
    <t>HZS42323</t>
  </si>
  <si>
    <t>Hodinová sazba práce mimo pracovní dobu od 18:00-06:00h, o víkendech a svátcích bez ohledu na počet pracovníků</t>
  </si>
  <si>
    <t>1015171934</t>
  </si>
  <si>
    <t>2*4*12*4"2x za měsíc po 4h, 4 roky"</t>
  </si>
  <si>
    <t>99</t>
  </si>
  <si>
    <t>P01</t>
  </si>
  <si>
    <t>Paušální cena výjezdu</t>
  </si>
  <si>
    <t>případ</t>
  </si>
  <si>
    <t>779267829</t>
  </si>
  <si>
    <t>3*12*4"3 výjezdy měsíčně po dobu 4 let"</t>
  </si>
  <si>
    <t>100</t>
  </si>
  <si>
    <t>D2</t>
  </si>
  <si>
    <t>Příplatek za výškové práce - použití plošiny nebo lešení</t>
  </si>
  <si>
    <t>2034584846</t>
  </si>
  <si>
    <t>03</t>
  </si>
  <si>
    <t>Odvoz a likvidace odpadu</t>
  </si>
  <si>
    <t>101</t>
  </si>
  <si>
    <t>03.1</t>
  </si>
  <si>
    <t>t</t>
  </si>
  <si>
    <t>1567110583</t>
  </si>
  <si>
    <t>Pravidelný servis, revize a údržba vzduchotechniky a zdravotně technických instalací objektu CDP Praha 2021-2025</t>
  </si>
  <si>
    <t>KRYCÍ LIST SOUPISU</t>
  </si>
  <si>
    <t>REKAPITULACE ČLENĚNÍ SOUPISU</t>
  </si>
  <si>
    <t>Náklady ze soupisu</t>
  </si>
  <si>
    <t>SOUPIS JEDNOTKOVÝCH CEN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</si>
</sst>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5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4" fillId="0" borderId="0" applyNumberFormat="0" applyFill="0" applyBorder="0" applyAlignment="0" applyProtection="0"/>
  </cellStyleXfs>
  <cellXfs count="26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6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0" xfId="0" applyFont="1" applyFill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7" fillId="0" borderId="14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5" fillId="0" borderId="19" xfId="0" applyNumberFormat="1" applyFont="1" applyBorder="1" applyAlignment="1" applyProtection="1">
      <alignment vertical="center"/>
    </xf>
    <xf numFmtId="4" fontId="25" fillId="0" borderId="20" xfId="0" applyNumberFormat="1" applyFont="1" applyBorder="1" applyAlignment="1" applyProtection="1">
      <alignment vertical="center"/>
    </xf>
    <xf numFmtId="166" fontId="25" fillId="0" borderId="20" xfId="0" applyNumberFormat="1" applyFont="1" applyBorder="1" applyAlignment="1" applyProtection="1">
      <alignment vertical="center"/>
    </xf>
    <xf numFmtId="4" fontId="25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0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7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8" fillId="0" borderId="12" xfId="0" applyNumberFormat="1" applyFont="1" applyBorder="1" applyAlignment="1" applyProtection="1"/>
    <xf numFmtId="166" fontId="28" fillId="0" borderId="13" xfId="0" applyNumberFormat="1" applyFont="1" applyBorder="1" applyAlignment="1" applyProtection="1"/>
    <xf numFmtId="4" fontId="29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167" fontId="19" fillId="0" borderId="22" xfId="0" applyNumberFormat="1" applyFont="1" applyBorder="1" applyAlignment="1" applyProtection="1">
      <alignment vertical="center"/>
    </xf>
    <xf numFmtId="4" fontId="19" fillId="2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5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0" fillId="0" borderId="0" xfId="0" applyFont="1" applyAlignment="1" applyProtection="1">
      <alignment horizontal="left" vertical="center"/>
    </xf>
    <xf numFmtId="0" fontId="31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8" fillId="0" borderId="3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167" fontId="8" fillId="0" borderId="0" xfId="0" applyNumberFormat="1" applyFont="1" applyAlignment="1" applyProtection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3" xfId="0" applyFont="1" applyBorder="1" applyAlignment="1">
      <alignment vertical="center"/>
    </xf>
    <xf numFmtId="0" fontId="8" fillId="0" borderId="14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5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32" fillId="0" borderId="22" xfId="0" applyFont="1" applyBorder="1" applyAlignment="1" applyProtection="1">
      <alignment horizontal="center" vertical="center"/>
    </xf>
    <xf numFmtId="49" fontId="32" fillId="0" borderId="22" xfId="0" applyNumberFormat="1" applyFont="1" applyBorder="1" applyAlignment="1" applyProtection="1">
      <alignment horizontal="left" vertical="center" wrapText="1"/>
    </xf>
    <xf numFmtId="0" fontId="32" fillId="0" borderId="22" xfId="0" applyFont="1" applyBorder="1" applyAlignment="1" applyProtection="1">
      <alignment horizontal="left" vertical="center" wrapText="1"/>
    </xf>
    <xf numFmtId="0" fontId="32" fillId="0" borderId="22" xfId="0" applyFont="1" applyBorder="1" applyAlignment="1" applyProtection="1">
      <alignment horizontal="center" vertical="center" wrapText="1"/>
    </xf>
    <xf numFmtId="167" fontId="32" fillId="0" borderId="22" xfId="0" applyNumberFormat="1" applyFont="1" applyBorder="1" applyAlignment="1" applyProtection="1">
      <alignment vertical="center"/>
    </xf>
    <xf numFmtId="4" fontId="32" fillId="2" borderId="22" xfId="0" applyNumberFormat="1" applyFont="1" applyFill="1" applyBorder="1" applyAlignment="1" applyProtection="1">
      <alignment vertical="center"/>
      <protection locked="0"/>
    </xf>
    <xf numFmtId="4" fontId="32" fillId="0" borderId="22" xfId="0" applyNumberFormat="1" applyFont="1" applyBorder="1" applyAlignment="1" applyProtection="1">
      <alignment vertical="center"/>
    </xf>
    <xf numFmtId="0" fontId="33" fillId="0" borderId="22" xfId="0" applyFont="1" applyBorder="1" applyAlignment="1" applyProtection="1">
      <alignment vertical="center"/>
    </xf>
    <xf numFmtId="0" fontId="33" fillId="0" borderId="3" xfId="0" applyFont="1" applyBorder="1" applyAlignment="1">
      <alignment vertical="center"/>
    </xf>
    <xf numFmtId="0" fontId="32" fillId="2" borderId="14" xfId="0" applyFont="1" applyFill="1" applyBorder="1" applyAlignment="1" applyProtection="1">
      <alignment horizontal="left" vertical="center"/>
      <protection locked="0"/>
    </xf>
    <xf numFmtId="0" fontId="32" fillId="0" borderId="0" xfId="0" applyFont="1" applyBorder="1" applyAlignment="1" applyProtection="1">
      <alignment horizontal="center" vertical="center"/>
    </xf>
    <xf numFmtId="0" fontId="20" fillId="2" borderId="19" xfId="0" applyFont="1" applyFill="1" applyBorder="1" applyAlignment="1" applyProtection="1">
      <alignment horizontal="left" vertical="center"/>
      <protection locked="0"/>
    </xf>
    <xf numFmtId="0" fontId="20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0" fillId="0" borderId="20" xfId="0" applyNumberFormat="1" applyFont="1" applyBorder="1" applyAlignment="1" applyProtection="1">
      <alignment vertical="center"/>
    </xf>
    <xf numFmtId="166" fontId="20" fillId="0" borderId="21" xfId="0" applyNumberFormat="1" applyFont="1" applyBorder="1" applyAlignment="1" applyProtection="1">
      <alignment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4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5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left" vertical="center"/>
    </xf>
    <xf numFmtId="4" fontId="24" fillId="0" borderId="0" xfId="0" applyNumberFormat="1" applyFont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 wrapText="1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0" fillId="0" borderId="0" xfId="0"/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7"/>
  <sheetViews>
    <sheetView showGridLines="0" workbookViewId="0"/>
  </sheetViews>
  <sheetFormatPr defaultRowHeight="12.7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pans="1:74" s="1" customFormat="1" ht="36.950000000000003" customHeight="1">
      <c r="AR2" s="257"/>
      <c r="AS2" s="257"/>
      <c r="AT2" s="257"/>
      <c r="AU2" s="257"/>
      <c r="AV2" s="257"/>
      <c r="AW2" s="257"/>
      <c r="AX2" s="257"/>
      <c r="AY2" s="257"/>
      <c r="AZ2" s="257"/>
      <c r="BA2" s="257"/>
      <c r="BB2" s="257"/>
      <c r="BC2" s="257"/>
      <c r="BD2" s="257"/>
      <c r="BE2" s="257"/>
      <c r="BS2" s="14" t="s">
        <v>6</v>
      </c>
      <c r="BT2" s="14" t="s">
        <v>7</v>
      </c>
    </row>
    <row r="3" spans="1:74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pans="1:74" s="1" customFormat="1" ht="24.95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spans="1:74" s="1" customFormat="1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20" t="s">
        <v>14</v>
      </c>
      <c r="L5" s="221"/>
      <c r="M5" s="221"/>
      <c r="N5" s="221"/>
      <c r="O5" s="221"/>
      <c r="P5" s="221"/>
      <c r="Q5" s="221"/>
      <c r="R5" s="221"/>
      <c r="S5" s="221"/>
      <c r="T5" s="221"/>
      <c r="U5" s="221"/>
      <c r="V5" s="221"/>
      <c r="W5" s="221"/>
      <c r="X5" s="221"/>
      <c r="Y5" s="221"/>
      <c r="Z5" s="221"/>
      <c r="AA5" s="221"/>
      <c r="AB5" s="221"/>
      <c r="AC5" s="221"/>
      <c r="AD5" s="221"/>
      <c r="AE5" s="221"/>
      <c r="AF5" s="221"/>
      <c r="AG5" s="221"/>
      <c r="AH5" s="221"/>
      <c r="AI5" s="221"/>
      <c r="AJ5" s="221"/>
      <c r="AK5" s="221"/>
      <c r="AL5" s="221"/>
      <c r="AM5" s="221"/>
      <c r="AN5" s="221"/>
      <c r="AO5" s="221"/>
      <c r="AP5" s="19"/>
      <c r="AQ5" s="19"/>
      <c r="AR5" s="17"/>
      <c r="BE5" s="217" t="s">
        <v>15</v>
      </c>
      <c r="BS5" s="14" t="s">
        <v>6</v>
      </c>
    </row>
    <row r="6" spans="1:74" s="1" customFormat="1" ht="36.950000000000003" customHeight="1">
      <c r="B6" s="18"/>
      <c r="C6" s="19"/>
      <c r="D6" s="25" t="s">
        <v>16</v>
      </c>
      <c r="E6" s="19"/>
      <c r="F6" s="19"/>
      <c r="G6" s="19"/>
      <c r="H6" s="19"/>
      <c r="I6" s="19"/>
      <c r="J6" s="19"/>
      <c r="K6" s="222" t="s">
        <v>17</v>
      </c>
      <c r="L6" s="221"/>
      <c r="M6" s="221"/>
      <c r="N6" s="221"/>
      <c r="O6" s="221"/>
      <c r="P6" s="221"/>
      <c r="Q6" s="221"/>
      <c r="R6" s="221"/>
      <c r="S6" s="221"/>
      <c r="T6" s="221"/>
      <c r="U6" s="221"/>
      <c r="V6" s="221"/>
      <c r="W6" s="221"/>
      <c r="X6" s="221"/>
      <c r="Y6" s="221"/>
      <c r="Z6" s="221"/>
      <c r="AA6" s="221"/>
      <c r="AB6" s="221"/>
      <c r="AC6" s="221"/>
      <c r="AD6" s="221"/>
      <c r="AE6" s="221"/>
      <c r="AF6" s="221"/>
      <c r="AG6" s="221"/>
      <c r="AH6" s="221"/>
      <c r="AI6" s="221"/>
      <c r="AJ6" s="221"/>
      <c r="AK6" s="221"/>
      <c r="AL6" s="221"/>
      <c r="AM6" s="221"/>
      <c r="AN6" s="221"/>
      <c r="AO6" s="221"/>
      <c r="AP6" s="19"/>
      <c r="AQ6" s="19"/>
      <c r="AR6" s="17"/>
      <c r="BE6" s="218"/>
      <c r="BS6" s="14" t="s">
        <v>6</v>
      </c>
    </row>
    <row r="7" spans="1:74" s="1" customFormat="1" ht="12" customHeight="1">
      <c r="B7" s="18"/>
      <c r="C7" s="19"/>
      <c r="D7" s="26" t="s">
        <v>18</v>
      </c>
      <c r="E7" s="19"/>
      <c r="F7" s="19"/>
      <c r="G7" s="19"/>
      <c r="H7" s="19"/>
      <c r="I7" s="19"/>
      <c r="J7" s="19"/>
      <c r="K7" s="24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6" t="s">
        <v>19</v>
      </c>
      <c r="AL7" s="19"/>
      <c r="AM7" s="19"/>
      <c r="AN7" s="24" t="s">
        <v>1</v>
      </c>
      <c r="AO7" s="19"/>
      <c r="AP7" s="19"/>
      <c r="AQ7" s="19"/>
      <c r="AR7" s="17"/>
      <c r="BE7" s="218"/>
      <c r="BS7" s="14" t="s">
        <v>6</v>
      </c>
    </row>
    <row r="8" spans="1:74" s="1" customFormat="1" ht="12" customHeight="1">
      <c r="B8" s="18"/>
      <c r="C8" s="19"/>
      <c r="D8" s="26" t="s">
        <v>20</v>
      </c>
      <c r="E8" s="19"/>
      <c r="F8" s="19"/>
      <c r="G8" s="19"/>
      <c r="H8" s="19"/>
      <c r="I8" s="19"/>
      <c r="J8" s="19"/>
      <c r="K8" s="24" t="s">
        <v>21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6" t="s">
        <v>22</v>
      </c>
      <c r="AL8" s="19"/>
      <c r="AM8" s="19"/>
      <c r="AN8" s="27" t="s">
        <v>23</v>
      </c>
      <c r="AO8" s="19"/>
      <c r="AP8" s="19"/>
      <c r="AQ8" s="19"/>
      <c r="AR8" s="17"/>
      <c r="BE8" s="218"/>
      <c r="BS8" s="14" t="s">
        <v>6</v>
      </c>
    </row>
    <row r="9" spans="1:74" s="1" customFormat="1" ht="14.45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18"/>
      <c r="BS9" s="14" t="s">
        <v>6</v>
      </c>
    </row>
    <row r="10" spans="1:74" s="1" customFormat="1" ht="12" customHeight="1">
      <c r="B10" s="18"/>
      <c r="C10" s="19"/>
      <c r="D10" s="26" t="s">
        <v>24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6" t="s">
        <v>25</v>
      </c>
      <c r="AL10" s="19"/>
      <c r="AM10" s="19"/>
      <c r="AN10" s="24" t="s">
        <v>26</v>
      </c>
      <c r="AO10" s="19"/>
      <c r="AP10" s="19"/>
      <c r="AQ10" s="19"/>
      <c r="AR10" s="17"/>
      <c r="BE10" s="218"/>
      <c r="BS10" s="14" t="s">
        <v>6</v>
      </c>
    </row>
    <row r="11" spans="1:74" s="1" customFormat="1" ht="18.399999999999999" customHeight="1">
      <c r="B11" s="18"/>
      <c r="C11" s="19"/>
      <c r="D11" s="19"/>
      <c r="E11" s="24" t="s">
        <v>27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6" t="s">
        <v>28</v>
      </c>
      <c r="AL11" s="19"/>
      <c r="AM11" s="19"/>
      <c r="AN11" s="24" t="s">
        <v>29</v>
      </c>
      <c r="AO11" s="19"/>
      <c r="AP11" s="19"/>
      <c r="AQ11" s="19"/>
      <c r="AR11" s="17"/>
      <c r="BE11" s="218"/>
      <c r="BS11" s="14" t="s">
        <v>6</v>
      </c>
    </row>
    <row r="12" spans="1:74" s="1" customFormat="1" ht="6.95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18"/>
      <c r="BS12" s="14" t="s">
        <v>6</v>
      </c>
    </row>
    <row r="13" spans="1:74" s="1" customFormat="1" ht="12" customHeight="1">
      <c r="B13" s="18"/>
      <c r="C13" s="19"/>
      <c r="D13" s="26" t="s">
        <v>30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6" t="s">
        <v>25</v>
      </c>
      <c r="AL13" s="19"/>
      <c r="AM13" s="19"/>
      <c r="AN13" s="28" t="s">
        <v>31</v>
      </c>
      <c r="AO13" s="19"/>
      <c r="AP13" s="19"/>
      <c r="AQ13" s="19"/>
      <c r="AR13" s="17"/>
      <c r="BE13" s="218"/>
      <c r="BS13" s="14" t="s">
        <v>6</v>
      </c>
    </row>
    <row r="14" spans="1:74">
      <c r="B14" s="18"/>
      <c r="C14" s="19"/>
      <c r="D14" s="19"/>
      <c r="E14" s="223" t="s">
        <v>31</v>
      </c>
      <c r="F14" s="224"/>
      <c r="G14" s="224"/>
      <c r="H14" s="224"/>
      <c r="I14" s="224"/>
      <c r="J14" s="224"/>
      <c r="K14" s="224"/>
      <c r="L14" s="224"/>
      <c r="M14" s="224"/>
      <c r="N14" s="224"/>
      <c r="O14" s="224"/>
      <c r="P14" s="224"/>
      <c r="Q14" s="224"/>
      <c r="R14" s="224"/>
      <c r="S14" s="224"/>
      <c r="T14" s="224"/>
      <c r="U14" s="224"/>
      <c r="V14" s="224"/>
      <c r="W14" s="224"/>
      <c r="X14" s="224"/>
      <c r="Y14" s="224"/>
      <c r="Z14" s="224"/>
      <c r="AA14" s="224"/>
      <c r="AB14" s="224"/>
      <c r="AC14" s="224"/>
      <c r="AD14" s="224"/>
      <c r="AE14" s="224"/>
      <c r="AF14" s="224"/>
      <c r="AG14" s="224"/>
      <c r="AH14" s="224"/>
      <c r="AI14" s="224"/>
      <c r="AJ14" s="224"/>
      <c r="AK14" s="26" t="s">
        <v>28</v>
      </c>
      <c r="AL14" s="19"/>
      <c r="AM14" s="19"/>
      <c r="AN14" s="28" t="s">
        <v>31</v>
      </c>
      <c r="AO14" s="19"/>
      <c r="AP14" s="19"/>
      <c r="AQ14" s="19"/>
      <c r="AR14" s="17"/>
      <c r="BE14" s="218"/>
      <c r="BS14" s="14" t="s">
        <v>6</v>
      </c>
    </row>
    <row r="15" spans="1:74" s="1" customFormat="1" ht="6.95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18"/>
      <c r="BS15" s="14" t="s">
        <v>4</v>
      </c>
    </row>
    <row r="16" spans="1:74" s="1" customFormat="1" ht="12" customHeight="1">
      <c r="B16" s="18"/>
      <c r="C16" s="19"/>
      <c r="D16" s="26" t="s">
        <v>32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6" t="s">
        <v>25</v>
      </c>
      <c r="AL16" s="19"/>
      <c r="AM16" s="19"/>
      <c r="AN16" s="24" t="s">
        <v>1</v>
      </c>
      <c r="AO16" s="19"/>
      <c r="AP16" s="19"/>
      <c r="AQ16" s="19"/>
      <c r="AR16" s="17"/>
      <c r="BE16" s="218"/>
      <c r="BS16" s="14" t="s">
        <v>4</v>
      </c>
    </row>
    <row r="17" spans="1:71" s="1" customFormat="1" ht="18.399999999999999" customHeight="1">
      <c r="B17" s="18"/>
      <c r="C17" s="19"/>
      <c r="D17" s="19"/>
      <c r="E17" s="24" t="s">
        <v>33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6" t="s">
        <v>28</v>
      </c>
      <c r="AL17" s="19"/>
      <c r="AM17" s="19"/>
      <c r="AN17" s="24" t="s">
        <v>1</v>
      </c>
      <c r="AO17" s="19"/>
      <c r="AP17" s="19"/>
      <c r="AQ17" s="19"/>
      <c r="AR17" s="17"/>
      <c r="BE17" s="218"/>
      <c r="BS17" s="14" t="s">
        <v>34</v>
      </c>
    </row>
    <row r="18" spans="1:71" s="1" customFormat="1" ht="6.95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18"/>
      <c r="BS18" s="14" t="s">
        <v>6</v>
      </c>
    </row>
    <row r="19" spans="1:71" s="1" customFormat="1" ht="12" customHeight="1">
      <c r="B19" s="18"/>
      <c r="C19" s="19"/>
      <c r="D19" s="26" t="s">
        <v>35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6" t="s">
        <v>25</v>
      </c>
      <c r="AL19" s="19"/>
      <c r="AM19" s="19"/>
      <c r="AN19" s="24" t="s">
        <v>1</v>
      </c>
      <c r="AO19" s="19"/>
      <c r="AP19" s="19"/>
      <c r="AQ19" s="19"/>
      <c r="AR19" s="17"/>
      <c r="BE19" s="218"/>
      <c r="BS19" s="14" t="s">
        <v>6</v>
      </c>
    </row>
    <row r="20" spans="1:71" s="1" customFormat="1" ht="18.399999999999999" customHeight="1">
      <c r="B20" s="18"/>
      <c r="C20" s="19"/>
      <c r="D20" s="19"/>
      <c r="E20" s="24" t="s">
        <v>36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6" t="s">
        <v>28</v>
      </c>
      <c r="AL20" s="19"/>
      <c r="AM20" s="19"/>
      <c r="AN20" s="24" t="s">
        <v>1</v>
      </c>
      <c r="AO20" s="19"/>
      <c r="AP20" s="19"/>
      <c r="AQ20" s="19"/>
      <c r="AR20" s="17"/>
      <c r="BE20" s="218"/>
      <c r="BS20" s="14" t="s">
        <v>34</v>
      </c>
    </row>
    <row r="21" spans="1:71" s="1" customFormat="1" ht="6.95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18"/>
    </row>
    <row r="22" spans="1:71" s="1" customFormat="1" ht="12" customHeight="1">
      <c r="B22" s="18"/>
      <c r="C22" s="19"/>
      <c r="D22" s="26" t="s">
        <v>37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18"/>
    </row>
    <row r="23" spans="1:71" s="1" customFormat="1" ht="16.5" customHeight="1">
      <c r="B23" s="18"/>
      <c r="C23" s="19"/>
      <c r="D23" s="19"/>
      <c r="E23" s="225" t="s">
        <v>1</v>
      </c>
      <c r="F23" s="225"/>
      <c r="G23" s="225"/>
      <c r="H23" s="225"/>
      <c r="I23" s="225"/>
      <c r="J23" s="225"/>
      <c r="K23" s="225"/>
      <c r="L23" s="225"/>
      <c r="M23" s="225"/>
      <c r="N23" s="225"/>
      <c r="O23" s="225"/>
      <c r="P23" s="225"/>
      <c r="Q23" s="225"/>
      <c r="R23" s="225"/>
      <c r="S23" s="225"/>
      <c r="T23" s="225"/>
      <c r="U23" s="225"/>
      <c r="V23" s="225"/>
      <c r="W23" s="225"/>
      <c r="X23" s="225"/>
      <c r="Y23" s="225"/>
      <c r="Z23" s="225"/>
      <c r="AA23" s="225"/>
      <c r="AB23" s="225"/>
      <c r="AC23" s="225"/>
      <c r="AD23" s="225"/>
      <c r="AE23" s="225"/>
      <c r="AF23" s="225"/>
      <c r="AG23" s="225"/>
      <c r="AH23" s="225"/>
      <c r="AI23" s="225"/>
      <c r="AJ23" s="225"/>
      <c r="AK23" s="225"/>
      <c r="AL23" s="225"/>
      <c r="AM23" s="225"/>
      <c r="AN23" s="225"/>
      <c r="AO23" s="19"/>
      <c r="AP23" s="19"/>
      <c r="AQ23" s="19"/>
      <c r="AR23" s="17"/>
      <c r="BE23" s="218"/>
    </row>
    <row r="24" spans="1:71" s="1" customFormat="1" ht="6.95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18"/>
    </row>
    <row r="25" spans="1:71" s="1" customFormat="1" ht="6.95" customHeight="1">
      <c r="B25" s="18"/>
      <c r="C25" s="19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P25" s="19"/>
      <c r="AQ25" s="19"/>
      <c r="AR25" s="17"/>
      <c r="BE25" s="218"/>
    </row>
    <row r="26" spans="1:71" s="2" customFormat="1" ht="25.9" customHeight="1">
      <c r="A26" s="31"/>
      <c r="B26" s="32"/>
      <c r="C26" s="33"/>
      <c r="D26" s="34" t="s">
        <v>38</v>
      </c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226">
        <f>ROUND(AG94,2)</f>
        <v>0</v>
      </c>
      <c r="AL26" s="227"/>
      <c r="AM26" s="227"/>
      <c r="AN26" s="227"/>
      <c r="AO26" s="227"/>
      <c r="AP26" s="33"/>
      <c r="AQ26" s="33"/>
      <c r="AR26" s="36"/>
      <c r="BE26" s="218"/>
    </row>
    <row r="27" spans="1:71" s="2" customFormat="1" ht="6.95" customHeight="1">
      <c r="A27" s="31"/>
      <c r="B27" s="32"/>
      <c r="C27" s="33"/>
      <c r="D27" s="33"/>
      <c r="E27" s="33"/>
      <c r="F27" s="33"/>
      <c r="G27" s="33"/>
      <c r="H27" s="33"/>
      <c r="I27" s="33"/>
      <c r="J27" s="33"/>
      <c r="K27" s="33"/>
      <c r="L27" s="33"/>
      <c r="M27" s="33"/>
      <c r="N27" s="33"/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  <c r="AF27" s="33"/>
      <c r="AG27" s="33"/>
      <c r="AH27" s="33"/>
      <c r="AI27" s="33"/>
      <c r="AJ27" s="33"/>
      <c r="AK27" s="33"/>
      <c r="AL27" s="33"/>
      <c r="AM27" s="33"/>
      <c r="AN27" s="33"/>
      <c r="AO27" s="33"/>
      <c r="AP27" s="33"/>
      <c r="AQ27" s="33"/>
      <c r="AR27" s="36"/>
      <c r="BE27" s="218"/>
    </row>
    <row r="28" spans="1:71" s="2" customFormat="1">
      <c r="A28" s="31"/>
      <c r="B28" s="32"/>
      <c r="C28" s="33"/>
      <c r="D28" s="33"/>
      <c r="E28" s="33"/>
      <c r="F28" s="33"/>
      <c r="G28" s="33"/>
      <c r="H28" s="33"/>
      <c r="I28" s="33"/>
      <c r="J28" s="33"/>
      <c r="K28" s="33"/>
      <c r="L28" s="228" t="s">
        <v>39</v>
      </c>
      <c r="M28" s="228"/>
      <c r="N28" s="228"/>
      <c r="O28" s="228"/>
      <c r="P28" s="228"/>
      <c r="Q28" s="33"/>
      <c r="R28" s="33"/>
      <c r="S28" s="33"/>
      <c r="T28" s="33"/>
      <c r="U28" s="33"/>
      <c r="V28" s="33"/>
      <c r="W28" s="228" t="s">
        <v>40</v>
      </c>
      <c r="X28" s="228"/>
      <c r="Y28" s="228"/>
      <c r="Z28" s="228"/>
      <c r="AA28" s="228"/>
      <c r="AB28" s="228"/>
      <c r="AC28" s="228"/>
      <c r="AD28" s="228"/>
      <c r="AE28" s="228"/>
      <c r="AF28" s="33"/>
      <c r="AG28" s="33"/>
      <c r="AH28" s="33"/>
      <c r="AI28" s="33"/>
      <c r="AJ28" s="33"/>
      <c r="AK28" s="228" t="s">
        <v>41</v>
      </c>
      <c r="AL28" s="228"/>
      <c r="AM28" s="228"/>
      <c r="AN28" s="228"/>
      <c r="AO28" s="228"/>
      <c r="AP28" s="33"/>
      <c r="AQ28" s="33"/>
      <c r="AR28" s="36"/>
      <c r="BE28" s="218"/>
    </row>
    <row r="29" spans="1:71" s="3" customFormat="1" ht="14.45" customHeight="1">
      <c r="B29" s="37"/>
      <c r="C29" s="38"/>
      <c r="D29" s="26" t="s">
        <v>42</v>
      </c>
      <c r="E29" s="38"/>
      <c r="F29" s="26" t="s">
        <v>43</v>
      </c>
      <c r="G29" s="38"/>
      <c r="H29" s="38"/>
      <c r="I29" s="38"/>
      <c r="J29" s="38"/>
      <c r="K29" s="38"/>
      <c r="L29" s="231">
        <v>0.21</v>
      </c>
      <c r="M29" s="230"/>
      <c r="N29" s="230"/>
      <c r="O29" s="230"/>
      <c r="P29" s="230"/>
      <c r="Q29" s="38"/>
      <c r="R29" s="38"/>
      <c r="S29" s="38"/>
      <c r="T29" s="38"/>
      <c r="U29" s="38"/>
      <c r="V29" s="38"/>
      <c r="W29" s="229">
        <f>ROUND(AZ94, 2)</f>
        <v>0</v>
      </c>
      <c r="X29" s="230"/>
      <c r="Y29" s="230"/>
      <c r="Z29" s="230"/>
      <c r="AA29" s="230"/>
      <c r="AB29" s="230"/>
      <c r="AC29" s="230"/>
      <c r="AD29" s="230"/>
      <c r="AE29" s="230"/>
      <c r="AF29" s="38"/>
      <c r="AG29" s="38"/>
      <c r="AH29" s="38"/>
      <c r="AI29" s="38"/>
      <c r="AJ29" s="38"/>
      <c r="AK29" s="229">
        <f>ROUND(AV94, 2)</f>
        <v>0</v>
      </c>
      <c r="AL29" s="230"/>
      <c r="AM29" s="230"/>
      <c r="AN29" s="230"/>
      <c r="AO29" s="230"/>
      <c r="AP29" s="38"/>
      <c r="AQ29" s="38"/>
      <c r="AR29" s="39"/>
      <c r="BE29" s="219"/>
    </row>
    <row r="30" spans="1:71" s="3" customFormat="1" ht="14.45" customHeight="1">
      <c r="B30" s="37"/>
      <c r="C30" s="38"/>
      <c r="D30" s="38"/>
      <c r="E30" s="38"/>
      <c r="F30" s="26" t="s">
        <v>44</v>
      </c>
      <c r="G30" s="38"/>
      <c r="H30" s="38"/>
      <c r="I30" s="38"/>
      <c r="J30" s="38"/>
      <c r="K30" s="38"/>
      <c r="L30" s="231">
        <v>0.15</v>
      </c>
      <c r="M30" s="230"/>
      <c r="N30" s="230"/>
      <c r="O30" s="230"/>
      <c r="P30" s="230"/>
      <c r="Q30" s="38"/>
      <c r="R30" s="38"/>
      <c r="S30" s="38"/>
      <c r="T30" s="38"/>
      <c r="U30" s="38"/>
      <c r="V30" s="38"/>
      <c r="W30" s="229">
        <f>ROUND(BA94, 2)</f>
        <v>0</v>
      </c>
      <c r="X30" s="230"/>
      <c r="Y30" s="230"/>
      <c r="Z30" s="230"/>
      <c r="AA30" s="230"/>
      <c r="AB30" s="230"/>
      <c r="AC30" s="230"/>
      <c r="AD30" s="230"/>
      <c r="AE30" s="230"/>
      <c r="AF30" s="38"/>
      <c r="AG30" s="38"/>
      <c r="AH30" s="38"/>
      <c r="AI30" s="38"/>
      <c r="AJ30" s="38"/>
      <c r="AK30" s="229">
        <f>ROUND(AW94, 2)</f>
        <v>0</v>
      </c>
      <c r="AL30" s="230"/>
      <c r="AM30" s="230"/>
      <c r="AN30" s="230"/>
      <c r="AO30" s="230"/>
      <c r="AP30" s="38"/>
      <c r="AQ30" s="38"/>
      <c r="AR30" s="39"/>
      <c r="BE30" s="219"/>
    </row>
    <row r="31" spans="1:71" s="3" customFormat="1" ht="14.45" hidden="1" customHeight="1">
      <c r="B31" s="37"/>
      <c r="C31" s="38"/>
      <c r="D31" s="38"/>
      <c r="E31" s="38"/>
      <c r="F31" s="26" t="s">
        <v>45</v>
      </c>
      <c r="G31" s="38"/>
      <c r="H31" s="38"/>
      <c r="I31" s="38"/>
      <c r="J31" s="38"/>
      <c r="K31" s="38"/>
      <c r="L31" s="231">
        <v>0.21</v>
      </c>
      <c r="M31" s="230"/>
      <c r="N31" s="230"/>
      <c r="O31" s="230"/>
      <c r="P31" s="230"/>
      <c r="Q31" s="38"/>
      <c r="R31" s="38"/>
      <c r="S31" s="38"/>
      <c r="T31" s="38"/>
      <c r="U31" s="38"/>
      <c r="V31" s="38"/>
      <c r="W31" s="229">
        <f>ROUND(BB94, 2)</f>
        <v>0</v>
      </c>
      <c r="X31" s="230"/>
      <c r="Y31" s="230"/>
      <c r="Z31" s="230"/>
      <c r="AA31" s="230"/>
      <c r="AB31" s="230"/>
      <c r="AC31" s="230"/>
      <c r="AD31" s="230"/>
      <c r="AE31" s="230"/>
      <c r="AF31" s="38"/>
      <c r="AG31" s="38"/>
      <c r="AH31" s="38"/>
      <c r="AI31" s="38"/>
      <c r="AJ31" s="38"/>
      <c r="AK31" s="229">
        <v>0</v>
      </c>
      <c r="AL31" s="230"/>
      <c r="AM31" s="230"/>
      <c r="AN31" s="230"/>
      <c r="AO31" s="230"/>
      <c r="AP31" s="38"/>
      <c r="AQ31" s="38"/>
      <c r="AR31" s="39"/>
      <c r="BE31" s="219"/>
    </row>
    <row r="32" spans="1:71" s="3" customFormat="1" ht="14.45" hidden="1" customHeight="1">
      <c r="B32" s="37"/>
      <c r="C32" s="38"/>
      <c r="D32" s="38"/>
      <c r="E32" s="38"/>
      <c r="F32" s="26" t="s">
        <v>46</v>
      </c>
      <c r="G32" s="38"/>
      <c r="H32" s="38"/>
      <c r="I32" s="38"/>
      <c r="J32" s="38"/>
      <c r="K32" s="38"/>
      <c r="L32" s="231">
        <v>0.15</v>
      </c>
      <c r="M32" s="230"/>
      <c r="N32" s="230"/>
      <c r="O32" s="230"/>
      <c r="P32" s="230"/>
      <c r="Q32" s="38"/>
      <c r="R32" s="38"/>
      <c r="S32" s="38"/>
      <c r="T32" s="38"/>
      <c r="U32" s="38"/>
      <c r="V32" s="38"/>
      <c r="W32" s="229">
        <f>ROUND(BC94, 2)</f>
        <v>0</v>
      </c>
      <c r="X32" s="230"/>
      <c r="Y32" s="230"/>
      <c r="Z32" s="230"/>
      <c r="AA32" s="230"/>
      <c r="AB32" s="230"/>
      <c r="AC32" s="230"/>
      <c r="AD32" s="230"/>
      <c r="AE32" s="230"/>
      <c r="AF32" s="38"/>
      <c r="AG32" s="38"/>
      <c r="AH32" s="38"/>
      <c r="AI32" s="38"/>
      <c r="AJ32" s="38"/>
      <c r="AK32" s="229">
        <v>0</v>
      </c>
      <c r="AL32" s="230"/>
      <c r="AM32" s="230"/>
      <c r="AN32" s="230"/>
      <c r="AO32" s="230"/>
      <c r="AP32" s="38"/>
      <c r="AQ32" s="38"/>
      <c r="AR32" s="39"/>
      <c r="BE32" s="219"/>
    </row>
    <row r="33" spans="1:57" s="3" customFormat="1" ht="14.45" hidden="1" customHeight="1">
      <c r="B33" s="37"/>
      <c r="C33" s="38"/>
      <c r="D33" s="38"/>
      <c r="E33" s="38"/>
      <c r="F33" s="26" t="s">
        <v>47</v>
      </c>
      <c r="G33" s="38"/>
      <c r="H33" s="38"/>
      <c r="I33" s="38"/>
      <c r="J33" s="38"/>
      <c r="K33" s="38"/>
      <c r="L33" s="231">
        <v>0</v>
      </c>
      <c r="M33" s="230"/>
      <c r="N33" s="230"/>
      <c r="O33" s="230"/>
      <c r="P33" s="230"/>
      <c r="Q33" s="38"/>
      <c r="R33" s="38"/>
      <c r="S33" s="38"/>
      <c r="T33" s="38"/>
      <c r="U33" s="38"/>
      <c r="V33" s="38"/>
      <c r="W33" s="229">
        <f>ROUND(BD94, 2)</f>
        <v>0</v>
      </c>
      <c r="X33" s="230"/>
      <c r="Y33" s="230"/>
      <c r="Z33" s="230"/>
      <c r="AA33" s="230"/>
      <c r="AB33" s="230"/>
      <c r="AC33" s="230"/>
      <c r="AD33" s="230"/>
      <c r="AE33" s="230"/>
      <c r="AF33" s="38"/>
      <c r="AG33" s="38"/>
      <c r="AH33" s="38"/>
      <c r="AI33" s="38"/>
      <c r="AJ33" s="38"/>
      <c r="AK33" s="229">
        <v>0</v>
      </c>
      <c r="AL33" s="230"/>
      <c r="AM33" s="230"/>
      <c r="AN33" s="230"/>
      <c r="AO33" s="230"/>
      <c r="AP33" s="38"/>
      <c r="AQ33" s="38"/>
      <c r="AR33" s="39"/>
      <c r="BE33" s="219"/>
    </row>
    <row r="34" spans="1:57" s="2" customFormat="1" ht="6.95" customHeight="1">
      <c r="A34" s="31"/>
      <c r="B34" s="32"/>
      <c r="C34" s="33"/>
      <c r="D34" s="33"/>
      <c r="E34" s="33"/>
      <c r="F34" s="33"/>
      <c r="G34" s="33"/>
      <c r="H34" s="33"/>
      <c r="I34" s="33"/>
      <c r="J34" s="33"/>
      <c r="K34" s="33"/>
      <c r="L34" s="33"/>
      <c r="M34" s="33"/>
      <c r="N34" s="33"/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/>
      <c r="AG34" s="33"/>
      <c r="AH34" s="33"/>
      <c r="AI34" s="33"/>
      <c r="AJ34" s="33"/>
      <c r="AK34" s="33"/>
      <c r="AL34" s="33"/>
      <c r="AM34" s="33"/>
      <c r="AN34" s="33"/>
      <c r="AO34" s="33"/>
      <c r="AP34" s="33"/>
      <c r="AQ34" s="33"/>
      <c r="AR34" s="36"/>
      <c r="BE34" s="218"/>
    </row>
    <row r="35" spans="1:57" s="2" customFormat="1" ht="25.9" customHeight="1">
      <c r="A35" s="31"/>
      <c r="B35" s="32"/>
      <c r="C35" s="40"/>
      <c r="D35" s="41" t="s">
        <v>48</v>
      </c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3" t="s">
        <v>49</v>
      </c>
      <c r="U35" s="42"/>
      <c r="V35" s="42"/>
      <c r="W35" s="42"/>
      <c r="X35" s="232" t="s">
        <v>50</v>
      </c>
      <c r="Y35" s="233"/>
      <c r="Z35" s="233"/>
      <c r="AA35" s="233"/>
      <c r="AB35" s="233"/>
      <c r="AC35" s="42"/>
      <c r="AD35" s="42"/>
      <c r="AE35" s="42"/>
      <c r="AF35" s="42"/>
      <c r="AG35" s="42"/>
      <c r="AH35" s="42"/>
      <c r="AI35" s="42"/>
      <c r="AJ35" s="42"/>
      <c r="AK35" s="234">
        <f>SUM(AK26:AK33)</f>
        <v>0</v>
      </c>
      <c r="AL35" s="233"/>
      <c r="AM35" s="233"/>
      <c r="AN35" s="233"/>
      <c r="AO35" s="235"/>
      <c r="AP35" s="40"/>
      <c r="AQ35" s="40"/>
      <c r="AR35" s="36"/>
      <c r="BE35" s="31"/>
    </row>
    <row r="36" spans="1:57" s="2" customFormat="1" ht="6.95" customHeight="1">
      <c r="A36" s="31"/>
      <c r="B36" s="32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33"/>
      <c r="AK36" s="33"/>
      <c r="AL36" s="33"/>
      <c r="AM36" s="33"/>
      <c r="AN36" s="33"/>
      <c r="AO36" s="33"/>
      <c r="AP36" s="33"/>
      <c r="AQ36" s="33"/>
      <c r="AR36" s="36"/>
      <c r="BE36" s="31"/>
    </row>
    <row r="37" spans="1:57" s="2" customFormat="1" ht="14.45" customHeight="1">
      <c r="A37" s="31"/>
      <c r="B37" s="32"/>
      <c r="C37" s="33"/>
      <c r="D37" s="33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/>
      <c r="AJ37" s="33"/>
      <c r="AK37" s="33"/>
      <c r="AL37" s="33"/>
      <c r="AM37" s="33"/>
      <c r="AN37" s="33"/>
      <c r="AO37" s="33"/>
      <c r="AP37" s="33"/>
      <c r="AQ37" s="33"/>
      <c r="AR37" s="36"/>
      <c r="BE37" s="31"/>
    </row>
    <row r="38" spans="1:57" s="1" customFormat="1" ht="14.45" customHeight="1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7"/>
    </row>
    <row r="39" spans="1:57" s="1" customFormat="1" ht="14.45" customHeight="1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7"/>
    </row>
    <row r="40" spans="1:57" s="1" customFormat="1" ht="14.45" customHeight="1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7"/>
    </row>
    <row r="41" spans="1:57" s="1" customFormat="1" ht="14.45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pans="1:57" s="1" customFormat="1" ht="14.45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pans="1:57" s="1" customFormat="1" ht="14.45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pans="1:57" s="1" customFormat="1" ht="14.45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pans="1:57" s="1" customFormat="1" ht="14.45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pans="1:57" s="1" customFormat="1" ht="14.45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pans="1:57" s="1" customFormat="1" ht="14.45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pans="1:57" s="1" customFormat="1" ht="14.45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pans="1:57" s="2" customFormat="1" ht="14.45" customHeight="1">
      <c r="B49" s="44"/>
      <c r="C49" s="45"/>
      <c r="D49" s="46" t="s">
        <v>51</v>
      </c>
      <c r="E49" s="47"/>
      <c r="F49" s="47"/>
      <c r="G49" s="47"/>
      <c r="H49" s="47"/>
      <c r="I49" s="47"/>
      <c r="J49" s="47"/>
      <c r="K49" s="47"/>
      <c r="L49" s="47"/>
      <c r="M49" s="47"/>
      <c r="N49" s="47"/>
      <c r="O49" s="47"/>
      <c r="P49" s="47"/>
      <c r="Q49" s="47"/>
      <c r="R49" s="47"/>
      <c r="S49" s="47"/>
      <c r="T49" s="47"/>
      <c r="U49" s="47"/>
      <c r="V49" s="47"/>
      <c r="W49" s="47"/>
      <c r="X49" s="47"/>
      <c r="Y49" s="47"/>
      <c r="Z49" s="47"/>
      <c r="AA49" s="47"/>
      <c r="AB49" s="47"/>
      <c r="AC49" s="47"/>
      <c r="AD49" s="47"/>
      <c r="AE49" s="47"/>
      <c r="AF49" s="47"/>
      <c r="AG49" s="47"/>
      <c r="AH49" s="46" t="s">
        <v>52</v>
      </c>
      <c r="AI49" s="47"/>
      <c r="AJ49" s="47"/>
      <c r="AK49" s="47"/>
      <c r="AL49" s="47"/>
      <c r="AM49" s="47"/>
      <c r="AN49" s="47"/>
      <c r="AO49" s="47"/>
      <c r="AP49" s="45"/>
      <c r="AQ49" s="45"/>
      <c r="AR49" s="48"/>
    </row>
    <row r="50" spans="1:57" ht="11.25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 spans="1:57" ht="11.25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 spans="1:57" ht="11.25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 spans="1:57" ht="11.25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 spans="1:57" ht="11.25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 spans="1:57" ht="11.25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 spans="1:57" ht="11.25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 spans="1:57" ht="11.25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 spans="1:57" ht="11.25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 spans="1:57" ht="11.25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pans="1:57" s="2" customFormat="1">
      <c r="A60" s="31"/>
      <c r="B60" s="32"/>
      <c r="C60" s="33"/>
      <c r="D60" s="49" t="s">
        <v>53</v>
      </c>
      <c r="E60" s="35"/>
      <c r="F60" s="35"/>
      <c r="G60" s="35"/>
      <c r="H60" s="35"/>
      <c r="I60" s="35"/>
      <c r="J60" s="35"/>
      <c r="K60" s="35"/>
      <c r="L60" s="35"/>
      <c r="M60" s="35"/>
      <c r="N60" s="35"/>
      <c r="O60" s="35"/>
      <c r="P60" s="35"/>
      <c r="Q60" s="35"/>
      <c r="R60" s="35"/>
      <c r="S60" s="35"/>
      <c r="T60" s="35"/>
      <c r="U60" s="35"/>
      <c r="V60" s="49" t="s">
        <v>54</v>
      </c>
      <c r="W60" s="35"/>
      <c r="X60" s="35"/>
      <c r="Y60" s="35"/>
      <c r="Z60" s="35"/>
      <c r="AA60" s="35"/>
      <c r="AB60" s="35"/>
      <c r="AC60" s="35"/>
      <c r="AD60" s="35"/>
      <c r="AE60" s="35"/>
      <c r="AF60" s="35"/>
      <c r="AG60" s="35"/>
      <c r="AH60" s="49" t="s">
        <v>53</v>
      </c>
      <c r="AI60" s="35"/>
      <c r="AJ60" s="35"/>
      <c r="AK60" s="35"/>
      <c r="AL60" s="35"/>
      <c r="AM60" s="49" t="s">
        <v>54</v>
      </c>
      <c r="AN60" s="35"/>
      <c r="AO60" s="35"/>
      <c r="AP60" s="33"/>
      <c r="AQ60" s="33"/>
      <c r="AR60" s="36"/>
      <c r="BE60" s="31"/>
    </row>
    <row r="61" spans="1:57" ht="11.25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 spans="1:57" ht="11.25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 spans="1:57" ht="11.25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pans="1:57" s="2" customFormat="1">
      <c r="A64" s="31"/>
      <c r="B64" s="32"/>
      <c r="C64" s="33"/>
      <c r="D64" s="46" t="s">
        <v>55</v>
      </c>
      <c r="E64" s="50"/>
      <c r="F64" s="50"/>
      <c r="G64" s="50"/>
      <c r="H64" s="50"/>
      <c r="I64" s="50"/>
      <c r="J64" s="50"/>
      <c r="K64" s="50"/>
      <c r="L64" s="50"/>
      <c r="M64" s="50"/>
      <c r="N64" s="50"/>
      <c r="O64" s="50"/>
      <c r="P64" s="50"/>
      <c r="Q64" s="50"/>
      <c r="R64" s="50"/>
      <c r="S64" s="50"/>
      <c r="T64" s="50"/>
      <c r="U64" s="50"/>
      <c r="V64" s="50"/>
      <c r="W64" s="50"/>
      <c r="X64" s="50"/>
      <c r="Y64" s="50"/>
      <c r="Z64" s="50"/>
      <c r="AA64" s="50"/>
      <c r="AB64" s="50"/>
      <c r="AC64" s="50"/>
      <c r="AD64" s="50"/>
      <c r="AE64" s="50"/>
      <c r="AF64" s="50"/>
      <c r="AG64" s="50"/>
      <c r="AH64" s="46" t="s">
        <v>56</v>
      </c>
      <c r="AI64" s="50"/>
      <c r="AJ64" s="50"/>
      <c r="AK64" s="50"/>
      <c r="AL64" s="50"/>
      <c r="AM64" s="50"/>
      <c r="AN64" s="50"/>
      <c r="AO64" s="50"/>
      <c r="AP64" s="33"/>
      <c r="AQ64" s="33"/>
      <c r="AR64" s="36"/>
      <c r="BE64" s="31"/>
    </row>
    <row r="65" spans="1:57" ht="11.25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 spans="1:57" ht="11.25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 spans="1:57" ht="11.25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 spans="1:57" ht="11.25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 spans="1:57" ht="11.25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 spans="1:57" ht="11.25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 spans="1:57" ht="11.25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 spans="1:57" ht="11.25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 spans="1:57" ht="11.25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 spans="1:57" ht="11.25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pans="1:57" s="2" customFormat="1">
      <c r="A75" s="31"/>
      <c r="B75" s="32"/>
      <c r="C75" s="33"/>
      <c r="D75" s="49" t="s">
        <v>53</v>
      </c>
      <c r="E75" s="35"/>
      <c r="F75" s="35"/>
      <c r="G75" s="35"/>
      <c r="H75" s="35"/>
      <c r="I75" s="35"/>
      <c r="J75" s="35"/>
      <c r="K75" s="35"/>
      <c r="L75" s="35"/>
      <c r="M75" s="35"/>
      <c r="N75" s="35"/>
      <c r="O75" s="35"/>
      <c r="P75" s="35"/>
      <c r="Q75" s="35"/>
      <c r="R75" s="35"/>
      <c r="S75" s="35"/>
      <c r="T75" s="35"/>
      <c r="U75" s="35"/>
      <c r="V75" s="49" t="s">
        <v>54</v>
      </c>
      <c r="W75" s="35"/>
      <c r="X75" s="35"/>
      <c r="Y75" s="35"/>
      <c r="Z75" s="35"/>
      <c r="AA75" s="35"/>
      <c r="AB75" s="35"/>
      <c r="AC75" s="35"/>
      <c r="AD75" s="35"/>
      <c r="AE75" s="35"/>
      <c r="AF75" s="35"/>
      <c r="AG75" s="35"/>
      <c r="AH75" s="49" t="s">
        <v>53</v>
      </c>
      <c r="AI75" s="35"/>
      <c r="AJ75" s="35"/>
      <c r="AK75" s="35"/>
      <c r="AL75" s="35"/>
      <c r="AM75" s="49" t="s">
        <v>54</v>
      </c>
      <c r="AN75" s="35"/>
      <c r="AO75" s="35"/>
      <c r="AP75" s="33"/>
      <c r="AQ75" s="33"/>
      <c r="AR75" s="36"/>
      <c r="BE75" s="31"/>
    </row>
    <row r="76" spans="1:57" s="2" customFormat="1" ht="11.25">
      <c r="A76" s="31"/>
      <c r="B76" s="32"/>
      <c r="C76" s="33"/>
      <c r="D76" s="33"/>
      <c r="E76" s="33"/>
      <c r="F76" s="33"/>
      <c r="G76" s="33"/>
      <c r="H76" s="33"/>
      <c r="I76" s="33"/>
      <c r="J76" s="33"/>
      <c r="K76" s="33"/>
      <c r="L76" s="33"/>
      <c r="M76" s="33"/>
      <c r="N76" s="33"/>
      <c r="O76" s="33"/>
      <c r="P76" s="33"/>
      <c r="Q76" s="33"/>
      <c r="R76" s="3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  <c r="AF76" s="33"/>
      <c r="AG76" s="33"/>
      <c r="AH76" s="33"/>
      <c r="AI76" s="33"/>
      <c r="AJ76" s="33"/>
      <c r="AK76" s="33"/>
      <c r="AL76" s="33"/>
      <c r="AM76" s="33"/>
      <c r="AN76" s="33"/>
      <c r="AO76" s="33"/>
      <c r="AP76" s="33"/>
      <c r="AQ76" s="33"/>
      <c r="AR76" s="36"/>
      <c r="BE76" s="31"/>
    </row>
    <row r="77" spans="1:57" s="2" customFormat="1" ht="6.95" customHeight="1">
      <c r="A77" s="31"/>
      <c r="B77" s="51"/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52"/>
      <c r="N77" s="52"/>
      <c r="O77" s="52"/>
      <c r="P77" s="52"/>
      <c r="Q77" s="52"/>
      <c r="R77" s="52"/>
      <c r="S77" s="52"/>
      <c r="T77" s="52"/>
      <c r="U77" s="52"/>
      <c r="V77" s="52"/>
      <c r="W77" s="52"/>
      <c r="X77" s="52"/>
      <c r="Y77" s="52"/>
      <c r="Z77" s="52"/>
      <c r="AA77" s="52"/>
      <c r="AB77" s="52"/>
      <c r="AC77" s="52"/>
      <c r="AD77" s="52"/>
      <c r="AE77" s="52"/>
      <c r="AF77" s="52"/>
      <c r="AG77" s="52"/>
      <c r="AH77" s="52"/>
      <c r="AI77" s="52"/>
      <c r="AJ77" s="52"/>
      <c r="AK77" s="52"/>
      <c r="AL77" s="52"/>
      <c r="AM77" s="52"/>
      <c r="AN77" s="52"/>
      <c r="AO77" s="52"/>
      <c r="AP77" s="52"/>
      <c r="AQ77" s="52"/>
      <c r="AR77" s="36"/>
      <c r="BE77" s="31"/>
    </row>
    <row r="81" spans="1:90" s="2" customFormat="1" ht="6.95" customHeight="1">
      <c r="A81" s="31"/>
      <c r="B81" s="53"/>
      <c r="C81" s="54"/>
      <c r="D81" s="54"/>
      <c r="E81" s="54"/>
      <c r="F81" s="54"/>
      <c r="G81" s="54"/>
      <c r="H81" s="54"/>
      <c r="I81" s="54"/>
      <c r="J81" s="54"/>
      <c r="K81" s="54"/>
      <c r="L81" s="54"/>
      <c r="M81" s="54"/>
      <c r="N81" s="54"/>
      <c r="O81" s="54"/>
      <c r="P81" s="54"/>
      <c r="Q81" s="54"/>
      <c r="R81" s="54"/>
      <c r="S81" s="54"/>
      <c r="T81" s="54"/>
      <c r="U81" s="54"/>
      <c r="V81" s="54"/>
      <c r="W81" s="54"/>
      <c r="X81" s="54"/>
      <c r="Y81" s="54"/>
      <c r="Z81" s="54"/>
      <c r="AA81" s="54"/>
      <c r="AB81" s="54"/>
      <c r="AC81" s="54"/>
      <c r="AD81" s="54"/>
      <c r="AE81" s="54"/>
      <c r="AF81" s="54"/>
      <c r="AG81" s="54"/>
      <c r="AH81" s="54"/>
      <c r="AI81" s="54"/>
      <c r="AJ81" s="54"/>
      <c r="AK81" s="54"/>
      <c r="AL81" s="54"/>
      <c r="AM81" s="54"/>
      <c r="AN81" s="54"/>
      <c r="AO81" s="54"/>
      <c r="AP81" s="54"/>
      <c r="AQ81" s="54"/>
      <c r="AR81" s="36"/>
      <c r="BE81" s="31"/>
    </row>
    <row r="82" spans="1:90" s="2" customFormat="1" ht="24.95" customHeight="1">
      <c r="A82" s="31"/>
      <c r="B82" s="32"/>
      <c r="C82" s="20" t="s">
        <v>57</v>
      </c>
      <c r="D82" s="33"/>
      <c r="E82" s="33"/>
      <c r="F82" s="33"/>
      <c r="G82" s="33"/>
      <c r="H82" s="33"/>
      <c r="I82" s="33"/>
      <c r="J82" s="33"/>
      <c r="K82" s="33"/>
      <c r="L82" s="33"/>
      <c r="M82" s="33"/>
      <c r="N82" s="33"/>
      <c r="O82" s="33"/>
      <c r="P82" s="33"/>
      <c r="Q82" s="33"/>
      <c r="R82" s="3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F82" s="33"/>
      <c r="AG82" s="33"/>
      <c r="AH82" s="33"/>
      <c r="AI82" s="33"/>
      <c r="AJ82" s="33"/>
      <c r="AK82" s="33"/>
      <c r="AL82" s="33"/>
      <c r="AM82" s="33"/>
      <c r="AN82" s="33"/>
      <c r="AO82" s="33"/>
      <c r="AP82" s="33"/>
      <c r="AQ82" s="33"/>
      <c r="AR82" s="36"/>
      <c r="BE82" s="31"/>
    </row>
    <row r="83" spans="1:90" s="2" customFormat="1" ht="6.95" customHeight="1">
      <c r="A83" s="31"/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33"/>
      <c r="M83" s="33"/>
      <c r="N83" s="33"/>
      <c r="O83" s="33"/>
      <c r="P83" s="33"/>
      <c r="Q83" s="33"/>
      <c r="R83" s="3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F83" s="33"/>
      <c r="AG83" s="33"/>
      <c r="AH83" s="33"/>
      <c r="AI83" s="33"/>
      <c r="AJ83" s="33"/>
      <c r="AK83" s="33"/>
      <c r="AL83" s="33"/>
      <c r="AM83" s="33"/>
      <c r="AN83" s="33"/>
      <c r="AO83" s="33"/>
      <c r="AP83" s="33"/>
      <c r="AQ83" s="33"/>
      <c r="AR83" s="36"/>
      <c r="BE83" s="31"/>
    </row>
    <row r="84" spans="1:90" s="4" customFormat="1" ht="12" customHeight="1">
      <c r="B84" s="55"/>
      <c r="C84" s="26" t="s">
        <v>13</v>
      </c>
      <c r="D84" s="56"/>
      <c r="E84" s="56"/>
      <c r="F84" s="56"/>
      <c r="G84" s="56"/>
      <c r="H84" s="56"/>
      <c r="I84" s="56"/>
      <c r="J84" s="56"/>
      <c r="K84" s="56"/>
      <c r="L84" s="56" t="str">
        <f>K5</f>
        <v>CDP_Praha</v>
      </c>
      <c r="M84" s="56"/>
      <c r="N84" s="56"/>
      <c r="O84" s="56"/>
      <c r="P84" s="56"/>
      <c r="Q84" s="56"/>
      <c r="R84" s="56"/>
      <c r="S84" s="56"/>
      <c r="T84" s="56"/>
      <c r="U84" s="56"/>
      <c r="V84" s="56"/>
      <c r="W84" s="56"/>
      <c r="X84" s="56"/>
      <c r="Y84" s="56"/>
      <c r="Z84" s="56"/>
      <c r="AA84" s="56"/>
      <c r="AB84" s="56"/>
      <c r="AC84" s="56"/>
      <c r="AD84" s="56"/>
      <c r="AE84" s="56"/>
      <c r="AF84" s="56"/>
      <c r="AG84" s="56"/>
      <c r="AH84" s="56"/>
      <c r="AI84" s="56"/>
      <c r="AJ84" s="56"/>
      <c r="AK84" s="56"/>
      <c r="AL84" s="56"/>
      <c r="AM84" s="56"/>
      <c r="AN84" s="56"/>
      <c r="AO84" s="56"/>
      <c r="AP84" s="56"/>
      <c r="AQ84" s="56"/>
      <c r="AR84" s="57"/>
    </row>
    <row r="85" spans="1:90" s="5" customFormat="1" ht="36.950000000000003" customHeight="1">
      <c r="B85" s="58"/>
      <c r="C85" s="59" t="s">
        <v>16</v>
      </c>
      <c r="D85" s="60"/>
      <c r="E85" s="60"/>
      <c r="F85" s="60"/>
      <c r="G85" s="60"/>
      <c r="H85" s="60"/>
      <c r="I85" s="60"/>
      <c r="J85" s="60"/>
      <c r="K85" s="60"/>
      <c r="L85" s="236" t="str">
        <f>K6</f>
        <v>Pravidelný servis, revize a údržba vzduchotechniky a zdravotně technických instalací objektu CDP Praha 2021-2</v>
      </c>
      <c r="M85" s="237"/>
      <c r="N85" s="237"/>
      <c r="O85" s="237"/>
      <c r="P85" s="237"/>
      <c r="Q85" s="237"/>
      <c r="R85" s="237"/>
      <c r="S85" s="237"/>
      <c r="T85" s="237"/>
      <c r="U85" s="237"/>
      <c r="V85" s="237"/>
      <c r="W85" s="237"/>
      <c r="X85" s="237"/>
      <c r="Y85" s="237"/>
      <c r="Z85" s="237"/>
      <c r="AA85" s="237"/>
      <c r="AB85" s="237"/>
      <c r="AC85" s="237"/>
      <c r="AD85" s="237"/>
      <c r="AE85" s="237"/>
      <c r="AF85" s="237"/>
      <c r="AG85" s="237"/>
      <c r="AH85" s="237"/>
      <c r="AI85" s="237"/>
      <c r="AJ85" s="237"/>
      <c r="AK85" s="237"/>
      <c r="AL85" s="237"/>
      <c r="AM85" s="237"/>
      <c r="AN85" s="237"/>
      <c r="AO85" s="237"/>
      <c r="AP85" s="60"/>
      <c r="AQ85" s="60"/>
      <c r="AR85" s="61"/>
    </row>
    <row r="86" spans="1:90" s="2" customFormat="1" ht="6.95" customHeight="1">
      <c r="A86" s="31"/>
      <c r="B86" s="32"/>
      <c r="C86" s="33"/>
      <c r="D86" s="33"/>
      <c r="E86" s="33"/>
      <c r="F86" s="33"/>
      <c r="G86" s="33"/>
      <c r="H86" s="33"/>
      <c r="I86" s="33"/>
      <c r="J86" s="33"/>
      <c r="K86" s="33"/>
      <c r="L86" s="33"/>
      <c r="M86" s="33"/>
      <c r="N86" s="33"/>
      <c r="O86" s="33"/>
      <c r="P86" s="33"/>
      <c r="Q86" s="33"/>
      <c r="R86" s="3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F86" s="33"/>
      <c r="AG86" s="33"/>
      <c r="AH86" s="33"/>
      <c r="AI86" s="33"/>
      <c r="AJ86" s="33"/>
      <c r="AK86" s="33"/>
      <c r="AL86" s="33"/>
      <c r="AM86" s="33"/>
      <c r="AN86" s="33"/>
      <c r="AO86" s="33"/>
      <c r="AP86" s="33"/>
      <c r="AQ86" s="33"/>
      <c r="AR86" s="36"/>
      <c r="BE86" s="31"/>
    </row>
    <row r="87" spans="1:90" s="2" customFormat="1" ht="12" customHeight="1">
      <c r="A87" s="31"/>
      <c r="B87" s="32"/>
      <c r="C87" s="26" t="s">
        <v>20</v>
      </c>
      <c r="D87" s="33"/>
      <c r="E87" s="33"/>
      <c r="F87" s="33"/>
      <c r="G87" s="33"/>
      <c r="H87" s="33"/>
      <c r="I87" s="33"/>
      <c r="J87" s="33"/>
      <c r="K87" s="33"/>
      <c r="L87" s="62" t="str">
        <f>IF(K8="","",K8)</f>
        <v>CDP Praha</v>
      </c>
      <c r="M87" s="33"/>
      <c r="N87" s="33"/>
      <c r="O87" s="33"/>
      <c r="P87" s="33"/>
      <c r="Q87" s="33"/>
      <c r="R87" s="3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  <c r="AF87" s="33"/>
      <c r="AG87" s="33"/>
      <c r="AH87" s="33"/>
      <c r="AI87" s="26" t="s">
        <v>22</v>
      </c>
      <c r="AJ87" s="33"/>
      <c r="AK87" s="33"/>
      <c r="AL87" s="33"/>
      <c r="AM87" s="238" t="str">
        <f>IF(AN8= "","",AN8)</f>
        <v>26. 7. 2021</v>
      </c>
      <c r="AN87" s="238"/>
      <c r="AO87" s="33"/>
      <c r="AP87" s="33"/>
      <c r="AQ87" s="33"/>
      <c r="AR87" s="36"/>
      <c r="BE87" s="31"/>
    </row>
    <row r="88" spans="1:90" s="2" customFormat="1" ht="6.95" customHeight="1">
      <c r="A88" s="31"/>
      <c r="B88" s="32"/>
      <c r="C88" s="33"/>
      <c r="D88" s="33"/>
      <c r="E88" s="33"/>
      <c r="F88" s="33"/>
      <c r="G88" s="33"/>
      <c r="H88" s="33"/>
      <c r="I88" s="33"/>
      <c r="J88" s="33"/>
      <c r="K88" s="33"/>
      <c r="L88" s="33"/>
      <c r="M88" s="33"/>
      <c r="N88" s="33"/>
      <c r="O88" s="33"/>
      <c r="P88" s="33"/>
      <c r="Q88" s="33"/>
      <c r="R88" s="3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  <c r="AF88" s="33"/>
      <c r="AG88" s="33"/>
      <c r="AH88" s="33"/>
      <c r="AI88" s="33"/>
      <c r="AJ88" s="33"/>
      <c r="AK88" s="33"/>
      <c r="AL88" s="33"/>
      <c r="AM88" s="33"/>
      <c r="AN88" s="33"/>
      <c r="AO88" s="33"/>
      <c r="AP88" s="33"/>
      <c r="AQ88" s="33"/>
      <c r="AR88" s="36"/>
      <c r="BE88" s="31"/>
    </row>
    <row r="89" spans="1:90" s="2" customFormat="1" ht="15.2" customHeight="1">
      <c r="A89" s="31"/>
      <c r="B89" s="32"/>
      <c r="C89" s="26" t="s">
        <v>24</v>
      </c>
      <c r="D89" s="33"/>
      <c r="E89" s="33"/>
      <c r="F89" s="33"/>
      <c r="G89" s="33"/>
      <c r="H89" s="33"/>
      <c r="I89" s="33"/>
      <c r="J89" s="33"/>
      <c r="K89" s="33"/>
      <c r="L89" s="56" t="str">
        <f>IF(E11= "","",E11)</f>
        <v>Správa železnic, státní organizace</v>
      </c>
      <c r="M89" s="33"/>
      <c r="N89" s="33"/>
      <c r="O89" s="33"/>
      <c r="P89" s="33"/>
      <c r="Q89" s="33"/>
      <c r="R89" s="3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F89" s="33"/>
      <c r="AG89" s="33"/>
      <c r="AH89" s="33"/>
      <c r="AI89" s="26" t="s">
        <v>32</v>
      </c>
      <c r="AJ89" s="33"/>
      <c r="AK89" s="33"/>
      <c r="AL89" s="33"/>
      <c r="AM89" s="239" t="str">
        <f>IF(E17="","",E17)</f>
        <v xml:space="preserve"> </v>
      </c>
      <c r="AN89" s="240"/>
      <c r="AO89" s="240"/>
      <c r="AP89" s="240"/>
      <c r="AQ89" s="33"/>
      <c r="AR89" s="36"/>
      <c r="AS89" s="241" t="s">
        <v>58</v>
      </c>
      <c r="AT89" s="242"/>
      <c r="AU89" s="64"/>
      <c r="AV89" s="64"/>
      <c r="AW89" s="64"/>
      <c r="AX89" s="64"/>
      <c r="AY89" s="64"/>
      <c r="AZ89" s="64"/>
      <c r="BA89" s="64"/>
      <c r="BB89" s="64"/>
      <c r="BC89" s="64"/>
      <c r="BD89" s="65"/>
      <c r="BE89" s="31"/>
    </row>
    <row r="90" spans="1:90" s="2" customFormat="1" ht="15.2" customHeight="1">
      <c r="A90" s="31"/>
      <c r="B90" s="32"/>
      <c r="C90" s="26" t="s">
        <v>30</v>
      </c>
      <c r="D90" s="33"/>
      <c r="E90" s="33"/>
      <c r="F90" s="33"/>
      <c r="G90" s="33"/>
      <c r="H90" s="33"/>
      <c r="I90" s="33"/>
      <c r="J90" s="33"/>
      <c r="K90" s="33"/>
      <c r="L90" s="56" t="str">
        <f>IF(E14= "Vyplň údaj","",E14)</f>
        <v/>
      </c>
      <c r="M90" s="33"/>
      <c r="N90" s="33"/>
      <c r="O90" s="33"/>
      <c r="P90" s="33"/>
      <c r="Q90" s="33"/>
      <c r="R90" s="3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F90" s="33"/>
      <c r="AG90" s="33"/>
      <c r="AH90" s="33"/>
      <c r="AI90" s="26" t="s">
        <v>35</v>
      </c>
      <c r="AJ90" s="33"/>
      <c r="AK90" s="33"/>
      <c r="AL90" s="33"/>
      <c r="AM90" s="239" t="str">
        <f>IF(E20="","",E20)</f>
        <v>L. Ulrich, DiS</v>
      </c>
      <c r="AN90" s="240"/>
      <c r="AO90" s="240"/>
      <c r="AP90" s="240"/>
      <c r="AQ90" s="33"/>
      <c r="AR90" s="36"/>
      <c r="AS90" s="243"/>
      <c r="AT90" s="244"/>
      <c r="AU90" s="66"/>
      <c r="AV90" s="66"/>
      <c r="AW90" s="66"/>
      <c r="AX90" s="66"/>
      <c r="AY90" s="66"/>
      <c r="AZ90" s="66"/>
      <c r="BA90" s="66"/>
      <c r="BB90" s="66"/>
      <c r="BC90" s="66"/>
      <c r="BD90" s="67"/>
      <c r="BE90" s="31"/>
    </row>
    <row r="91" spans="1:90" s="2" customFormat="1" ht="10.9" customHeight="1">
      <c r="A91" s="31"/>
      <c r="B91" s="32"/>
      <c r="C91" s="33"/>
      <c r="D91" s="33"/>
      <c r="E91" s="33"/>
      <c r="F91" s="33"/>
      <c r="G91" s="33"/>
      <c r="H91" s="33"/>
      <c r="I91" s="33"/>
      <c r="J91" s="33"/>
      <c r="K91" s="33"/>
      <c r="L91" s="33"/>
      <c r="M91" s="33"/>
      <c r="N91" s="33"/>
      <c r="O91" s="33"/>
      <c r="P91" s="33"/>
      <c r="Q91" s="33"/>
      <c r="R91" s="3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F91" s="33"/>
      <c r="AG91" s="33"/>
      <c r="AH91" s="33"/>
      <c r="AI91" s="33"/>
      <c r="AJ91" s="33"/>
      <c r="AK91" s="33"/>
      <c r="AL91" s="33"/>
      <c r="AM91" s="33"/>
      <c r="AN91" s="33"/>
      <c r="AO91" s="33"/>
      <c r="AP91" s="33"/>
      <c r="AQ91" s="33"/>
      <c r="AR91" s="36"/>
      <c r="AS91" s="245"/>
      <c r="AT91" s="246"/>
      <c r="AU91" s="68"/>
      <c r="AV91" s="68"/>
      <c r="AW91" s="68"/>
      <c r="AX91" s="68"/>
      <c r="AY91" s="68"/>
      <c r="AZ91" s="68"/>
      <c r="BA91" s="68"/>
      <c r="BB91" s="68"/>
      <c r="BC91" s="68"/>
      <c r="BD91" s="69"/>
      <c r="BE91" s="31"/>
    </row>
    <row r="92" spans="1:90" s="2" customFormat="1" ht="29.25" customHeight="1">
      <c r="A92" s="31"/>
      <c r="B92" s="32"/>
      <c r="C92" s="247" t="s">
        <v>59</v>
      </c>
      <c r="D92" s="248"/>
      <c r="E92" s="248"/>
      <c r="F92" s="248"/>
      <c r="G92" s="248"/>
      <c r="H92" s="70"/>
      <c r="I92" s="249" t="s">
        <v>60</v>
      </c>
      <c r="J92" s="248"/>
      <c r="K92" s="248"/>
      <c r="L92" s="248"/>
      <c r="M92" s="248"/>
      <c r="N92" s="248"/>
      <c r="O92" s="248"/>
      <c r="P92" s="248"/>
      <c r="Q92" s="248"/>
      <c r="R92" s="248"/>
      <c r="S92" s="248"/>
      <c r="T92" s="248"/>
      <c r="U92" s="248"/>
      <c r="V92" s="248"/>
      <c r="W92" s="248"/>
      <c r="X92" s="248"/>
      <c r="Y92" s="248"/>
      <c r="Z92" s="248"/>
      <c r="AA92" s="248"/>
      <c r="AB92" s="248"/>
      <c r="AC92" s="248"/>
      <c r="AD92" s="248"/>
      <c r="AE92" s="248"/>
      <c r="AF92" s="248"/>
      <c r="AG92" s="250" t="s">
        <v>61</v>
      </c>
      <c r="AH92" s="248"/>
      <c r="AI92" s="248"/>
      <c r="AJ92" s="248"/>
      <c r="AK92" s="248"/>
      <c r="AL92" s="248"/>
      <c r="AM92" s="248"/>
      <c r="AN92" s="249" t="s">
        <v>62</v>
      </c>
      <c r="AO92" s="248"/>
      <c r="AP92" s="251"/>
      <c r="AQ92" s="71" t="s">
        <v>63</v>
      </c>
      <c r="AR92" s="36"/>
      <c r="AS92" s="72" t="s">
        <v>64</v>
      </c>
      <c r="AT92" s="73" t="s">
        <v>65</v>
      </c>
      <c r="AU92" s="73" t="s">
        <v>66</v>
      </c>
      <c r="AV92" s="73" t="s">
        <v>67</v>
      </c>
      <c r="AW92" s="73" t="s">
        <v>68</v>
      </c>
      <c r="AX92" s="73" t="s">
        <v>69</v>
      </c>
      <c r="AY92" s="73" t="s">
        <v>70</v>
      </c>
      <c r="AZ92" s="73" t="s">
        <v>71</v>
      </c>
      <c r="BA92" s="73" t="s">
        <v>72</v>
      </c>
      <c r="BB92" s="73" t="s">
        <v>73</v>
      </c>
      <c r="BC92" s="73" t="s">
        <v>74</v>
      </c>
      <c r="BD92" s="74" t="s">
        <v>75</v>
      </c>
      <c r="BE92" s="31"/>
    </row>
    <row r="93" spans="1:90" s="2" customFormat="1" ht="10.9" customHeight="1">
      <c r="A93" s="31"/>
      <c r="B93" s="32"/>
      <c r="C93" s="33"/>
      <c r="D93" s="33"/>
      <c r="E93" s="33"/>
      <c r="F93" s="33"/>
      <c r="G93" s="33"/>
      <c r="H93" s="33"/>
      <c r="I93" s="33"/>
      <c r="J93" s="33"/>
      <c r="K93" s="33"/>
      <c r="L93" s="33"/>
      <c r="M93" s="33"/>
      <c r="N93" s="33"/>
      <c r="O93" s="33"/>
      <c r="P93" s="33"/>
      <c r="Q93" s="33"/>
      <c r="R93" s="3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F93" s="33"/>
      <c r="AG93" s="33"/>
      <c r="AH93" s="33"/>
      <c r="AI93" s="33"/>
      <c r="AJ93" s="33"/>
      <c r="AK93" s="33"/>
      <c r="AL93" s="33"/>
      <c r="AM93" s="33"/>
      <c r="AN93" s="33"/>
      <c r="AO93" s="33"/>
      <c r="AP93" s="33"/>
      <c r="AQ93" s="33"/>
      <c r="AR93" s="36"/>
      <c r="AS93" s="75"/>
      <c r="AT93" s="76"/>
      <c r="AU93" s="76"/>
      <c r="AV93" s="76"/>
      <c r="AW93" s="76"/>
      <c r="AX93" s="76"/>
      <c r="AY93" s="76"/>
      <c r="AZ93" s="76"/>
      <c r="BA93" s="76"/>
      <c r="BB93" s="76"/>
      <c r="BC93" s="76"/>
      <c r="BD93" s="77"/>
      <c r="BE93" s="31"/>
    </row>
    <row r="94" spans="1:90" s="6" customFormat="1" ht="32.450000000000003" customHeight="1">
      <c r="B94" s="78"/>
      <c r="C94" s="79" t="s">
        <v>76</v>
      </c>
      <c r="D94" s="80"/>
      <c r="E94" s="80"/>
      <c r="F94" s="80"/>
      <c r="G94" s="80"/>
      <c r="H94" s="80"/>
      <c r="I94" s="80"/>
      <c r="J94" s="80"/>
      <c r="K94" s="80"/>
      <c r="L94" s="80"/>
      <c r="M94" s="80"/>
      <c r="N94" s="80"/>
      <c r="O94" s="80"/>
      <c r="P94" s="80"/>
      <c r="Q94" s="80"/>
      <c r="R94" s="80"/>
      <c r="S94" s="80"/>
      <c r="T94" s="80"/>
      <c r="U94" s="80"/>
      <c r="V94" s="80"/>
      <c r="W94" s="80"/>
      <c r="X94" s="80"/>
      <c r="Y94" s="80"/>
      <c r="Z94" s="80"/>
      <c r="AA94" s="80"/>
      <c r="AB94" s="80"/>
      <c r="AC94" s="80"/>
      <c r="AD94" s="80"/>
      <c r="AE94" s="80"/>
      <c r="AF94" s="80"/>
      <c r="AG94" s="255">
        <f>ROUND(AG95,2)</f>
        <v>0</v>
      </c>
      <c r="AH94" s="255"/>
      <c r="AI94" s="255"/>
      <c r="AJ94" s="255"/>
      <c r="AK94" s="255"/>
      <c r="AL94" s="255"/>
      <c r="AM94" s="255"/>
      <c r="AN94" s="256">
        <f>SUM(AG94,AT94)</f>
        <v>0</v>
      </c>
      <c r="AO94" s="256"/>
      <c r="AP94" s="256"/>
      <c r="AQ94" s="82" t="s">
        <v>1</v>
      </c>
      <c r="AR94" s="83"/>
      <c r="AS94" s="84">
        <f>ROUND(AS95,2)</f>
        <v>0</v>
      </c>
      <c r="AT94" s="85">
        <f>ROUND(SUM(AV94:AW94),2)</f>
        <v>0</v>
      </c>
      <c r="AU94" s="86">
        <f>ROUND(AU95,5)</f>
        <v>0</v>
      </c>
      <c r="AV94" s="85">
        <f>ROUND(AZ94*L29,2)</f>
        <v>0</v>
      </c>
      <c r="AW94" s="85">
        <f>ROUND(BA94*L30,2)</f>
        <v>0</v>
      </c>
      <c r="AX94" s="85">
        <f>ROUND(BB94*L29,2)</f>
        <v>0</v>
      </c>
      <c r="AY94" s="85">
        <f>ROUND(BC94*L30,2)</f>
        <v>0</v>
      </c>
      <c r="AZ94" s="85">
        <f>ROUND(AZ95,2)</f>
        <v>0</v>
      </c>
      <c r="BA94" s="85">
        <f>ROUND(BA95,2)</f>
        <v>0</v>
      </c>
      <c r="BB94" s="85">
        <f>ROUND(BB95,2)</f>
        <v>0</v>
      </c>
      <c r="BC94" s="85">
        <f>ROUND(BC95,2)</f>
        <v>0</v>
      </c>
      <c r="BD94" s="87">
        <f>ROUND(BD95,2)</f>
        <v>0</v>
      </c>
      <c r="BS94" s="88" t="s">
        <v>77</v>
      </c>
      <c r="BT94" s="88" t="s">
        <v>78</v>
      </c>
      <c r="BV94" s="88" t="s">
        <v>79</v>
      </c>
      <c r="BW94" s="88" t="s">
        <v>5</v>
      </c>
      <c r="BX94" s="88" t="s">
        <v>80</v>
      </c>
      <c r="CL94" s="88" t="s">
        <v>1</v>
      </c>
    </row>
    <row r="95" spans="1:90" s="7" customFormat="1" ht="37.5" customHeight="1">
      <c r="A95" s="89" t="s">
        <v>81</v>
      </c>
      <c r="B95" s="90"/>
      <c r="C95" s="91"/>
      <c r="D95" s="254" t="s">
        <v>14</v>
      </c>
      <c r="E95" s="254"/>
      <c r="F95" s="254"/>
      <c r="G95" s="254"/>
      <c r="H95" s="254"/>
      <c r="I95" s="92"/>
      <c r="J95" s="254" t="s">
        <v>17</v>
      </c>
      <c r="K95" s="254"/>
      <c r="L95" s="254"/>
      <c r="M95" s="254"/>
      <c r="N95" s="254"/>
      <c r="O95" s="254"/>
      <c r="P95" s="254"/>
      <c r="Q95" s="254"/>
      <c r="R95" s="254"/>
      <c r="S95" s="254"/>
      <c r="T95" s="254"/>
      <c r="U95" s="254"/>
      <c r="V95" s="254"/>
      <c r="W95" s="254"/>
      <c r="X95" s="254"/>
      <c r="Y95" s="254"/>
      <c r="Z95" s="254"/>
      <c r="AA95" s="254"/>
      <c r="AB95" s="254"/>
      <c r="AC95" s="254"/>
      <c r="AD95" s="254"/>
      <c r="AE95" s="254"/>
      <c r="AF95" s="254"/>
      <c r="AG95" s="252">
        <f>'CDP_Praha - Pravidelný se...'!J28</f>
        <v>0</v>
      </c>
      <c r="AH95" s="253"/>
      <c r="AI95" s="253"/>
      <c r="AJ95" s="253"/>
      <c r="AK95" s="253"/>
      <c r="AL95" s="253"/>
      <c r="AM95" s="253"/>
      <c r="AN95" s="252">
        <f>SUM(AG95,AT95)</f>
        <v>0</v>
      </c>
      <c r="AO95" s="253"/>
      <c r="AP95" s="253"/>
      <c r="AQ95" s="93" t="s">
        <v>82</v>
      </c>
      <c r="AR95" s="94"/>
      <c r="AS95" s="95">
        <v>0</v>
      </c>
      <c r="AT95" s="96">
        <f>ROUND(SUM(AV95:AW95),2)</f>
        <v>0</v>
      </c>
      <c r="AU95" s="97">
        <f>'CDP_Praha - Pravidelný se...'!P120</f>
        <v>0</v>
      </c>
      <c r="AV95" s="96">
        <f>'CDP_Praha - Pravidelný se...'!J31</f>
        <v>0</v>
      </c>
      <c r="AW95" s="96">
        <f>'CDP_Praha - Pravidelný se...'!J32</f>
        <v>0</v>
      </c>
      <c r="AX95" s="96">
        <f>'CDP_Praha - Pravidelný se...'!J33</f>
        <v>0</v>
      </c>
      <c r="AY95" s="96">
        <f>'CDP_Praha - Pravidelný se...'!J34</f>
        <v>0</v>
      </c>
      <c r="AZ95" s="96">
        <f>'CDP_Praha - Pravidelný se...'!F31</f>
        <v>0</v>
      </c>
      <c r="BA95" s="96">
        <f>'CDP_Praha - Pravidelný se...'!F32</f>
        <v>0</v>
      </c>
      <c r="BB95" s="96">
        <f>'CDP_Praha - Pravidelný se...'!F33</f>
        <v>0</v>
      </c>
      <c r="BC95" s="96">
        <f>'CDP_Praha - Pravidelný se...'!F34</f>
        <v>0</v>
      </c>
      <c r="BD95" s="98">
        <f>'CDP_Praha - Pravidelný se...'!F35</f>
        <v>0</v>
      </c>
      <c r="BT95" s="99" t="s">
        <v>83</v>
      </c>
      <c r="BU95" s="99" t="s">
        <v>84</v>
      </c>
      <c r="BV95" s="99" t="s">
        <v>79</v>
      </c>
      <c r="BW95" s="99" t="s">
        <v>5</v>
      </c>
      <c r="BX95" s="99" t="s">
        <v>80</v>
      </c>
      <c r="CL95" s="99" t="s">
        <v>1</v>
      </c>
    </row>
    <row r="96" spans="1:90" s="2" customFormat="1" ht="30" customHeight="1">
      <c r="A96" s="31"/>
      <c r="B96" s="32"/>
      <c r="C96" s="33"/>
      <c r="D96" s="33"/>
      <c r="E96" s="33"/>
      <c r="F96" s="33"/>
      <c r="G96" s="33"/>
      <c r="H96" s="33"/>
      <c r="I96" s="33"/>
      <c r="J96" s="33"/>
      <c r="K96" s="33"/>
      <c r="L96" s="33"/>
      <c r="M96" s="33"/>
      <c r="N96" s="33"/>
      <c r="O96" s="33"/>
      <c r="P96" s="33"/>
      <c r="Q96" s="33"/>
      <c r="R96" s="3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F96" s="33"/>
      <c r="AG96" s="33"/>
      <c r="AH96" s="33"/>
      <c r="AI96" s="33"/>
      <c r="AJ96" s="33"/>
      <c r="AK96" s="33"/>
      <c r="AL96" s="33"/>
      <c r="AM96" s="33"/>
      <c r="AN96" s="33"/>
      <c r="AO96" s="33"/>
      <c r="AP96" s="33"/>
      <c r="AQ96" s="33"/>
      <c r="AR96" s="36"/>
      <c r="AS96" s="31"/>
      <c r="AT96" s="31"/>
      <c r="AU96" s="31"/>
      <c r="AV96" s="31"/>
      <c r="AW96" s="31"/>
      <c r="AX96" s="31"/>
      <c r="AY96" s="31"/>
      <c r="AZ96" s="31"/>
      <c r="BA96" s="31"/>
      <c r="BB96" s="31"/>
      <c r="BC96" s="31"/>
      <c r="BD96" s="31"/>
      <c r="BE96" s="31"/>
    </row>
    <row r="97" spans="1:57" s="2" customFormat="1" ht="6.95" customHeight="1">
      <c r="A97" s="31"/>
      <c r="B97" s="51"/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52"/>
      <c r="N97" s="52"/>
      <c r="O97" s="52"/>
      <c r="P97" s="52"/>
      <c r="Q97" s="52"/>
      <c r="R97" s="52"/>
      <c r="S97" s="52"/>
      <c r="T97" s="52"/>
      <c r="U97" s="52"/>
      <c r="V97" s="52"/>
      <c r="W97" s="52"/>
      <c r="X97" s="52"/>
      <c r="Y97" s="52"/>
      <c r="Z97" s="52"/>
      <c r="AA97" s="52"/>
      <c r="AB97" s="52"/>
      <c r="AC97" s="52"/>
      <c r="AD97" s="52"/>
      <c r="AE97" s="52"/>
      <c r="AF97" s="52"/>
      <c r="AG97" s="52"/>
      <c r="AH97" s="52"/>
      <c r="AI97" s="52"/>
      <c r="AJ97" s="52"/>
      <c r="AK97" s="52"/>
      <c r="AL97" s="52"/>
      <c r="AM97" s="52"/>
      <c r="AN97" s="52"/>
      <c r="AO97" s="52"/>
      <c r="AP97" s="52"/>
      <c r="AQ97" s="52"/>
      <c r="AR97" s="36"/>
      <c r="AS97" s="31"/>
      <c r="AT97" s="31"/>
      <c r="AU97" s="31"/>
      <c r="AV97" s="31"/>
      <c r="AW97" s="31"/>
      <c r="AX97" s="31"/>
      <c r="AY97" s="31"/>
      <c r="AZ97" s="31"/>
      <c r="BA97" s="31"/>
      <c r="BB97" s="31"/>
      <c r="BC97" s="31"/>
      <c r="BD97" s="31"/>
      <c r="BE97" s="31"/>
    </row>
  </sheetData>
  <sheetProtection algorithmName="SHA-512" hashValue="NKt0YBAlRHqKPur/eUkw+xri13Z0TuT1kIU3m0mK1MwmM70oZDmAKiU1QvnNwOrEq2QhoTluwiEK3SYgNj/HLA==" saltValue="MbLzLpAEiUhyR/q/emsbbBqEVwNAVw+CIKSGSxv8iMx8RPToOiYRccxBUJc220cOZ49+xXagRGopJopSOySdsQ==" spinCount="100000" sheet="1" objects="1" scenarios="1" formatColumns="0" formatRows="0"/>
  <mergeCells count="42">
    <mergeCell ref="AR2:BE2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5" location="'CDP_Praha - Pravidelný se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94"/>
  <sheetViews>
    <sheetView showGridLines="0" tabSelected="1" workbookViewId="0">
      <selection activeCell="C109" sqref="C109"/>
    </sheetView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hidden="1" customWidth="1"/>
    <col min="9" max="9" width="15.83203125" style="1" customWidth="1"/>
    <col min="10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hidden="1" customHeight="1">
      <c r="L2" s="257"/>
      <c r="M2" s="257"/>
      <c r="N2" s="257"/>
      <c r="O2" s="257"/>
      <c r="P2" s="257"/>
      <c r="Q2" s="257"/>
      <c r="R2" s="257"/>
      <c r="S2" s="257"/>
      <c r="T2" s="257"/>
      <c r="U2" s="257"/>
      <c r="V2" s="257"/>
      <c r="AT2" s="14" t="s">
        <v>5</v>
      </c>
    </row>
    <row r="3" spans="1:46" s="1" customFormat="1" ht="6.95" hidden="1" customHeight="1">
      <c r="B3" s="100"/>
      <c r="C3" s="101"/>
      <c r="D3" s="101"/>
      <c r="E3" s="101"/>
      <c r="F3" s="101"/>
      <c r="G3" s="101"/>
      <c r="H3" s="101"/>
      <c r="I3" s="101"/>
      <c r="J3" s="101"/>
      <c r="K3" s="101"/>
      <c r="L3" s="17"/>
      <c r="AT3" s="14" t="s">
        <v>85</v>
      </c>
    </row>
    <row r="4" spans="1:46" s="1" customFormat="1" ht="24.95" hidden="1" customHeight="1">
      <c r="B4" s="17"/>
      <c r="D4" s="102" t="s">
        <v>501</v>
      </c>
      <c r="L4" s="17"/>
      <c r="M4" s="103" t="s">
        <v>10</v>
      </c>
      <c r="AT4" s="14" t="s">
        <v>4</v>
      </c>
    </row>
    <row r="5" spans="1:46" s="1" customFormat="1" ht="6.95" hidden="1" customHeight="1">
      <c r="B5" s="17"/>
      <c r="L5" s="17"/>
    </row>
    <row r="6" spans="1:46" s="2" customFormat="1" ht="12" hidden="1" customHeight="1">
      <c r="A6" s="31"/>
      <c r="B6" s="36"/>
      <c r="C6" s="31"/>
      <c r="D6" s="104" t="s">
        <v>16</v>
      </c>
      <c r="E6" s="31"/>
      <c r="F6" s="31"/>
      <c r="G6" s="31"/>
      <c r="H6" s="31"/>
      <c r="I6" s="31"/>
      <c r="J6" s="31"/>
      <c r="K6" s="31"/>
      <c r="L6" s="48"/>
      <c r="S6" s="31"/>
      <c r="T6" s="31"/>
      <c r="U6" s="31"/>
      <c r="V6" s="31"/>
      <c r="W6" s="31"/>
      <c r="X6" s="31"/>
      <c r="Y6" s="31"/>
      <c r="Z6" s="31"/>
      <c r="AA6" s="31"/>
      <c r="AB6" s="31"/>
      <c r="AC6" s="31"/>
      <c r="AD6" s="31"/>
      <c r="AE6" s="31"/>
    </row>
    <row r="7" spans="1:46" s="2" customFormat="1" ht="30" hidden="1" customHeight="1">
      <c r="A7" s="31"/>
      <c r="B7" s="36"/>
      <c r="C7" s="31"/>
      <c r="D7" s="31"/>
      <c r="E7" s="258" t="s">
        <v>500</v>
      </c>
      <c r="F7" s="259"/>
      <c r="G7" s="259"/>
      <c r="H7" s="259"/>
      <c r="I7" s="31"/>
      <c r="J7" s="31"/>
      <c r="K7" s="31"/>
      <c r="L7" s="48"/>
      <c r="S7" s="31"/>
      <c r="T7" s="31"/>
      <c r="U7" s="31"/>
      <c r="V7" s="31"/>
      <c r="W7" s="31"/>
      <c r="X7" s="31"/>
      <c r="Y7" s="31"/>
      <c r="Z7" s="31"/>
      <c r="AA7" s="31"/>
      <c r="AB7" s="31"/>
      <c r="AC7" s="31"/>
      <c r="AD7" s="31"/>
      <c r="AE7" s="31"/>
    </row>
    <row r="8" spans="1:46" s="2" customFormat="1" ht="11.25" hidden="1">
      <c r="A8" s="31"/>
      <c r="B8" s="36"/>
      <c r="C8" s="31"/>
      <c r="D8" s="31"/>
      <c r="E8" s="31"/>
      <c r="F8" s="31"/>
      <c r="G8" s="31"/>
      <c r="H8" s="31"/>
      <c r="I8" s="31"/>
      <c r="J8" s="31"/>
      <c r="K8" s="31"/>
      <c r="L8" s="48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12" hidden="1" customHeight="1">
      <c r="A9" s="31"/>
      <c r="B9" s="36"/>
      <c r="C9" s="31"/>
      <c r="D9" s="104" t="s">
        <v>18</v>
      </c>
      <c r="E9" s="31"/>
      <c r="F9" s="105" t="s">
        <v>1</v>
      </c>
      <c r="G9" s="31"/>
      <c r="H9" s="31"/>
      <c r="I9" s="104" t="s">
        <v>19</v>
      </c>
      <c r="J9" s="105" t="s">
        <v>1</v>
      </c>
      <c r="K9" s="31"/>
      <c r="L9" s="48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 ht="12" hidden="1" customHeight="1">
      <c r="A10" s="31"/>
      <c r="B10" s="36"/>
      <c r="C10" s="31"/>
      <c r="D10" s="104" t="s">
        <v>20</v>
      </c>
      <c r="E10" s="31"/>
      <c r="F10" s="105" t="s">
        <v>21</v>
      </c>
      <c r="G10" s="31"/>
      <c r="H10" s="31"/>
      <c r="I10" s="104" t="s">
        <v>22</v>
      </c>
      <c r="J10" s="106">
        <v>44417</v>
      </c>
      <c r="K10" s="31"/>
      <c r="L10" s="48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0.9" hidden="1" customHeight="1">
      <c r="A11" s="31"/>
      <c r="B11" s="36"/>
      <c r="C11" s="31"/>
      <c r="D11" s="31"/>
      <c r="E11" s="31"/>
      <c r="F11" s="31"/>
      <c r="G11" s="31"/>
      <c r="H11" s="31"/>
      <c r="I11" s="31"/>
      <c r="J11" s="31"/>
      <c r="K11" s="31"/>
      <c r="L11" s="48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hidden="1" customHeight="1">
      <c r="A12" s="31"/>
      <c r="B12" s="36"/>
      <c r="C12" s="31"/>
      <c r="D12" s="104" t="s">
        <v>24</v>
      </c>
      <c r="E12" s="31"/>
      <c r="F12" s="31"/>
      <c r="G12" s="31"/>
      <c r="H12" s="31"/>
      <c r="I12" s="104" t="s">
        <v>25</v>
      </c>
      <c r="J12" s="105" t="s">
        <v>26</v>
      </c>
      <c r="K12" s="31"/>
      <c r="L12" s="48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8" hidden="1" customHeight="1">
      <c r="A13" s="31"/>
      <c r="B13" s="36"/>
      <c r="C13" s="31"/>
      <c r="D13" s="31"/>
      <c r="E13" s="105" t="s">
        <v>27</v>
      </c>
      <c r="F13" s="31"/>
      <c r="G13" s="31"/>
      <c r="H13" s="31"/>
      <c r="I13" s="104" t="s">
        <v>28</v>
      </c>
      <c r="J13" s="105" t="s">
        <v>29</v>
      </c>
      <c r="K13" s="31"/>
      <c r="L13" s="48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6.95" hidden="1" customHeight="1">
      <c r="A14" s="31"/>
      <c r="B14" s="36"/>
      <c r="C14" s="31"/>
      <c r="D14" s="31"/>
      <c r="E14" s="31"/>
      <c r="F14" s="31"/>
      <c r="G14" s="31"/>
      <c r="H14" s="31"/>
      <c r="I14" s="31"/>
      <c r="J14" s="31"/>
      <c r="K14" s="31"/>
      <c r="L14" s="48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2" hidden="1" customHeight="1">
      <c r="A15" s="31"/>
      <c r="B15" s="36"/>
      <c r="C15" s="31"/>
      <c r="D15" s="104" t="s">
        <v>30</v>
      </c>
      <c r="E15" s="31"/>
      <c r="F15" s="31"/>
      <c r="G15" s="31"/>
      <c r="H15" s="31"/>
      <c r="I15" s="104" t="s">
        <v>25</v>
      </c>
      <c r="J15" s="27" t="str">
        <f>'Rekapitulace zakázky'!AN13</f>
        <v>Vyplň údaj</v>
      </c>
      <c r="K15" s="31"/>
      <c r="L15" s="48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18" hidden="1" customHeight="1">
      <c r="A16" s="31"/>
      <c r="B16" s="36"/>
      <c r="C16" s="31"/>
      <c r="D16" s="31"/>
      <c r="E16" s="260" t="str">
        <f>'Rekapitulace zakázky'!E14</f>
        <v>Vyplň údaj</v>
      </c>
      <c r="F16" s="261"/>
      <c r="G16" s="261"/>
      <c r="H16" s="261"/>
      <c r="I16" s="104" t="s">
        <v>28</v>
      </c>
      <c r="J16" s="27" t="str">
        <f>'Rekapitulace zakázky'!AN14</f>
        <v>Vyplň údaj</v>
      </c>
      <c r="K16" s="31"/>
      <c r="L16" s="48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6.95" hidden="1" customHeight="1">
      <c r="A17" s="31"/>
      <c r="B17" s="36"/>
      <c r="C17" s="31"/>
      <c r="D17" s="31"/>
      <c r="E17" s="31"/>
      <c r="F17" s="31"/>
      <c r="G17" s="31"/>
      <c r="H17" s="31"/>
      <c r="I17" s="31"/>
      <c r="J17" s="31"/>
      <c r="K17" s="31"/>
      <c r="L17" s="48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2" hidden="1" customHeight="1">
      <c r="A18" s="31"/>
      <c r="B18" s="36"/>
      <c r="C18" s="31"/>
      <c r="D18" s="104" t="s">
        <v>32</v>
      </c>
      <c r="E18" s="31"/>
      <c r="F18" s="31"/>
      <c r="G18" s="31"/>
      <c r="H18" s="31"/>
      <c r="I18" s="104" t="s">
        <v>25</v>
      </c>
      <c r="J18" s="105" t="str">
        <f>IF('Rekapitulace zakázky'!AN16="","",'Rekapitulace zakázky'!AN16)</f>
        <v/>
      </c>
      <c r="K18" s="31"/>
      <c r="L18" s="48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18" hidden="1" customHeight="1">
      <c r="A19" s="31"/>
      <c r="B19" s="36"/>
      <c r="C19" s="31"/>
      <c r="D19" s="31"/>
      <c r="E19" s="105" t="str">
        <f>IF('Rekapitulace zakázky'!E17="","",'Rekapitulace zakázky'!E17)</f>
        <v xml:space="preserve"> </v>
      </c>
      <c r="F19" s="31"/>
      <c r="G19" s="31"/>
      <c r="H19" s="31"/>
      <c r="I19" s="104" t="s">
        <v>28</v>
      </c>
      <c r="J19" s="105" t="str">
        <f>IF('Rekapitulace zakázky'!AN17="","",'Rekapitulace zakázky'!AN17)</f>
        <v/>
      </c>
      <c r="K19" s="31"/>
      <c r="L19" s="48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6.95" hidden="1" customHeight="1">
      <c r="A20" s="31"/>
      <c r="B20" s="36"/>
      <c r="C20" s="31"/>
      <c r="D20" s="31"/>
      <c r="E20" s="31"/>
      <c r="F20" s="31"/>
      <c r="G20" s="31"/>
      <c r="H20" s="31"/>
      <c r="I20" s="31"/>
      <c r="J20" s="31"/>
      <c r="K20" s="31"/>
      <c r="L20" s="48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2" hidden="1" customHeight="1">
      <c r="A21" s="31"/>
      <c r="B21" s="36"/>
      <c r="C21" s="31"/>
      <c r="D21" s="104" t="s">
        <v>35</v>
      </c>
      <c r="E21" s="31"/>
      <c r="F21" s="31"/>
      <c r="G21" s="31"/>
      <c r="H21" s="31"/>
      <c r="I21" s="104" t="s">
        <v>25</v>
      </c>
      <c r="J21" s="105" t="s">
        <v>1</v>
      </c>
      <c r="K21" s="31"/>
      <c r="L21" s="48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18" hidden="1" customHeight="1">
      <c r="A22" s="31"/>
      <c r="B22" s="36"/>
      <c r="C22" s="31"/>
      <c r="D22" s="31"/>
      <c r="E22" s="105"/>
      <c r="F22" s="31"/>
      <c r="G22" s="31"/>
      <c r="H22" s="31"/>
      <c r="I22" s="104" t="s">
        <v>28</v>
      </c>
      <c r="J22" s="105" t="s">
        <v>1</v>
      </c>
      <c r="K22" s="31"/>
      <c r="L22" s="48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6.95" hidden="1" customHeight="1">
      <c r="A23" s="31"/>
      <c r="B23" s="36"/>
      <c r="C23" s="31"/>
      <c r="D23" s="31"/>
      <c r="E23" s="31"/>
      <c r="F23" s="31"/>
      <c r="G23" s="31"/>
      <c r="H23" s="31"/>
      <c r="I23" s="31"/>
      <c r="J23" s="31"/>
      <c r="K23" s="31"/>
      <c r="L23" s="48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2" hidden="1" customHeight="1">
      <c r="A24" s="31"/>
      <c r="B24" s="36"/>
      <c r="C24" s="31"/>
      <c r="D24" s="104" t="s">
        <v>37</v>
      </c>
      <c r="E24" s="31"/>
      <c r="F24" s="31"/>
      <c r="G24" s="31"/>
      <c r="H24" s="31"/>
      <c r="I24" s="31"/>
      <c r="J24" s="31"/>
      <c r="K24" s="31"/>
      <c r="L24" s="48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8" customFormat="1" ht="16.5" hidden="1" customHeight="1">
      <c r="A25" s="107"/>
      <c r="B25" s="108"/>
      <c r="C25" s="107"/>
      <c r="D25" s="107"/>
      <c r="E25" s="262" t="s">
        <v>1</v>
      </c>
      <c r="F25" s="262"/>
      <c r="G25" s="262"/>
      <c r="H25" s="262"/>
      <c r="I25" s="107"/>
      <c r="J25" s="107"/>
      <c r="K25" s="107"/>
      <c r="L25" s="109"/>
      <c r="S25" s="107"/>
      <c r="T25" s="107"/>
      <c r="U25" s="107"/>
      <c r="V25" s="107"/>
      <c r="W25" s="107"/>
      <c r="X25" s="107"/>
      <c r="Y25" s="107"/>
      <c r="Z25" s="107"/>
      <c r="AA25" s="107"/>
      <c r="AB25" s="107"/>
      <c r="AC25" s="107"/>
      <c r="AD25" s="107"/>
      <c r="AE25" s="107"/>
    </row>
    <row r="26" spans="1:31" s="2" customFormat="1" ht="6.95" hidden="1" customHeight="1">
      <c r="A26" s="31"/>
      <c r="B26" s="36"/>
      <c r="C26" s="31"/>
      <c r="D26" s="31"/>
      <c r="E26" s="31"/>
      <c r="F26" s="31"/>
      <c r="G26" s="31"/>
      <c r="H26" s="31"/>
      <c r="I26" s="31"/>
      <c r="J26" s="31"/>
      <c r="K26" s="31"/>
      <c r="L26" s="48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2" customFormat="1" ht="6.95" hidden="1" customHeight="1">
      <c r="A27" s="31"/>
      <c r="B27" s="36"/>
      <c r="C27" s="31"/>
      <c r="D27" s="110"/>
      <c r="E27" s="110"/>
      <c r="F27" s="110"/>
      <c r="G27" s="110"/>
      <c r="H27" s="110"/>
      <c r="I27" s="110"/>
      <c r="J27" s="110"/>
      <c r="K27" s="110"/>
      <c r="L27" s="48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</row>
    <row r="28" spans="1:31" s="2" customFormat="1" ht="25.35" hidden="1" customHeight="1">
      <c r="A28" s="31"/>
      <c r="B28" s="36"/>
      <c r="C28" s="31"/>
      <c r="D28" s="111" t="s">
        <v>38</v>
      </c>
      <c r="E28" s="31"/>
      <c r="F28" s="31"/>
      <c r="G28" s="31"/>
      <c r="H28" s="31"/>
      <c r="I28" s="31"/>
      <c r="J28" s="112">
        <f>ROUND(J120, 2)</f>
        <v>0</v>
      </c>
      <c r="K28" s="31"/>
      <c r="L28" s="48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5" hidden="1" customHeight="1">
      <c r="A29" s="31"/>
      <c r="B29" s="36"/>
      <c r="C29" s="31"/>
      <c r="D29" s="110"/>
      <c r="E29" s="110"/>
      <c r="F29" s="110"/>
      <c r="G29" s="110"/>
      <c r="H29" s="110"/>
      <c r="I29" s="110"/>
      <c r="J29" s="110"/>
      <c r="K29" s="110"/>
      <c r="L29" s="48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14.45" hidden="1" customHeight="1">
      <c r="A30" s="31"/>
      <c r="B30" s="36"/>
      <c r="C30" s="31"/>
      <c r="D30" s="31"/>
      <c r="E30" s="31"/>
      <c r="F30" s="113" t="s">
        <v>40</v>
      </c>
      <c r="G30" s="31"/>
      <c r="H30" s="31"/>
      <c r="I30" s="113" t="s">
        <v>39</v>
      </c>
      <c r="J30" s="113" t="s">
        <v>41</v>
      </c>
      <c r="K30" s="31"/>
      <c r="L30" s="48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14.45" hidden="1" customHeight="1">
      <c r="A31" s="31"/>
      <c r="B31" s="36"/>
      <c r="C31" s="31"/>
      <c r="D31" s="114" t="s">
        <v>42</v>
      </c>
      <c r="E31" s="104" t="s">
        <v>43</v>
      </c>
      <c r="F31" s="115">
        <f>ROUND((SUM(BE120:BE293)),  2)</f>
        <v>0</v>
      </c>
      <c r="G31" s="31"/>
      <c r="H31" s="31"/>
      <c r="I31" s="116">
        <v>0.21</v>
      </c>
      <c r="J31" s="115">
        <f>ROUND(((SUM(BE120:BE293))*I31),  2)</f>
        <v>0</v>
      </c>
      <c r="K31" s="31"/>
      <c r="L31" s="48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14.45" hidden="1" customHeight="1">
      <c r="A32" s="31"/>
      <c r="B32" s="36"/>
      <c r="C32" s="31"/>
      <c r="D32" s="31"/>
      <c r="E32" s="104" t="s">
        <v>44</v>
      </c>
      <c r="F32" s="115">
        <f>ROUND((SUM(BF120:BF293)),  2)</f>
        <v>0</v>
      </c>
      <c r="G32" s="31"/>
      <c r="H32" s="31"/>
      <c r="I32" s="116">
        <v>0.15</v>
      </c>
      <c r="J32" s="115">
        <f>ROUND(((SUM(BF120:BF293))*I32),  2)</f>
        <v>0</v>
      </c>
      <c r="K32" s="31"/>
      <c r="L32" s="48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14.45" hidden="1" customHeight="1">
      <c r="A33" s="31"/>
      <c r="B33" s="36"/>
      <c r="C33" s="31"/>
      <c r="D33" s="31"/>
      <c r="E33" s="104" t="s">
        <v>45</v>
      </c>
      <c r="F33" s="115">
        <f>ROUND((SUM(BG120:BG293)),  2)</f>
        <v>0</v>
      </c>
      <c r="G33" s="31"/>
      <c r="H33" s="31"/>
      <c r="I33" s="116">
        <v>0.21</v>
      </c>
      <c r="J33" s="115">
        <f>0</f>
        <v>0</v>
      </c>
      <c r="K33" s="31"/>
      <c r="L33" s="48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hidden="1" customHeight="1">
      <c r="A34" s="31"/>
      <c r="B34" s="36"/>
      <c r="C34" s="31"/>
      <c r="D34" s="31"/>
      <c r="E34" s="104" t="s">
        <v>46</v>
      </c>
      <c r="F34" s="115">
        <f>ROUND((SUM(BH120:BH293)),  2)</f>
        <v>0</v>
      </c>
      <c r="G34" s="31"/>
      <c r="H34" s="31"/>
      <c r="I34" s="116">
        <v>0.15</v>
      </c>
      <c r="J34" s="115">
        <f>0</f>
        <v>0</v>
      </c>
      <c r="K34" s="31"/>
      <c r="L34" s="48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hidden="1" customHeight="1">
      <c r="A35" s="31"/>
      <c r="B35" s="36"/>
      <c r="C35" s="31"/>
      <c r="D35" s="31"/>
      <c r="E35" s="104" t="s">
        <v>47</v>
      </c>
      <c r="F35" s="115">
        <f>ROUND((SUM(BI120:BI293)),  2)</f>
        <v>0</v>
      </c>
      <c r="G35" s="31"/>
      <c r="H35" s="31"/>
      <c r="I35" s="116">
        <v>0</v>
      </c>
      <c r="J35" s="115">
        <f>0</f>
        <v>0</v>
      </c>
      <c r="K35" s="31"/>
      <c r="L35" s="48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6.95" hidden="1" customHeight="1">
      <c r="A36" s="31"/>
      <c r="B36" s="36"/>
      <c r="C36" s="31"/>
      <c r="D36" s="31"/>
      <c r="E36" s="31"/>
      <c r="F36" s="31"/>
      <c r="G36" s="31"/>
      <c r="H36" s="31"/>
      <c r="I36" s="31"/>
      <c r="J36" s="31"/>
      <c r="K36" s="31"/>
      <c r="L36" s="48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25.35" hidden="1" customHeight="1">
      <c r="A37" s="31"/>
      <c r="B37" s="36"/>
      <c r="C37" s="117"/>
      <c r="D37" s="118" t="s">
        <v>48</v>
      </c>
      <c r="E37" s="119"/>
      <c r="F37" s="119"/>
      <c r="G37" s="120" t="s">
        <v>49</v>
      </c>
      <c r="H37" s="121" t="s">
        <v>50</v>
      </c>
      <c r="I37" s="119"/>
      <c r="J37" s="122">
        <f>SUM(J28:J35)</f>
        <v>0</v>
      </c>
      <c r="K37" s="123"/>
      <c r="L37" s="48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14.45" hidden="1" customHeight="1">
      <c r="A38" s="31"/>
      <c r="B38" s="36"/>
      <c r="C38" s="31"/>
      <c r="D38" s="31"/>
      <c r="E38" s="31"/>
      <c r="F38" s="31"/>
      <c r="G38" s="31"/>
      <c r="H38" s="31"/>
      <c r="I38" s="31"/>
      <c r="J38" s="31"/>
      <c r="K38" s="31"/>
      <c r="L38" s="48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1" customFormat="1" ht="14.45" hidden="1" customHeight="1">
      <c r="B39" s="17"/>
      <c r="L39" s="17"/>
    </row>
    <row r="40" spans="1:31" s="1" customFormat="1" ht="14.45" hidden="1" customHeight="1">
      <c r="B40" s="17"/>
      <c r="L40" s="17"/>
    </row>
    <row r="41" spans="1:31" s="1" customFormat="1" ht="14.45" hidden="1" customHeight="1">
      <c r="B41" s="17"/>
      <c r="L41" s="17"/>
    </row>
    <row r="42" spans="1:31" s="1" customFormat="1" ht="14.45" hidden="1" customHeight="1">
      <c r="B42" s="17"/>
      <c r="L42" s="17"/>
    </row>
    <row r="43" spans="1:31" s="1" customFormat="1" ht="14.45" hidden="1" customHeight="1">
      <c r="B43" s="17"/>
      <c r="L43" s="17"/>
    </row>
    <row r="44" spans="1:31" s="1" customFormat="1" ht="14.45" hidden="1" customHeight="1">
      <c r="B44" s="17"/>
      <c r="L44" s="17"/>
    </row>
    <row r="45" spans="1:31" s="1" customFormat="1" ht="14.45" hidden="1" customHeight="1">
      <c r="B45" s="17"/>
      <c r="L45" s="17"/>
    </row>
    <row r="46" spans="1:31" s="1" customFormat="1" ht="14.45" hidden="1" customHeight="1">
      <c r="B46" s="17"/>
      <c r="L46" s="17"/>
    </row>
    <row r="47" spans="1:31" s="1" customFormat="1" ht="14.45" hidden="1" customHeight="1">
      <c r="B47" s="17"/>
      <c r="L47" s="17"/>
    </row>
    <row r="48" spans="1:31" s="1" customFormat="1" ht="14.45" hidden="1" customHeight="1">
      <c r="B48" s="17"/>
      <c r="L48" s="17"/>
    </row>
    <row r="49" spans="1:31" s="1" customFormat="1" ht="14.45" hidden="1" customHeight="1">
      <c r="B49" s="17"/>
      <c r="L49" s="17"/>
    </row>
    <row r="50" spans="1:31" s="2" customFormat="1" ht="14.45" hidden="1" customHeight="1">
      <c r="B50" s="48"/>
      <c r="D50" s="124" t="s">
        <v>51</v>
      </c>
      <c r="E50" s="125"/>
      <c r="F50" s="125"/>
      <c r="G50" s="124" t="s">
        <v>52</v>
      </c>
      <c r="H50" s="125"/>
      <c r="I50" s="125"/>
      <c r="J50" s="125"/>
      <c r="K50" s="125"/>
      <c r="L50" s="48"/>
    </row>
    <row r="51" spans="1:31" ht="11.25" hidden="1">
      <c r="B51" s="17"/>
      <c r="L51" s="17"/>
    </row>
    <row r="52" spans="1:31" ht="11.25" hidden="1">
      <c r="B52" s="17"/>
      <c r="L52" s="17"/>
    </row>
    <row r="53" spans="1:31" ht="11.25" hidden="1">
      <c r="B53" s="17"/>
      <c r="L53" s="17"/>
    </row>
    <row r="54" spans="1:31" ht="11.25" hidden="1">
      <c r="B54" s="17"/>
      <c r="L54" s="17"/>
    </row>
    <row r="55" spans="1:31" ht="11.25" hidden="1">
      <c r="B55" s="17"/>
      <c r="L55" s="17"/>
    </row>
    <row r="56" spans="1:31" ht="11.25" hidden="1">
      <c r="B56" s="17"/>
      <c r="L56" s="17"/>
    </row>
    <row r="57" spans="1:31" ht="11.25" hidden="1">
      <c r="B57" s="17"/>
      <c r="L57" s="17"/>
    </row>
    <row r="58" spans="1:31" ht="11.25" hidden="1">
      <c r="B58" s="17"/>
      <c r="L58" s="17"/>
    </row>
    <row r="59" spans="1:31" ht="11.25" hidden="1">
      <c r="B59" s="17"/>
      <c r="L59" s="17"/>
    </row>
    <row r="60" spans="1:31" ht="11.25" hidden="1">
      <c r="B60" s="17"/>
      <c r="L60" s="17"/>
    </row>
    <row r="61" spans="1:31" s="2" customFormat="1" hidden="1">
      <c r="A61" s="31"/>
      <c r="B61" s="36"/>
      <c r="C61" s="31"/>
      <c r="D61" s="126" t="s">
        <v>53</v>
      </c>
      <c r="E61" s="127"/>
      <c r="F61" s="128" t="s">
        <v>54</v>
      </c>
      <c r="G61" s="126" t="s">
        <v>53</v>
      </c>
      <c r="H61" s="127"/>
      <c r="I61" s="127"/>
      <c r="J61" s="129" t="s">
        <v>54</v>
      </c>
      <c r="K61" s="127"/>
      <c r="L61" s="48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 ht="11.25" hidden="1">
      <c r="B62" s="17"/>
      <c r="L62" s="17"/>
    </row>
    <row r="63" spans="1:31" ht="11.25" hidden="1">
      <c r="B63" s="17"/>
      <c r="L63" s="17"/>
    </row>
    <row r="64" spans="1:31" ht="11.25" hidden="1">
      <c r="B64" s="17"/>
      <c r="L64" s="17"/>
    </row>
    <row r="65" spans="1:31" s="2" customFormat="1" hidden="1">
      <c r="A65" s="31"/>
      <c r="B65" s="36"/>
      <c r="C65" s="31"/>
      <c r="D65" s="124" t="s">
        <v>55</v>
      </c>
      <c r="E65" s="130"/>
      <c r="F65" s="130"/>
      <c r="G65" s="124" t="s">
        <v>56</v>
      </c>
      <c r="H65" s="130"/>
      <c r="I65" s="130"/>
      <c r="J65" s="130"/>
      <c r="K65" s="130"/>
      <c r="L65" s="48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 ht="11.25" hidden="1">
      <c r="B66" s="17"/>
      <c r="L66" s="17"/>
    </row>
    <row r="67" spans="1:31" ht="11.25" hidden="1">
      <c r="B67" s="17"/>
      <c r="L67" s="17"/>
    </row>
    <row r="68" spans="1:31" ht="11.25" hidden="1">
      <c r="B68" s="17"/>
      <c r="L68" s="17"/>
    </row>
    <row r="69" spans="1:31" ht="11.25" hidden="1">
      <c r="B69" s="17"/>
      <c r="L69" s="17"/>
    </row>
    <row r="70" spans="1:31" ht="11.25" hidden="1">
      <c r="B70" s="17"/>
      <c r="L70" s="17"/>
    </row>
    <row r="71" spans="1:31" ht="11.25" hidden="1">
      <c r="B71" s="17"/>
      <c r="L71" s="17"/>
    </row>
    <row r="72" spans="1:31" ht="11.25" hidden="1">
      <c r="B72" s="17"/>
      <c r="L72" s="17"/>
    </row>
    <row r="73" spans="1:31" ht="11.25" hidden="1">
      <c r="B73" s="17"/>
      <c r="L73" s="17"/>
    </row>
    <row r="74" spans="1:31" ht="11.25" hidden="1">
      <c r="B74" s="17"/>
      <c r="L74" s="17"/>
    </row>
    <row r="75" spans="1:31" ht="11.25" hidden="1">
      <c r="B75" s="17"/>
      <c r="L75" s="17"/>
    </row>
    <row r="76" spans="1:31" s="2" customFormat="1" hidden="1">
      <c r="A76" s="31"/>
      <c r="B76" s="36"/>
      <c r="C76" s="31"/>
      <c r="D76" s="126" t="s">
        <v>53</v>
      </c>
      <c r="E76" s="127"/>
      <c r="F76" s="128" t="s">
        <v>54</v>
      </c>
      <c r="G76" s="126" t="s">
        <v>53</v>
      </c>
      <c r="H76" s="127"/>
      <c r="I76" s="127"/>
      <c r="J76" s="129" t="s">
        <v>54</v>
      </c>
      <c r="K76" s="127"/>
      <c r="L76" s="48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hidden="1" customHeight="1">
      <c r="A77" s="31"/>
      <c r="B77" s="131"/>
      <c r="C77" s="132"/>
      <c r="D77" s="132"/>
      <c r="E77" s="132"/>
      <c r="F77" s="132"/>
      <c r="G77" s="132"/>
      <c r="H77" s="132"/>
      <c r="I77" s="132"/>
      <c r="J77" s="132"/>
      <c r="K77" s="132"/>
      <c r="L77" s="48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78" spans="1:31" hidden="1"/>
    <row r="79" spans="1:31" hidden="1"/>
    <row r="80" spans="1:31" hidden="1"/>
    <row r="81" spans="1:47" s="2" customFormat="1" ht="6.95" hidden="1" customHeight="1">
      <c r="A81" s="31"/>
      <c r="B81" s="133"/>
      <c r="C81" s="134"/>
      <c r="D81" s="134"/>
      <c r="E81" s="134"/>
      <c r="F81" s="134"/>
      <c r="G81" s="134"/>
      <c r="H81" s="134"/>
      <c r="I81" s="134"/>
      <c r="J81" s="134"/>
      <c r="K81" s="134"/>
      <c r="L81" s="48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47" s="2" customFormat="1" ht="24.95" hidden="1" customHeight="1">
      <c r="A82" s="31"/>
      <c r="B82" s="32"/>
      <c r="C82" s="20" t="s">
        <v>502</v>
      </c>
      <c r="D82" s="33"/>
      <c r="E82" s="33"/>
      <c r="F82" s="33"/>
      <c r="G82" s="33"/>
      <c r="H82" s="33"/>
      <c r="I82" s="33"/>
      <c r="J82" s="33"/>
      <c r="K82" s="33"/>
      <c r="L82" s="48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47" s="2" customFormat="1" ht="6.95" hidden="1" customHeight="1">
      <c r="A83" s="31"/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48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47" s="2" customFormat="1" ht="12" hidden="1" customHeight="1">
      <c r="A84" s="31"/>
      <c r="B84" s="32"/>
      <c r="C84" s="26" t="s">
        <v>16</v>
      </c>
      <c r="D84" s="33"/>
      <c r="E84" s="33"/>
      <c r="F84" s="33"/>
      <c r="G84" s="33"/>
      <c r="H84" s="33"/>
      <c r="I84" s="33"/>
      <c r="J84" s="33"/>
      <c r="K84" s="33"/>
      <c r="L84" s="48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47" s="2" customFormat="1" ht="30" hidden="1" customHeight="1">
      <c r="A85" s="31"/>
      <c r="B85" s="32"/>
      <c r="C85" s="33"/>
      <c r="D85" s="33"/>
      <c r="E85" s="236" t="str">
        <f>E7</f>
        <v>Pravidelný servis, revize a údržba vzduchotechniky a zdravotně technických instalací objektu CDP Praha 2021-2025</v>
      </c>
      <c r="F85" s="263"/>
      <c r="G85" s="263"/>
      <c r="H85" s="263"/>
      <c r="I85" s="33"/>
      <c r="J85" s="33"/>
      <c r="K85" s="33"/>
      <c r="L85" s="48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47" s="2" customFormat="1" ht="6.95" hidden="1" customHeight="1">
      <c r="A86" s="31"/>
      <c r="B86" s="32"/>
      <c r="C86" s="33"/>
      <c r="D86" s="33"/>
      <c r="E86" s="33"/>
      <c r="F86" s="33"/>
      <c r="G86" s="33"/>
      <c r="H86" s="33"/>
      <c r="I86" s="33"/>
      <c r="J86" s="33"/>
      <c r="K86" s="33"/>
      <c r="L86" s="48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</row>
    <row r="87" spans="1:47" s="2" customFormat="1" ht="12" hidden="1" customHeight="1">
      <c r="A87" s="31"/>
      <c r="B87" s="32"/>
      <c r="C87" s="26" t="s">
        <v>20</v>
      </c>
      <c r="D87" s="33"/>
      <c r="E87" s="33"/>
      <c r="F87" s="24" t="str">
        <f>F10</f>
        <v>CDP Praha</v>
      </c>
      <c r="G87" s="33"/>
      <c r="H87" s="33"/>
      <c r="I87" s="26" t="s">
        <v>22</v>
      </c>
      <c r="J87" s="63">
        <f>IF(J10="","",J10)</f>
        <v>44417</v>
      </c>
      <c r="K87" s="33"/>
      <c r="L87" s="48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47" s="2" customFormat="1" ht="6.95" hidden="1" customHeight="1">
      <c r="A88" s="31"/>
      <c r="B88" s="32"/>
      <c r="C88" s="33"/>
      <c r="D88" s="33"/>
      <c r="E88" s="33"/>
      <c r="F88" s="33"/>
      <c r="G88" s="33"/>
      <c r="H88" s="33"/>
      <c r="I88" s="33"/>
      <c r="J88" s="33"/>
      <c r="K88" s="33"/>
      <c r="L88" s="48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47" s="2" customFormat="1" ht="15.2" hidden="1" customHeight="1">
      <c r="A89" s="31"/>
      <c r="B89" s="32"/>
      <c r="C89" s="26" t="s">
        <v>24</v>
      </c>
      <c r="D89" s="33"/>
      <c r="E89" s="33"/>
      <c r="F89" s="24" t="str">
        <f>E13</f>
        <v>Správa železnic, státní organizace</v>
      </c>
      <c r="G89" s="33"/>
      <c r="H89" s="33"/>
      <c r="I89" s="26" t="s">
        <v>32</v>
      </c>
      <c r="J89" s="29" t="str">
        <f>E19</f>
        <v xml:space="preserve"> </v>
      </c>
      <c r="K89" s="33"/>
      <c r="L89" s="48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47" s="2" customFormat="1" ht="15.2" hidden="1" customHeight="1">
      <c r="A90" s="31"/>
      <c r="B90" s="32"/>
      <c r="C90" s="26" t="s">
        <v>30</v>
      </c>
      <c r="D90" s="33"/>
      <c r="E90" s="33"/>
      <c r="F90" s="24" t="str">
        <f>IF(E16="","",E16)</f>
        <v>Vyplň údaj</v>
      </c>
      <c r="G90" s="33"/>
      <c r="H90" s="33"/>
      <c r="I90" s="26" t="s">
        <v>35</v>
      </c>
      <c r="J90" s="29">
        <f>E22</f>
        <v>0</v>
      </c>
      <c r="K90" s="33"/>
      <c r="L90" s="48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47" s="2" customFormat="1" ht="10.35" hidden="1" customHeight="1">
      <c r="A91" s="31"/>
      <c r="B91" s="32"/>
      <c r="C91" s="33"/>
      <c r="D91" s="33"/>
      <c r="E91" s="33"/>
      <c r="F91" s="33"/>
      <c r="G91" s="33"/>
      <c r="H91" s="33"/>
      <c r="I91" s="33"/>
      <c r="J91" s="33"/>
      <c r="K91" s="33"/>
      <c r="L91" s="48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47" s="2" customFormat="1" ht="29.25" hidden="1" customHeight="1">
      <c r="A92" s="31"/>
      <c r="B92" s="32"/>
      <c r="C92" s="135" t="s">
        <v>86</v>
      </c>
      <c r="D92" s="136"/>
      <c r="E92" s="136"/>
      <c r="F92" s="136"/>
      <c r="G92" s="136"/>
      <c r="H92" s="136"/>
      <c r="I92" s="136"/>
      <c r="J92" s="137" t="s">
        <v>87</v>
      </c>
      <c r="K92" s="136"/>
      <c r="L92" s="48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47" s="2" customFormat="1" ht="10.35" hidden="1" customHeight="1">
      <c r="A93" s="31"/>
      <c r="B93" s="32"/>
      <c r="C93" s="33"/>
      <c r="D93" s="33"/>
      <c r="E93" s="33"/>
      <c r="F93" s="33"/>
      <c r="G93" s="33"/>
      <c r="H93" s="33"/>
      <c r="I93" s="33"/>
      <c r="J93" s="33"/>
      <c r="K93" s="33"/>
      <c r="L93" s="48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47" s="2" customFormat="1" ht="22.9" hidden="1" customHeight="1">
      <c r="A94" s="31"/>
      <c r="B94" s="32"/>
      <c r="C94" s="138" t="s">
        <v>503</v>
      </c>
      <c r="D94" s="33"/>
      <c r="E94" s="33"/>
      <c r="F94" s="33"/>
      <c r="G94" s="33"/>
      <c r="H94" s="33"/>
      <c r="I94" s="33"/>
      <c r="J94" s="81">
        <f>J120</f>
        <v>0</v>
      </c>
      <c r="K94" s="33"/>
      <c r="L94" s="48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  <c r="AU94" s="14" t="s">
        <v>88</v>
      </c>
    </row>
    <row r="95" spans="1:47" s="9" customFormat="1" ht="24.95" hidden="1" customHeight="1">
      <c r="B95" s="139"/>
      <c r="C95" s="140"/>
      <c r="D95" s="141" t="s">
        <v>89</v>
      </c>
      <c r="E95" s="142"/>
      <c r="F95" s="142"/>
      <c r="G95" s="142"/>
      <c r="H95" s="142"/>
      <c r="I95" s="142"/>
      <c r="J95" s="143">
        <f>J121</f>
        <v>0</v>
      </c>
      <c r="K95" s="140"/>
      <c r="L95" s="144"/>
    </row>
    <row r="96" spans="1:47" s="9" customFormat="1" ht="24.95" hidden="1" customHeight="1">
      <c r="B96" s="139"/>
      <c r="C96" s="140"/>
      <c r="D96" s="141" t="s">
        <v>90</v>
      </c>
      <c r="E96" s="142"/>
      <c r="F96" s="142"/>
      <c r="G96" s="142"/>
      <c r="H96" s="142"/>
      <c r="I96" s="142"/>
      <c r="J96" s="143">
        <f>J167</f>
        <v>0</v>
      </c>
      <c r="K96" s="140"/>
      <c r="L96" s="144"/>
    </row>
    <row r="97" spans="1:31" s="9" customFormat="1" ht="24.95" hidden="1" customHeight="1">
      <c r="B97" s="139"/>
      <c r="C97" s="140"/>
      <c r="D97" s="141" t="s">
        <v>91</v>
      </c>
      <c r="E97" s="142"/>
      <c r="F97" s="142"/>
      <c r="G97" s="142"/>
      <c r="H97" s="142"/>
      <c r="I97" s="142"/>
      <c r="J97" s="143">
        <f>J174</f>
        <v>0</v>
      </c>
      <c r="K97" s="140"/>
      <c r="L97" s="144"/>
    </row>
    <row r="98" spans="1:31" s="9" customFormat="1" ht="24.95" hidden="1" customHeight="1">
      <c r="B98" s="139"/>
      <c r="C98" s="140"/>
      <c r="D98" s="141" t="s">
        <v>92</v>
      </c>
      <c r="E98" s="142"/>
      <c r="F98" s="142"/>
      <c r="G98" s="142"/>
      <c r="H98" s="142"/>
      <c r="I98" s="142"/>
      <c r="J98" s="143">
        <f>J241</f>
        <v>0</v>
      </c>
      <c r="K98" s="140"/>
      <c r="L98" s="144"/>
    </row>
    <row r="99" spans="1:31" s="9" customFormat="1" ht="24.95" hidden="1" customHeight="1">
      <c r="B99" s="139"/>
      <c r="C99" s="140"/>
      <c r="D99" s="141" t="s">
        <v>93</v>
      </c>
      <c r="E99" s="142"/>
      <c r="F99" s="142"/>
      <c r="G99" s="142"/>
      <c r="H99" s="142"/>
      <c r="I99" s="142"/>
      <c r="J99" s="143">
        <f>J254</f>
        <v>0</v>
      </c>
      <c r="K99" s="140"/>
      <c r="L99" s="144"/>
    </row>
    <row r="100" spans="1:31" s="9" customFormat="1" ht="24.95" hidden="1" customHeight="1">
      <c r="B100" s="139"/>
      <c r="C100" s="140"/>
      <c r="D100" s="141" t="s">
        <v>94</v>
      </c>
      <c r="E100" s="142"/>
      <c r="F100" s="142"/>
      <c r="G100" s="142"/>
      <c r="H100" s="142"/>
      <c r="I100" s="142"/>
      <c r="J100" s="143">
        <f>J258</f>
        <v>0</v>
      </c>
      <c r="K100" s="140"/>
      <c r="L100" s="144"/>
    </row>
    <row r="101" spans="1:31" s="9" customFormat="1" ht="24.95" hidden="1" customHeight="1">
      <c r="B101" s="139"/>
      <c r="C101" s="140"/>
      <c r="D101" s="141" t="s">
        <v>95</v>
      </c>
      <c r="E101" s="142"/>
      <c r="F101" s="142"/>
      <c r="G101" s="142"/>
      <c r="H101" s="142"/>
      <c r="I101" s="142"/>
      <c r="J101" s="143">
        <f>J281</f>
        <v>0</v>
      </c>
      <c r="K101" s="140"/>
      <c r="L101" s="144"/>
    </row>
    <row r="102" spans="1:31" s="9" customFormat="1" ht="24.95" hidden="1" customHeight="1">
      <c r="B102" s="139"/>
      <c r="C102" s="140"/>
      <c r="D102" s="141" t="s">
        <v>96</v>
      </c>
      <c r="E102" s="142"/>
      <c r="F102" s="142"/>
      <c r="G102" s="142"/>
      <c r="H102" s="142"/>
      <c r="I102" s="142"/>
      <c r="J102" s="143">
        <f>J292</f>
        <v>0</v>
      </c>
      <c r="K102" s="140"/>
      <c r="L102" s="144"/>
    </row>
    <row r="103" spans="1:31" s="2" customFormat="1" ht="21.75" hidden="1" customHeight="1">
      <c r="A103" s="31"/>
      <c r="B103" s="32"/>
      <c r="C103" s="33"/>
      <c r="D103" s="33"/>
      <c r="E103" s="33"/>
      <c r="F103" s="33"/>
      <c r="G103" s="33"/>
      <c r="H103" s="33"/>
      <c r="I103" s="33"/>
      <c r="J103" s="33"/>
      <c r="K103" s="33"/>
      <c r="L103" s="48"/>
      <c r="S103" s="31"/>
      <c r="T103" s="31"/>
      <c r="U103" s="31"/>
      <c r="V103" s="31"/>
      <c r="W103" s="31"/>
      <c r="X103" s="31"/>
      <c r="Y103" s="31"/>
      <c r="Z103" s="31"/>
      <c r="AA103" s="31"/>
      <c r="AB103" s="31"/>
      <c r="AC103" s="31"/>
      <c r="AD103" s="31"/>
      <c r="AE103" s="31"/>
    </row>
    <row r="104" spans="1:31" s="2" customFormat="1" ht="6.95" hidden="1" customHeight="1">
      <c r="A104" s="31"/>
      <c r="B104" s="51"/>
      <c r="C104" s="52"/>
      <c r="D104" s="52"/>
      <c r="E104" s="52"/>
      <c r="F104" s="52"/>
      <c r="G104" s="52"/>
      <c r="H104" s="52"/>
      <c r="I104" s="52"/>
      <c r="J104" s="52"/>
      <c r="K104" s="52"/>
      <c r="L104" s="48"/>
      <c r="S104" s="31"/>
      <c r="T104" s="31"/>
      <c r="U104" s="31"/>
      <c r="V104" s="31"/>
      <c r="W104" s="31"/>
      <c r="X104" s="31"/>
      <c r="Y104" s="31"/>
      <c r="Z104" s="31"/>
      <c r="AA104" s="31"/>
      <c r="AB104" s="31"/>
      <c r="AC104" s="31"/>
      <c r="AD104" s="31"/>
      <c r="AE104" s="31"/>
    </row>
    <row r="105" spans="1:31" hidden="1"/>
    <row r="106" spans="1:31" hidden="1"/>
    <row r="107" spans="1:31" hidden="1"/>
    <row r="108" spans="1:31" s="2" customFormat="1" ht="6.95" customHeight="1">
      <c r="A108" s="31"/>
      <c r="B108" s="53"/>
      <c r="C108" s="54"/>
      <c r="D108" s="54"/>
      <c r="E108" s="54"/>
      <c r="F108" s="54"/>
      <c r="G108" s="54"/>
      <c r="H108" s="54"/>
      <c r="I108" s="54"/>
      <c r="J108" s="54"/>
      <c r="K108" s="54"/>
      <c r="L108" s="48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09" spans="1:31" s="2" customFormat="1" ht="24.95" customHeight="1">
      <c r="A109" s="31"/>
      <c r="B109" s="32"/>
      <c r="C109" s="20" t="s">
        <v>504</v>
      </c>
      <c r="D109" s="33"/>
      <c r="E109" s="33"/>
      <c r="F109" s="33"/>
      <c r="G109" s="33"/>
      <c r="H109" s="33"/>
      <c r="I109" s="33"/>
      <c r="J109" s="33"/>
      <c r="K109" s="33"/>
      <c r="L109" s="48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pans="1:31" s="2" customFormat="1" ht="6.95" customHeight="1">
      <c r="A110" s="31"/>
      <c r="B110" s="32"/>
      <c r="C110" s="33"/>
      <c r="D110" s="33"/>
      <c r="E110" s="33"/>
      <c r="F110" s="33"/>
      <c r="G110" s="33"/>
      <c r="H110" s="33"/>
      <c r="I110" s="33"/>
      <c r="J110" s="33"/>
      <c r="K110" s="33"/>
      <c r="L110" s="48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pans="1:31" s="2" customFormat="1" ht="12" customHeight="1">
      <c r="A111" s="31"/>
      <c r="B111" s="32"/>
      <c r="C111" s="26" t="s">
        <v>16</v>
      </c>
      <c r="D111" s="33"/>
      <c r="E111" s="33"/>
      <c r="F111" s="33"/>
      <c r="G111" s="33"/>
      <c r="H111" s="33"/>
      <c r="I111" s="33"/>
      <c r="J111" s="33"/>
      <c r="K111" s="33"/>
      <c r="L111" s="48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pans="1:31" s="2" customFormat="1" ht="30" customHeight="1">
      <c r="A112" s="31"/>
      <c r="B112" s="32"/>
      <c r="C112" s="33"/>
      <c r="D112" s="33"/>
      <c r="E112" s="236" t="str">
        <f>E7</f>
        <v>Pravidelný servis, revize a údržba vzduchotechniky a zdravotně technických instalací objektu CDP Praha 2021-2025</v>
      </c>
      <c r="F112" s="263"/>
      <c r="G112" s="263"/>
      <c r="H112" s="263"/>
      <c r="I112" s="33"/>
      <c r="J112" s="33"/>
      <c r="K112" s="33"/>
      <c r="L112" s="48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pans="1:65" s="2" customFormat="1" ht="6.95" customHeight="1">
      <c r="A113" s="31"/>
      <c r="B113" s="32"/>
      <c r="C113" s="33"/>
      <c r="D113" s="33"/>
      <c r="E113" s="33"/>
      <c r="F113" s="33"/>
      <c r="G113" s="33"/>
      <c r="H113" s="33"/>
      <c r="I113" s="33"/>
      <c r="J113" s="33"/>
      <c r="K113" s="33"/>
      <c r="L113" s="48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pans="1:65" s="2" customFormat="1" ht="12" customHeight="1">
      <c r="A114" s="31"/>
      <c r="B114" s="32"/>
      <c r="C114" s="26" t="s">
        <v>20</v>
      </c>
      <c r="D114" s="33"/>
      <c r="E114" s="33"/>
      <c r="F114" s="24" t="str">
        <f>F10</f>
        <v>CDP Praha</v>
      </c>
      <c r="G114" s="33"/>
      <c r="H114" s="33"/>
      <c r="I114" s="26"/>
      <c r="J114" s="63">
        <f>IF(J10="","",J10)</f>
        <v>44417</v>
      </c>
      <c r="K114" s="33"/>
      <c r="L114" s="48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pans="1:65" s="2" customFormat="1" ht="6.95" customHeight="1">
      <c r="A115" s="31"/>
      <c r="B115" s="32"/>
      <c r="C115" s="33"/>
      <c r="D115" s="33"/>
      <c r="E115" s="33"/>
      <c r="F115" s="33"/>
      <c r="G115" s="33"/>
      <c r="H115" s="33"/>
      <c r="I115" s="33"/>
      <c r="J115" s="33"/>
      <c r="K115" s="33"/>
      <c r="L115" s="48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pans="1:65" s="2" customFormat="1" ht="15.2" customHeight="1">
      <c r="A116" s="31"/>
      <c r="B116" s="32"/>
      <c r="C116" s="26" t="s">
        <v>24</v>
      </c>
      <c r="D116" s="33"/>
      <c r="E116" s="33"/>
      <c r="F116" s="24" t="str">
        <f>E13</f>
        <v>Správa železnic, státní organizace</v>
      </c>
      <c r="G116" s="33"/>
      <c r="H116" s="33"/>
      <c r="I116" s="26"/>
      <c r="J116" s="29" t="str">
        <f>E19</f>
        <v xml:space="preserve"> </v>
      </c>
      <c r="K116" s="33"/>
      <c r="L116" s="48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pans="1:65" s="2" customFormat="1" ht="15.2" customHeight="1">
      <c r="A117" s="31"/>
      <c r="B117" s="32"/>
      <c r="C117" s="26" t="s">
        <v>30</v>
      </c>
      <c r="D117" s="33"/>
      <c r="E117" s="33"/>
      <c r="F117" s="24" t="str">
        <f>IF(E16="","",E16)</f>
        <v>Vyplň údaj</v>
      </c>
      <c r="G117" s="33"/>
      <c r="H117" s="33"/>
      <c r="I117" s="26"/>
      <c r="J117" s="29">
        <f>E22</f>
        <v>0</v>
      </c>
      <c r="K117" s="33"/>
      <c r="L117" s="48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pans="1:65" s="2" customFormat="1" ht="10.35" customHeight="1">
      <c r="A118" s="31"/>
      <c r="B118" s="32"/>
      <c r="C118" s="33"/>
      <c r="D118" s="33"/>
      <c r="E118" s="33"/>
      <c r="F118" s="33"/>
      <c r="G118" s="33"/>
      <c r="H118" s="33"/>
      <c r="I118" s="33"/>
      <c r="J118" s="33"/>
      <c r="K118" s="33"/>
      <c r="L118" s="48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</row>
    <row r="119" spans="1:65" s="10" customFormat="1" ht="29.25" customHeight="1">
      <c r="A119" s="145"/>
      <c r="B119" s="146"/>
      <c r="C119" s="147" t="s">
        <v>97</v>
      </c>
      <c r="D119" s="148" t="s">
        <v>63</v>
      </c>
      <c r="E119" s="148" t="s">
        <v>59</v>
      </c>
      <c r="F119" s="148" t="s">
        <v>60</v>
      </c>
      <c r="G119" s="148" t="s">
        <v>98</v>
      </c>
      <c r="H119" s="148" t="s">
        <v>99</v>
      </c>
      <c r="I119" s="148" t="s">
        <v>100</v>
      </c>
      <c r="J119" s="149" t="s">
        <v>87</v>
      </c>
      <c r="K119" s="150" t="s">
        <v>101</v>
      </c>
      <c r="L119" s="151"/>
      <c r="M119" s="72" t="s">
        <v>1</v>
      </c>
      <c r="N119" s="73" t="s">
        <v>42</v>
      </c>
      <c r="O119" s="73" t="s">
        <v>102</v>
      </c>
      <c r="P119" s="73" t="s">
        <v>103</v>
      </c>
      <c r="Q119" s="73" t="s">
        <v>104</v>
      </c>
      <c r="R119" s="73" t="s">
        <v>105</v>
      </c>
      <c r="S119" s="73" t="s">
        <v>106</v>
      </c>
      <c r="T119" s="74" t="s">
        <v>107</v>
      </c>
      <c r="U119" s="145"/>
      <c r="V119" s="145"/>
      <c r="W119" s="145"/>
      <c r="X119" s="145"/>
      <c r="Y119" s="145"/>
      <c r="Z119" s="145"/>
      <c r="AA119" s="145"/>
      <c r="AB119" s="145"/>
      <c r="AC119" s="145"/>
      <c r="AD119" s="145"/>
      <c r="AE119" s="145"/>
    </row>
    <row r="120" spans="1:65" s="2" customFormat="1" ht="22.9" customHeight="1">
      <c r="A120" s="31"/>
      <c r="B120" s="32"/>
      <c r="C120" s="79"/>
      <c r="D120" s="33"/>
      <c r="E120" s="33"/>
      <c r="F120" s="33"/>
      <c r="G120" s="33"/>
      <c r="H120" s="33"/>
      <c r="I120" s="33"/>
      <c r="J120" s="152">
        <f>BK120</f>
        <v>0</v>
      </c>
      <c r="K120" s="33"/>
      <c r="L120" s="36"/>
      <c r="M120" s="75"/>
      <c r="N120" s="153"/>
      <c r="O120" s="76"/>
      <c r="P120" s="154">
        <f>P121+P167+P174+P241+P254+P258+P281+P292</f>
        <v>0</v>
      </c>
      <c r="Q120" s="76"/>
      <c r="R120" s="154">
        <f>R121+R167+R174+R241+R254+R258+R281+R292</f>
        <v>0</v>
      </c>
      <c r="S120" s="76"/>
      <c r="T120" s="155">
        <f>T121+T167+T174+T241+T254+T258+T281+T292</f>
        <v>0</v>
      </c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  <c r="AT120" s="14" t="s">
        <v>77</v>
      </c>
      <c r="AU120" s="14" t="s">
        <v>88</v>
      </c>
      <c r="BK120" s="156">
        <f>BK121+BK167+BK174+BK241+BK254+BK258+BK281+BK292</f>
        <v>0</v>
      </c>
    </row>
    <row r="121" spans="1:65" s="11" customFormat="1" ht="25.9" customHeight="1">
      <c r="B121" s="157"/>
      <c r="C121" s="158"/>
      <c r="D121" s="159" t="s">
        <v>77</v>
      </c>
      <c r="E121" s="160" t="s">
        <v>108</v>
      </c>
      <c r="F121" s="160" t="s">
        <v>109</v>
      </c>
      <c r="G121" s="158"/>
      <c r="H121" s="158"/>
      <c r="I121" s="161"/>
      <c r="J121" s="162">
        <f>BK121</f>
        <v>0</v>
      </c>
      <c r="K121" s="158"/>
      <c r="L121" s="163"/>
      <c r="M121" s="164"/>
      <c r="N121" s="165"/>
      <c r="O121" s="165"/>
      <c r="P121" s="166">
        <f>SUM(P122:P166)</f>
        <v>0</v>
      </c>
      <c r="Q121" s="165"/>
      <c r="R121" s="166">
        <f>SUM(R122:R166)</f>
        <v>0</v>
      </c>
      <c r="S121" s="165"/>
      <c r="T121" s="167">
        <f>SUM(T122:T166)</f>
        <v>0</v>
      </c>
      <c r="AR121" s="168" t="s">
        <v>83</v>
      </c>
      <c r="AT121" s="169" t="s">
        <v>77</v>
      </c>
      <c r="AU121" s="169" t="s">
        <v>78</v>
      </c>
      <c r="AY121" s="168" t="s">
        <v>110</v>
      </c>
      <c r="BK121" s="170">
        <f>SUM(BK122:BK166)</f>
        <v>0</v>
      </c>
    </row>
    <row r="122" spans="1:65" s="2" customFormat="1" ht="16.5" customHeight="1">
      <c r="A122" s="31"/>
      <c r="B122" s="32"/>
      <c r="C122" s="171" t="s">
        <v>83</v>
      </c>
      <c r="D122" s="171" t="s">
        <v>111</v>
      </c>
      <c r="E122" s="172" t="s">
        <v>108</v>
      </c>
      <c r="F122" s="173" t="s">
        <v>112</v>
      </c>
      <c r="G122" s="174" t="s">
        <v>113</v>
      </c>
      <c r="H122" s="175">
        <v>56</v>
      </c>
      <c r="I122" s="176"/>
      <c r="J122" s="177">
        <f>ROUND(I122*H122,2)</f>
        <v>0</v>
      </c>
      <c r="K122" s="178"/>
      <c r="L122" s="36"/>
      <c r="M122" s="179" t="s">
        <v>1</v>
      </c>
      <c r="N122" s="180" t="s">
        <v>43</v>
      </c>
      <c r="O122" s="68"/>
      <c r="P122" s="181">
        <f>O122*H122</f>
        <v>0</v>
      </c>
      <c r="Q122" s="181">
        <v>0</v>
      </c>
      <c r="R122" s="181">
        <f>Q122*H122</f>
        <v>0</v>
      </c>
      <c r="S122" s="181">
        <v>0</v>
      </c>
      <c r="T122" s="182">
        <f>S122*H122</f>
        <v>0</v>
      </c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  <c r="AR122" s="183" t="s">
        <v>114</v>
      </c>
      <c r="AT122" s="183" t="s">
        <v>111</v>
      </c>
      <c r="AU122" s="183" t="s">
        <v>83</v>
      </c>
      <c r="AY122" s="14" t="s">
        <v>110</v>
      </c>
      <c r="BE122" s="184">
        <f>IF(N122="základní",J122,0)</f>
        <v>0</v>
      </c>
      <c r="BF122" s="184">
        <f>IF(N122="snížená",J122,0)</f>
        <v>0</v>
      </c>
      <c r="BG122" s="184">
        <f>IF(N122="zákl. přenesená",J122,0)</f>
        <v>0</v>
      </c>
      <c r="BH122" s="184">
        <f>IF(N122="sníž. přenesená",J122,0)</f>
        <v>0</v>
      </c>
      <c r="BI122" s="184">
        <f>IF(N122="nulová",J122,0)</f>
        <v>0</v>
      </c>
      <c r="BJ122" s="14" t="s">
        <v>83</v>
      </c>
      <c r="BK122" s="184">
        <f>ROUND(I122*H122,2)</f>
        <v>0</v>
      </c>
      <c r="BL122" s="14" t="s">
        <v>114</v>
      </c>
      <c r="BM122" s="183" t="s">
        <v>115</v>
      </c>
    </row>
    <row r="123" spans="1:65" s="2" customFormat="1" ht="58.5">
      <c r="A123" s="31"/>
      <c r="B123" s="32"/>
      <c r="C123" s="33"/>
      <c r="D123" s="185" t="s">
        <v>116</v>
      </c>
      <c r="E123" s="33"/>
      <c r="F123" s="186" t="s">
        <v>117</v>
      </c>
      <c r="G123" s="33"/>
      <c r="H123" s="33"/>
      <c r="I123" s="187"/>
      <c r="J123" s="33"/>
      <c r="K123" s="33"/>
      <c r="L123" s="36"/>
      <c r="M123" s="188"/>
      <c r="N123" s="189"/>
      <c r="O123" s="68"/>
      <c r="P123" s="68"/>
      <c r="Q123" s="68"/>
      <c r="R123" s="68"/>
      <c r="S123" s="68"/>
      <c r="T123" s="69"/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  <c r="AT123" s="14" t="s">
        <v>116</v>
      </c>
      <c r="AU123" s="14" t="s">
        <v>83</v>
      </c>
    </row>
    <row r="124" spans="1:65" s="12" customFormat="1" ht="11.25">
      <c r="B124" s="190"/>
      <c r="C124" s="191"/>
      <c r="D124" s="185" t="s">
        <v>118</v>
      </c>
      <c r="E124" s="192" t="s">
        <v>1</v>
      </c>
      <c r="F124" s="193" t="s">
        <v>119</v>
      </c>
      <c r="G124" s="191"/>
      <c r="H124" s="194">
        <v>56</v>
      </c>
      <c r="I124" s="195"/>
      <c r="J124" s="191"/>
      <c r="K124" s="191"/>
      <c r="L124" s="196"/>
      <c r="M124" s="197"/>
      <c r="N124" s="198"/>
      <c r="O124" s="198"/>
      <c r="P124" s="198"/>
      <c r="Q124" s="198"/>
      <c r="R124" s="198"/>
      <c r="S124" s="198"/>
      <c r="T124" s="199"/>
      <c r="AT124" s="200" t="s">
        <v>118</v>
      </c>
      <c r="AU124" s="200" t="s">
        <v>83</v>
      </c>
      <c r="AV124" s="12" t="s">
        <v>85</v>
      </c>
      <c r="AW124" s="12" t="s">
        <v>34</v>
      </c>
      <c r="AX124" s="12" t="s">
        <v>83</v>
      </c>
      <c r="AY124" s="200" t="s">
        <v>110</v>
      </c>
    </row>
    <row r="125" spans="1:65" s="2" customFormat="1" ht="21.75" customHeight="1">
      <c r="A125" s="31"/>
      <c r="B125" s="32"/>
      <c r="C125" s="171" t="s">
        <v>85</v>
      </c>
      <c r="D125" s="171" t="s">
        <v>111</v>
      </c>
      <c r="E125" s="172" t="s">
        <v>120</v>
      </c>
      <c r="F125" s="173" t="s">
        <v>121</v>
      </c>
      <c r="G125" s="174" t="s">
        <v>113</v>
      </c>
      <c r="H125" s="175">
        <v>64</v>
      </c>
      <c r="I125" s="176"/>
      <c r="J125" s="177">
        <f>ROUND(I125*H125,2)</f>
        <v>0</v>
      </c>
      <c r="K125" s="178"/>
      <c r="L125" s="36"/>
      <c r="M125" s="179" t="s">
        <v>1</v>
      </c>
      <c r="N125" s="180" t="s">
        <v>43</v>
      </c>
      <c r="O125" s="68"/>
      <c r="P125" s="181">
        <f>O125*H125</f>
        <v>0</v>
      </c>
      <c r="Q125" s="181">
        <v>0</v>
      </c>
      <c r="R125" s="181">
        <f>Q125*H125</f>
        <v>0</v>
      </c>
      <c r="S125" s="181">
        <v>0</v>
      </c>
      <c r="T125" s="182">
        <f>S125*H125</f>
        <v>0</v>
      </c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  <c r="AR125" s="183" t="s">
        <v>114</v>
      </c>
      <c r="AT125" s="183" t="s">
        <v>111</v>
      </c>
      <c r="AU125" s="183" t="s">
        <v>83</v>
      </c>
      <c r="AY125" s="14" t="s">
        <v>110</v>
      </c>
      <c r="BE125" s="184">
        <f>IF(N125="základní",J125,0)</f>
        <v>0</v>
      </c>
      <c r="BF125" s="184">
        <f>IF(N125="snížená",J125,0)</f>
        <v>0</v>
      </c>
      <c r="BG125" s="184">
        <f>IF(N125="zákl. přenesená",J125,0)</f>
        <v>0</v>
      </c>
      <c r="BH125" s="184">
        <f>IF(N125="sníž. přenesená",J125,0)</f>
        <v>0</v>
      </c>
      <c r="BI125" s="184">
        <f>IF(N125="nulová",J125,0)</f>
        <v>0</v>
      </c>
      <c r="BJ125" s="14" t="s">
        <v>83</v>
      </c>
      <c r="BK125" s="184">
        <f>ROUND(I125*H125,2)</f>
        <v>0</v>
      </c>
      <c r="BL125" s="14" t="s">
        <v>114</v>
      </c>
      <c r="BM125" s="183" t="s">
        <v>122</v>
      </c>
    </row>
    <row r="126" spans="1:65" s="2" customFormat="1" ht="58.5">
      <c r="A126" s="31"/>
      <c r="B126" s="32"/>
      <c r="C126" s="33"/>
      <c r="D126" s="185" t="s">
        <v>116</v>
      </c>
      <c r="E126" s="33"/>
      <c r="F126" s="186" t="s">
        <v>117</v>
      </c>
      <c r="G126" s="33"/>
      <c r="H126" s="33"/>
      <c r="I126" s="187"/>
      <c r="J126" s="33"/>
      <c r="K126" s="33"/>
      <c r="L126" s="36"/>
      <c r="M126" s="188"/>
      <c r="N126" s="189"/>
      <c r="O126" s="68"/>
      <c r="P126" s="68"/>
      <c r="Q126" s="68"/>
      <c r="R126" s="68"/>
      <c r="S126" s="68"/>
      <c r="T126" s="69"/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  <c r="AT126" s="14" t="s">
        <v>116</v>
      </c>
      <c r="AU126" s="14" t="s">
        <v>83</v>
      </c>
    </row>
    <row r="127" spans="1:65" s="12" customFormat="1" ht="11.25">
      <c r="B127" s="190"/>
      <c r="C127" s="191"/>
      <c r="D127" s="185" t="s">
        <v>118</v>
      </c>
      <c r="E127" s="192" t="s">
        <v>1</v>
      </c>
      <c r="F127" s="193" t="s">
        <v>123</v>
      </c>
      <c r="G127" s="191"/>
      <c r="H127" s="194">
        <v>64</v>
      </c>
      <c r="I127" s="195"/>
      <c r="J127" s="191"/>
      <c r="K127" s="191"/>
      <c r="L127" s="196"/>
      <c r="M127" s="197"/>
      <c r="N127" s="198"/>
      <c r="O127" s="198"/>
      <c r="P127" s="198"/>
      <c r="Q127" s="198"/>
      <c r="R127" s="198"/>
      <c r="S127" s="198"/>
      <c r="T127" s="199"/>
      <c r="AT127" s="200" t="s">
        <v>118</v>
      </c>
      <c r="AU127" s="200" t="s">
        <v>83</v>
      </c>
      <c r="AV127" s="12" t="s">
        <v>85</v>
      </c>
      <c r="AW127" s="12" t="s">
        <v>34</v>
      </c>
      <c r="AX127" s="12" t="s">
        <v>83</v>
      </c>
      <c r="AY127" s="200" t="s">
        <v>110</v>
      </c>
    </row>
    <row r="128" spans="1:65" s="2" customFormat="1" ht="24.2" customHeight="1">
      <c r="A128" s="31"/>
      <c r="B128" s="32"/>
      <c r="C128" s="171" t="s">
        <v>124</v>
      </c>
      <c r="D128" s="171" t="s">
        <v>111</v>
      </c>
      <c r="E128" s="172" t="s">
        <v>125</v>
      </c>
      <c r="F128" s="173" t="s">
        <v>126</v>
      </c>
      <c r="G128" s="174" t="s">
        <v>113</v>
      </c>
      <c r="H128" s="175">
        <v>152</v>
      </c>
      <c r="I128" s="176"/>
      <c r="J128" s="177">
        <f>ROUND(I128*H128,2)</f>
        <v>0</v>
      </c>
      <c r="K128" s="178"/>
      <c r="L128" s="36"/>
      <c r="M128" s="179" t="s">
        <v>1</v>
      </c>
      <c r="N128" s="180" t="s">
        <v>43</v>
      </c>
      <c r="O128" s="68"/>
      <c r="P128" s="181">
        <f>O128*H128</f>
        <v>0</v>
      </c>
      <c r="Q128" s="181">
        <v>0</v>
      </c>
      <c r="R128" s="181">
        <f>Q128*H128</f>
        <v>0</v>
      </c>
      <c r="S128" s="181">
        <v>0</v>
      </c>
      <c r="T128" s="182">
        <f>S128*H128</f>
        <v>0</v>
      </c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  <c r="AR128" s="183" t="s">
        <v>114</v>
      </c>
      <c r="AT128" s="183" t="s">
        <v>111</v>
      </c>
      <c r="AU128" s="183" t="s">
        <v>83</v>
      </c>
      <c r="AY128" s="14" t="s">
        <v>110</v>
      </c>
      <c r="BE128" s="184">
        <f>IF(N128="základní",J128,0)</f>
        <v>0</v>
      </c>
      <c r="BF128" s="184">
        <f>IF(N128="snížená",J128,0)</f>
        <v>0</v>
      </c>
      <c r="BG128" s="184">
        <f>IF(N128="zákl. přenesená",J128,0)</f>
        <v>0</v>
      </c>
      <c r="BH128" s="184">
        <f>IF(N128="sníž. přenesená",J128,0)</f>
        <v>0</v>
      </c>
      <c r="BI128" s="184">
        <f>IF(N128="nulová",J128,0)</f>
        <v>0</v>
      </c>
      <c r="BJ128" s="14" t="s">
        <v>83</v>
      </c>
      <c r="BK128" s="184">
        <f>ROUND(I128*H128,2)</f>
        <v>0</v>
      </c>
      <c r="BL128" s="14" t="s">
        <v>114</v>
      </c>
      <c r="BM128" s="183" t="s">
        <v>127</v>
      </c>
    </row>
    <row r="129" spans="1:65" s="2" customFormat="1" ht="68.25">
      <c r="A129" s="31"/>
      <c r="B129" s="32"/>
      <c r="C129" s="33"/>
      <c r="D129" s="185" t="s">
        <v>116</v>
      </c>
      <c r="E129" s="33"/>
      <c r="F129" s="186" t="s">
        <v>128</v>
      </c>
      <c r="G129" s="33"/>
      <c r="H129" s="33"/>
      <c r="I129" s="187"/>
      <c r="J129" s="33"/>
      <c r="K129" s="33"/>
      <c r="L129" s="36"/>
      <c r="M129" s="188"/>
      <c r="N129" s="189"/>
      <c r="O129" s="68"/>
      <c r="P129" s="68"/>
      <c r="Q129" s="68"/>
      <c r="R129" s="68"/>
      <c r="S129" s="68"/>
      <c r="T129" s="69"/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  <c r="AT129" s="14" t="s">
        <v>116</v>
      </c>
      <c r="AU129" s="14" t="s">
        <v>83</v>
      </c>
    </row>
    <row r="130" spans="1:65" s="12" customFormat="1" ht="11.25">
      <c r="B130" s="190"/>
      <c r="C130" s="191"/>
      <c r="D130" s="185" t="s">
        <v>118</v>
      </c>
      <c r="E130" s="192" t="s">
        <v>1</v>
      </c>
      <c r="F130" s="193" t="s">
        <v>129</v>
      </c>
      <c r="G130" s="191"/>
      <c r="H130" s="194">
        <v>152</v>
      </c>
      <c r="I130" s="195"/>
      <c r="J130" s="191"/>
      <c r="K130" s="191"/>
      <c r="L130" s="196"/>
      <c r="M130" s="197"/>
      <c r="N130" s="198"/>
      <c r="O130" s="198"/>
      <c r="P130" s="198"/>
      <c r="Q130" s="198"/>
      <c r="R130" s="198"/>
      <c r="S130" s="198"/>
      <c r="T130" s="199"/>
      <c r="AT130" s="200" t="s">
        <v>118</v>
      </c>
      <c r="AU130" s="200" t="s">
        <v>83</v>
      </c>
      <c r="AV130" s="12" t="s">
        <v>85</v>
      </c>
      <c r="AW130" s="12" t="s">
        <v>34</v>
      </c>
      <c r="AX130" s="12" t="s">
        <v>83</v>
      </c>
      <c r="AY130" s="200" t="s">
        <v>110</v>
      </c>
    </row>
    <row r="131" spans="1:65" s="2" customFormat="1" ht="16.5" customHeight="1">
      <c r="A131" s="31"/>
      <c r="B131" s="32"/>
      <c r="C131" s="171" t="s">
        <v>114</v>
      </c>
      <c r="D131" s="171" t="s">
        <v>111</v>
      </c>
      <c r="E131" s="172" t="s">
        <v>130</v>
      </c>
      <c r="F131" s="173" t="s">
        <v>131</v>
      </c>
      <c r="G131" s="174" t="s">
        <v>113</v>
      </c>
      <c r="H131" s="175">
        <v>152</v>
      </c>
      <c r="I131" s="176"/>
      <c r="J131" s="177">
        <f>ROUND(I131*H131,2)</f>
        <v>0</v>
      </c>
      <c r="K131" s="178"/>
      <c r="L131" s="36"/>
      <c r="M131" s="179" t="s">
        <v>1</v>
      </c>
      <c r="N131" s="180" t="s">
        <v>43</v>
      </c>
      <c r="O131" s="68"/>
      <c r="P131" s="181">
        <f>O131*H131</f>
        <v>0</v>
      </c>
      <c r="Q131" s="181">
        <v>0</v>
      </c>
      <c r="R131" s="181">
        <f>Q131*H131</f>
        <v>0</v>
      </c>
      <c r="S131" s="181">
        <v>0</v>
      </c>
      <c r="T131" s="182">
        <f>S131*H131</f>
        <v>0</v>
      </c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  <c r="AR131" s="183" t="s">
        <v>114</v>
      </c>
      <c r="AT131" s="183" t="s">
        <v>111</v>
      </c>
      <c r="AU131" s="183" t="s">
        <v>83</v>
      </c>
      <c r="AY131" s="14" t="s">
        <v>110</v>
      </c>
      <c r="BE131" s="184">
        <f>IF(N131="základní",J131,0)</f>
        <v>0</v>
      </c>
      <c r="BF131" s="184">
        <f>IF(N131="snížená",J131,0)</f>
        <v>0</v>
      </c>
      <c r="BG131" s="184">
        <f>IF(N131="zákl. přenesená",J131,0)</f>
        <v>0</v>
      </c>
      <c r="BH131" s="184">
        <f>IF(N131="sníž. přenesená",J131,0)</f>
        <v>0</v>
      </c>
      <c r="BI131" s="184">
        <f>IF(N131="nulová",J131,0)</f>
        <v>0</v>
      </c>
      <c r="BJ131" s="14" t="s">
        <v>83</v>
      </c>
      <c r="BK131" s="184">
        <f>ROUND(I131*H131,2)</f>
        <v>0</v>
      </c>
      <c r="BL131" s="14" t="s">
        <v>114</v>
      </c>
      <c r="BM131" s="183" t="s">
        <v>132</v>
      </c>
    </row>
    <row r="132" spans="1:65" s="2" customFormat="1" ht="58.5">
      <c r="A132" s="31"/>
      <c r="B132" s="32"/>
      <c r="C132" s="33"/>
      <c r="D132" s="185" t="s">
        <v>116</v>
      </c>
      <c r="E132" s="33"/>
      <c r="F132" s="186" t="s">
        <v>117</v>
      </c>
      <c r="G132" s="33"/>
      <c r="H132" s="33"/>
      <c r="I132" s="187"/>
      <c r="J132" s="33"/>
      <c r="K132" s="33"/>
      <c r="L132" s="36"/>
      <c r="M132" s="188"/>
      <c r="N132" s="189"/>
      <c r="O132" s="68"/>
      <c r="P132" s="68"/>
      <c r="Q132" s="68"/>
      <c r="R132" s="68"/>
      <c r="S132" s="68"/>
      <c r="T132" s="69"/>
      <c r="U132" s="31"/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  <c r="AT132" s="14" t="s">
        <v>116</v>
      </c>
      <c r="AU132" s="14" t="s">
        <v>83</v>
      </c>
    </row>
    <row r="133" spans="1:65" s="12" customFormat="1" ht="11.25">
      <c r="B133" s="190"/>
      <c r="C133" s="191"/>
      <c r="D133" s="185" t="s">
        <v>118</v>
      </c>
      <c r="E133" s="192" t="s">
        <v>1</v>
      </c>
      <c r="F133" s="193" t="s">
        <v>129</v>
      </c>
      <c r="G133" s="191"/>
      <c r="H133" s="194">
        <v>152</v>
      </c>
      <c r="I133" s="195"/>
      <c r="J133" s="191"/>
      <c r="K133" s="191"/>
      <c r="L133" s="196"/>
      <c r="M133" s="197"/>
      <c r="N133" s="198"/>
      <c r="O133" s="198"/>
      <c r="P133" s="198"/>
      <c r="Q133" s="198"/>
      <c r="R133" s="198"/>
      <c r="S133" s="198"/>
      <c r="T133" s="199"/>
      <c r="AT133" s="200" t="s">
        <v>118</v>
      </c>
      <c r="AU133" s="200" t="s">
        <v>83</v>
      </c>
      <c r="AV133" s="12" t="s">
        <v>85</v>
      </c>
      <c r="AW133" s="12" t="s">
        <v>34</v>
      </c>
      <c r="AX133" s="12" t="s">
        <v>83</v>
      </c>
      <c r="AY133" s="200" t="s">
        <v>110</v>
      </c>
    </row>
    <row r="134" spans="1:65" s="2" customFormat="1" ht="16.5" customHeight="1">
      <c r="A134" s="31"/>
      <c r="B134" s="32"/>
      <c r="C134" s="171" t="s">
        <v>133</v>
      </c>
      <c r="D134" s="171" t="s">
        <v>111</v>
      </c>
      <c r="E134" s="172" t="s">
        <v>134</v>
      </c>
      <c r="F134" s="173" t="s">
        <v>135</v>
      </c>
      <c r="G134" s="174" t="s">
        <v>113</v>
      </c>
      <c r="H134" s="175">
        <v>240</v>
      </c>
      <c r="I134" s="176"/>
      <c r="J134" s="177">
        <f>ROUND(I134*H134,2)</f>
        <v>0</v>
      </c>
      <c r="K134" s="178"/>
      <c r="L134" s="36"/>
      <c r="M134" s="179" t="s">
        <v>1</v>
      </c>
      <c r="N134" s="180" t="s">
        <v>43</v>
      </c>
      <c r="O134" s="68"/>
      <c r="P134" s="181">
        <f>O134*H134</f>
        <v>0</v>
      </c>
      <c r="Q134" s="181">
        <v>0</v>
      </c>
      <c r="R134" s="181">
        <f>Q134*H134</f>
        <v>0</v>
      </c>
      <c r="S134" s="181">
        <v>0</v>
      </c>
      <c r="T134" s="182">
        <f>S134*H134</f>
        <v>0</v>
      </c>
      <c r="U134" s="31"/>
      <c r="V134" s="31"/>
      <c r="W134" s="31"/>
      <c r="X134" s="31"/>
      <c r="Y134" s="31"/>
      <c r="Z134" s="31"/>
      <c r="AA134" s="31"/>
      <c r="AB134" s="31"/>
      <c r="AC134" s="31"/>
      <c r="AD134" s="31"/>
      <c r="AE134" s="31"/>
      <c r="AR134" s="183" t="s">
        <v>114</v>
      </c>
      <c r="AT134" s="183" t="s">
        <v>111</v>
      </c>
      <c r="AU134" s="183" t="s">
        <v>83</v>
      </c>
      <c r="AY134" s="14" t="s">
        <v>110</v>
      </c>
      <c r="BE134" s="184">
        <f>IF(N134="základní",J134,0)</f>
        <v>0</v>
      </c>
      <c r="BF134" s="184">
        <f>IF(N134="snížená",J134,0)</f>
        <v>0</v>
      </c>
      <c r="BG134" s="184">
        <f>IF(N134="zákl. přenesená",J134,0)</f>
        <v>0</v>
      </c>
      <c r="BH134" s="184">
        <f>IF(N134="sníž. přenesená",J134,0)</f>
        <v>0</v>
      </c>
      <c r="BI134" s="184">
        <f>IF(N134="nulová",J134,0)</f>
        <v>0</v>
      </c>
      <c r="BJ134" s="14" t="s">
        <v>83</v>
      </c>
      <c r="BK134" s="184">
        <f>ROUND(I134*H134,2)</f>
        <v>0</v>
      </c>
      <c r="BL134" s="14" t="s">
        <v>114</v>
      </c>
      <c r="BM134" s="183" t="s">
        <v>136</v>
      </c>
    </row>
    <row r="135" spans="1:65" s="2" customFormat="1" ht="58.5">
      <c r="A135" s="31"/>
      <c r="B135" s="32"/>
      <c r="C135" s="33"/>
      <c r="D135" s="185" t="s">
        <v>116</v>
      </c>
      <c r="E135" s="33"/>
      <c r="F135" s="186" t="s">
        <v>117</v>
      </c>
      <c r="G135" s="33"/>
      <c r="H135" s="33"/>
      <c r="I135" s="187"/>
      <c r="J135" s="33"/>
      <c r="K135" s="33"/>
      <c r="L135" s="36"/>
      <c r="M135" s="188"/>
      <c r="N135" s="189"/>
      <c r="O135" s="68"/>
      <c r="P135" s="68"/>
      <c r="Q135" s="68"/>
      <c r="R135" s="68"/>
      <c r="S135" s="68"/>
      <c r="T135" s="69"/>
      <c r="U135" s="31"/>
      <c r="V135" s="31"/>
      <c r="W135" s="31"/>
      <c r="X135" s="31"/>
      <c r="Y135" s="31"/>
      <c r="Z135" s="31"/>
      <c r="AA135" s="31"/>
      <c r="AB135" s="31"/>
      <c r="AC135" s="31"/>
      <c r="AD135" s="31"/>
      <c r="AE135" s="31"/>
      <c r="AT135" s="14" t="s">
        <v>116</v>
      </c>
      <c r="AU135" s="14" t="s">
        <v>83</v>
      </c>
    </row>
    <row r="136" spans="1:65" s="12" customFormat="1" ht="11.25">
      <c r="B136" s="190"/>
      <c r="C136" s="191"/>
      <c r="D136" s="185" t="s">
        <v>118</v>
      </c>
      <c r="E136" s="192" t="s">
        <v>1</v>
      </c>
      <c r="F136" s="193" t="s">
        <v>137</v>
      </c>
      <c r="G136" s="191"/>
      <c r="H136" s="194">
        <v>240</v>
      </c>
      <c r="I136" s="195"/>
      <c r="J136" s="191"/>
      <c r="K136" s="191"/>
      <c r="L136" s="196"/>
      <c r="M136" s="197"/>
      <c r="N136" s="198"/>
      <c r="O136" s="198"/>
      <c r="P136" s="198"/>
      <c r="Q136" s="198"/>
      <c r="R136" s="198"/>
      <c r="S136" s="198"/>
      <c r="T136" s="199"/>
      <c r="AT136" s="200" t="s">
        <v>118</v>
      </c>
      <c r="AU136" s="200" t="s">
        <v>83</v>
      </c>
      <c r="AV136" s="12" t="s">
        <v>85</v>
      </c>
      <c r="AW136" s="12" t="s">
        <v>34</v>
      </c>
      <c r="AX136" s="12" t="s">
        <v>83</v>
      </c>
      <c r="AY136" s="200" t="s">
        <v>110</v>
      </c>
    </row>
    <row r="137" spans="1:65" s="2" customFormat="1" ht="16.5" customHeight="1">
      <c r="A137" s="31"/>
      <c r="B137" s="32"/>
      <c r="C137" s="171" t="s">
        <v>138</v>
      </c>
      <c r="D137" s="171" t="s">
        <v>111</v>
      </c>
      <c r="E137" s="172" t="s">
        <v>139</v>
      </c>
      <c r="F137" s="173" t="s">
        <v>140</v>
      </c>
      <c r="G137" s="174" t="s">
        <v>113</v>
      </c>
      <c r="H137" s="175">
        <v>64</v>
      </c>
      <c r="I137" s="176"/>
      <c r="J137" s="177">
        <f>ROUND(I137*H137,2)</f>
        <v>0</v>
      </c>
      <c r="K137" s="178"/>
      <c r="L137" s="36"/>
      <c r="M137" s="179" t="s">
        <v>1</v>
      </c>
      <c r="N137" s="180" t="s">
        <v>43</v>
      </c>
      <c r="O137" s="68"/>
      <c r="P137" s="181">
        <f>O137*H137</f>
        <v>0</v>
      </c>
      <c r="Q137" s="181">
        <v>0</v>
      </c>
      <c r="R137" s="181">
        <f>Q137*H137</f>
        <v>0</v>
      </c>
      <c r="S137" s="181">
        <v>0</v>
      </c>
      <c r="T137" s="182">
        <f>S137*H137</f>
        <v>0</v>
      </c>
      <c r="U137" s="31"/>
      <c r="V137" s="31"/>
      <c r="W137" s="31"/>
      <c r="X137" s="31"/>
      <c r="Y137" s="31"/>
      <c r="Z137" s="31"/>
      <c r="AA137" s="31"/>
      <c r="AB137" s="31"/>
      <c r="AC137" s="31"/>
      <c r="AD137" s="31"/>
      <c r="AE137" s="31"/>
      <c r="AR137" s="183" t="s">
        <v>114</v>
      </c>
      <c r="AT137" s="183" t="s">
        <v>111</v>
      </c>
      <c r="AU137" s="183" t="s">
        <v>83</v>
      </c>
      <c r="AY137" s="14" t="s">
        <v>110</v>
      </c>
      <c r="BE137" s="184">
        <f>IF(N137="základní",J137,0)</f>
        <v>0</v>
      </c>
      <c r="BF137" s="184">
        <f>IF(N137="snížená",J137,0)</f>
        <v>0</v>
      </c>
      <c r="BG137" s="184">
        <f>IF(N137="zákl. přenesená",J137,0)</f>
        <v>0</v>
      </c>
      <c r="BH137" s="184">
        <f>IF(N137="sníž. přenesená",J137,0)</f>
        <v>0</v>
      </c>
      <c r="BI137" s="184">
        <f>IF(N137="nulová",J137,0)</f>
        <v>0</v>
      </c>
      <c r="BJ137" s="14" t="s">
        <v>83</v>
      </c>
      <c r="BK137" s="184">
        <f>ROUND(I137*H137,2)</f>
        <v>0</v>
      </c>
      <c r="BL137" s="14" t="s">
        <v>114</v>
      </c>
      <c r="BM137" s="183" t="s">
        <v>141</v>
      </c>
    </row>
    <row r="138" spans="1:65" s="2" customFormat="1" ht="58.5">
      <c r="A138" s="31"/>
      <c r="B138" s="32"/>
      <c r="C138" s="33"/>
      <c r="D138" s="185" t="s">
        <v>116</v>
      </c>
      <c r="E138" s="33"/>
      <c r="F138" s="186" t="s">
        <v>117</v>
      </c>
      <c r="G138" s="33"/>
      <c r="H138" s="33"/>
      <c r="I138" s="187"/>
      <c r="J138" s="33"/>
      <c r="K138" s="33"/>
      <c r="L138" s="36"/>
      <c r="M138" s="188"/>
      <c r="N138" s="189"/>
      <c r="O138" s="68"/>
      <c r="P138" s="68"/>
      <c r="Q138" s="68"/>
      <c r="R138" s="68"/>
      <c r="S138" s="68"/>
      <c r="T138" s="69"/>
      <c r="U138" s="31"/>
      <c r="V138" s="31"/>
      <c r="W138" s="31"/>
      <c r="X138" s="31"/>
      <c r="Y138" s="31"/>
      <c r="Z138" s="31"/>
      <c r="AA138" s="31"/>
      <c r="AB138" s="31"/>
      <c r="AC138" s="31"/>
      <c r="AD138" s="31"/>
      <c r="AE138" s="31"/>
      <c r="AT138" s="14" t="s">
        <v>116</v>
      </c>
      <c r="AU138" s="14" t="s">
        <v>83</v>
      </c>
    </row>
    <row r="139" spans="1:65" s="12" customFormat="1" ht="11.25">
      <c r="B139" s="190"/>
      <c r="C139" s="191"/>
      <c r="D139" s="185" t="s">
        <v>118</v>
      </c>
      <c r="E139" s="192" t="s">
        <v>1</v>
      </c>
      <c r="F139" s="193" t="s">
        <v>142</v>
      </c>
      <c r="G139" s="191"/>
      <c r="H139" s="194">
        <v>64</v>
      </c>
      <c r="I139" s="195"/>
      <c r="J139" s="191"/>
      <c r="K139" s="191"/>
      <c r="L139" s="196"/>
      <c r="M139" s="197"/>
      <c r="N139" s="198"/>
      <c r="O139" s="198"/>
      <c r="P139" s="198"/>
      <c r="Q139" s="198"/>
      <c r="R139" s="198"/>
      <c r="S139" s="198"/>
      <c r="T139" s="199"/>
      <c r="AT139" s="200" t="s">
        <v>118</v>
      </c>
      <c r="AU139" s="200" t="s">
        <v>83</v>
      </c>
      <c r="AV139" s="12" t="s">
        <v>85</v>
      </c>
      <c r="AW139" s="12" t="s">
        <v>34</v>
      </c>
      <c r="AX139" s="12" t="s">
        <v>83</v>
      </c>
      <c r="AY139" s="200" t="s">
        <v>110</v>
      </c>
    </row>
    <row r="140" spans="1:65" s="2" customFormat="1" ht="16.5" customHeight="1">
      <c r="A140" s="31"/>
      <c r="B140" s="32"/>
      <c r="C140" s="171" t="s">
        <v>143</v>
      </c>
      <c r="D140" s="171" t="s">
        <v>111</v>
      </c>
      <c r="E140" s="172" t="s">
        <v>144</v>
      </c>
      <c r="F140" s="173" t="s">
        <v>145</v>
      </c>
      <c r="G140" s="174" t="s">
        <v>113</v>
      </c>
      <c r="H140" s="175">
        <v>1224</v>
      </c>
      <c r="I140" s="176"/>
      <c r="J140" s="177">
        <f>ROUND(I140*H140,2)</f>
        <v>0</v>
      </c>
      <c r="K140" s="178"/>
      <c r="L140" s="36"/>
      <c r="M140" s="179" t="s">
        <v>1</v>
      </c>
      <c r="N140" s="180" t="s">
        <v>43</v>
      </c>
      <c r="O140" s="68"/>
      <c r="P140" s="181">
        <f>O140*H140</f>
        <v>0</v>
      </c>
      <c r="Q140" s="181">
        <v>0</v>
      </c>
      <c r="R140" s="181">
        <f>Q140*H140</f>
        <v>0</v>
      </c>
      <c r="S140" s="181">
        <v>0</v>
      </c>
      <c r="T140" s="182">
        <f>S140*H140</f>
        <v>0</v>
      </c>
      <c r="U140" s="31"/>
      <c r="V140" s="31"/>
      <c r="W140" s="31"/>
      <c r="X140" s="31"/>
      <c r="Y140" s="31"/>
      <c r="Z140" s="31"/>
      <c r="AA140" s="31"/>
      <c r="AB140" s="31"/>
      <c r="AC140" s="31"/>
      <c r="AD140" s="31"/>
      <c r="AE140" s="31"/>
      <c r="AR140" s="183" t="s">
        <v>114</v>
      </c>
      <c r="AT140" s="183" t="s">
        <v>111</v>
      </c>
      <c r="AU140" s="183" t="s">
        <v>83</v>
      </c>
      <c r="AY140" s="14" t="s">
        <v>110</v>
      </c>
      <c r="BE140" s="184">
        <f>IF(N140="základní",J140,0)</f>
        <v>0</v>
      </c>
      <c r="BF140" s="184">
        <f>IF(N140="snížená",J140,0)</f>
        <v>0</v>
      </c>
      <c r="BG140" s="184">
        <f>IF(N140="zákl. přenesená",J140,0)</f>
        <v>0</v>
      </c>
      <c r="BH140" s="184">
        <f>IF(N140="sníž. přenesená",J140,0)</f>
        <v>0</v>
      </c>
      <c r="BI140" s="184">
        <f>IF(N140="nulová",J140,0)</f>
        <v>0</v>
      </c>
      <c r="BJ140" s="14" t="s">
        <v>83</v>
      </c>
      <c r="BK140" s="184">
        <f>ROUND(I140*H140,2)</f>
        <v>0</v>
      </c>
      <c r="BL140" s="14" t="s">
        <v>114</v>
      </c>
      <c r="BM140" s="183" t="s">
        <v>146</v>
      </c>
    </row>
    <row r="141" spans="1:65" s="2" customFormat="1" ht="58.5">
      <c r="A141" s="31"/>
      <c r="B141" s="32"/>
      <c r="C141" s="33"/>
      <c r="D141" s="185" t="s">
        <v>116</v>
      </c>
      <c r="E141" s="33"/>
      <c r="F141" s="186" t="s">
        <v>117</v>
      </c>
      <c r="G141" s="33"/>
      <c r="H141" s="33"/>
      <c r="I141" s="187"/>
      <c r="J141" s="33"/>
      <c r="K141" s="33"/>
      <c r="L141" s="36"/>
      <c r="M141" s="188"/>
      <c r="N141" s="189"/>
      <c r="O141" s="68"/>
      <c r="P141" s="68"/>
      <c r="Q141" s="68"/>
      <c r="R141" s="68"/>
      <c r="S141" s="68"/>
      <c r="T141" s="69"/>
      <c r="U141" s="31"/>
      <c r="V141" s="31"/>
      <c r="W141" s="31"/>
      <c r="X141" s="31"/>
      <c r="Y141" s="31"/>
      <c r="Z141" s="31"/>
      <c r="AA141" s="31"/>
      <c r="AB141" s="31"/>
      <c r="AC141" s="31"/>
      <c r="AD141" s="31"/>
      <c r="AE141" s="31"/>
      <c r="AT141" s="14" t="s">
        <v>116</v>
      </c>
      <c r="AU141" s="14" t="s">
        <v>83</v>
      </c>
    </row>
    <row r="142" spans="1:65" s="12" customFormat="1" ht="11.25">
      <c r="B142" s="190"/>
      <c r="C142" s="191"/>
      <c r="D142" s="185" t="s">
        <v>118</v>
      </c>
      <c r="E142" s="192" t="s">
        <v>1</v>
      </c>
      <c r="F142" s="193" t="s">
        <v>147</v>
      </c>
      <c r="G142" s="191"/>
      <c r="H142" s="194">
        <v>1224</v>
      </c>
      <c r="I142" s="195"/>
      <c r="J142" s="191"/>
      <c r="K142" s="191"/>
      <c r="L142" s="196"/>
      <c r="M142" s="197"/>
      <c r="N142" s="198"/>
      <c r="O142" s="198"/>
      <c r="P142" s="198"/>
      <c r="Q142" s="198"/>
      <c r="R142" s="198"/>
      <c r="S142" s="198"/>
      <c r="T142" s="199"/>
      <c r="AT142" s="200" t="s">
        <v>118</v>
      </c>
      <c r="AU142" s="200" t="s">
        <v>83</v>
      </c>
      <c r="AV142" s="12" t="s">
        <v>85</v>
      </c>
      <c r="AW142" s="12" t="s">
        <v>34</v>
      </c>
      <c r="AX142" s="12" t="s">
        <v>83</v>
      </c>
      <c r="AY142" s="200" t="s">
        <v>110</v>
      </c>
    </row>
    <row r="143" spans="1:65" s="2" customFormat="1" ht="16.5" customHeight="1">
      <c r="A143" s="31"/>
      <c r="B143" s="32"/>
      <c r="C143" s="171" t="s">
        <v>148</v>
      </c>
      <c r="D143" s="171" t="s">
        <v>111</v>
      </c>
      <c r="E143" s="172" t="s">
        <v>149</v>
      </c>
      <c r="F143" s="173" t="s">
        <v>150</v>
      </c>
      <c r="G143" s="174" t="s">
        <v>113</v>
      </c>
      <c r="H143" s="175">
        <v>4</v>
      </c>
      <c r="I143" s="176"/>
      <c r="J143" s="177">
        <f>ROUND(I143*H143,2)</f>
        <v>0</v>
      </c>
      <c r="K143" s="178"/>
      <c r="L143" s="36"/>
      <c r="M143" s="179" t="s">
        <v>1</v>
      </c>
      <c r="N143" s="180" t="s">
        <v>43</v>
      </c>
      <c r="O143" s="68"/>
      <c r="P143" s="181">
        <f>O143*H143</f>
        <v>0</v>
      </c>
      <c r="Q143" s="181">
        <v>0</v>
      </c>
      <c r="R143" s="181">
        <f>Q143*H143</f>
        <v>0</v>
      </c>
      <c r="S143" s="181">
        <v>0</v>
      </c>
      <c r="T143" s="182">
        <f>S143*H143</f>
        <v>0</v>
      </c>
      <c r="U143" s="31"/>
      <c r="V143" s="31"/>
      <c r="W143" s="31"/>
      <c r="X143" s="31"/>
      <c r="Y143" s="31"/>
      <c r="Z143" s="31"/>
      <c r="AA143" s="31"/>
      <c r="AB143" s="31"/>
      <c r="AC143" s="31"/>
      <c r="AD143" s="31"/>
      <c r="AE143" s="31"/>
      <c r="AR143" s="183" t="s">
        <v>114</v>
      </c>
      <c r="AT143" s="183" t="s">
        <v>111</v>
      </c>
      <c r="AU143" s="183" t="s">
        <v>83</v>
      </c>
      <c r="AY143" s="14" t="s">
        <v>110</v>
      </c>
      <c r="BE143" s="184">
        <f>IF(N143="základní",J143,0)</f>
        <v>0</v>
      </c>
      <c r="BF143" s="184">
        <f>IF(N143="snížená",J143,0)</f>
        <v>0</v>
      </c>
      <c r="BG143" s="184">
        <f>IF(N143="zákl. přenesená",J143,0)</f>
        <v>0</v>
      </c>
      <c r="BH143" s="184">
        <f>IF(N143="sníž. přenesená",J143,0)</f>
        <v>0</v>
      </c>
      <c r="BI143" s="184">
        <f>IF(N143="nulová",J143,0)</f>
        <v>0</v>
      </c>
      <c r="BJ143" s="14" t="s">
        <v>83</v>
      </c>
      <c r="BK143" s="184">
        <f>ROUND(I143*H143,2)</f>
        <v>0</v>
      </c>
      <c r="BL143" s="14" t="s">
        <v>114</v>
      </c>
      <c r="BM143" s="183" t="s">
        <v>151</v>
      </c>
    </row>
    <row r="144" spans="1:65" s="2" customFormat="1" ht="58.5">
      <c r="A144" s="31"/>
      <c r="B144" s="32"/>
      <c r="C144" s="33"/>
      <c r="D144" s="185" t="s">
        <v>116</v>
      </c>
      <c r="E144" s="33"/>
      <c r="F144" s="186" t="s">
        <v>117</v>
      </c>
      <c r="G144" s="33"/>
      <c r="H144" s="33"/>
      <c r="I144" s="187"/>
      <c r="J144" s="33"/>
      <c r="K144" s="33"/>
      <c r="L144" s="36"/>
      <c r="M144" s="188"/>
      <c r="N144" s="189"/>
      <c r="O144" s="68"/>
      <c r="P144" s="68"/>
      <c r="Q144" s="68"/>
      <c r="R144" s="68"/>
      <c r="S144" s="68"/>
      <c r="T144" s="69"/>
      <c r="U144" s="31"/>
      <c r="V144" s="31"/>
      <c r="W144" s="31"/>
      <c r="X144" s="31"/>
      <c r="Y144" s="31"/>
      <c r="Z144" s="31"/>
      <c r="AA144" s="31"/>
      <c r="AB144" s="31"/>
      <c r="AC144" s="31"/>
      <c r="AD144" s="31"/>
      <c r="AE144" s="31"/>
      <c r="AT144" s="14" t="s">
        <v>116</v>
      </c>
      <c r="AU144" s="14" t="s">
        <v>83</v>
      </c>
    </row>
    <row r="145" spans="1:65" s="12" customFormat="1" ht="11.25">
      <c r="B145" s="190"/>
      <c r="C145" s="191"/>
      <c r="D145" s="185" t="s">
        <v>118</v>
      </c>
      <c r="E145" s="192" t="s">
        <v>1</v>
      </c>
      <c r="F145" s="193" t="s">
        <v>152</v>
      </c>
      <c r="G145" s="191"/>
      <c r="H145" s="194">
        <v>4</v>
      </c>
      <c r="I145" s="195"/>
      <c r="J145" s="191"/>
      <c r="K145" s="191"/>
      <c r="L145" s="196"/>
      <c r="M145" s="197"/>
      <c r="N145" s="198"/>
      <c r="O145" s="198"/>
      <c r="P145" s="198"/>
      <c r="Q145" s="198"/>
      <c r="R145" s="198"/>
      <c r="S145" s="198"/>
      <c r="T145" s="199"/>
      <c r="AT145" s="200" t="s">
        <v>118</v>
      </c>
      <c r="AU145" s="200" t="s">
        <v>83</v>
      </c>
      <c r="AV145" s="12" t="s">
        <v>85</v>
      </c>
      <c r="AW145" s="12" t="s">
        <v>34</v>
      </c>
      <c r="AX145" s="12" t="s">
        <v>83</v>
      </c>
      <c r="AY145" s="200" t="s">
        <v>110</v>
      </c>
    </row>
    <row r="146" spans="1:65" s="2" customFormat="1" ht="16.5" customHeight="1">
      <c r="A146" s="31"/>
      <c r="B146" s="32"/>
      <c r="C146" s="171" t="s">
        <v>153</v>
      </c>
      <c r="D146" s="171" t="s">
        <v>111</v>
      </c>
      <c r="E146" s="172" t="s">
        <v>154</v>
      </c>
      <c r="F146" s="173" t="s">
        <v>155</v>
      </c>
      <c r="G146" s="174" t="s">
        <v>113</v>
      </c>
      <c r="H146" s="175">
        <v>16</v>
      </c>
      <c r="I146" s="176"/>
      <c r="J146" s="177">
        <f>ROUND(I146*H146,2)</f>
        <v>0</v>
      </c>
      <c r="K146" s="178"/>
      <c r="L146" s="36"/>
      <c r="M146" s="179" t="s">
        <v>1</v>
      </c>
      <c r="N146" s="180" t="s">
        <v>43</v>
      </c>
      <c r="O146" s="68"/>
      <c r="P146" s="181">
        <f>O146*H146</f>
        <v>0</v>
      </c>
      <c r="Q146" s="181">
        <v>0</v>
      </c>
      <c r="R146" s="181">
        <f>Q146*H146</f>
        <v>0</v>
      </c>
      <c r="S146" s="181">
        <v>0</v>
      </c>
      <c r="T146" s="182">
        <f>S146*H146</f>
        <v>0</v>
      </c>
      <c r="U146" s="31"/>
      <c r="V146" s="31"/>
      <c r="W146" s="31"/>
      <c r="X146" s="31"/>
      <c r="Y146" s="31"/>
      <c r="Z146" s="31"/>
      <c r="AA146" s="31"/>
      <c r="AB146" s="31"/>
      <c r="AC146" s="31"/>
      <c r="AD146" s="31"/>
      <c r="AE146" s="31"/>
      <c r="AR146" s="183" t="s">
        <v>114</v>
      </c>
      <c r="AT146" s="183" t="s">
        <v>111</v>
      </c>
      <c r="AU146" s="183" t="s">
        <v>83</v>
      </c>
      <c r="AY146" s="14" t="s">
        <v>110</v>
      </c>
      <c r="BE146" s="184">
        <f>IF(N146="základní",J146,0)</f>
        <v>0</v>
      </c>
      <c r="BF146" s="184">
        <f>IF(N146="snížená",J146,0)</f>
        <v>0</v>
      </c>
      <c r="BG146" s="184">
        <f>IF(N146="zákl. přenesená",J146,0)</f>
        <v>0</v>
      </c>
      <c r="BH146" s="184">
        <f>IF(N146="sníž. přenesená",J146,0)</f>
        <v>0</v>
      </c>
      <c r="BI146" s="184">
        <f>IF(N146="nulová",J146,0)</f>
        <v>0</v>
      </c>
      <c r="BJ146" s="14" t="s">
        <v>83</v>
      </c>
      <c r="BK146" s="184">
        <f>ROUND(I146*H146,2)</f>
        <v>0</v>
      </c>
      <c r="BL146" s="14" t="s">
        <v>114</v>
      </c>
      <c r="BM146" s="183" t="s">
        <v>156</v>
      </c>
    </row>
    <row r="147" spans="1:65" s="2" customFormat="1" ht="58.5">
      <c r="A147" s="31"/>
      <c r="B147" s="32"/>
      <c r="C147" s="33"/>
      <c r="D147" s="185" t="s">
        <v>116</v>
      </c>
      <c r="E147" s="33"/>
      <c r="F147" s="186" t="s">
        <v>117</v>
      </c>
      <c r="G147" s="33"/>
      <c r="H147" s="33"/>
      <c r="I147" s="187"/>
      <c r="J147" s="33"/>
      <c r="K147" s="33"/>
      <c r="L147" s="36"/>
      <c r="M147" s="188"/>
      <c r="N147" s="189"/>
      <c r="O147" s="68"/>
      <c r="P147" s="68"/>
      <c r="Q147" s="68"/>
      <c r="R147" s="68"/>
      <c r="S147" s="68"/>
      <c r="T147" s="69"/>
      <c r="U147" s="31"/>
      <c r="V147" s="31"/>
      <c r="W147" s="31"/>
      <c r="X147" s="31"/>
      <c r="Y147" s="31"/>
      <c r="Z147" s="31"/>
      <c r="AA147" s="31"/>
      <c r="AB147" s="31"/>
      <c r="AC147" s="31"/>
      <c r="AD147" s="31"/>
      <c r="AE147" s="31"/>
      <c r="AT147" s="14" t="s">
        <v>116</v>
      </c>
      <c r="AU147" s="14" t="s">
        <v>83</v>
      </c>
    </row>
    <row r="148" spans="1:65" s="12" customFormat="1" ht="11.25">
      <c r="B148" s="190"/>
      <c r="C148" s="191"/>
      <c r="D148" s="185" t="s">
        <v>118</v>
      </c>
      <c r="E148" s="192" t="s">
        <v>1</v>
      </c>
      <c r="F148" s="193" t="s">
        <v>157</v>
      </c>
      <c r="G148" s="191"/>
      <c r="H148" s="194">
        <v>16</v>
      </c>
      <c r="I148" s="195"/>
      <c r="J148" s="191"/>
      <c r="K148" s="191"/>
      <c r="L148" s="196"/>
      <c r="M148" s="197"/>
      <c r="N148" s="198"/>
      <c r="O148" s="198"/>
      <c r="P148" s="198"/>
      <c r="Q148" s="198"/>
      <c r="R148" s="198"/>
      <c r="S148" s="198"/>
      <c r="T148" s="199"/>
      <c r="AT148" s="200" t="s">
        <v>118</v>
      </c>
      <c r="AU148" s="200" t="s">
        <v>83</v>
      </c>
      <c r="AV148" s="12" t="s">
        <v>85</v>
      </c>
      <c r="AW148" s="12" t="s">
        <v>34</v>
      </c>
      <c r="AX148" s="12" t="s">
        <v>83</v>
      </c>
      <c r="AY148" s="200" t="s">
        <v>110</v>
      </c>
    </row>
    <row r="149" spans="1:65" s="2" customFormat="1" ht="16.5" customHeight="1">
      <c r="A149" s="31"/>
      <c r="B149" s="32"/>
      <c r="C149" s="171" t="s">
        <v>158</v>
      </c>
      <c r="D149" s="171" t="s">
        <v>111</v>
      </c>
      <c r="E149" s="172" t="s">
        <v>159</v>
      </c>
      <c r="F149" s="173" t="s">
        <v>160</v>
      </c>
      <c r="G149" s="174" t="s">
        <v>113</v>
      </c>
      <c r="H149" s="175">
        <v>24</v>
      </c>
      <c r="I149" s="176"/>
      <c r="J149" s="177">
        <f>ROUND(I149*H149,2)</f>
        <v>0</v>
      </c>
      <c r="K149" s="178"/>
      <c r="L149" s="36"/>
      <c r="M149" s="179" t="s">
        <v>1</v>
      </c>
      <c r="N149" s="180" t="s">
        <v>43</v>
      </c>
      <c r="O149" s="68"/>
      <c r="P149" s="181">
        <f>O149*H149</f>
        <v>0</v>
      </c>
      <c r="Q149" s="181">
        <v>0</v>
      </c>
      <c r="R149" s="181">
        <f>Q149*H149</f>
        <v>0</v>
      </c>
      <c r="S149" s="181">
        <v>0</v>
      </c>
      <c r="T149" s="182">
        <f>S149*H149</f>
        <v>0</v>
      </c>
      <c r="U149" s="31"/>
      <c r="V149" s="31"/>
      <c r="W149" s="31"/>
      <c r="X149" s="31"/>
      <c r="Y149" s="31"/>
      <c r="Z149" s="31"/>
      <c r="AA149" s="31"/>
      <c r="AB149" s="31"/>
      <c r="AC149" s="31"/>
      <c r="AD149" s="31"/>
      <c r="AE149" s="31"/>
      <c r="AR149" s="183" t="s">
        <v>114</v>
      </c>
      <c r="AT149" s="183" t="s">
        <v>111</v>
      </c>
      <c r="AU149" s="183" t="s">
        <v>83</v>
      </c>
      <c r="AY149" s="14" t="s">
        <v>110</v>
      </c>
      <c r="BE149" s="184">
        <f>IF(N149="základní",J149,0)</f>
        <v>0</v>
      </c>
      <c r="BF149" s="184">
        <f>IF(N149="snížená",J149,0)</f>
        <v>0</v>
      </c>
      <c r="BG149" s="184">
        <f>IF(N149="zákl. přenesená",J149,0)</f>
        <v>0</v>
      </c>
      <c r="BH149" s="184">
        <f>IF(N149="sníž. přenesená",J149,0)</f>
        <v>0</v>
      </c>
      <c r="BI149" s="184">
        <f>IF(N149="nulová",J149,0)</f>
        <v>0</v>
      </c>
      <c r="BJ149" s="14" t="s">
        <v>83</v>
      </c>
      <c r="BK149" s="184">
        <f>ROUND(I149*H149,2)</f>
        <v>0</v>
      </c>
      <c r="BL149" s="14" t="s">
        <v>114</v>
      </c>
      <c r="BM149" s="183" t="s">
        <v>161</v>
      </c>
    </row>
    <row r="150" spans="1:65" s="2" customFormat="1" ht="58.5">
      <c r="A150" s="31"/>
      <c r="B150" s="32"/>
      <c r="C150" s="33"/>
      <c r="D150" s="185" t="s">
        <v>116</v>
      </c>
      <c r="E150" s="33"/>
      <c r="F150" s="186" t="s">
        <v>117</v>
      </c>
      <c r="G150" s="33"/>
      <c r="H150" s="33"/>
      <c r="I150" s="187"/>
      <c r="J150" s="33"/>
      <c r="K150" s="33"/>
      <c r="L150" s="36"/>
      <c r="M150" s="188"/>
      <c r="N150" s="189"/>
      <c r="O150" s="68"/>
      <c r="P150" s="68"/>
      <c r="Q150" s="68"/>
      <c r="R150" s="68"/>
      <c r="S150" s="68"/>
      <c r="T150" s="69"/>
      <c r="U150" s="31"/>
      <c r="V150" s="31"/>
      <c r="W150" s="31"/>
      <c r="X150" s="31"/>
      <c r="Y150" s="31"/>
      <c r="Z150" s="31"/>
      <c r="AA150" s="31"/>
      <c r="AB150" s="31"/>
      <c r="AC150" s="31"/>
      <c r="AD150" s="31"/>
      <c r="AE150" s="31"/>
      <c r="AT150" s="14" t="s">
        <v>116</v>
      </c>
      <c r="AU150" s="14" t="s">
        <v>83</v>
      </c>
    </row>
    <row r="151" spans="1:65" s="12" customFormat="1" ht="11.25">
      <c r="B151" s="190"/>
      <c r="C151" s="191"/>
      <c r="D151" s="185" t="s">
        <v>118</v>
      </c>
      <c r="E151" s="192" t="s">
        <v>1</v>
      </c>
      <c r="F151" s="193" t="s">
        <v>162</v>
      </c>
      <c r="G151" s="191"/>
      <c r="H151" s="194">
        <v>24</v>
      </c>
      <c r="I151" s="195"/>
      <c r="J151" s="191"/>
      <c r="K151" s="191"/>
      <c r="L151" s="196"/>
      <c r="M151" s="197"/>
      <c r="N151" s="198"/>
      <c r="O151" s="198"/>
      <c r="P151" s="198"/>
      <c r="Q151" s="198"/>
      <c r="R151" s="198"/>
      <c r="S151" s="198"/>
      <c r="T151" s="199"/>
      <c r="AT151" s="200" t="s">
        <v>118</v>
      </c>
      <c r="AU151" s="200" t="s">
        <v>83</v>
      </c>
      <c r="AV151" s="12" t="s">
        <v>85</v>
      </c>
      <c r="AW151" s="12" t="s">
        <v>34</v>
      </c>
      <c r="AX151" s="12" t="s">
        <v>83</v>
      </c>
      <c r="AY151" s="200" t="s">
        <v>110</v>
      </c>
    </row>
    <row r="152" spans="1:65" s="2" customFormat="1" ht="16.5" customHeight="1">
      <c r="A152" s="31"/>
      <c r="B152" s="32"/>
      <c r="C152" s="171" t="s">
        <v>163</v>
      </c>
      <c r="D152" s="171" t="s">
        <v>111</v>
      </c>
      <c r="E152" s="172" t="s">
        <v>164</v>
      </c>
      <c r="F152" s="173" t="s">
        <v>165</v>
      </c>
      <c r="G152" s="174" t="s">
        <v>113</v>
      </c>
      <c r="H152" s="175">
        <v>8</v>
      </c>
      <c r="I152" s="176"/>
      <c r="J152" s="177">
        <f>ROUND(I152*H152,2)</f>
        <v>0</v>
      </c>
      <c r="K152" s="178"/>
      <c r="L152" s="36"/>
      <c r="M152" s="179" t="s">
        <v>1</v>
      </c>
      <c r="N152" s="180" t="s">
        <v>43</v>
      </c>
      <c r="O152" s="68"/>
      <c r="P152" s="181">
        <f>O152*H152</f>
        <v>0</v>
      </c>
      <c r="Q152" s="181">
        <v>0</v>
      </c>
      <c r="R152" s="181">
        <f>Q152*H152</f>
        <v>0</v>
      </c>
      <c r="S152" s="181">
        <v>0</v>
      </c>
      <c r="T152" s="182">
        <f>S152*H152</f>
        <v>0</v>
      </c>
      <c r="U152" s="31"/>
      <c r="V152" s="31"/>
      <c r="W152" s="31"/>
      <c r="X152" s="31"/>
      <c r="Y152" s="31"/>
      <c r="Z152" s="31"/>
      <c r="AA152" s="31"/>
      <c r="AB152" s="31"/>
      <c r="AC152" s="31"/>
      <c r="AD152" s="31"/>
      <c r="AE152" s="31"/>
      <c r="AR152" s="183" t="s">
        <v>114</v>
      </c>
      <c r="AT152" s="183" t="s">
        <v>111</v>
      </c>
      <c r="AU152" s="183" t="s">
        <v>83</v>
      </c>
      <c r="AY152" s="14" t="s">
        <v>110</v>
      </c>
      <c r="BE152" s="184">
        <f>IF(N152="základní",J152,0)</f>
        <v>0</v>
      </c>
      <c r="BF152" s="184">
        <f>IF(N152="snížená",J152,0)</f>
        <v>0</v>
      </c>
      <c r="BG152" s="184">
        <f>IF(N152="zákl. přenesená",J152,0)</f>
        <v>0</v>
      </c>
      <c r="BH152" s="184">
        <f>IF(N152="sníž. přenesená",J152,0)</f>
        <v>0</v>
      </c>
      <c r="BI152" s="184">
        <f>IF(N152="nulová",J152,0)</f>
        <v>0</v>
      </c>
      <c r="BJ152" s="14" t="s">
        <v>83</v>
      </c>
      <c r="BK152" s="184">
        <f>ROUND(I152*H152,2)</f>
        <v>0</v>
      </c>
      <c r="BL152" s="14" t="s">
        <v>114</v>
      </c>
      <c r="BM152" s="183" t="s">
        <v>166</v>
      </c>
    </row>
    <row r="153" spans="1:65" s="2" customFormat="1" ht="58.5">
      <c r="A153" s="31"/>
      <c r="B153" s="32"/>
      <c r="C153" s="33"/>
      <c r="D153" s="185" t="s">
        <v>116</v>
      </c>
      <c r="E153" s="33"/>
      <c r="F153" s="186" t="s">
        <v>117</v>
      </c>
      <c r="G153" s="33"/>
      <c r="H153" s="33"/>
      <c r="I153" s="187"/>
      <c r="J153" s="33"/>
      <c r="K153" s="33"/>
      <c r="L153" s="36"/>
      <c r="M153" s="188"/>
      <c r="N153" s="189"/>
      <c r="O153" s="68"/>
      <c r="P153" s="68"/>
      <c r="Q153" s="68"/>
      <c r="R153" s="68"/>
      <c r="S153" s="68"/>
      <c r="T153" s="69"/>
      <c r="U153" s="31"/>
      <c r="V153" s="31"/>
      <c r="W153" s="31"/>
      <c r="X153" s="31"/>
      <c r="Y153" s="31"/>
      <c r="Z153" s="31"/>
      <c r="AA153" s="31"/>
      <c r="AB153" s="31"/>
      <c r="AC153" s="31"/>
      <c r="AD153" s="31"/>
      <c r="AE153" s="31"/>
      <c r="AT153" s="14" t="s">
        <v>116</v>
      </c>
      <c r="AU153" s="14" t="s">
        <v>83</v>
      </c>
    </row>
    <row r="154" spans="1:65" s="12" customFormat="1" ht="11.25">
      <c r="B154" s="190"/>
      <c r="C154" s="191"/>
      <c r="D154" s="185" t="s">
        <v>118</v>
      </c>
      <c r="E154" s="192" t="s">
        <v>1</v>
      </c>
      <c r="F154" s="193" t="s">
        <v>167</v>
      </c>
      <c r="G154" s="191"/>
      <c r="H154" s="194">
        <v>8</v>
      </c>
      <c r="I154" s="195"/>
      <c r="J154" s="191"/>
      <c r="K154" s="191"/>
      <c r="L154" s="196"/>
      <c r="M154" s="197"/>
      <c r="N154" s="198"/>
      <c r="O154" s="198"/>
      <c r="P154" s="198"/>
      <c r="Q154" s="198"/>
      <c r="R154" s="198"/>
      <c r="S154" s="198"/>
      <c r="T154" s="199"/>
      <c r="AT154" s="200" t="s">
        <v>118</v>
      </c>
      <c r="AU154" s="200" t="s">
        <v>83</v>
      </c>
      <c r="AV154" s="12" t="s">
        <v>85</v>
      </c>
      <c r="AW154" s="12" t="s">
        <v>34</v>
      </c>
      <c r="AX154" s="12" t="s">
        <v>83</v>
      </c>
      <c r="AY154" s="200" t="s">
        <v>110</v>
      </c>
    </row>
    <row r="155" spans="1:65" s="2" customFormat="1" ht="16.5" customHeight="1">
      <c r="A155" s="31"/>
      <c r="B155" s="32"/>
      <c r="C155" s="171" t="s">
        <v>168</v>
      </c>
      <c r="D155" s="171" t="s">
        <v>111</v>
      </c>
      <c r="E155" s="172" t="s">
        <v>169</v>
      </c>
      <c r="F155" s="173" t="s">
        <v>170</v>
      </c>
      <c r="G155" s="174" t="s">
        <v>113</v>
      </c>
      <c r="H155" s="175">
        <v>8</v>
      </c>
      <c r="I155" s="176"/>
      <c r="J155" s="177">
        <f>ROUND(I155*H155,2)</f>
        <v>0</v>
      </c>
      <c r="K155" s="178"/>
      <c r="L155" s="36"/>
      <c r="M155" s="179" t="s">
        <v>1</v>
      </c>
      <c r="N155" s="180" t="s">
        <v>43</v>
      </c>
      <c r="O155" s="68"/>
      <c r="P155" s="181">
        <f>O155*H155</f>
        <v>0</v>
      </c>
      <c r="Q155" s="181">
        <v>0</v>
      </c>
      <c r="R155" s="181">
        <f>Q155*H155</f>
        <v>0</v>
      </c>
      <c r="S155" s="181">
        <v>0</v>
      </c>
      <c r="T155" s="182">
        <f>S155*H155</f>
        <v>0</v>
      </c>
      <c r="U155" s="31"/>
      <c r="V155" s="31"/>
      <c r="W155" s="31"/>
      <c r="X155" s="31"/>
      <c r="Y155" s="31"/>
      <c r="Z155" s="31"/>
      <c r="AA155" s="31"/>
      <c r="AB155" s="31"/>
      <c r="AC155" s="31"/>
      <c r="AD155" s="31"/>
      <c r="AE155" s="31"/>
      <c r="AR155" s="183" t="s">
        <v>114</v>
      </c>
      <c r="AT155" s="183" t="s">
        <v>111</v>
      </c>
      <c r="AU155" s="183" t="s">
        <v>83</v>
      </c>
      <c r="AY155" s="14" t="s">
        <v>110</v>
      </c>
      <c r="BE155" s="184">
        <f>IF(N155="základní",J155,0)</f>
        <v>0</v>
      </c>
      <c r="BF155" s="184">
        <f>IF(N155="snížená",J155,0)</f>
        <v>0</v>
      </c>
      <c r="BG155" s="184">
        <f>IF(N155="zákl. přenesená",J155,0)</f>
        <v>0</v>
      </c>
      <c r="BH155" s="184">
        <f>IF(N155="sníž. přenesená",J155,0)</f>
        <v>0</v>
      </c>
      <c r="BI155" s="184">
        <f>IF(N155="nulová",J155,0)</f>
        <v>0</v>
      </c>
      <c r="BJ155" s="14" t="s">
        <v>83</v>
      </c>
      <c r="BK155" s="184">
        <f>ROUND(I155*H155,2)</f>
        <v>0</v>
      </c>
      <c r="BL155" s="14" t="s">
        <v>114</v>
      </c>
      <c r="BM155" s="183" t="s">
        <v>171</v>
      </c>
    </row>
    <row r="156" spans="1:65" s="2" customFormat="1" ht="58.5">
      <c r="A156" s="31"/>
      <c r="B156" s="32"/>
      <c r="C156" s="33"/>
      <c r="D156" s="185" t="s">
        <v>116</v>
      </c>
      <c r="E156" s="33"/>
      <c r="F156" s="186" t="s">
        <v>117</v>
      </c>
      <c r="G156" s="33"/>
      <c r="H156" s="33"/>
      <c r="I156" s="187"/>
      <c r="J156" s="33"/>
      <c r="K156" s="33"/>
      <c r="L156" s="36"/>
      <c r="M156" s="188"/>
      <c r="N156" s="189"/>
      <c r="O156" s="68"/>
      <c r="P156" s="68"/>
      <c r="Q156" s="68"/>
      <c r="R156" s="68"/>
      <c r="S156" s="68"/>
      <c r="T156" s="69"/>
      <c r="U156" s="31"/>
      <c r="V156" s="31"/>
      <c r="W156" s="31"/>
      <c r="X156" s="31"/>
      <c r="Y156" s="31"/>
      <c r="Z156" s="31"/>
      <c r="AA156" s="31"/>
      <c r="AB156" s="31"/>
      <c r="AC156" s="31"/>
      <c r="AD156" s="31"/>
      <c r="AE156" s="31"/>
      <c r="AT156" s="14" t="s">
        <v>116</v>
      </c>
      <c r="AU156" s="14" t="s">
        <v>83</v>
      </c>
    </row>
    <row r="157" spans="1:65" s="12" customFormat="1" ht="11.25">
      <c r="B157" s="190"/>
      <c r="C157" s="191"/>
      <c r="D157" s="185" t="s">
        <v>118</v>
      </c>
      <c r="E157" s="192" t="s">
        <v>1</v>
      </c>
      <c r="F157" s="193" t="s">
        <v>172</v>
      </c>
      <c r="G157" s="191"/>
      <c r="H157" s="194">
        <v>8</v>
      </c>
      <c r="I157" s="195"/>
      <c r="J157" s="191"/>
      <c r="K157" s="191"/>
      <c r="L157" s="196"/>
      <c r="M157" s="197"/>
      <c r="N157" s="198"/>
      <c r="O157" s="198"/>
      <c r="P157" s="198"/>
      <c r="Q157" s="198"/>
      <c r="R157" s="198"/>
      <c r="S157" s="198"/>
      <c r="T157" s="199"/>
      <c r="AT157" s="200" t="s">
        <v>118</v>
      </c>
      <c r="AU157" s="200" t="s">
        <v>83</v>
      </c>
      <c r="AV157" s="12" t="s">
        <v>85</v>
      </c>
      <c r="AW157" s="12" t="s">
        <v>34</v>
      </c>
      <c r="AX157" s="12" t="s">
        <v>83</v>
      </c>
      <c r="AY157" s="200" t="s">
        <v>110</v>
      </c>
    </row>
    <row r="158" spans="1:65" s="2" customFormat="1" ht="16.5" customHeight="1">
      <c r="A158" s="31"/>
      <c r="B158" s="32"/>
      <c r="C158" s="171" t="s">
        <v>173</v>
      </c>
      <c r="D158" s="171" t="s">
        <v>111</v>
      </c>
      <c r="E158" s="172" t="s">
        <v>174</v>
      </c>
      <c r="F158" s="173" t="s">
        <v>175</v>
      </c>
      <c r="G158" s="174" t="s">
        <v>113</v>
      </c>
      <c r="H158" s="175">
        <v>292</v>
      </c>
      <c r="I158" s="176"/>
      <c r="J158" s="177">
        <f>ROUND(I158*H158,2)</f>
        <v>0</v>
      </c>
      <c r="K158" s="178"/>
      <c r="L158" s="36"/>
      <c r="M158" s="179" t="s">
        <v>1</v>
      </c>
      <c r="N158" s="180" t="s">
        <v>43</v>
      </c>
      <c r="O158" s="68"/>
      <c r="P158" s="181">
        <f>O158*H158</f>
        <v>0</v>
      </c>
      <c r="Q158" s="181">
        <v>0</v>
      </c>
      <c r="R158" s="181">
        <f>Q158*H158</f>
        <v>0</v>
      </c>
      <c r="S158" s="181">
        <v>0</v>
      </c>
      <c r="T158" s="182">
        <f>S158*H158</f>
        <v>0</v>
      </c>
      <c r="U158" s="31"/>
      <c r="V158" s="31"/>
      <c r="W158" s="31"/>
      <c r="X158" s="31"/>
      <c r="Y158" s="31"/>
      <c r="Z158" s="31"/>
      <c r="AA158" s="31"/>
      <c r="AB158" s="31"/>
      <c r="AC158" s="31"/>
      <c r="AD158" s="31"/>
      <c r="AE158" s="31"/>
      <c r="AR158" s="183" t="s">
        <v>114</v>
      </c>
      <c r="AT158" s="183" t="s">
        <v>111</v>
      </c>
      <c r="AU158" s="183" t="s">
        <v>83</v>
      </c>
      <c r="AY158" s="14" t="s">
        <v>110</v>
      </c>
      <c r="BE158" s="184">
        <f>IF(N158="základní",J158,0)</f>
        <v>0</v>
      </c>
      <c r="BF158" s="184">
        <f>IF(N158="snížená",J158,0)</f>
        <v>0</v>
      </c>
      <c r="BG158" s="184">
        <f>IF(N158="zákl. přenesená",J158,0)</f>
        <v>0</v>
      </c>
      <c r="BH158" s="184">
        <f>IF(N158="sníž. přenesená",J158,0)</f>
        <v>0</v>
      </c>
      <c r="BI158" s="184">
        <f>IF(N158="nulová",J158,0)</f>
        <v>0</v>
      </c>
      <c r="BJ158" s="14" t="s">
        <v>83</v>
      </c>
      <c r="BK158" s="184">
        <f>ROUND(I158*H158,2)</f>
        <v>0</v>
      </c>
      <c r="BL158" s="14" t="s">
        <v>114</v>
      </c>
      <c r="BM158" s="183" t="s">
        <v>176</v>
      </c>
    </row>
    <row r="159" spans="1:65" s="2" customFormat="1" ht="58.5">
      <c r="A159" s="31"/>
      <c r="B159" s="32"/>
      <c r="C159" s="33"/>
      <c r="D159" s="185" t="s">
        <v>116</v>
      </c>
      <c r="E159" s="33"/>
      <c r="F159" s="186" t="s">
        <v>117</v>
      </c>
      <c r="G159" s="33"/>
      <c r="H159" s="33"/>
      <c r="I159" s="187"/>
      <c r="J159" s="33"/>
      <c r="K159" s="33"/>
      <c r="L159" s="36"/>
      <c r="M159" s="188"/>
      <c r="N159" s="189"/>
      <c r="O159" s="68"/>
      <c r="P159" s="68"/>
      <c r="Q159" s="68"/>
      <c r="R159" s="68"/>
      <c r="S159" s="68"/>
      <c r="T159" s="69"/>
      <c r="U159" s="31"/>
      <c r="V159" s="31"/>
      <c r="W159" s="31"/>
      <c r="X159" s="31"/>
      <c r="Y159" s="31"/>
      <c r="Z159" s="31"/>
      <c r="AA159" s="31"/>
      <c r="AB159" s="31"/>
      <c r="AC159" s="31"/>
      <c r="AD159" s="31"/>
      <c r="AE159" s="31"/>
      <c r="AT159" s="14" t="s">
        <v>116</v>
      </c>
      <c r="AU159" s="14" t="s">
        <v>83</v>
      </c>
    </row>
    <row r="160" spans="1:65" s="12" customFormat="1" ht="11.25">
      <c r="B160" s="190"/>
      <c r="C160" s="191"/>
      <c r="D160" s="185" t="s">
        <v>118</v>
      </c>
      <c r="E160" s="192" t="s">
        <v>1</v>
      </c>
      <c r="F160" s="193" t="s">
        <v>177</v>
      </c>
      <c r="G160" s="191"/>
      <c r="H160" s="194">
        <v>292</v>
      </c>
      <c r="I160" s="195"/>
      <c r="J160" s="191"/>
      <c r="K160" s="191"/>
      <c r="L160" s="196"/>
      <c r="M160" s="197"/>
      <c r="N160" s="198"/>
      <c r="O160" s="198"/>
      <c r="P160" s="198"/>
      <c r="Q160" s="198"/>
      <c r="R160" s="198"/>
      <c r="S160" s="198"/>
      <c r="T160" s="199"/>
      <c r="AT160" s="200" t="s">
        <v>118</v>
      </c>
      <c r="AU160" s="200" t="s">
        <v>83</v>
      </c>
      <c r="AV160" s="12" t="s">
        <v>85</v>
      </c>
      <c r="AW160" s="12" t="s">
        <v>34</v>
      </c>
      <c r="AX160" s="12" t="s">
        <v>83</v>
      </c>
      <c r="AY160" s="200" t="s">
        <v>110</v>
      </c>
    </row>
    <row r="161" spans="1:65" s="2" customFormat="1" ht="24.2" customHeight="1">
      <c r="A161" s="31"/>
      <c r="B161" s="32"/>
      <c r="C161" s="171" t="s">
        <v>178</v>
      </c>
      <c r="D161" s="171" t="s">
        <v>111</v>
      </c>
      <c r="E161" s="172" t="s">
        <v>179</v>
      </c>
      <c r="F161" s="173" t="s">
        <v>180</v>
      </c>
      <c r="G161" s="174" t="s">
        <v>113</v>
      </c>
      <c r="H161" s="175">
        <v>80</v>
      </c>
      <c r="I161" s="176"/>
      <c r="J161" s="177">
        <f>ROUND(I161*H161,2)</f>
        <v>0</v>
      </c>
      <c r="K161" s="178"/>
      <c r="L161" s="36"/>
      <c r="M161" s="179" t="s">
        <v>1</v>
      </c>
      <c r="N161" s="180" t="s">
        <v>43</v>
      </c>
      <c r="O161" s="68"/>
      <c r="P161" s="181">
        <f>O161*H161</f>
        <v>0</v>
      </c>
      <c r="Q161" s="181">
        <v>0</v>
      </c>
      <c r="R161" s="181">
        <f>Q161*H161</f>
        <v>0</v>
      </c>
      <c r="S161" s="181">
        <v>0</v>
      </c>
      <c r="T161" s="182">
        <f>S161*H161</f>
        <v>0</v>
      </c>
      <c r="U161" s="31"/>
      <c r="V161" s="31"/>
      <c r="W161" s="31"/>
      <c r="X161" s="31"/>
      <c r="Y161" s="31"/>
      <c r="Z161" s="31"/>
      <c r="AA161" s="31"/>
      <c r="AB161" s="31"/>
      <c r="AC161" s="31"/>
      <c r="AD161" s="31"/>
      <c r="AE161" s="31"/>
      <c r="AR161" s="183" t="s">
        <v>114</v>
      </c>
      <c r="AT161" s="183" t="s">
        <v>111</v>
      </c>
      <c r="AU161" s="183" t="s">
        <v>83</v>
      </c>
      <c r="AY161" s="14" t="s">
        <v>110</v>
      </c>
      <c r="BE161" s="184">
        <f>IF(N161="základní",J161,0)</f>
        <v>0</v>
      </c>
      <c r="BF161" s="184">
        <f>IF(N161="snížená",J161,0)</f>
        <v>0</v>
      </c>
      <c r="BG161" s="184">
        <f>IF(N161="zákl. přenesená",J161,0)</f>
        <v>0</v>
      </c>
      <c r="BH161" s="184">
        <f>IF(N161="sníž. přenesená",J161,0)</f>
        <v>0</v>
      </c>
      <c r="BI161" s="184">
        <f>IF(N161="nulová",J161,0)</f>
        <v>0</v>
      </c>
      <c r="BJ161" s="14" t="s">
        <v>83</v>
      </c>
      <c r="BK161" s="184">
        <f>ROUND(I161*H161,2)</f>
        <v>0</v>
      </c>
      <c r="BL161" s="14" t="s">
        <v>114</v>
      </c>
      <c r="BM161" s="183" t="s">
        <v>181</v>
      </c>
    </row>
    <row r="162" spans="1:65" s="2" customFormat="1" ht="58.5">
      <c r="A162" s="31"/>
      <c r="B162" s="32"/>
      <c r="C162" s="33"/>
      <c r="D162" s="185" t="s">
        <v>116</v>
      </c>
      <c r="E162" s="33"/>
      <c r="F162" s="186" t="s">
        <v>117</v>
      </c>
      <c r="G162" s="33"/>
      <c r="H162" s="33"/>
      <c r="I162" s="187"/>
      <c r="J162" s="33"/>
      <c r="K162" s="33"/>
      <c r="L162" s="36"/>
      <c r="M162" s="188"/>
      <c r="N162" s="189"/>
      <c r="O162" s="68"/>
      <c r="P162" s="68"/>
      <c r="Q162" s="68"/>
      <c r="R162" s="68"/>
      <c r="S162" s="68"/>
      <c r="T162" s="69"/>
      <c r="U162" s="31"/>
      <c r="V162" s="31"/>
      <c r="W162" s="31"/>
      <c r="X162" s="31"/>
      <c r="Y162" s="31"/>
      <c r="Z162" s="31"/>
      <c r="AA162" s="31"/>
      <c r="AB162" s="31"/>
      <c r="AC162" s="31"/>
      <c r="AD162" s="31"/>
      <c r="AE162" s="31"/>
      <c r="AT162" s="14" t="s">
        <v>116</v>
      </c>
      <c r="AU162" s="14" t="s">
        <v>83</v>
      </c>
    </row>
    <row r="163" spans="1:65" s="12" customFormat="1" ht="11.25">
      <c r="B163" s="190"/>
      <c r="C163" s="191"/>
      <c r="D163" s="185" t="s">
        <v>118</v>
      </c>
      <c r="E163" s="192" t="s">
        <v>1</v>
      </c>
      <c r="F163" s="193" t="s">
        <v>182</v>
      </c>
      <c r="G163" s="191"/>
      <c r="H163" s="194">
        <v>80</v>
      </c>
      <c r="I163" s="195"/>
      <c r="J163" s="191"/>
      <c r="K163" s="191"/>
      <c r="L163" s="196"/>
      <c r="M163" s="197"/>
      <c r="N163" s="198"/>
      <c r="O163" s="198"/>
      <c r="P163" s="198"/>
      <c r="Q163" s="198"/>
      <c r="R163" s="198"/>
      <c r="S163" s="198"/>
      <c r="T163" s="199"/>
      <c r="AT163" s="200" t="s">
        <v>118</v>
      </c>
      <c r="AU163" s="200" t="s">
        <v>83</v>
      </c>
      <c r="AV163" s="12" t="s">
        <v>85</v>
      </c>
      <c r="AW163" s="12" t="s">
        <v>34</v>
      </c>
      <c r="AX163" s="12" t="s">
        <v>83</v>
      </c>
      <c r="AY163" s="200" t="s">
        <v>110</v>
      </c>
    </row>
    <row r="164" spans="1:65" s="2" customFormat="1" ht="24.2" customHeight="1">
      <c r="A164" s="31"/>
      <c r="B164" s="32"/>
      <c r="C164" s="171" t="s">
        <v>8</v>
      </c>
      <c r="D164" s="171" t="s">
        <v>111</v>
      </c>
      <c r="E164" s="172" t="s">
        <v>183</v>
      </c>
      <c r="F164" s="173" t="s">
        <v>184</v>
      </c>
      <c r="G164" s="174" t="s">
        <v>113</v>
      </c>
      <c r="H164" s="175">
        <v>16</v>
      </c>
      <c r="I164" s="176"/>
      <c r="J164" s="177">
        <f>ROUND(I164*H164,2)</f>
        <v>0</v>
      </c>
      <c r="K164" s="178"/>
      <c r="L164" s="36"/>
      <c r="M164" s="179" t="s">
        <v>1</v>
      </c>
      <c r="N164" s="180" t="s">
        <v>43</v>
      </c>
      <c r="O164" s="68"/>
      <c r="P164" s="181">
        <f>O164*H164</f>
        <v>0</v>
      </c>
      <c r="Q164" s="181">
        <v>0</v>
      </c>
      <c r="R164" s="181">
        <f>Q164*H164</f>
        <v>0</v>
      </c>
      <c r="S164" s="181">
        <v>0</v>
      </c>
      <c r="T164" s="182">
        <f>S164*H164</f>
        <v>0</v>
      </c>
      <c r="U164" s="31"/>
      <c r="V164" s="31"/>
      <c r="W164" s="31"/>
      <c r="X164" s="31"/>
      <c r="Y164" s="31"/>
      <c r="Z164" s="31"/>
      <c r="AA164" s="31"/>
      <c r="AB164" s="31"/>
      <c r="AC164" s="31"/>
      <c r="AD164" s="31"/>
      <c r="AE164" s="31"/>
      <c r="AR164" s="183" t="s">
        <v>114</v>
      </c>
      <c r="AT164" s="183" t="s">
        <v>111</v>
      </c>
      <c r="AU164" s="183" t="s">
        <v>83</v>
      </c>
      <c r="AY164" s="14" t="s">
        <v>110</v>
      </c>
      <c r="BE164" s="184">
        <f>IF(N164="základní",J164,0)</f>
        <v>0</v>
      </c>
      <c r="BF164" s="184">
        <f>IF(N164="snížená",J164,0)</f>
        <v>0</v>
      </c>
      <c r="BG164" s="184">
        <f>IF(N164="zákl. přenesená",J164,0)</f>
        <v>0</v>
      </c>
      <c r="BH164" s="184">
        <f>IF(N164="sníž. přenesená",J164,0)</f>
        <v>0</v>
      </c>
      <c r="BI164" s="184">
        <f>IF(N164="nulová",J164,0)</f>
        <v>0</v>
      </c>
      <c r="BJ164" s="14" t="s">
        <v>83</v>
      </c>
      <c r="BK164" s="184">
        <f>ROUND(I164*H164,2)</f>
        <v>0</v>
      </c>
      <c r="BL164" s="14" t="s">
        <v>114</v>
      </c>
      <c r="BM164" s="183" t="s">
        <v>185</v>
      </c>
    </row>
    <row r="165" spans="1:65" s="2" customFormat="1" ht="58.5">
      <c r="A165" s="31"/>
      <c r="B165" s="32"/>
      <c r="C165" s="33"/>
      <c r="D165" s="185" t="s">
        <v>116</v>
      </c>
      <c r="E165" s="33"/>
      <c r="F165" s="186" t="s">
        <v>117</v>
      </c>
      <c r="G165" s="33"/>
      <c r="H165" s="33"/>
      <c r="I165" s="187"/>
      <c r="J165" s="33"/>
      <c r="K165" s="33"/>
      <c r="L165" s="36"/>
      <c r="M165" s="188"/>
      <c r="N165" s="189"/>
      <c r="O165" s="68"/>
      <c r="P165" s="68"/>
      <c r="Q165" s="68"/>
      <c r="R165" s="68"/>
      <c r="S165" s="68"/>
      <c r="T165" s="69"/>
      <c r="U165" s="31"/>
      <c r="V165" s="31"/>
      <c r="W165" s="31"/>
      <c r="X165" s="31"/>
      <c r="Y165" s="31"/>
      <c r="Z165" s="31"/>
      <c r="AA165" s="31"/>
      <c r="AB165" s="31"/>
      <c r="AC165" s="31"/>
      <c r="AD165" s="31"/>
      <c r="AE165" s="31"/>
      <c r="AT165" s="14" t="s">
        <v>116</v>
      </c>
      <c r="AU165" s="14" t="s">
        <v>83</v>
      </c>
    </row>
    <row r="166" spans="1:65" s="12" customFormat="1" ht="11.25">
      <c r="B166" s="190"/>
      <c r="C166" s="191"/>
      <c r="D166" s="185" t="s">
        <v>118</v>
      </c>
      <c r="E166" s="192" t="s">
        <v>1</v>
      </c>
      <c r="F166" s="193" t="s">
        <v>157</v>
      </c>
      <c r="G166" s="191"/>
      <c r="H166" s="194">
        <v>16</v>
      </c>
      <c r="I166" s="195"/>
      <c r="J166" s="191"/>
      <c r="K166" s="191"/>
      <c r="L166" s="196"/>
      <c r="M166" s="197"/>
      <c r="N166" s="198"/>
      <c r="O166" s="198"/>
      <c r="P166" s="198"/>
      <c r="Q166" s="198"/>
      <c r="R166" s="198"/>
      <c r="S166" s="198"/>
      <c r="T166" s="199"/>
      <c r="AT166" s="200" t="s">
        <v>118</v>
      </c>
      <c r="AU166" s="200" t="s">
        <v>83</v>
      </c>
      <c r="AV166" s="12" t="s">
        <v>85</v>
      </c>
      <c r="AW166" s="12" t="s">
        <v>34</v>
      </c>
      <c r="AX166" s="12" t="s">
        <v>83</v>
      </c>
      <c r="AY166" s="200" t="s">
        <v>110</v>
      </c>
    </row>
    <row r="167" spans="1:65" s="11" customFormat="1" ht="25.9" customHeight="1">
      <c r="B167" s="157"/>
      <c r="C167" s="158"/>
      <c r="D167" s="159" t="s">
        <v>77</v>
      </c>
      <c r="E167" s="160" t="s">
        <v>120</v>
      </c>
      <c r="F167" s="160" t="s">
        <v>186</v>
      </c>
      <c r="G167" s="158"/>
      <c r="H167" s="158"/>
      <c r="I167" s="161"/>
      <c r="J167" s="162">
        <f>BK167</f>
        <v>0</v>
      </c>
      <c r="K167" s="158"/>
      <c r="L167" s="163"/>
      <c r="M167" s="164"/>
      <c r="N167" s="165"/>
      <c r="O167" s="165"/>
      <c r="P167" s="166">
        <f>SUM(P168:P173)</f>
        <v>0</v>
      </c>
      <c r="Q167" s="165"/>
      <c r="R167" s="166">
        <f>SUM(R168:R173)</f>
        <v>0</v>
      </c>
      <c r="S167" s="165"/>
      <c r="T167" s="167">
        <f>SUM(T168:T173)</f>
        <v>0</v>
      </c>
      <c r="AR167" s="168" t="s">
        <v>83</v>
      </c>
      <c r="AT167" s="169" t="s">
        <v>77</v>
      </c>
      <c r="AU167" s="169" t="s">
        <v>78</v>
      </c>
      <c r="AY167" s="168" t="s">
        <v>110</v>
      </c>
      <c r="BK167" s="170">
        <f>SUM(BK168:BK173)</f>
        <v>0</v>
      </c>
    </row>
    <row r="168" spans="1:65" s="2" customFormat="1" ht="33" customHeight="1">
      <c r="A168" s="31"/>
      <c r="B168" s="32"/>
      <c r="C168" s="171" t="s">
        <v>187</v>
      </c>
      <c r="D168" s="171" t="s">
        <v>111</v>
      </c>
      <c r="E168" s="172" t="s">
        <v>188</v>
      </c>
      <c r="F168" s="173" t="s">
        <v>189</v>
      </c>
      <c r="G168" s="174" t="s">
        <v>113</v>
      </c>
      <c r="H168" s="175">
        <v>880</v>
      </c>
      <c r="I168" s="176"/>
      <c r="J168" s="177">
        <f>ROUND(I168*H168,2)</f>
        <v>0</v>
      </c>
      <c r="K168" s="178"/>
      <c r="L168" s="36"/>
      <c r="M168" s="179" t="s">
        <v>1</v>
      </c>
      <c r="N168" s="180" t="s">
        <v>43</v>
      </c>
      <c r="O168" s="68"/>
      <c r="P168" s="181">
        <f>O168*H168</f>
        <v>0</v>
      </c>
      <c r="Q168" s="181">
        <v>0</v>
      </c>
      <c r="R168" s="181">
        <f>Q168*H168</f>
        <v>0</v>
      </c>
      <c r="S168" s="181">
        <v>0</v>
      </c>
      <c r="T168" s="182">
        <f>S168*H168</f>
        <v>0</v>
      </c>
      <c r="U168" s="31"/>
      <c r="V168" s="31"/>
      <c r="W168" s="31"/>
      <c r="X168" s="31"/>
      <c r="Y168" s="31"/>
      <c r="Z168" s="31"/>
      <c r="AA168" s="31"/>
      <c r="AB168" s="31"/>
      <c r="AC168" s="31"/>
      <c r="AD168" s="31"/>
      <c r="AE168" s="31"/>
      <c r="AR168" s="183" t="s">
        <v>114</v>
      </c>
      <c r="AT168" s="183" t="s">
        <v>111</v>
      </c>
      <c r="AU168" s="183" t="s">
        <v>83</v>
      </c>
      <c r="AY168" s="14" t="s">
        <v>110</v>
      </c>
      <c r="BE168" s="184">
        <f>IF(N168="základní",J168,0)</f>
        <v>0</v>
      </c>
      <c r="BF168" s="184">
        <f>IF(N168="snížená",J168,0)</f>
        <v>0</v>
      </c>
      <c r="BG168" s="184">
        <f>IF(N168="zákl. přenesená",J168,0)</f>
        <v>0</v>
      </c>
      <c r="BH168" s="184">
        <f>IF(N168="sníž. přenesená",J168,0)</f>
        <v>0</v>
      </c>
      <c r="BI168" s="184">
        <f>IF(N168="nulová",J168,0)</f>
        <v>0</v>
      </c>
      <c r="BJ168" s="14" t="s">
        <v>83</v>
      </c>
      <c r="BK168" s="184">
        <f>ROUND(I168*H168,2)</f>
        <v>0</v>
      </c>
      <c r="BL168" s="14" t="s">
        <v>114</v>
      </c>
      <c r="BM168" s="183" t="s">
        <v>190</v>
      </c>
    </row>
    <row r="169" spans="1:65" s="2" customFormat="1" ht="58.5">
      <c r="A169" s="31"/>
      <c r="B169" s="32"/>
      <c r="C169" s="33"/>
      <c r="D169" s="185" t="s">
        <v>116</v>
      </c>
      <c r="E169" s="33"/>
      <c r="F169" s="186" t="s">
        <v>117</v>
      </c>
      <c r="G169" s="33"/>
      <c r="H169" s="33"/>
      <c r="I169" s="187"/>
      <c r="J169" s="33"/>
      <c r="K169" s="33"/>
      <c r="L169" s="36"/>
      <c r="M169" s="188"/>
      <c r="N169" s="189"/>
      <c r="O169" s="68"/>
      <c r="P169" s="68"/>
      <c r="Q169" s="68"/>
      <c r="R169" s="68"/>
      <c r="S169" s="68"/>
      <c r="T169" s="69"/>
      <c r="U169" s="31"/>
      <c r="V169" s="31"/>
      <c r="W169" s="31"/>
      <c r="X169" s="31"/>
      <c r="Y169" s="31"/>
      <c r="Z169" s="31"/>
      <c r="AA169" s="31"/>
      <c r="AB169" s="31"/>
      <c r="AC169" s="31"/>
      <c r="AD169" s="31"/>
      <c r="AE169" s="31"/>
      <c r="AT169" s="14" t="s">
        <v>116</v>
      </c>
      <c r="AU169" s="14" t="s">
        <v>83</v>
      </c>
    </row>
    <row r="170" spans="1:65" s="12" customFormat="1" ht="11.25">
      <c r="B170" s="190"/>
      <c r="C170" s="191"/>
      <c r="D170" s="185" t="s">
        <v>118</v>
      </c>
      <c r="E170" s="192" t="s">
        <v>1</v>
      </c>
      <c r="F170" s="193" t="s">
        <v>191</v>
      </c>
      <c r="G170" s="191"/>
      <c r="H170" s="194">
        <v>880</v>
      </c>
      <c r="I170" s="195"/>
      <c r="J170" s="191"/>
      <c r="K170" s="191"/>
      <c r="L170" s="196"/>
      <c r="M170" s="197"/>
      <c r="N170" s="198"/>
      <c r="O170" s="198"/>
      <c r="P170" s="198"/>
      <c r="Q170" s="198"/>
      <c r="R170" s="198"/>
      <c r="S170" s="198"/>
      <c r="T170" s="199"/>
      <c r="AT170" s="200" t="s">
        <v>118</v>
      </c>
      <c r="AU170" s="200" t="s">
        <v>83</v>
      </c>
      <c r="AV170" s="12" t="s">
        <v>85</v>
      </c>
      <c r="AW170" s="12" t="s">
        <v>34</v>
      </c>
      <c r="AX170" s="12" t="s">
        <v>83</v>
      </c>
      <c r="AY170" s="200" t="s">
        <v>110</v>
      </c>
    </row>
    <row r="171" spans="1:65" s="2" customFormat="1" ht="33" customHeight="1">
      <c r="A171" s="31"/>
      <c r="B171" s="32"/>
      <c r="C171" s="171" t="s">
        <v>192</v>
      </c>
      <c r="D171" s="171" t="s">
        <v>111</v>
      </c>
      <c r="E171" s="172" t="s">
        <v>193</v>
      </c>
      <c r="F171" s="173" t="s">
        <v>194</v>
      </c>
      <c r="G171" s="174" t="s">
        <v>113</v>
      </c>
      <c r="H171" s="175">
        <v>360</v>
      </c>
      <c r="I171" s="176"/>
      <c r="J171" s="177">
        <f>ROUND(I171*H171,2)</f>
        <v>0</v>
      </c>
      <c r="K171" s="178"/>
      <c r="L171" s="36"/>
      <c r="M171" s="179" t="s">
        <v>1</v>
      </c>
      <c r="N171" s="180" t="s">
        <v>43</v>
      </c>
      <c r="O171" s="68"/>
      <c r="P171" s="181">
        <f>O171*H171</f>
        <v>0</v>
      </c>
      <c r="Q171" s="181">
        <v>0</v>
      </c>
      <c r="R171" s="181">
        <f>Q171*H171</f>
        <v>0</v>
      </c>
      <c r="S171" s="181">
        <v>0</v>
      </c>
      <c r="T171" s="182">
        <f>S171*H171</f>
        <v>0</v>
      </c>
      <c r="U171" s="31"/>
      <c r="V171" s="31"/>
      <c r="W171" s="31"/>
      <c r="X171" s="31"/>
      <c r="Y171" s="31"/>
      <c r="Z171" s="31"/>
      <c r="AA171" s="31"/>
      <c r="AB171" s="31"/>
      <c r="AC171" s="31"/>
      <c r="AD171" s="31"/>
      <c r="AE171" s="31"/>
      <c r="AR171" s="183" t="s">
        <v>114</v>
      </c>
      <c r="AT171" s="183" t="s">
        <v>111</v>
      </c>
      <c r="AU171" s="183" t="s">
        <v>83</v>
      </c>
      <c r="AY171" s="14" t="s">
        <v>110</v>
      </c>
      <c r="BE171" s="184">
        <f>IF(N171="základní",J171,0)</f>
        <v>0</v>
      </c>
      <c r="BF171" s="184">
        <f>IF(N171="snížená",J171,0)</f>
        <v>0</v>
      </c>
      <c r="BG171" s="184">
        <f>IF(N171="zákl. přenesená",J171,0)</f>
        <v>0</v>
      </c>
      <c r="BH171" s="184">
        <f>IF(N171="sníž. přenesená",J171,0)</f>
        <v>0</v>
      </c>
      <c r="BI171" s="184">
        <f>IF(N171="nulová",J171,0)</f>
        <v>0</v>
      </c>
      <c r="BJ171" s="14" t="s">
        <v>83</v>
      </c>
      <c r="BK171" s="184">
        <f>ROUND(I171*H171,2)</f>
        <v>0</v>
      </c>
      <c r="BL171" s="14" t="s">
        <v>114</v>
      </c>
      <c r="BM171" s="183" t="s">
        <v>195</v>
      </c>
    </row>
    <row r="172" spans="1:65" s="2" customFormat="1" ht="58.5">
      <c r="A172" s="31"/>
      <c r="B172" s="32"/>
      <c r="C172" s="33"/>
      <c r="D172" s="185" t="s">
        <v>116</v>
      </c>
      <c r="E172" s="33"/>
      <c r="F172" s="186" t="s">
        <v>117</v>
      </c>
      <c r="G172" s="33"/>
      <c r="H172" s="33"/>
      <c r="I172" s="187"/>
      <c r="J172" s="33"/>
      <c r="K172" s="33"/>
      <c r="L172" s="36"/>
      <c r="M172" s="188"/>
      <c r="N172" s="189"/>
      <c r="O172" s="68"/>
      <c r="P172" s="68"/>
      <c r="Q172" s="68"/>
      <c r="R172" s="68"/>
      <c r="S172" s="68"/>
      <c r="T172" s="69"/>
      <c r="U172" s="31"/>
      <c r="V172" s="31"/>
      <c r="W172" s="31"/>
      <c r="X172" s="31"/>
      <c r="Y172" s="31"/>
      <c r="Z172" s="31"/>
      <c r="AA172" s="31"/>
      <c r="AB172" s="31"/>
      <c r="AC172" s="31"/>
      <c r="AD172" s="31"/>
      <c r="AE172" s="31"/>
      <c r="AT172" s="14" t="s">
        <v>116</v>
      </c>
      <c r="AU172" s="14" t="s">
        <v>83</v>
      </c>
    </row>
    <row r="173" spans="1:65" s="12" customFormat="1" ht="11.25">
      <c r="B173" s="190"/>
      <c r="C173" s="191"/>
      <c r="D173" s="185" t="s">
        <v>118</v>
      </c>
      <c r="E173" s="192" t="s">
        <v>1</v>
      </c>
      <c r="F173" s="193" t="s">
        <v>196</v>
      </c>
      <c r="G173" s="191"/>
      <c r="H173" s="194">
        <v>360</v>
      </c>
      <c r="I173" s="195"/>
      <c r="J173" s="191"/>
      <c r="K173" s="191"/>
      <c r="L173" s="196"/>
      <c r="M173" s="197"/>
      <c r="N173" s="198"/>
      <c r="O173" s="198"/>
      <c r="P173" s="198"/>
      <c r="Q173" s="198"/>
      <c r="R173" s="198"/>
      <c r="S173" s="198"/>
      <c r="T173" s="199"/>
      <c r="AT173" s="200" t="s">
        <v>118</v>
      </c>
      <c r="AU173" s="200" t="s">
        <v>83</v>
      </c>
      <c r="AV173" s="12" t="s">
        <v>85</v>
      </c>
      <c r="AW173" s="12" t="s">
        <v>34</v>
      </c>
      <c r="AX173" s="12" t="s">
        <v>83</v>
      </c>
      <c r="AY173" s="200" t="s">
        <v>110</v>
      </c>
    </row>
    <row r="174" spans="1:65" s="11" customFormat="1" ht="25.9" customHeight="1">
      <c r="B174" s="157"/>
      <c r="C174" s="158"/>
      <c r="D174" s="159" t="s">
        <v>77</v>
      </c>
      <c r="E174" s="160" t="s">
        <v>125</v>
      </c>
      <c r="F174" s="160" t="s">
        <v>197</v>
      </c>
      <c r="G174" s="158"/>
      <c r="H174" s="158"/>
      <c r="I174" s="161"/>
      <c r="J174" s="162">
        <f>BK174</f>
        <v>0</v>
      </c>
      <c r="K174" s="158"/>
      <c r="L174" s="163"/>
      <c r="M174" s="164"/>
      <c r="N174" s="165"/>
      <c r="O174" s="165"/>
      <c r="P174" s="166">
        <f>SUM(P175:P240)</f>
        <v>0</v>
      </c>
      <c r="Q174" s="165"/>
      <c r="R174" s="166">
        <f>SUM(R175:R240)</f>
        <v>0</v>
      </c>
      <c r="S174" s="165"/>
      <c r="T174" s="167">
        <f>SUM(T175:T240)</f>
        <v>0</v>
      </c>
      <c r="AR174" s="168" t="s">
        <v>83</v>
      </c>
      <c r="AT174" s="169" t="s">
        <v>77</v>
      </c>
      <c r="AU174" s="169" t="s">
        <v>78</v>
      </c>
      <c r="AY174" s="168" t="s">
        <v>110</v>
      </c>
      <c r="BK174" s="170">
        <f>SUM(BK175:BK240)</f>
        <v>0</v>
      </c>
    </row>
    <row r="175" spans="1:65" s="2" customFormat="1" ht="16.5" customHeight="1">
      <c r="A175" s="31"/>
      <c r="B175" s="32"/>
      <c r="C175" s="201" t="s">
        <v>198</v>
      </c>
      <c r="D175" s="201" t="s">
        <v>199</v>
      </c>
      <c r="E175" s="202" t="s">
        <v>83</v>
      </c>
      <c r="F175" s="203" t="s">
        <v>200</v>
      </c>
      <c r="G175" s="204" t="s">
        <v>113</v>
      </c>
      <c r="H175" s="205">
        <v>20</v>
      </c>
      <c r="I175" s="206"/>
      <c r="J175" s="207">
        <f t="shared" ref="J175:J199" si="0">ROUND(I175*H175,2)</f>
        <v>0</v>
      </c>
      <c r="K175" s="208"/>
      <c r="L175" s="209"/>
      <c r="M175" s="210" t="s">
        <v>1</v>
      </c>
      <c r="N175" s="211" t="s">
        <v>43</v>
      </c>
      <c r="O175" s="68"/>
      <c r="P175" s="181">
        <f t="shared" ref="P175:P199" si="1">O175*H175</f>
        <v>0</v>
      </c>
      <c r="Q175" s="181">
        <v>0</v>
      </c>
      <c r="R175" s="181">
        <f t="shared" ref="R175:R199" si="2">Q175*H175</f>
        <v>0</v>
      </c>
      <c r="S175" s="181">
        <v>0</v>
      </c>
      <c r="T175" s="182">
        <f t="shared" ref="T175:T199" si="3">S175*H175</f>
        <v>0</v>
      </c>
      <c r="U175" s="31"/>
      <c r="V175" s="31"/>
      <c r="W175" s="31"/>
      <c r="X175" s="31"/>
      <c r="Y175" s="31"/>
      <c r="Z175" s="31"/>
      <c r="AA175" s="31"/>
      <c r="AB175" s="31"/>
      <c r="AC175" s="31"/>
      <c r="AD175" s="31"/>
      <c r="AE175" s="31"/>
      <c r="AR175" s="183" t="s">
        <v>148</v>
      </c>
      <c r="AT175" s="183" t="s">
        <v>199</v>
      </c>
      <c r="AU175" s="183" t="s">
        <v>83</v>
      </c>
      <c r="AY175" s="14" t="s">
        <v>110</v>
      </c>
      <c r="BE175" s="184">
        <f t="shared" ref="BE175:BE199" si="4">IF(N175="základní",J175,0)</f>
        <v>0</v>
      </c>
      <c r="BF175" s="184">
        <f t="shared" ref="BF175:BF199" si="5">IF(N175="snížená",J175,0)</f>
        <v>0</v>
      </c>
      <c r="BG175" s="184">
        <f t="shared" ref="BG175:BG199" si="6">IF(N175="zákl. přenesená",J175,0)</f>
        <v>0</v>
      </c>
      <c r="BH175" s="184">
        <f t="shared" ref="BH175:BH199" si="7">IF(N175="sníž. přenesená",J175,0)</f>
        <v>0</v>
      </c>
      <c r="BI175" s="184">
        <f t="shared" ref="BI175:BI199" si="8">IF(N175="nulová",J175,0)</f>
        <v>0</v>
      </c>
      <c r="BJ175" s="14" t="s">
        <v>83</v>
      </c>
      <c r="BK175" s="184">
        <f t="shared" ref="BK175:BK199" si="9">ROUND(I175*H175,2)</f>
        <v>0</v>
      </c>
      <c r="BL175" s="14" t="s">
        <v>114</v>
      </c>
      <c r="BM175" s="183" t="s">
        <v>201</v>
      </c>
    </row>
    <row r="176" spans="1:65" s="2" customFormat="1" ht="21.75" customHeight="1">
      <c r="A176" s="31"/>
      <c r="B176" s="32"/>
      <c r="C176" s="201" t="s">
        <v>202</v>
      </c>
      <c r="D176" s="201" t="s">
        <v>199</v>
      </c>
      <c r="E176" s="202" t="s">
        <v>85</v>
      </c>
      <c r="F176" s="203" t="s">
        <v>203</v>
      </c>
      <c r="G176" s="204" t="s">
        <v>204</v>
      </c>
      <c r="H176" s="205">
        <v>500</v>
      </c>
      <c r="I176" s="206"/>
      <c r="J176" s="207">
        <f t="shared" si="0"/>
        <v>0</v>
      </c>
      <c r="K176" s="208"/>
      <c r="L176" s="209"/>
      <c r="M176" s="210" t="s">
        <v>1</v>
      </c>
      <c r="N176" s="211" t="s">
        <v>43</v>
      </c>
      <c r="O176" s="68"/>
      <c r="P176" s="181">
        <f t="shared" si="1"/>
        <v>0</v>
      </c>
      <c r="Q176" s="181">
        <v>0</v>
      </c>
      <c r="R176" s="181">
        <f t="shared" si="2"/>
        <v>0</v>
      </c>
      <c r="S176" s="181">
        <v>0</v>
      </c>
      <c r="T176" s="182">
        <f t="shared" si="3"/>
        <v>0</v>
      </c>
      <c r="U176" s="31"/>
      <c r="V176" s="31"/>
      <c r="W176" s="31"/>
      <c r="X176" s="31"/>
      <c r="Y176" s="31"/>
      <c r="Z176" s="31"/>
      <c r="AA176" s="31"/>
      <c r="AB176" s="31"/>
      <c r="AC176" s="31"/>
      <c r="AD176" s="31"/>
      <c r="AE176" s="31"/>
      <c r="AR176" s="183" t="s">
        <v>148</v>
      </c>
      <c r="AT176" s="183" t="s">
        <v>199</v>
      </c>
      <c r="AU176" s="183" t="s">
        <v>83</v>
      </c>
      <c r="AY176" s="14" t="s">
        <v>110</v>
      </c>
      <c r="BE176" s="184">
        <f t="shared" si="4"/>
        <v>0</v>
      </c>
      <c r="BF176" s="184">
        <f t="shared" si="5"/>
        <v>0</v>
      </c>
      <c r="BG176" s="184">
        <f t="shared" si="6"/>
        <v>0</v>
      </c>
      <c r="BH176" s="184">
        <f t="shared" si="7"/>
        <v>0</v>
      </c>
      <c r="BI176" s="184">
        <f t="shared" si="8"/>
        <v>0</v>
      </c>
      <c r="BJ176" s="14" t="s">
        <v>83</v>
      </c>
      <c r="BK176" s="184">
        <f t="shared" si="9"/>
        <v>0</v>
      </c>
      <c r="BL176" s="14" t="s">
        <v>114</v>
      </c>
      <c r="BM176" s="183" t="s">
        <v>205</v>
      </c>
    </row>
    <row r="177" spans="1:65" s="2" customFormat="1" ht="16.5" customHeight="1">
      <c r="A177" s="31"/>
      <c r="B177" s="32"/>
      <c r="C177" s="201" t="s">
        <v>206</v>
      </c>
      <c r="D177" s="201" t="s">
        <v>199</v>
      </c>
      <c r="E177" s="202" t="s">
        <v>124</v>
      </c>
      <c r="F177" s="203" t="s">
        <v>207</v>
      </c>
      <c r="G177" s="204" t="s">
        <v>113</v>
      </c>
      <c r="H177" s="205">
        <v>10</v>
      </c>
      <c r="I177" s="206"/>
      <c r="J177" s="207">
        <f t="shared" si="0"/>
        <v>0</v>
      </c>
      <c r="K177" s="208"/>
      <c r="L177" s="209"/>
      <c r="M177" s="210" t="s">
        <v>1</v>
      </c>
      <c r="N177" s="211" t="s">
        <v>43</v>
      </c>
      <c r="O177" s="68"/>
      <c r="P177" s="181">
        <f t="shared" si="1"/>
        <v>0</v>
      </c>
      <c r="Q177" s="181">
        <v>0</v>
      </c>
      <c r="R177" s="181">
        <f t="shared" si="2"/>
        <v>0</v>
      </c>
      <c r="S177" s="181">
        <v>0</v>
      </c>
      <c r="T177" s="182">
        <f t="shared" si="3"/>
        <v>0</v>
      </c>
      <c r="U177" s="31"/>
      <c r="V177" s="31"/>
      <c r="W177" s="31"/>
      <c r="X177" s="31"/>
      <c r="Y177" s="31"/>
      <c r="Z177" s="31"/>
      <c r="AA177" s="31"/>
      <c r="AB177" s="31"/>
      <c r="AC177" s="31"/>
      <c r="AD177" s="31"/>
      <c r="AE177" s="31"/>
      <c r="AR177" s="183" t="s">
        <v>148</v>
      </c>
      <c r="AT177" s="183" t="s">
        <v>199</v>
      </c>
      <c r="AU177" s="183" t="s">
        <v>83</v>
      </c>
      <c r="AY177" s="14" t="s">
        <v>110</v>
      </c>
      <c r="BE177" s="184">
        <f t="shared" si="4"/>
        <v>0</v>
      </c>
      <c r="BF177" s="184">
        <f t="shared" si="5"/>
        <v>0</v>
      </c>
      <c r="BG177" s="184">
        <f t="shared" si="6"/>
        <v>0</v>
      </c>
      <c r="BH177" s="184">
        <f t="shared" si="7"/>
        <v>0</v>
      </c>
      <c r="BI177" s="184">
        <f t="shared" si="8"/>
        <v>0</v>
      </c>
      <c r="BJ177" s="14" t="s">
        <v>83</v>
      </c>
      <c r="BK177" s="184">
        <f t="shared" si="9"/>
        <v>0</v>
      </c>
      <c r="BL177" s="14" t="s">
        <v>114</v>
      </c>
      <c r="BM177" s="183" t="s">
        <v>208</v>
      </c>
    </row>
    <row r="178" spans="1:65" s="2" customFormat="1" ht="16.5" customHeight="1">
      <c r="A178" s="31"/>
      <c r="B178" s="32"/>
      <c r="C178" s="201" t="s">
        <v>7</v>
      </c>
      <c r="D178" s="201" t="s">
        <v>199</v>
      </c>
      <c r="E178" s="202" t="s">
        <v>114</v>
      </c>
      <c r="F178" s="203" t="s">
        <v>209</v>
      </c>
      <c r="G178" s="204" t="s">
        <v>210</v>
      </c>
      <c r="H178" s="205">
        <v>20</v>
      </c>
      <c r="I178" s="206"/>
      <c r="J178" s="207">
        <f t="shared" si="0"/>
        <v>0</v>
      </c>
      <c r="K178" s="208"/>
      <c r="L178" s="209"/>
      <c r="M178" s="210" t="s">
        <v>1</v>
      </c>
      <c r="N178" s="211" t="s">
        <v>43</v>
      </c>
      <c r="O178" s="68"/>
      <c r="P178" s="181">
        <f t="shared" si="1"/>
        <v>0</v>
      </c>
      <c r="Q178" s="181">
        <v>0</v>
      </c>
      <c r="R178" s="181">
        <f t="shared" si="2"/>
        <v>0</v>
      </c>
      <c r="S178" s="181">
        <v>0</v>
      </c>
      <c r="T178" s="182">
        <f t="shared" si="3"/>
        <v>0</v>
      </c>
      <c r="U178" s="31"/>
      <c r="V178" s="31"/>
      <c r="W178" s="31"/>
      <c r="X178" s="31"/>
      <c r="Y178" s="31"/>
      <c r="Z178" s="31"/>
      <c r="AA178" s="31"/>
      <c r="AB178" s="31"/>
      <c r="AC178" s="31"/>
      <c r="AD178" s="31"/>
      <c r="AE178" s="31"/>
      <c r="AR178" s="183" t="s">
        <v>148</v>
      </c>
      <c r="AT178" s="183" t="s">
        <v>199</v>
      </c>
      <c r="AU178" s="183" t="s">
        <v>83</v>
      </c>
      <c r="AY178" s="14" t="s">
        <v>110</v>
      </c>
      <c r="BE178" s="184">
        <f t="shared" si="4"/>
        <v>0</v>
      </c>
      <c r="BF178" s="184">
        <f t="shared" si="5"/>
        <v>0</v>
      </c>
      <c r="BG178" s="184">
        <f t="shared" si="6"/>
        <v>0</v>
      </c>
      <c r="BH178" s="184">
        <f t="shared" si="7"/>
        <v>0</v>
      </c>
      <c r="BI178" s="184">
        <f t="shared" si="8"/>
        <v>0</v>
      </c>
      <c r="BJ178" s="14" t="s">
        <v>83</v>
      </c>
      <c r="BK178" s="184">
        <f t="shared" si="9"/>
        <v>0</v>
      </c>
      <c r="BL178" s="14" t="s">
        <v>114</v>
      </c>
      <c r="BM178" s="183" t="s">
        <v>211</v>
      </c>
    </row>
    <row r="179" spans="1:65" s="2" customFormat="1" ht="16.5" customHeight="1">
      <c r="A179" s="31"/>
      <c r="B179" s="32"/>
      <c r="C179" s="201" t="s">
        <v>212</v>
      </c>
      <c r="D179" s="201" t="s">
        <v>199</v>
      </c>
      <c r="E179" s="202" t="s">
        <v>133</v>
      </c>
      <c r="F179" s="203" t="s">
        <v>213</v>
      </c>
      <c r="G179" s="204" t="s">
        <v>214</v>
      </c>
      <c r="H179" s="205">
        <v>2</v>
      </c>
      <c r="I179" s="206"/>
      <c r="J179" s="207">
        <f t="shared" si="0"/>
        <v>0</v>
      </c>
      <c r="K179" s="208"/>
      <c r="L179" s="209"/>
      <c r="M179" s="210" t="s">
        <v>1</v>
      </c>
      <c r="N179" s="211" t="s">
        <v>43</v>
      </c>
      <c r="O179" s="68"/>
      <c r="P179" s="181">
        <f t="shared" si="1"/>
        <v>0</v>
      </c>
      <c r="Q179" s="181">
        <v>0</v>
      </c>
      <c r="R179" s="181">
        <f t="shared" si="2"/>
        <v>0</v>
      </c>
      <c r="S179" s="181">
        <v>0</v>
      </c>
      <c r="T179" s="182">
        <f t="shared" si="3"/>
        <v>0</v>
      </c>
      <c r="U179" s="31"/>
      <c r="V179" s="31"/>
      <c r="W179" s="31"/>
      <c r="X179" s="31"/>
      <c r="Y179" s="31"/>
      <c r="Z179" s="31"/>
      <c r="AA179" s="31"/>
      <c r="AB179" s="31"/>
      <c r="AC179" s="31"/>
      <c r="AD179" s="31"/>
      <c r="AE179" s="31"/>
      <c r="AR179" s="183" t="s">
        <v>148</v>
      </c>
      <c r="AT179" s="183" t="s">
        <v>199</v>
      </c>
      <c r="AU179" s="183" t="s">
        <v>83</v>
      </c>
      <c r="AY179" s="14" t="s">
        <v>110</v>
      </c>
      <c r="BE179" s="184">
        <f t="shared" si="4"/>
        <v>0</v>
      </c>
      <c r="BF179" s="184">
        <f t="shared" si="5"/>
        <v>0</v>
      </c>
      <c r="BG179" s="184">
        <f t="shared" si="6"/>
        <v>0</v>
      </c>
      <c r="BH179" s="184">
        <f t="shared" si="7"/>
        <v>0</v>
      </c>
      <c r="BI179" s="184">
        <f t="shared" si="8"/>
        <v>0</v>
      </c>
      <c r="BJ179" s="14" t="s">
        <v>83</v>
      </c>
      <c r="BK179" s="184">
        <f t="shared" si="9"/>
        <v>0</v>
      </c>
      <c r="BL179" s="14" t="s">
        <v>114</v>
      </c>
      <c r="BM179" s="183" t="s">
        <v>215</v>
      </c>
    </row>
    <row r="180" spans="1:65" s="2" customFormat="1" ht="16.5" customHeight="1">
      <c r="A180" s="31"/>
      <c r="B180" s="32"/>
      <c r="C180" s="201" t="s">
        <v>216</v>
      </c>
      <c r="D180" s="201" t="s">
        <v>199</v>
      </c>
      <c r="E180" s="202" t="s">
        <v>138</v>
      </c>
      <c r="F180" s="203" t="s">
        <v>217</v>
      </c>
      <c r="G180" s="204" t="s">
        <v>113</v>
      </c>
      <c r="H180" s="205">
        <v>8</v>
      </c>
      <c r="I180" s="206"/>
      <c r="J180" s="207">
        <f t="shared" si="0"/>
        <v>0</v>
      </c>
      <c r="K180" s="208"/>
      <c r="L180" s="209"/>
      <c r="M180" s="210" t="s">
        <v>1</v>
      </c>
      <c r="N180" s="211" t="s">
        <v>43</v>
      </c>
      <c r="O180" s="68"/>
      <c r="P180" s="181">
        <f t="shared" si="1"/>
        <v>0</v>
      </c>
      <c r="Q180" s="181">
        <v>0</v>
      </c>
      <c r="R180" s="181">
        <f t="shared" si="2"/>
        <v>0</v>
      </c>
      <c r="S180" s="181">
        <v>0</v>
      </c>
      <c r="T180" s="182">
        <f t="shared" si="3"/>
        <v>0</v>
      </c>
      <c r="U180" s="31"/>
      <c r="V180" s="31"/>
      <c r="W180" s="31"/>
      <c r="X180" s="31"/>
      <c r="Y180" s="31"/>
      <c r="Z180" s="31"/>
      <c r="AA180" s="31"/>
      <c r="AB180" s="31"/>
      <c r="AC180" s="31"/>
      <c r="AD180" s="31"/>
      <c r="AE180" s="31"/>
      <c r="AR180" s="183" t="s">
        <v>148</v>
      </c>
      <c r="AT180" s="183" t="s">
        <v>199</v>
      </c>
      <c r="AU180" s="183" t="s">
        <v>83</v>
      </c>
      <c r="AY180" s="14" t="s">
        <v>110</v>
      </c>
      <c r="BE180" s="184">
        <f t="shared" si="4"/>
        <v>0</v>
      </c>
      <c r="BF180" s="184">
        <f t="shared" si="5"/>
        <v>0</v>
      </c>
      <c r="BG180" s="184">
        <f t="shared" si="6"/>
        <v>0</v>
      </c>
      <c r="BH180" s="184">
        <f t="shared" si="7"/>
        <v>0</v>
      </c>
      <c r="BI180" s="184">
        <f t="shared" si="8"/>
        <v>0</v>
      </c>
      <c r="BJ180" s="14" t="s">
        <v>83</v>
      </c>
      <c r="BK180" s="184">
        <f t="shared" si="9"/>
        <v>0</v>
      </c>
      <c r="BL180" s="14" t="s">
        <v>114</v>
      </c>
      <c r="BM180" s="183" t="s">
        <v>218</v>
      </c>
    </row>
    <row r="181" spans="1:65" s="2" customFormat="1" ht="21.75" customHeight="1">
      <c r="A181" s="31"/>
      <c r="B181" s="32"/>
      <c r="C181" s="201" t="s">
        <v>219</v>
      </c>
      <c r="D181" s="201" t="s">
        <v>199</v>
      </c>
      <c r="E181" s="202" t="s">
        <v>148</v>
      </c>
      <c r="F181" s="203" t="s">
        <v>220</v>
      </c>
      <c r="G181" s="204" t="s">
        <v>113</v>
      </c>
      <c r="H181" s="205">
        <v>4</v>
      </c>
      <c r="I181" s="206"/>
      <c r="J181" s="207">
        <f t="shared" si="0"/>
        <v>0</v>
      </c>
      <c r="K181" s="208"/>
      <c r="L181" s="209"/>
      <c r="M181" s="210" t="s">
        <v>1</v>
      </c>
      <c r="N181" s="211" t="s">
        <v>43</v>
      </c>
      <c r="O181" s="68"/>
      <c r="P181" s="181">
        <f t="shared" si="1"/>
        <v>0</v>
      </c>
      <c r="Q181" s="181">
        <v>0</v>
      </c>
      <c r="R181" s="181">
        <f t="shared" si="2"/>
        <v>0</v>
      </c>
      <c r="S181" s="181">
        <v>0</v>
      </c>
      <c r="T181" s="182">
        <f t="shared" si="3"/>
        <v>0</v>
      </c>
      <c r="U181" s="31"/>
      <c r="V181" s="31"/>
      <c r="W181" s="31"/>
      <c r="X181" s="31"/>
      <c r="Y181" s="31"/>
      <c r="Z181" s="31"/>
      <c r="AA181" s="31"/>
      <c r="AB181" s="31"/>
      <c r="AC181" s="31"/>
      <c r="AD181" s="31"/>
      <c r="AE181" s="31"/>
      <c r="AR181" s="183" t="s">
        <v>148</v>
      </c>
      <c r="AT181" s="183" t="s">
        <v>199</v>
      </c>
      <c r="AU181" s="183" t="s">
        <v>83</v>
      </c>
      <c r="AY181" s="14" t="s">
        <v>110</v>
      </c>
      <c r="BE181" s="184">
        <f t="shared" si="4"/>
        <v>0</v>
      </c>
      <c r="BF181" s="184">
        <f t="shared" si="5"/>
        <v>0</v>
      </c>
      <c r="BG181" s="184">
        <f t="shared" si="6"/>
        <v>0</v>
      </c>
      <c r="BH181" s="184">
        <f t="shared" si="7"/>
        <v>0</v>
      </c>
      <c r="BI181" s="184">
        <f t="shared" si="8"/>
        <v>0</v>
      </c>
      <c r="BJ181" s="14" t="s">
        <v>83</v>
      </c>
      <c r="BK181" s="184">
        <f t="shared" si="9"/>
        <v>0</v>
      </c>
      <c r="BL181" s="14" t="s">
        <v>114</v>
      </c>
      <c r="BM181" s="183" t="s">
        <v>221</v>
      </c>
    </row>
    <row r="182" spans="1:65" s="2" customFormat="1" ht="24.2" customHeight="1">
      <c r="A182" s="31"/>
      <c r="B182" s="32"/>
      <c r="C182" s="201" t="s">
        <v>222</v>
      </c>
      <c r="D182" s="201" t="s">
        <v>199</v>
      </c>
      <c r="E182" s="202" t="s">
        <v>153</v>
      </c>
      <c r="F182" s="203" t="s">
        <v>223</v>
      </c>
      <c r="G182" s="204" t="s">
        <v>113</v>
      </c>
      <c r="H182" s="205">
        <v>16</v>
      </c>
      <c r="I182" s="206"/>
      <c r="J182" s="207">
        <f t="shared" si="0"/>
        <v>0</v>
      </c>
      <c r="K182" s="208"/>
      <c r="L182" s="209"/>
      <c r="M182" s="210" t="s">
        <v>1</v>
      </c>
      <c r="N182" s="211" t="s">
        <v>43</v>
      </c>
      <c r="O182" s="68"/>
      <c r="P182" s="181">
        <f t="shared" si="1"/>
        <v>0</v>
      </c>
      <c r="Q182" s="181">
        <v>0</v>
      </c>
      <c r="R182" s="181">
        <f t="shared" si="2"/>
        <v>0</v>
      </c>
      <c r="S182" s="181">
        <v>0</v>
      </c>
      <c r="T182" s="182">
        <f t="shared" si="3"/>
        <v>0</v>
      </c>
      <c r="U182" s="31"/>
      <c r="V182" s="31"/>
      <c r="W182" s="31"/>
      <c r="X182" s="31"/>
      <c r="Y182" s="31"/>
      <c r="Z182" s="31"/>
      <c r="AA182" s="31"/>
      <c r="AB182" s="31"/>
      <c r="AC182" s="31"/>
      <c r="AD182" s="31"/>
      <c r="AE182" s="31"/>
      <c r="AR182" s="183" t="s">
        <v>148</v>
      </c>
      <c r="AT182" s="183" t="s">
        <v>199</v>
      </c>
      <c r="AU182" s="183" t="s">
        <v>83</v>
      </c>
      <c r="AY182" s="14" t="s">
        <v>110</v>
      </c>
      <c r="BE182" s="184">
        <f t="shared" si="4"/>
        <v>0</v>
      </c>
      <c r="BF182" s="184">
        <f t="shared" si="5"/>
        <v>0</v>
      </c>
      <c r="BG182" s="184">
        <f t="shared" si="6"/>
        <v>0</v>
      </c>
      <c r="BH182" s="184">
        <f t="shared" si="7"/>
        <v>0</v>
      </c>
      <c r="BI182" s="184">
        <f t="shared" si="8"/>
        <v>0</v>
      </c>
      <c r="BJ182" s="14" t="s">
        <v>83</v>
      </c>
      <c r="BK182" s="184">
        <f t="shared" si="9"/>
        <v>0</v>
      </c>
      <c r="BL182" s="14" t="s">
        <v>114</v>
      </c>
      <c r="BM182" s="183" t="s">
        <v>224</v>
      </c>
    </row>
    <row r="183" spans="1:65" s="2" customFormat="1" ht="16.5" customHeight="1">
      <c r="A183" s="31"/>
      <c r="B183" s="32"/>
      <c r="C183" s="201" t="s">
        <v>225</v>
      </c>
      <c r="D183" s="201" t="s">
        <v>199</v>
      </c>
      <c r="E183" s="202" t="s">
        <v>158</v>
      </c>
      <c r="F183" s="203" t="s">
        <v>226</v>
      </c>
      <c r="G183" s="204" t="s">
        <v>210</v>
      </c>
      <c r="H183" s="205">
        <v>10</v>
      </c>
      <c r="I183" s="206"/>
      <c r="J183" s="207">
        <f t="shared" si="0"/>
        <v>0</v>
      </c>
      <c r="K183" s="208"/>
      <c r="L183" s="209"/>
      <c r="M183" s="210" t="s">
        <v>1</v>
      </c>
      <c r="N183" s="211" t="s">
        <v>43</v>
      </c>
      <c r="O183" s="68"/>
      <c r="P183" s="181">
        <f t="shared" si="1"/>
        <v>0</v>
      </c>
      <c r="Q183" s="181">
        <v>0</v>
      </c>
      <c r="R183" s="181">
        <f t="shared" si="2"/>
        <v>0</v>
      </c>
      <c r="S183" s="181">
        <v>0</v>
      </c>
      <c r="T183" s="182">
        <f t="shared" si="3"/>
        <v>0</v>
      </c>
      <c r="U183" s="31"/>
      <c r="V183" s="31"/>
      <c r="W183" s="31"/>
      <c r="X183" s="31"/>
      <c r="Y183" s="31"/>
      <c r="Z183" s="31"/>
      <c r="AA183" s="31"/>
      <c r="AB183" s="31"/>
      <c r="AC183" s="31"/>
      <c r="AD183" s="31"/>
      <c r="AE183" s="31"/>
      <c r="AR183" s="183" t="s">
        <v>148</v>
      </c>
      <c r="AT183" s="183" t="s">
        <v>199</v>
      </c>
      <c r="AU183" s="183" t="s">
        <v>83</v>
      </c>
      <c r="AY183" s="14" t="s">
        <v>110</v>
      </c>
      <c r="BE183" s="184">
        <f t="shared" si="4"/>
        <v>0</v>
      </c>
      <c r="BF183" s="184">
        <f t="shared" si="5"/>
        <v>0</v>
      </c>
      <c r="BG183" s="184">
        <f t="shared" si="6"/>
        <v>0</v>
      </c>
      <c r="BH183" s="184">
        <f t="shared" si="7"/>
        <v>0</v>
      </c>
      <c r="BI183" s="184">
        <f t="shared" si="8"/>
        <v>0</v>
      </c>
      <c r="BJ183" s="14" t="s">
        <v>83</v>
      </c>
      <c r="BK183" s="184">
        <f t="shared" si="9"/>
        <v>0</v>
      </c>
      <c r="BL183" s="14" t="s">
        <v>114</v>
      </c>
      <c r="BM183" s="183" t="s">
        <v>227</v>
      </c>
    </row>
    <row r="184" spans="1:65" s="2" customFormat="1" ht="21.75" customHeight="1">
      <c r="A184" s="31"/>
      <c r="B184" s="32"/>
      <c r="C184" s="201" t="s">
        <v>228</v>
      </c>
      <c r="D184" s="201" t="s">
        <v>199</v>
      </c>
      <c r="E184" s="202" t="s">
        <v>163</v>
      </c>
      <c r="F184" s="203" t="s">
        <v>229</v>
      </c>
      <c r="G184" s="204" t="s">
        <v>210</v>
      </c>
      <c r="H184" s="205">
        <v>20</v>
      </c>
      <c r="I184" s="206"/>
      <c r="J184" s="207">
        <f t="shared" si="0"/>
        <v>0</v>
      </c>
      <c r="K184" s="208"/>
      <c r="L184" s="209"/>
      <c r="M184" s="210" t="s">
        <v>1</v>
      </c>
      <c r="N184" s="211" t="s">
        <v>43</v>
      </c>
      <c r="O184" s="68"/>
      <c r="P184" s="181">
        <f t="shared" si="1"/>
        <v>0</v>
      </c>
      <c r="Q184" s="181">
        <v>0</v>
      </c>
      <c r="R184" s="181">
        <f t="shared" si="2"/>
        <v>0</v>
      </c>
      <c r="S184" s="181">
        <v>0</v>
      </c>
      <c r="T184" s="182">
        <f t="shared" si="3"/>
        <v>0</v>
      </c>
      <c r="U184" s="31"/>
      <c r="V184" s="31"/>
      <c r="W184" s="31"/>
      <c r="X184" s="31"/>
      <c r="Y184" s="31"/>
      <c r="Z184" s="31"/>
      <c r="AA184" s="31"/>
      <c r="AB184" s="31"/>
      <c r="AC184" s="31"/>
      <c r="AD184" s="31"/>
      <c r="AE184" s="31"/>
      <c r="AR184" s="183" t="s">
        <v>148</v>
      </c>
      <c r="AT184" s="183" t="s">
        <v>199</v>
      </c>
      <c r="AU184" s="183" t="s">
        <v>83</v>
      </c>
      <c r="AY184" s="14" t="s">
        <v>110</v>
      </c>
      <c r="BE184" s="184">
        <f t="shared" si="4"/>
        <v>0</v>
      </c>
      <c r="BF184" s="184">
        <f t="shared" si="5"/>
        <v>0</v>
      </c>
      <c r="BG184" s="184">
        <f t="shared" si="6"/>
        <v>0</v>
      </c>
      <c r="BH184" s="184">
        <f t="shared" si="7"/>
        <v>0</v>
      </c>
      <c r="BI184" s="184">
        <f t="shared" si="8"/>
        <v>0</v>
      </c>
      <c r="BJ184" s="14" t="s">
        <v>83</v>
      </c>
      <c r="BK184" s="184">
        <f t="shared" si="9"/>
        <v>0</v>
      </c>
      <c r="BL184" s="14" t="s">
        <v>114</v>
      </c>
      <c r="BM184" s="183" t="s">
        <v>230</v>
      </c>
    </row>
    <row r="185" spans="1:65" s="2" customFormat="1" ht="24.2" customHeight="1">
      <c r="A185" s="31"/>
      <c r="B185" s="32"/>
      <c r="C185" s="201" t="s">
        <v>231</v>
      </c>
      <c r="D185" s="201" t="s">
        <v>199</v>
      </c>
      <c r="E185" s="202" t="s">
        <v>168</v>
      </c>
      <c r="F185" s="203" t="s">
        <v>232</v>
      </c>
      <c r="G185" s="204" t="s">
        <v>113</v>
      </c>
      <c r="H185" s="205">
        <v>4</v>
      </c>
      <c r="I185" s="206"/>
      <c r="J185" s="207">
        <f t="shared" si="0"/>
        <v>0</v>
      </c>
      <c r="K185" s="208"/>
      <c r="L185" s="209"/>
      <c r="M185" s="210" t="s">
        <v>1</v>
      </c>
      <c r="N185" s="211" t="s">
        <v>43</v>
      </c>
      <c r="O185" s="68"/>
      <c r="P185" s="181">
        <f t="shared" si="1"/>
        <v>0</v>
      </c>
      <c r="Q185" s="181">
        <v>0</v>
      </c>
      <c r="R185" s="181">
        <f t="shared" si="2"/>
        <v>0</v>
      </c>
      <c r="S185" s="181">
        <v>0</v>
      </c>
      <c r="T185" s="182">
        <f t="shared" si="3"/>
        <v>0</v>
      </c>
      <c r="U185" s="31"/>
      <c r="V185" s="31"/>
      <c r="W185" s="31"/>
      <c r="X185" s="31"/>
      <c r="Y185" s="31"/>
      <c r="Z185" s="31"/>
      <c r="AA185" s="31"/>
      <c r="AB185" s="31"/>
      <c r="AC185" s="31"/>
      <c r="AD185" s="31"/>
      <c r="AE185" s="31"/>
      <c r="AR185" s="183" t="s">
        <v>148</v>
      </c>
      <c r="AT185" s="183" t="s">
        <v>199</v>
      </c>
      <c r="AU185" s="183" t="s">
        <v>83</v>
      </c>
      <c r="AY185" s="14" t="s">
        <v>110</v>
      </c>
      <c r="BE185" s="184">
        <f t="shared" si="4"/>
        <v>0</v>
      </c>
      <c r="BF185" s="184">
        <f t="shared" si="5"/>
        <v>0</v>
      </c>
      <c r="BG185" s="184">
        <f t="shared" si="6"/>
        <v>0</v>
      </c>
      <c r="BH185" s="184">
        <f t="shared" si="7"/>
        <v>0</v>
      </c>
      <c r="BI185" s="184">
        <f t="shared" si="8"/>
        <v>0</v>
      </c>
      <c r="BJ185" s="14" t="s">
        <v>83</v>
      </c>
      <c r="BK185" s="184">
        <f t="shared" si="9"/>
        <v>0</v>
      </c>
      <c r="BL185" s="14" t="s">
        <v>114</v>
      </c>
      <c r="BM185" s="183" t="s">
        <v>233</v>
      </c>
    </row>
    <row r="186" spans="1:65" s="2" customFormat="1" ht="24.2" customHeight="1">
      <c r="A186" s="31"/>
      <c r="B186" s="32"/>
      <c r="C186" s="201" t="s">
        <v>234</v>
      </c>
      <c r="D186" s="201" t="s">
        <v>199</v>
      </c>
      <c r="E186" s="202" t="s">
        <v>178</v>
      </c>
      <c r="F186" s="203" t="s">
        <v>235</v>
      </c>
      <c r="G186" s="204" t="s">
        <v>113</v>
      </c>
      <c r="H186" s="205">
        <v>14</v>
      </c>
      <c r="I186" s="206"/>
      <c r="J186" s="207">
        <f t="shared" si="0"/>
        <v>0</v>
      </c>
      <c r="K186" s="208"/>
      <c r="L186" s="209"/>
      <c r="M186" s="210" t="s">
        <v>1</v>
      </c>
      <c r="N186" s="211" t="s">
        <v>43</v>
      </c>
      <c r="O186" s="68"/>
      <c r="P186" s="181">
        <f t="shared" si="1"/>
        <v>0</v>
      </c>
      <c r="Q186" s="181">
        <v>0</v>
      </c>
      <c r="R186" s="181">
        <f t="shared" si="2"/>
        <v>0</v>
      </c>
      <c r="S186" s="181">
        <v>0</v>
      </c>
      <c r="T186" s="182">
        <f t="shared" si="3"/>
        <v>0</v>
      </c>
      <c r="U186" s="31"/>
      <c r="V186" s="31"/>
      <c r="W186" s="31"/>
      <c r="X186" s="31"/>
      <c r="Y186" s="31"/>
      <c r="Z186" s="31"/>
      <c r="AA186" s="31"/>
      <c r="AB186" s="31"/>
      <c r="AC186" s="31"/>
      <c r="AD186" s="31"/>
      <c r="AE186" s="31"/>
      <c r="AR186" s="183" t="s">
        <v>148</v>
      </c>
      <c r="AT186" s="183" t="s">
        <v>199</v>
      </c>
      <c r="AU186" s="183" t="s">
        <v>83</v>
      </c>
      <c r="AY186" s="14" t="s">
        <v>110</v>
      </c>
      <c r="BE186" s="184">
        <f t="shared" si="4"/>
        <v>0</v>
      </c>
      <c r="BF186" s="184">
        <f t="shared" si="5"/>
        <v>0</v>
      </c>
      <c r="BG186" s="184">
        <f t="shared" si="6"/>
        <v>0</v>
      </c>
      <c r="BH186" s="184">
        <f t="shared" si="7"/>
        <v>0</v>
      </c>
      <c r="BI186" s="184">
        <f t="shared" si="8"/>
        <v>0</v>
      </c>
      <c r="BJ186" s="14" t="s">
        <v>83</v>
      </c>
      <c r="BK186" s="184">
        <f t="shared" si="9"/>
        <v>0</v>
      </c>
      <c r="BL186" s="14" t="s">
        <v>114</v>
      </c>
      <c r="BM186" s="183" t="s">
        <v>236</v>
      </c>
    </row>
    <row r="187" spans="1:65" s="2" customFormat="1" ht="16.5" customHeight="1">
      <c r="A187" s="31"/>
      <c r="B187" s="32"/>
      <c r="C187" s="201" t="s">
        <v>237</v>
      </c>
      <c r="D187" s="201" t="s">
        <v>199</v>
      </c>
      <c r="E187" s="202" t="s">
        <v>8</v>
      </c>
      <c r="F187" s="203" t="s">
        <v>238</v>
      </c>
      <c r="G187" s="204" t="s">
        <v>204</v>
      </c>
      <c r="H187" s="205">
        <v>10000</v>
      </c>
      <c r="I187" s="206"/>
      <c r="J187" s="207">
        <f t="shared" si="0"/>
        <v>0</v>
      </c>
      <c r="K187" s="208"/>
      <c r="L187" s="209"/>
      <c r="M187" s="210" t="s">
        <v>1</v>
      </c>
      <c r="N187" s="211" t="s">
        <v>43</v>
      </c>
      <c r="O187" s="68"/>
      <c r="P187" s="181">
        <f t="shared" si="1"/>
        <v>0</v>
      </c>
      <c r="Q187" s="181">
        <v>0</v>
      </c>
      <c r="R187" s="181">
        <f t="shared" si="2"/>
        <v>0</v>
      </c>
      <c r="S187" s="181">
        <v>0</v>
      </c>
      <c r="T187" s="182">
        <f t="shared" si="3"/>
        <v>0</v>
      </c>
      <c r="U187" s="31"/>
      <c r="V187" s="31"/>
      <c r="W187" s="31"/>
      <c r="X187" s="31"/>
      <c r="Y187" s="31"/>
      <c r="Z187" s="31"/>
      <c r="AA187" s="31"/>
      <c r="AB187" s="31"/>
      <c r="AC187" s="31"/>
      <c r="AD187" s="31"/>
      <c r="AE187" s="31"/>
      <c r="AR187" s="183" t="s">
        <v>148</v>
      </c>
      <c r="AT187" s="183" t="s">
        <v>199</v>
      </c>
      <c r="AU187" s="183" t="s">
        <v>83</v>
      </c>
      <c r="AY187" s="14" t="s">
        <v>110</v>
      </c>
      <c r="BE187" s="184">
        <f t="shared" si="4"/>
        <v>0</v>
      </c>
      <c r="BF187" s="184">
        <f t="shared" si="5"/>
        <v>0</v>
      </c>
      <c r="BG187" s="184">
        <f t="shared" si="6"/>
        <v>0</v>
      </c>
      <c r="BH187" s="184">
        <f t="shared" si="7"/>
        <v>0</v>
      </c>
      <c r="BI187" s="184">
        <f t="shared" si="8"/>
        <v>0</v>
      </c>
      <c r="BJ187" s="14" t="s">
        <v>83</v>
      </c>
      <c r="BK187" s="184">
        <f t="shared" si="9"/>
        <v>0</v>
      </c>
      <c r="BL187" s="14" t="s">
        <v>114</v>
      </c>
      <c r="BM187" s="183" t="s">
        <v>239</v>
      </c>
    </row>
    <row r="188" spans="1:65" s="2" customFormat="1" ht="16.5" customHeight="1">
      <c r="A188" s="31"/>
      <c r="B188" s="32"/>
      <c r="C188" s="201" t="s">
        <v>240</v>
      </c>
      <c r="D188" s="201" t="s">
        <v>199</v>
      </c>
      <c r="E188" s="202" t="s">
        <v>241</v>
      </c>
      <c r="F188" s="203" t="s">
        <v>242</v>
      </c>
      <c r="G188" s="204" t="s">
        <v>204</v>
      </c>
      <c r="H188" s="205">
        <v>2000</v>
      </c>
      <c r="I188" s="206"/>
      <c r="J188" s="207">
        <f t="shared" si="0"/>
        <v>0</v>
      </c>
      <c r="K188" s="208"/>
      <c r="L188" s="209"/>
      <c r="M188" s="210" t="s">
        <v>1</v>
      </c>
      <c r="N188" s="211" t="s">
        <v>43</v>
      </c>
      <c r="O188" s="68"/>
      <c r="P188" s="181">
        <f t="shared" si="1"/>
        <v>0</v>
      </c>
      <c r="Q188" s="181">
        <v>0</v>
      </c>
      <c r="R188" s="181">
        <f t="shared" si="2"/>
        <v>0</v>
      </c>
      <c r="S188" s="181">
        <v>0</v>
      </c>
      <c r="T188" s="182">
        <f t="shared" si="3"/>
        <v>0</v>
      </c>
      <c r="U188" s="31"/>
      <c r="V188" s="31"/>
      <c r="W188" s="31"/>
      <c r="X188" s="31"/>
      <c r="Y188" s="31"/>
      <c r="Z188" s="31"/>
      <c r="AA188" s="31"/>
      <c r="AB188" s="31"/>
      <c r="AC188" s="31"/>
      <c r="AD188" s="31"/>
      <c r="AE188" s="31"/>
      <c r="AR188" s="183" t="s">
        <v>148</v>
      </c>
      <c r="AT188" s="183" t="s">
        <v>199</v>
      </c>
      <c r="AU188" s="183" t="s">
        <v>83</v>
      </c>
      <c r="AY188" s="14" t="s">
        <v>110</v>
      </c>
      <c r="BE188" s="184">
        <f t="shared" si="4"/>
        <v>0</v>
      </c>
      <c r="BF188" s="184">
        <f t="shared" si="5"/>
        <v>0</v>
      </c>
      <c r="BG188" s="184">
        <f t="shared" si="6"/>
        <v>0</v>
      </c>
      <c r="BH188" s="184">
        <f t="shared" si="7"/>
        <v>0</v>
      </c>
      <c r="BI188" s="184">
        <f t="shared" si="8"/>
        <v>0</v>
      </c>
      <c r="BJ188" s="14" t="s">
        <v>83</v>
      </c>
      <c r="BK188" s="184">
        <f t="shared" si="9"/>
        <v>0</v>
      </c>
      <c r="BL188" s="14" t="s">
        <v>114</v>
      </c>
      <c r="BM188" s="183" t="s">
        <v>243</v>
      </c>
    </row>
    <row r="189" spans="1:65" s="2" customFormat="1" ht="16.5" customHeight="1">
      <c r="A189" s="31"/>
      <c r="B189" s="32"/>
      <c r="C189" s="201" t="s">
        <v>244</v>
      </c>
      <c r="D189" s="201" t="s">
        <v>199</v>
      </c>
      <c r="E189" s="202" t="s">
        <v>245</v>
      </c>
      <c r="F189" s="203" t="s">
        <v>246</v>
      </c>
      <c r="G189" s="204" t="s">
        <v>204</v>
      </c>
      <c r="H189" s="205">
        <v>2000</v>
      </c>
      <c r="I189" s="206"/>
      <c r="J189" s="207">
        <f t="shared" si="0"/>
        <v>0</v>
      </c>
      <c r="K189" s="208"/>
      <c r="L189" s="209"/>
      <c r="M189" s="210" t="s">
        <v>1</v>
      </c>
      <c r="N189" s="211" t="s">
        <v>43</v>
      </c>
      <c r="O189" s="68"/>
      <c r="P189" s="181">
        <f t="shared" si="1"/>
        <v>0</v>
      </c>
      <c r="Q189" s="181">
        <v>0</v>
      </c>
      <c r="R189" s="181">
        <f t="shared" si="2"/>
        <v>0</v>
      </c>
      <c r="S189" s="181">
        <v>0</v>
      </c>
      <c r="T189" s="182">
        <f t="shared" si="3"/>
        <v>0</v>
      </c>
      <c r="U189" s="31"/>
      <c r="V189" s="31"/>
      <c r="W189" s="31"/>
      <c r="X189" s="31"/>
      <c r="Y189" s="31"/>
      <c r="Z189" s="31"/>
      <c r="AA189" s="31"/>
      <c r="AB189" s="31"/>
      <c r="AC189" s="31"/>
      <c r="AD189" s="31"/>
      <c r="AE189" s="31"/>
      <c r="AR189" s="183" t="s">
        <v>148</v>
      </c>
      <c r="AT189" s="183" t="s">
        <v>199</v>
      </c>
      <c r="AU189" s="183" t="s">
        <v>83</v>
      </c>
      <c r="AY189" s="14" t="s">
        <v>110</v>
      </c>
      <c r="BE189" s="184">
        <f t="shared" si="4"/>
        <v>0</v>
      </c>
      <c r="BF189" s="184">
        <f t="shared" si="5"/>
        <v>0</v>
      </c>
      <c r="BG189" s="184">
        <f t="shared" si="6"/>
        <v>0</v>
      </c>
      <c r="BH189" s="184">
        <f t="shared" si="7"/>
        <v>0</v>
      </c>
      <c r="BI189" s="184">
        <f t="shared" si="8"/>
        <v>0</v>
      </c>
      <c r="BJ189" s="14" t="s">
        <v>83</v>
      </c>
      <c r="BK189" s="184">
        <f t="shared" si="9"/>
        <v>0</v>
      </c>
      <c r="BL189" s="14" t="s">
        <v>114</v>
      </c>
      <c r="BM189" s="183" t="s">
        <v>247</v>
      </c>
    </row>
    <row r="190" spans="1:65" s="2" customFormat="1" ht="16.5" customHeight="1">
      <c r="A190" s="31"/>
      <c r="B190" s="32"/>
      <c r="C190" s="201" t="s">
        <v>248</v>
      </c>
      <c r="D190" s="201" t="s">
        <v>199</v>
      </c>
      <c r="E190" s="202" t="s">
        <v>249</v>
      </c>
      <c r="F190" s="203" t="s">
        <v>250</v>
      </c>
      <c r="G190" s="204" t="s">
        <v>204</v>
      </c>
      <c r="H190" s="205">
        <v>2000</v>
      </c>
      <c r="I190" s="206"/>
      <c r="J190" s="207">
        <f t="shared" si="0"/>
        <v>0</v>
      </c>
      <c r="K190" s="208"/>
      <c r="L190" s="209"/>
      <c r="M190" s="210" t="s">
        <v>1</v>
      </c>
      <c r="N190" s="211" t="s">
        <v>43</v>
      </c>
      <c r="O190" s="68"/>
      <c r="P190" s="181">
        <f t="shared" si="1"/>
        <v>0</v>
      </c>
      <c r="Q190" s="181">
        <v>0</v>
      </c>
      <c r="R190" s="181">
        <f t="shared" si="2"/>
        <v>0</v>
      </c>
      <c r="S190" s="181">
        <v>0</v>
      </c>
      <c r="T190" s="182">
        <f t="shared" si="3"/>
        <v>0</v>
      </c>
      <c r="U190" s="31"/>
      <c r="V190" s="31"/>
      <c r="W190" s="31"/>
      <c r="X190" s="31"/>
      <c r="Y190" s="31"/>
      <c r="Z190" s="31"/>
      <c r="AA190" s="31"/>
      <c r="AB190" s="31"/>
      <c r="AC190" s="31"/>
      <c r="AD190" s="31"/>
      <c r="AE190" s="31"/>
      <c r="AR190" s="183" t="s">
        <v>148</v>
      </c>
      <c r="AT190" s="183" t="s">
        <v>199</v>
      </c>
      <c r="AU190" s="183" t="s">
        <v>83</v>
      </c>
      <c r="AY190" s="14" t="s">
        <v>110</v>
      </c>
      <c r="BE190" s="184">
        <f t="shared" si="4"/>
        <v>0</v>
      </c>
      <c r="BF190" s="184">
        <f t="shared" si="5"/>
        <v>0</v>
      </c>
      <c r="BG190" s="184">
        <f t="shared" si="6"/>
        <v>0</v>
      </c>
      <c r="BH190" s="184">
        <f t="shared" si="7"/>
        <v>0</v>
      </c>
      <c r="BI190" s="184">
        <f t="shared" si="8"/>
        <v>0</v>
      </c>
      <c r="BJ190" s="14" t="s">
        <v>83</v>
      </c>
      <c r="BK190" s="184">
        <f t="shared" si="9"/>
        <v>0</v>
      </c>
      <c r="BL190" s="14" t="s">
        <v>114</v>
      </c>
      <c r="BM190" s="183" t="s">
        <v>251</v>
      </c>
    </row>
    <row r="191" spans="1:65" s="2" customFormat="1" ht="16.5" customHeight="1">
      <c r="A191" s="31"/>
      <c r="B191" s="32"/>
      <c r="C191" s="201" t="s">
        <v>252</v>
      </c>
      <c r="D191" s="201" t="s">
        <v>199</v>
      </c>
      <c r="E191" s="202" t="s">
        <v>253</v>
      </c>
      <c r="F191" s="203" t="s">
        <v>254</v>
      </c>
      <c r="G191" s="204" t="s">
        <v>204</v>
      </c>
      <c r="H191" s="205">
        <v>2000</v>
      </c>
      <c r="I191" s="206"/>
      <c r="J191" s="207">
        <f t="shared" si="0"/>
        <v>0</v>
      </c>
      <c r="K191" s="208"/>
      <c r="L191" s="209"/>
      <c r="M191" s="210" t="s">
        <v>1</v>
      </c>
      <c r="N191" s="211" t="s">
        <v>43</v>
      </c>
      <c r="O191" s="68"/>
      <c r="P191" s="181">
        <f t="shared" si="1"/>
        <v>0</v>
      </c>
      <c r="Q191" s="181">
        <v>0</v>
      </c>
      <c r="R191" s="181">
        <f t="shared" si="2"/>
        <v>0</v>
      </c>
      <c r="S191" s="181">
        <v>0</v>
      </c>
      <c r="T191" s="182">
        <f t="shared" si="3"/>
        <v>0</v>
      </c>
      <c r="U191" s="31"/>
      <c r="V191" s="31"/>
      <c r="W191" s="31"/>
      <c r="X191" s="31"/>
      <c r="Y191" s="31"/>
      <c r="Z191" s="31"/>
      <c r="AA191" s="31"/>
      <c r="AB191" s="31"/>
      <c r="AC191" s="31"/>
      <c r="AD191" s="31"/>
      <c r="AE191" s="31"/>
      <c r="AR191" s="183" t="s">
        <v>148</v>
      </c>
      <c r="AT191" s="183" t="s">
        <v>199</v>
      </c>
      <c r="AU191" s="183" t="s">
        <v>83</v>
      </c>
      <c r="AY191" s="14" t="s">
        <v>110</v>
      </c>
      <c r="BE191" s="184">
        <f t="shared" si="4"/>
        <v>0</v>
      </c>
      <c r="BF191" s="184">
        <f t="shared" si="5"/>
        <v>0</v>
      </c>
      <c r="BG191" s="184">
        <f t="shared" si="6"/>
        <v>0</v>
      </c>
      <c r="BH191" s="184">
        <f t="shared" si="7"/>
        <v>0</v>
      </c>
      <c r="BI191" s="184">
        <f t="shared" si="8"/>
        <v>0</v>
      </c>
      <c r="BJ191" s="14" t="s">
        <v>83</v>
      </c>
      <c r="BK191" s="184">
        <f t="shared" si="9"/>
        <v>0</v>
      </c>
      <c r="BL191" s="14" t="s">
        <v>114</v>
      </c>
      <c r="BM191" s="183" t="s">
        <v>255</v>
      </c>
    </row>
    <row r="192" spans="1:65" s="2" customFormat="1" ht="16.5" customHeight="1">
      <c r="A192" s="31"/>
      <c r="B192" s="32"/>
      <c r="C192" s="201" t="s">
        <v>256</v>
      </c>
      <c r="D192" s="201" t="s">
        <v>199</v>
      </c>
      <c r="E192" s="202" t="s">
        <v>257</v>
      </c>
      <c r="F192" s="203" t="s">
        <v>258</v>
      </c>
      <c r="G192" s="204" t="s">
        <v>204</v>
      </c>
      <c r="H192" s="205">
        <v>2000</v>
      </c>
      <c r="I192" s="206"/>
      <c r="J192" s="207">
        <f t="shared" si="0"/>
        <v>0</v>
      </c>
      <c r="K192" s="208"/>
      <c r="L192" s="209"/>
      <c r="M192" s="210" t="s">
        <v>1</v>
      </c>
      <c r="N192" s="211" t="s">
        <v>43</v>
      </c>
      <c r="O192" s="68"/>
      <c r="P192" s="181">
        <f t="shared" si="1"/>
        <v>0</v>
      </c>
      <c r="Q192" s="181">
        <v>0</v>
      </c>
      <c r="R192" s="181">
        <f t="shared" si="2"/>
        <v>0</v>
      </c>
      <c r="S192" s="181">
        <v>0</v>
      </c>
      <c r="T192" s="182">
        <f t="shared" si="3"/>
        <v>0</v>
      </c>
      <c r="U192" s="31"/>
      <c r="V192" s="31"/>
      <c r="W192" s="31"/>
      <c r="X192" s="31"/>
      <c r="Y192" s="31"/>
      <c r="Z192" s="31"/>
      <c r="AA192" s="31"/>
      <c r="AB192" s="31"/>
      <c r="AC192" s="31"/>
      <c r="AD192" s="31"/>
      <c r="AE192" s="31"/>
      <c r="AR192" s="183" t="s">
        <v>148</v>
      </c>
      <c r="AT192" s="183" t="s">
        <v>199</v>
      </c>
      <c r="AU192" s="183" t="s">
        <v>83</v>
      </c>
      <c r="AY192" s="14" t="s">
        <v>110</v>
      </c>
      <c r="BE192" s="184">
        <f t="shared" si="4"/>
        <v>0</v>
      </c>
      <c r="BF192" s="184">
        <f t="shared" si="5"/>
        <v>0</v>
      </c>
      <c r="BG192" s="184">
        <f t="shared" si="6"/>
        <v>0</v>
      </c>
      <c r="BH192" s="184">
        <f t="shared" si="7"/>
        <v>0</v>
      </c>
      <c r="BI192" s="184">
        <f t="shared" si="8"/>
        <v>0</v>
      </c>
      <c r="BJ192" s="14" t="s">
        <v>83</v>
      </c>
      <c r="BK192" s="184">
        <f t="shared" si="9"/>
        <v>0</v>
      </c>
      <c r="BL192" s="14" t="s">
        <v>114</v>
      </c>
      <c r="BM192" s="183" t="s">
        <v>259</v>
      </c>
    </row>
    <row r="193" spans="1:65" s="2" customFormat="1" ht="16.5" customHeight="1">
      <c r="A193" s="31"/>
      <c r="B193" s="32"/>
      <c r="C193" s="201" t="s">
        <v>260</v>
      </c>
      <c r="D193" s="201" t="s">
        <v>199</v>
      </c>
      <c r="E193" s="202" t="s">
        <v>261</v>
      </c>
      <c r="F193" s="203" t="s">
        <v>262</v>
      </c>
      <c r="G193" s="204" t="s">
        <v>204</v>
      </c>
      <c r="H193" s="205">
        <v>2000</v>
      </c>
      <c r="I193" s="206"/>
      <c r="J193" s="207">
        <f t="shared" si="0"/>
        <v>0</v>
      </c>
      <c r="K193" s="208"/>
      <c r="L193" s="209"/>
      <c r="M193" s="210" t="s">
        <v>1</v>
      </c>
      <c r="N193" s="211" t="s">
        <v>43</v>
      </c>
      <c r="O193" s="68"/>
      <c r="P193" s="181">
        <f t="shared" si="1"/>
        <v>0</v>
      </c>
      <c r="Q193" s="181">
        <v>0</v>
      </c>
      <c r="R193" s="181">
        <f t="shared" si="2"/>
        <v>0</v>
      </c>
      <c r="S193" s="181">
        <v>0</v>
      </c>
      <c r="T193" s="182">
        <f t="shared" si="3"/>
        <v>0</v>
      </c>
      <c r="U193" s="31"/>
      <c r="V193" s="31"/>
      <c r="W193" s="31"/>
      <c r="X193" s="31"/>
      <c r="Y193" s="31"/>
      <c r="Z193" s="31"/>
      <c r="AA193" s="31"/>
      <c r="AB193" s="31"/>
      <c r="AC193" s="31"/>
      <c r="AD193" s="31"/>
      <c r="AE193" s="31"/>
      <c r="AR193" s="183" t="s">
        <v>148</v>
      </c>
      <c r="AT193" s="183" t="s">
        <v>199</v>
      </c>
      <c r="AU193" s="183" t="s">
        <v>83</v>
      </c>
      <c r="AY193" s="14" t="s">
        <v>110</v>
      </c>
      <c r="BE193" s="184">
        <f t="shared" si="4"/>
        <v>0</v>
      </c>
      <c r="BF193" s="184">
        <f t="shared" si="5"/>
        <v>0</v>
      </c>
      <c r="BG193" s="184">
        <f t="shared" si="6"/>
        <v>0</v>
      </c>
      <c r="BH193" s="184">
        <f t="shared" si="7"/>
        <v>0</v>
      </c>
      <c r="BI193" s="184">
        <f t="shared" si="8"/>
        <v>0</v>
      </c>
      <c r="BJ193" s="14" t="s">
        <v>83</v>
      </c>
      <c r="BK193" s="184">
        <f t="shared" si="9"/>
        <v>0</v>
      </c>
      <c r="BL193" s="14" t="s">
        <v>114</v>
      </c>
      <c r="BM193" s="183" t="s">
        <v>263</v>
      </c>
    </row>
    <row r="194" spans="1:65" s="2" customFormat="1" ht="16.5" customHeight="1">
      <c r="A194" s="31"/>
      <c r="B194" s="32"/>
      <c r="C194" s="201" t="s">
        <v>264</v>
      </c>
      <c r="D194" s="201" t="s">
        <v>199</v>
      </c>
      <c r="E194" s="202" t="s">
        <v>265</v>
      </c>
      <c r="F194" s="203" t="s">
        <v>266</v>
      </c>
      <c r="G194" s="204" t="s">
        <v>204</v>
      </c>
      <c r="H194" s="205">
        <v>2000</v>
      </c>
      <c r="I194" s="206"/>
      <c r="J194" s="207">
        <f t="shared" si="0"/>
        <v>0</v>
      </c>
      <c r="K194" s="208"/>
      <c r="L194" s="209"/>
      <c r="M194" s="210" t="s">
        <v>1</v>
      </c>
      <c r="N194" s="211" t="s">
        <v>43</v>
      </c>
      <c r="O194" s="68"/>
      <c r="P194" s="181">
        <f t="shared" si="1"/>
        <v>0</v>
      </c>
      <c r="Q194" s="181">
        <v>0</v>
      </c>
      <c r="R194" s="181">
        <f t="shared" si="2"/>
        <v>0</v>
      </c>
      <c r="S194" s="181">
        <v>0</v>
      </c>
      <c r="T194" s="182">
        <f t="shared" si="3"/>
        <v>0</v>
      </c>
      <c r="U194" s="31"/>
      <c r="V194" s="31"/>
      <c r="W194" s="31"/>
      <c r="X194" s="31"/>
      <c r="Y194" s="31"/>
      <c r="Z194" s="31"/>
      <c r="AA194" s="31"/>
      <c r="AB194" s="31"/>
      <c r="AC194" s="31"/>
      <c r="AD194" s="31"/>
      <c r="AE194" s="31"/>
      <c r="AR194" s="183" t="s">
        <v>148</v>
      </c>
      <c r="AT194" s="183" t="s">
        <v>199</v>
      </c>
      <c r="AU194" s="183" t="s">
        <v>83</v>
      </c>
      <c r="AY194" s="14" t="s">
        <v>110</v>
      </c>
      <c r="BE194" s="184">
        <f t="shared" si="4"/>
        <v>0</v>
      </c>
      <c r="BF194" s="184">
        <f t="shared" si="5"/>
        <v>0</v>
      </c>
      <c r="BG194" s="184">
        <f t="shared" si="6"/>
        <v>0</v>
      </c>
      <c r="BH194" s="184">
        <f t="shared" si="7"/>
        <v>0</v>
      </c>
      <c r="BI194" s="184">
        <f t="shared" si="8"/>
        <v>0</v>
      </c>
      <c r="BJ194" s="14" t="s">
        <v>83</v>
      </c>
      <c r="BK194" s="184">
        <f t="shared" si="9"/>
        <v>0</v>
      </c>
      <c r="BL194" s="14" t="s">
        <v>114</v>
      </c>
      <c r="BM194" s="183" t="s">
        <v>267</v>
      </c>
    </row>
    <row r="195" spans="1:65" s="2" customFormat="1" ht="16.5" customHeight="1">
      <c r="A195" s="31"/>
      <c r="B195" s="32"/>
      <c r="C195" s="201" t="s">
        <v>268</v>
      </c>
      <c r="D195" s="201" t="s">
        <v>199</v>
      </c>
      <c r="E195" s="202" t="s">
        <v>269</v>
      </c>
      <c r="F195" s="203" t="s">
        <v>270</v>
      </c>
      <c r="G195" s="204" t="s">
        <v>204</v>
      </c>
      <c r="H195" s="205">
        <v>2000</v>
      </c>
      <c r="I195" s="206"/>
      <c r="J195" s="207">
        <f t="shared" si="0"/>
        <v>0</v>
      </c>
      <c r="K195" s="208"/>
      <c r="L195" s="209"/>
      <c r="M195" s="210" t="s">
        <v>1</v>
      </c>
      <c r="N195" s="211" t="s">
        <v>43</v>
      </c>
      <c r="O195" s="68"/>
      <c r="P195" s="181">
        <f t="shared" si="1"/>
        <v>0</v>
      </c>
      <c r="Q195" s="181">
        <v>0</v>
      </c>
      <c r="R195" s="181">
        <f t="shared" si="2"/>
        <v>0</v>
      </c>
      <c r="S195" s="181">
        <v>0</v>
      </c>
      <c r="T195" s="182">
        <f t="shared" si="3"/>
        <v>0</v>
      </c>
      <c r="U195" s="31"/>
      <c r="V195" s="31"/>
      <c r="W195" s="31"/>
      <c r="X195" s="31"/>
      <c r="Y195" s="31"/>
      <c r="Z195" s="31"/>
      <c r="AA195" s="31"/>
      <c r="AB195" s="31"/>
      <c r="AC195" s="31"/>
      <c r="AD195" s="31"/>
      <c r="AE195" s="31"/>
      <c r="AR195" s="183" t="s">
        <v>148</v>
      </c>
      <c r="AT195" s="183" t="s">
        <v>199</v>
      </c>
      <c r="AU195" s="183" t="s">
        <v>83</v>
      </c>
      <c r="AY195" s="14" t="s">
        <v>110</v>
      </c>
      <c r="BE195" s="184">
        <f t="shared" si="4"/>
        <v>0</v>
      </c>
      <c r="BF195" s="184">
        <f t="shared" si="5"/>
        <v>0</v>
      </c>
      <c r="BG195" s="184">
        <f t="shared" si="6"/>
        <v>0</v>
      </c>
      <c r="BH195" s="184">
        <f t="shared" si="7"/>
        <v>0</v>
      </c>
      <c r="BI195" s="184">
        <f t="shared" si="8"/>
        <v>0</v>
      </c>
      <c r="BJ195" s="14" t="s">
        <v>83</v>
      </c>
      <c r="BK195" s="184">
        <f t="shared" si="9"/>
        <v>0</v>
      </c>
      <c r="BL195" s="14" t="s">
        <v>114</v>
      </c>
      <c r="BM195" s="183" t="s">
        <v>271</v>
      </c>
    </row>
    <row r="196" spans="1:65" s="2" customFormat="1" ht="16.5" customHeight="1">
      <c r="A196" s="31"/>
      <c r="B196" s="32"/>
      <c r="C196" s="201" t="s">
        <v>272</v>
      </c>
      <c r="D196" s="201" t="s">
        <v>199</v>
      </c>
      <c r="E196" s="202" t="s">
        <v>273</v>
      </c>
      <c r="F196" s="203" t="s">
        <v>274</v>
      </c>
      <c r="G196" s="204" t="s">
        <v>204</v>
      </c>
      <c r="H196" s="205">
        <v>2000</v>
      </c>
      <c r="I196" s="206"/>
      <c r="J196" s="207">
        <f t="shared" si="0"/>
        <v>0</v>
      </c>
      <c r="K196" s="208"/>
      <c r="L196" s="209"/>
      <c r="M196" s="210" t="s">
        <v>1</v>
      </c>
      <c r="N196" s="211" t="s">
        <v>43</v>
      </c>
      <c r="O196" s="68"/>
      <c r="P196" s="181">
        <f t="shared" si="1"/>
        <v>0</v>
      </c>
      <c r="Q196" s="181">
        <v>0</v>
      </c>
      <c r="R196" s="181">
        <f t="shared" si="2"/>
        <v>0</v>
      </c>
      <c r="S196" s="181">
        <v>0</v>
      </c>
      <c r="T196" s="182">
        <f t="shared" si="3"/>
        <v>0</v>
      </c>
      <c r="U196" s="31"/>
      <c r="V196" s="31"/>
      <c r="W196" s="31"/>
      <c r="X196" s="31"/>
      <c r="Y196" s="31"/>
      <c r="Z196" s="31"/>
      <c r="AA196" s="31"/>
      <c r="AB196" s="31"/>
      <c r="AC196" s="31"/>
      <c r="AD196" s="31"/>
      <c r="AE196" s="31"/>
      <c r="AR196" s="183" t="s">
        <v>148</v>
      </c>
      <c r="AT196" s="183" t="s">
        <v>199</v>
      </c>
      <c r="AU196" s="183" t="s">
        <v>83</v>
      </c>
      <c r="AY196" s="14" t="s">
        <v>110</v>
      </c>
      <c r="BE196" s="184">
        <f t="shared" si="4"/>
        <v>0</v>
      </c>
      <c r="BF196" s="184">
        <f t="shared" si="5"/>
        <v>0</v>
      </c>
      <c r="BG196" s="184">
        <f t="shared" si="6"/>
        <v>0</v>
      </c>
      <c r="BH196" s="184">
        <f t="shared" si="7"/>
        <v>0</v>
      </c>
      <c r="BI196" s="184">
        <f t="shared" si="8"/>
        <v>0</v>
      </c>
      <c r="BJ196" s="14" t="s">
        <v>83</v>
      </c>
      <c r="BK196" s="184">
        <f t="shared" si="9"/>
        <v>0</v>
      </c>
      <c r="BL196" s="14" t="s">
        <v>114</v>
      </c>
      <c r="BM196" s="183" t="s">
        <v>275</v>
      </c>
    </row>
    <row r="197" spans="1:65" s="2" customFormat="1" ht="16.5" customHeight="1">
      <c r="A197" s="31"/>
      <c r="B197" s="32"/>
      <c r="C197" s="201" t="s">
        <v>276</v>
      </c>
      <c r="D197" s="201" t="s">
        <v>199</v>
      </c>
      <c r="E197" s="202" t="s">
        <v>277</v>
      </c>
      <c r="F197" s="203" t="s">
        <v>278</v>
      </c>
      <c r="G197" s="204" t="s">
        <v>204</v>
      </c>
      <c r="H197" s="205">
        <v>2000</v>
      </c>
      <c r="I197" s="206"/>
      <c r="J197" s="207">
        <f t="shared" si="0"/>
        <v>0</v>
      </c>
      <c r="K197" s="208"/>
      <c r="L197" s="209"/>
      <c r="M197" s="210" t="s">
        <v>1</v>
      </c>
      <c r="N197" s="211" t="s">
        <v>43</v>
      </c>
      <c r="O197" s="68"/>
      <c r="P197" s="181">
        <f t="shared" si="1"/>
        <v>0</v>
      </c>
      <c r="Q197" s="181">
        <v>0</v>
      </c>
      <c r="R197" s="181">
        <f t="shared" si="2"/>
        <v>0</v>
      </c>
      <c r="S197" s="181">
        <v>0</v>
      </c>
      <c r="T197" s="182">
        <f t="shared" si="3"/>
        <v>0</v>
      </c>
      <c r="U197" s="31"/>
      <c r="V197" s="31"/>
      <c r="W197" s="31"/>
      <c r="X197" s="31"/>
      <c r="Y197" s="31"/>
      <c r="Z197" s="31"/>
      <c r="AA197" s="31"/>
      <c r="AB197" s="31"/>
      <c r="AC197" s="31"/>
      <c r="AD197" s="31"/>
      <c r="AE197" s="31"/>
      <c r="AR197" s="183" t="s">
        <v>148</v>
      </c>
      <c r="AT197" s="183" t="s">
        <v>199</v>
      </c>
      <c r="AU197" s="183" t="s">
        <v>83</v>
      </c>
      <c r="AY197" s="14" t="s">
        <v>110</v>
      </c>
      <c r="BE197" s="184">
        <f t="shared" si="4"/>
        <v>0</v>
      </c>
      <c r="BF197" s="184">
        <f t="shared" si="5"/>
        <v>0</v>
      </c>
      <c r="BG197" s="184">
        <f t="shared" si="6"/>
        <v>0</v>
      </c>
      <c r="BH197" s="184">
        <f t="shared" si="7"/>
        <v>0</v>
      </c>
      <c r="BI197" s="184">
        <f t="shared" si="8"/>
        <v>0</v>
      </c>
      <c r="BJ197" s="14" t="s">
        <v>83</v>
      </c>
      <c r="BK197" s="184">
        <f t="shared" si="9"/>
        <v>0</v>
      </c>
      <c r="BL197" s="14" t="s">
        <v>114</v>
      </c>
      <c r="BM197" s="183" t="s">
        <v>279</v>
      </c>
    </row>
    <row r="198" spans="1:65" s="2" customFormat="1" ht="16.5" customHeight="1">
      <c r="A198" s="31"/>
      <c r="B198" s="32"/>
      <c r="C198" s="201" t="s">
        <v>280</v>
      </c>
      <c r="D198" s="201" t="s">
        <v>199</v>
      </c>
      <c r="E198" s="202" t="s">
        <v>281</v>
      </c>
      <c r="F198" s="203" t="s">
        <v>282</v>
      </c>
      <c r="G198" s="204" t="s">
        <v>283</v>
      </c>
      <c r="H198" s="205">
        <v>100</v>
      </c>
      <c r="I198" s="206"/>
      <c r="J198" s="207">
        <f t="shared" si="0"/>
        <v>0</v>
      </c>
      <c r="K198" s="208"/>
      <c r="L198" s="209"/>
      <c r="M198" s="210" t="s">
        <v>1</v>
      </c>
      <c r="N198" s="211" t="s">
        <v>43</v>
      </c>
      <c r="O198" s="68"/>
      <c r="P198" s="181">
        <f t="shared" si="1"/>
        <v>0</v>
      </c>
      <c r="Q198" s="181">
        <v>0</v>
      </c>
      <c r="R198" s="181">
        <f t="shared" si="2"/>
        <v>0</v>
      </c>
      <c r="S198" s="181">
        <v>0</v>
      </c>
      <c r="T198" s="182">
        <f t="shared" si="3"/>
        <v>0</v>
      </c>
      <c r="U198" s="31"/>
      <c r="V198" s="31"/>
      <c r="W198" s="31"/>
      <c r="X198" s="31"/>
      <c r="Y198" s="31"/>
      <c r="Z198" s="31"/>
      <c r="AA198" s="31"/>
      <c r="AB198" s="31"/>
      <c r="AC198" s="31"/>
      <c r="AD198" s="31"/>
      <c r="AE198" s="31"/>
      <c r="AR198" s="183" t="s">
        <v>148</v>
      </c>
      <c r="AT198" s="183" t="s">
        <v>199</v>
      </c>
      <c r="AU198" s="183" t="s">
        <v>83</v>
      </c>
      <c r="AY198" s="14" t="s">
        <v>110</v>
      </c>
      <c r="BE198" s="184">
        <f t="shared" si="4"/>
        <v>0</v>
      </c>
      <c r="BF198" s="184">
        <f t="shared" si="5"/>
        <v>0</v>
      </c>
      <c r="BG198" s="184">
        <f t="shared" si="6"/>
        <v>0</v>
      </c>
      <c r="BH198" s="184">
        <f t="shared" si="7"/>
        <v>0</v>
      </c>
      <c r="BI198" s="184">
        <f t="shared" si="8"/>
        <v>0</v>
      </c>
      <c r="BJ198" s="14" t="s">
        <v>83</v>
      </c>
      <c r="BK198" s="184">
        <f t="shared" si="9"/>
        <v>0</v>
      </c>
      <c r="BL198" s="14" t="s">
        <v>114</v>
      </c>
      <c r="BM198" s="183" t="s">
        <v>284</v>
      </c>
    </row>
    <row r="199" spans="1:65" s="2" customFormat="1" ht="16.5" customHeight="1">
      <c r="A199" s="31"/>
      <c r="B199" s="32"/>
      <c r="C199" s="201" t="s">
        <v>285</v>
      </c>
      <c r="D199" s="201" t="s">
        <v>199</v>
      </c>
      <c r="E199" s="202" t="s">
        <v>187</v>
      </c>
      <c r="F199" s="203" t="s">
        <v>286</v>
      </c>
      <c r="G199" s="204" t="s">
        <v>113</v>
      </c>
      <c r="H199" s="205">
        <v>32</v>
      </c>
      <c r="I199" s="206"/>
      <c r="J199" s="207">
        <f t="shared" si="0"/>
        <v>0</v>
      </c>
      <c r="K199" s="208"/>
      <c r="L199" s="209"/>
      <c r="M199" s="210" t="s">
        <v>1</v>
      </c>
      <c r="N199" s="211" t="s">
        <v>43</v>
      </c>
      <c r="O199" s="68"/>
      <c r="P199" s="181">
        <f t="shared" si="1"/>
        <v>0</v>
      </c>
      <c r="Q199" s="181">
        <v>0</v>
      </c>
      <c r="R199" s="181">
        <f t="shared" si="2"/>
        <v>0</v>
      </c>
      <c r="S199" s="181">
        <v>0</v>
      </c>
      <c r="T199" s="182">
        <f t="shared" si="3"/>
        <v>0</v>
      </c>
      <c r="U199" s="31"/>
      <c r="V199" s="31"/>
      <c r="W199" s="31"/>
      <c r="X199" s="31"/>
      <c r="Y199" s="31"/>
      <c r="Z199" s="31"/>
      <c r="AA199" s="31"/>
      <c r="AB199" s="31"/>
      <c r="AC199" s="31"/>
      <c r="AD199" s="31"/>
      <c r="AE199" s="31"/>
      <c r="AR199" s="183" t="s">
        <v>148</v>
      </c>
      <c r="AT199" s="183" t="s">
        <v>199</v>
      </c>
      <c r="AU199" s="183" t="s">
        <v>83</v>
      </c>
      <c r="AY199" s="14" t="s">
        <v>110</v>
      </c>
      <c r="BE199" s="184">
        <f t="shared" si="4"/>
        <v>0</v>
      </c>
      <c r="BF199" s="184">
        <f t="shared" si="5"/>
        <v>0</v>
      </c>
      <c r="BG199" s="184">
        <f t="shared" si="6"/>
        <v>0</v>
      </c>
      <c r="BH199" s="184">
        <f t="shared" si="7"/>
        <v>0</v>
      </c>
      <c r="BI199" s="184">
        <f t="shared" si="8"/>
        <v>0</v>
      </c>
      <c r="BJ199" s="14" t="s">
        <v>83</v>
      </c>
      <c r="BK199" s="184">
        <f t="shared" si="9"/>
        <v>0</v>
      </c>
      <c r="BL199" s="14" t="s">
        <v>114</v>
      </c>
      <c r="BM199" s="183" t="s">
        <v>287</v>
      </c>
    </row>
    <row r="200" spans="1:65" s="12" customFormat="1" ht="11.25">
      <c r="B200" s="190"/>
      <c r="C200" s="191"/>
      <c r="D200" s="185" t="s">
        <v>118</v>
      </c>
      <c r="E200" s="192" t="s">
        <v>1</v>
      </c>
      <c r="F200" s="193" t="s">
        <v>288</v>
      </c>
      <c r="G200" s="191"/>
      <c r="H200" s="194">
        <v>32</v>
      </c>
      <c r="I200" s="195"/>
      <c r="J200" s="191"/>
      <c r="K200" s="191"/>
      <c r="L200" s="196"/>
      <c r="M200" s="197"/>
      <c r="N200" s="198"/>
      <c r="O200" s="198"/>
      <c r="P200" s="198"/>
      <c r="Q200" s="198"/>
      <c r="R200" s="198"/>
      <c r="S200" s="198"/>
      <c r="T200" s="199"/>
      <c r="AT200" s="200" t="s">
        <v>118</v>
      </c>
      <c r="AU200" s="200" t="s">
        <v>83</v>
      </c>
      <c r="AV200" s="12" t="s">
        <v>85</v>
      </c>
      <c r="AW200" s="12" t="s">
        <v>34</v>
      </c>
      <c r="AX200" s="12" t="s">
        <v>83</v>
      </c>
      <c r="AY200" s="200" t="s">
        <v>110</v>
      </c>
    </row>
    <row r="201" spans="1:65" s="2" customFormat="1" ht="16.5" customHeight="1">
      <c r="A201" s="31"/>
      <c r="B201" s="32"/>
      <c r="C201" s="201" t="s">
        <v>289</v>
      </c>
      <c r="D201" s="201" t="s">
        <v>199</v>
      </c>
      <c r="E201" s="202" t="s">
        <v>192</v>
      </c>
      <c r="F201" s="203" t="s">
        <v>290</v>
      </c>
      <c r="G201" s="204" t="s">
        <v>113</v>
      </c>
      <c r="H201" s="205">
        <v>32</v>
      </c>
      <c r="I201" s="206"/>
      <c r="J201" s="207">
        <f>ROUND(I201*H201,2)</f>
        <v>0</v>
      </c>
      <c r="K201" s="208"/>
      <c r="L201" s="209"/>
      <c r="M201" s="210" t="s">
        <v>1</v>
      </c>
      <c r="N201" s="211" t="s">
        <v>43</v>
      </c>
      <c r="O201" s="68"/>
      <c r="P201" s="181">
        <f>O201*H201</f>
        <v>0</v>
      </c>
      <c r="Q201" s="181">
        <v>0</v>
      </c>
      <c r="R201" s="181">
        <f>Q201*H201</f>
        <v>0</v>
      </c>
      <c r="S201" s="181">
        <v>0</v>
      </c>
      <c r="T201" s="182">
        <f>S201*H201</f>
        <v>0</v>
      </c>
      <c r="U201" s="31"/>
      <c r="V201" s="31"/>
      <c r="W201" s="31"/>
      <c r="X201" s="31"/>
      <c r="Y201" s="31"/>
      <c r="Z201" s="31"/>
      <c r="AA201" s="31"/>
      <c r="AB201" s="31"/>
      <c r="AC201" s="31"/>
      <c r="AD201" s="31"/>
      <c r="AE201" s="31"/>
      <c r="AR201" s="183" t="s">
        <v>148</v>
      </c>
      <c r="AT201" s="183" t="s">
        <v>199</v>
      </c>
      <c r="AU201" s="183" t="s">
        <v>83</v>
      </c>
      <c r="AY201" s="14" t="s">
        <v>110</v>
      </c>
      <c r="BE201" s="184">
        <f>IF(N201="základní",J201,0)</f>
        <v>0</v>
      </c>
      <c r="BF201" s="184">
        <f>IF(N201="snížená",J201,0)</f>
        <v>0</v>
      </c>
      <c r="BG201" s="184">
        <f>IF(N201="zákl. přenesená",J201,0)</f>
        <v>0</v>
      </c>
      <c r="BH201" s="184">
        <f>IF(N201="sníž. přenesená",J201,0)</f>
        <v>0</v>
      </c>
      <c r="BI201" s="184">
        <f>IF(N201="nulová",J201,0)</f>
        <v>0</v>
      </c>
      <c r="BJ201" s="14" t="s">
        <v>83</v>
      </c>
      <c r="BK201" s="184">
        <f>ROUND(I201*H201,2)</f>
        <v>0</v>
      </c>
      <c r="BL201" s="14" t="s">
        <v>114</v>
      </c>
      <c r="BM201" s="183" t="s">
        <v>291</v>
      </c>
    </row>
    <row r="202" spans="1:65" s="12" customFormat="1" ht="11.25">
      <c r="B202" s="190"/>
      <c r="C202" s="191"/>
      <c r="D202" s="185" t="s">
        <v>118</v>
      </c>
      <c r="E202" s="192" t="s">
        <v>1</v>
      </c>
      <c r="F202" s="193" t="s">
        <v>288</v>
      </c>
      <c r="G202" s="191"/>
      <c r="H202" s="194">
        <v>32</v>
      </c>
      <c r="I202" s="195"/>
      <c r="J202" s="191"/>
      <c r="K202" s="191"/>
      <c r="L202" s="196"/>
      <c r="M202" s="197"/>
      <c r="N202" s="198"/>
      <c r="O202" s="198"/>
      <c r="P202" s="198"/>
      <c r="Q202" s="198"/>
      <c r="R202" s="198"/>
      <c r="S202" s="198"/>
      <c r="T202" s="199"/>
      <c r="AT202" s="200" t="s">
        <v>118</v>
      </c>
      <c r="AU202" s="200" t="s">
        <v>83</v>
      </c>
      <c r="AV202" s="12" t="s">
        <v>85</v>
      </c>
      <c r="AW202" s="12" t="s">
        <v>34</v>
      </c>
      <c r="AX202" s="12" t="s">
        <v>83</v>
      </c>
      <c r="AY202" s="200" t="s">
        <v>110</v>
      </c>
    </row>
    <row r="203" spans="1:65" s="2" customFormat="1" ht="16.5" customHeight="1">
      <c r="A203" s="31"/>
      <c r="B203" s="32"/>
      <c r="C203" s="201" t="s">
        <v>292</v>
      </c>
      <c r="D203" s="201" t="s">
        <v>199</v>
      </c>
      <c r="E203" s="202" t="s">
        <v>198</v>
      </c>
      <c r="F203" s="203" t="s">
        <v>293</v>
      </c>
      <c r="G203" s="204" t="s">
        <v>113</v>
      </c>
      <c r="H203" s="205">
        <v>56</v>
      </c>
      <c r="I203" s="206"/>
      <c r="J203" s="207">
        <f>ROUND(I203*H203,2)</f>
        <v>0</v>
      </c>
      <c r="K203" s="208"/>
      <c r="L203" s="209"/>
      <c r="M203" s="210" t="s">
        <v>1</v>
      </c>
      <c r="N203" s="211" t="s">
        <v>43</v>
      </c>
      <c r="O203" s="68"/>
      <c r="P203" s="181">
        <f>O203*H203</f>
        <v>0</v>
      </c>
      <c r="Q203" s="181">
        <v>0</v>
      </c>
      <c r="R203" s="181">
        <f>Q203*H203</f>
        <v>0</v>
      </c>
      <c r="S203" s="181">
        <v>0</v>
      </c>
      <c r="T203" s="182">
        <f>S203*H203</f>
        <v>0</v>
      </c>
      <c r="U203" s="31"/>
      <c r="V203" s="31"/>
      <c r="W203" s="31"/>
      <c r="X203" s="31"/>
      <c r="Y203" s="31"/>
      <c r="Z203" s="31"/>
      <c r="AA203" s="31"/>
      <c r="AB203" s="31"/>
      <c r="AC203" s="31"/>
      <c r="AD203" s="31"/>
      <c r="AE203" s="31"/>
      <c r="AR203" s="183" t="s">
        <v>148</v>
      </c>
      <c r="AT203" s="183" t="s">
        <v>199</v>
      </c>
      <c r="AU203" s="183" t="s">
        <v>83</v>
      </c>
      <c r="AY203" s="14" t="s">
        <v>110</v>
      </c>
      <c r="BE203" s="184">
        <f>IF(N203="základní",J203,0)</f>
        <v>0</v>
      </c>
      <c r="BF203" s="184">
        <f>IF(N203="snížená",J203,0)</f>
        <v>0</v>
      </c>
      <c r="BG203" s="184">
        <f>IF(N203="zákl. přenesená",J203,0)</f>
        <v>0</v>
      </c>
      <c r="BH203" s="184">
        <f>IF(N203="sníž. přenesená",J203,0)</f>
        <v>0</v>
      </c>
      <c r="BI203" s="184">
        <f>IF(N203="nulová",J203,0)</f>
        <v>0</v>
      </c>
      <c r="BJ203" s="14" t="s">
        <v>83</v>
      </c>
      <c r="BK203" s="184">
        <f>ROUND(I203*H203,2)</f>
        <v>0</v>
      </c>
      <c r="BL203" s="14" t="s">
        <v>114</v>
      </c>
      <c r="BM203" s="183" t="s">
        <v>294</v>
      </c>
    </row>
    <row r="204" spans="1:65" s="12" customFormat="1" ht="11.25">
      <c r="B204" s="190"/>
      <c r="C204" s="191"/>
      <c r="D204" s="185" t="s">
        <v>118</v>
      </c>
      <c r="E204" s="192" t="s">
        <v>1</v>
      </c>
      <c r="F204" s="193" t="s">
        <v>295</v>
      </c>
      <c r="G204" s="191"/>
      <c r="H204" s="194">
        <v>56</v>
      </c>
      <c r="I204" s="195"/>
      <c r="J204" s="191"/>
      <c r="K204" s="191"/>
      <c r="L204" s="196"/>
      <c r="M204" s="197"/>
      <c r="N204" s="198"/>
      <c r="O204" s="198"/>
      <c r="P204" s="198"/>
      <c r="Q204" s="198"/>
      <c r="R204" s="198"/>
      <c r="S204" s="198"/>
      <c r="T204" s="199"/>
      <c r="AT204" s="200" t="s">
        <v>118</v>
      </c>
      <c r="AU204" s="200" t="s">
        <v>83</v>
      </c>
      <c r="AV204" s="12" t="s">
        <v>85</v>
      </c>
      <c r="AW204" s="12" t="s">
        <v>34</v>
      </c>
      <c r="AX204" s="12" t="s">
        <v>83</v>
      </c>
      <c r="AY204" s="200" t="s">
        <v>110</v>
      </c>
    </row>
    <row r="205" spans="1:65" s="2" customFormat="1" ht="16.5" customHeight="1">
      <c r="A205" s="31"/>
      <c r="B205" s="32"/>
      <c r="C205" s="201" t="s">
        <v>296</v>
      </c>
      <c r="D205" s="201" t="s">
        <v>199</v>
      </c>
      <c r="E205" s="202" t="s">
        <v>202</v>
      </c>
      <c r="F205" s="203" t="s">
        <v>297</v>
      </c>
      <c r="G205" s="204" t="s">
        <v>113</v>
      </c>
      <c r="H205" s="205">
        <v>48</v>
      </c>
      <c r="I205" s="206"/>
      <c r="J205" s="207">
        <f>ROUND(I205*H205,2)</f>
        <v>0</v>
      </c>
      <c r="K205" s="208"/>
      <c r="L205" s="209"/>
      <c r="M205" s="210" t="s">
        <v>1</v>
      </c>
      <c r="N205" s="211" t="s">
        <v>43</v>
      </c>
      <c r="O205" s="68"/>
      <c r="P205" s="181">
        <f>O205*H205</f>
        <v>0</v>
      </c>
      <c r="Q205" s="181">
        <v>0</v>
      </c>
      <c r="R205" s="181">
        <f>Q205*H205</f>
        <v>0</v>
      </c>
      <c r="S205" s="181">
        <v>0</v>
      </c>
      <c r="T205" s="182">
        <f>S205*H205</f>
        <v>0</v>
      </c>
      <c r="U205" s="31"/>
      <c r="V205" s="31"/>
      <c r="W205" s="31"/>
      <c r="X205" s="31"/>
      <c r="Y205" s="31"/>
      <c r="Z205" s="31"/>
      <c r="AA205" s="31"/>
      <c r="AB205" s="31"/>
      <c r="AC205" s="31"/>
      <c r="AD205" s="31"/>
      <c r="AE205" s="31"/>
      <c r="AR205" s="183" t="s">
        <v>148</v>
      </c>
      <c r="AT205" s="183" t="s">
        <v>199</v>
      </c>
      <c r="AU205" s="183" t="s">
        <v>83</v>
      </c>
      <c r="AY205" s="14" t="s">
        <v>110</v>
      </c>
      <c r="BE205" s="184">
        <f>IF(N205="základní",J205,0)</f>
        <v>0</v>
      </c>
      <c r="BF205" s="184">
        <f>IF(N205="snížená",J205,0)</f>
        <v>0</v>
      </c>
      <c r="BG205" s="184">
        <f>IF(N205="zákl. přenesená",J205,0)</f>
        <v>0</v>
      </c>
      <c r="BH205" s="184">
        <f>IF(N205="sníž. přenesená",J205,0)</f>
        <v>0</v>
      </c>
      <c r="BI205" s="184">
        <f>IF(N205="nulová",J205,0)</f>
        <v>0</v>
      </c>
      <c r="BJ205" s="14" t="s">
        <v>83</v>
      </c>
      <c r="BK205" s="184">
        <f>ROUND(I205*H205,2)</f>
        <v>0</v>
      </c>
      <c r="BL205" s="14" t="s">
        <v>114</v>
      </c>
      <c r="BM205" s="183" t="s">
        <v>298</v>
      </c>
    </row>
    <row r="206" spans="1:65" s="12" customFormat="1" ht="11.25">
      <c r="B206" s="190"/>
      <c r="C206" s="191"/>
      <c r="D206" s="185" t="s">
        <v>118</v>
      </c>
      <c r="E206" s="192" t="s">
        <v>1</v>
      </c>
      <c r="F206" s="193" t="s">
        <v>299</v>
      </c>
      <c r="G206" s="191"/>
      <c r="H206" s="194">
        <v>48</v>
      </c>
      <c r="I206" s="195"/>
      <c r="J206" s="191"/>
      <c r="K206" s="191"/>
      <c r="L206" s="196"/>
      <c r="M206" s="197"/>
      <c r="N206" s="198"/>
      <c r="O206" s="198"/>
      <c r="P206" s="198"/>
      <c r="Q206" s="198"/>
      <c r="R206" s="198"/>
      <c r="S206" s="198"/>
      <c r="T206" s="199"/>
      <c r="AT206" s="200" t="s">
        <v>118</v>
      </c>
      <c r="AU206" s="200" t="s">
        <v>83</v>
      </c>
      <c r="AV206" s="12" t="s">
        <v>85</v>
      </c>
      <c r="AW206" s="12" t="s">
        <v>34</v>
      </c>
      <c r="AX206" s="12" t="s">
        <v>83</v>
      </c>
      <c r="AY206" s="200" t="s">
        <v>110</v>
      </c>
    </row>
    <row r="207" spans="1:65" s="2" customFormat="1" ht="16.5" customHeight="1">
      <c r="A207" s="31"/>
      <c r="B207" s="32"/>
      <c r="C207" s="201" t="s">
        <v>300</v>
      </c>
      <c r="D207" s="201" t="s">
        <v>199</v>
      </c>
      <c r="E207" s="202" t="s">
        <v>206</v>
      </c>
      <c r="F207" s="203" t="s">
        <v>301</v>
      </c>
      <c r="G207" s="204" t="s">
        <v>113</v>
      </c>
      <c r="H207" s="205">
        <v>48</v>
      </c>
      <c r="I207" s="206"/>
      <c r="J207" s="207">
        <f>ROUND(I207*H207,2)</f>
        <v>0</v>
      </c>
      <c r="K207" s="208"/>
      <c r="L207" s="209"/>
      <c r="M207" s="210" t="s">
        <v>1</v>
      </c>
      <c r="N207" s="211" t="s">
        <v>43</v>
      </c>
      <c r="O207" s="68"/>
      <c r="P207" s="181">
        <f>O207*H207</f>
        <v>0</v>
      </c>
      <c r="Q207" s="181">
        <v>0</v>
      </c>
      <c r="R207" s="181">
        <f>Q207*H207</f>
        <v>0</v>
      </c>
      <c r="S207" s="181">
        <v>0</v>
      </c>
      <c r="T207" s="182">
        <f>S207*H207</f>
        <v>0</v>
      </c>
      <c r="U207" s="31"/>
      <c r="V207" s="31"/>
      <c r="W207" s="31"/>
      <c r="X207" s="31"/>
      <c r="Y207" s="31"/>
      <c r="Z207" s="31"/>
      <c r="AA207" s="31"/>
      <c r="AB207" s="31"/>
      <c r="AC207" s="31"/>
      <c r="AD207" s="31"/>
      <c r="AE207" s="31"/>
      <c r="AR207" s="183" t="s">
        <v>148</v>
      </c>
      <c r="AT207" s="183" t="s">
        <v>199</v>
      </c>
      <c r="AU207" s="183" t="s">
        <v>83</v>
      </c>
      <c r="AY207" s="14" t="s">
        <v>110</v>
      </c>
      <c r="BE207" s="184">
        <f>IF(N207="základní",J207,0)</f>
        <v>0</v>
      </c>
      <c r="BF207" s="184">
        <f>IF(N207="snížená",J207,0)</f>
        <v>0</v>
      </c>
      <c r="BG207" s="184">
        <f>IF(N207="zákl. přenesená",J207,0)</f>
        <v>0</v>
      </c>
      <c r="BH207" s="184">
        <f>IF(N207="sníž. přenesená",J207,0)</f>
        <v>0</v>
      </c>
      <c r="BI207" s="184">
        <f>IF(N207="nulová",J207,0)</f>
        <v>0</v>
      </c>
      <c r="BJ207" s="14" t="s">
        <v>83</v>
      </c>
      <c r="BK207" s="184">
        <f>ROUND(I207*H207,2)</f>
        <v>0</v>
      </c>
      <c r="BL207" s="14" t="s">
        <v>114</v>
      </c>
      <c r="BM207" s="183" t="s">
        <v>302</v>
      </c>
    </row>
    <row r="208" spans="1:65" s="12" customFormat="1" ht="11.25">
      <c r="B208" s="190"/>
      <c r="C208" s="191"/>
      <c r="D208" s="185" t="s">
        <v>118</v>
      </c>
      <c r="E208" s="192" t="s">
        <v>1</v>
      </c>
      <c r="F208" s="193" t="s">
        <v>299</v>
      </c>
      <c r="G208" s="191"/>
      <c r="H208" s="194">
        <v>48</v>
      </c>
      <c r="I208" s="195"/>
      <c r="J208" s="191"/>
      <c r="K208" s="191"/>
      <c r="L208" s="196"/>
      <c r="M208" s="197"/>
      <c r="N208" s="198"/>
      <c r="O208" s="198"/>
      <c r="P208" s="198"/>
      <c r="Q208" s="198"/>
      <c r="R208" s="198"/>
      <c r="S208" s="198"/>
      <c r="T208" s="199"/>
      <c r="AT208" s="200" t="s">
        <v>118</v>
      </c>
      <c r="AU208" s="200" t="s">
        <v>83</v>
      </c>
      <c r="AV208" s="12" t="s">
        <v>85</v>
      </c>
      <c r="AW208" s="12" t="s">
        <v>34</v>
      </c>
      <c r="AX208" s="12" t="s">
        <v>83</v>
      </c>
      <c r="AY208" s="200" t="s">
        <v>110</v>
      </c>
    </row>
    <row r="209" spans="1:65" s="2" customFormat="1" ht="16.5" customHeight="1">
      <c r="A209" s="31"/>
      <c r="B209" s="32"/>
      <c r="C209" s="201" t="s">
        <v>303</v>
      </c>
      <c r="D209" s="201" t="s">
        <v>199</v>
      </c>
      <c r="E209" s="202" t="s">
        <v>7</v>
      </c>
      <c r="F209" s="203" t="s">
        <v>304</v>
      </c>
      <c r="G209" s="204" t="s">
        <v>113</v>
      </c>
      <c r="H209" s="205">
        <v>8</v>
      </c>
      <c r="I209" s="206"/>
      <c r="J209" s="207">
        <f>ROUND(I209*H209,2)</f>
        <v>0</v>
      </c>
      <c r="K209" s="208"/>
      <c r="L209" s="209"/>
      <c r="M209" s="210" t="s">
        <v>1</v>
      </c>
      <c r="N209" s="211" t="s">
        <v>43</v>
      </c>
      <c r="O209" s="68"/>
      <c r="P209" s="181">
        <f>O209*H209</f>
        <v>0</v>
      </c>
      <c r="Q209" s="181">
        <v>0</v>
      </c>
      <c r="R209" s="181">
        <f>Q209*H209</f>
        <v>0</v>
      </c>
      <c r="S209" s="181">
        <v>0</v>
      </c>
      <c r="T209" s="182">
        <f>S209*H209</f>
        <v>0</v>
      </c>
      <c r="U209" s="31"/>
      <c r="V209" s="31"/>
      <c r="W209" s="31"/>
      <c r="X209" s="31"/>
      <c r="Y209" s="31"/>
      <c r="Z209" s="31"/>
      <c r="AA209" s="31"/>
      <c r="AB209" s="31"/>
      <c r="AC209" s="31"/>
      <c r="AD209" s="31"/>
      <c r="AE209" s="31"/>
      <c r="AR209" s="183" t="s">
        <v>148</v>
      </c>
      <c r="AT209" s="183" t="s">
        <v>199</v>
      </c>
      <c r="AU209" s="183" t="s">
        <v>83</v>
      </c>
      <c r="AY209" s="14" t="s">
        <v>110</v>
      </c>
      <c r="BE209" s="184">
        <f>IF(N209="základní",J209,0)</f>
        <v>0</v>
      </c>
      <c r="BF209" s="184">
        <f>IF(N209="snížená",J209,0)</f>
        <v>0</v>
      </c>
      <c r="BG209" s="184">
        <f>IF(N209="zákl. přenesená",J209,0)</f>
        <v>0</v>
      </c>
      <c r="BH209" s="184">
        <f>IF(N209="sníž. přenesená",J209,0)</f>
        <v>0</v>
      </c>
      <c r="BI209" s="184">
        <f>IF(N209="nulová",J209,0)</f>
        <v>0</v>
      </c>
      <c r="BJ209" s="14" t="s">
        <v>83</v>
      </c>
      <c r="BK209" s="184">
        <f>ROUND(I209*H209,2)</f>
        <v>0</v>
      </c>
      <c r="BL209" s="14" t="s">
        <v>114</v>
      </c>
      <c r="BM209" s="183" t="s">
        <v>305</v>
      </c>
    </row>
    <row r="210" spans="1:65" s="12" customFormat="1" ht="11.25">
      <c r="B210" s="190"/>
      <c r="C210" s="191"/>
      <c r="D210" s="185" t="s">
        <v>118</v>
      </c>
      <c r="E210" s="192" t="s">
        <v>1</v>
      </c>
      <c r="F210" s="193" t="s">
        <v>306</v>
      </c>
      <c r="G210" s="191"/>
      <c r="H210" s="194">
        <v>8</v>
      </c>
      <c r="I210" s="195"/>
      <c r="J210" s="191"/>
      <c r="K210" s="191"/>
      <c r="L210" s="196"/>
      <c r="M210" s="197"/>
      <c r="N210" s="198"/>
      <c r="O210" s="198"/>
      <c r="P210" s="198"/>
      <c r="Q210" s="198"/>
      <c r="R210" s="198"/>
      <c r="S210" s="198"/>
      <c r="T210" s="199"/>
      <c r="AT210" s="200" t="s">
        <v>118</v>
      </c>
      <c r="AU210" s="200" t="s">
        <v>83</v>
      </c>
      <c r="AV210" s="12" t="s">
        <v>85</v>
      </c>
      <c r="AW210" s="12" t="s">
        <v>34</v>
      </c>
      <c r="AX210" s="12" t="s">
        <v>83</v>
      </c>
      <c r="AY210" s="200" t="s">
        <v>110</v>
      </c>
    </row>
    <row r="211" spans="1:65" s="2" customFormat="1" ht="16.5" customHeight="1">
      <c r="A211" s="31"/>
      <c r="B211" s="32"/>
      <c r="C211" s="201" t="s">
        <v>307</v>
      </c>
      <c r="D211" s="201" t="s">
        <v>199</v>
      </c>
      <c r="E211" s="202" t="s">
        <v>212</v>
      </c>
      <c r="F211" s="203" t="s">
        <v>308</v>
      </c>
      <c r="G211" s="204" t="s">
        <v>113</v>
      </c>
      <c r="H211" s="205">
        <v>24</v>
      </c>
      <c r="I211" s="206"/>
      <c r="J211" s="207">
        <f>ROUND(I211*H211,2)</f>
        <v>0</v>
      </c>
      <c r="K211" s="208"/>
      <c r="L211" s="209"/>
      <c r="M211" s="210" t="s">
        <v>1</v>
      </c>
      <c r="N211" s="211" t="s">
        <v>43</v>
      </c>
      <c r="O211" s="68"/>
      <c r="P211" s="181">
        <f>O211*H211</f>
        <v>0</v>
      </c>
      <c r="Q211" s="181">
        <v>0</v>
      </c>
      <c r="R211" s="181">
        <f>Q211*H211</f>
        <v>0</v>
      </c>
      <c r="S211" s="181">
        <v>0</v>
      </c>
      <c r="T211" s="182">
        <f>S211*H211</f>
        <v>0</v>
      </c>
      <c r="U211" s="31"/>
      <c r="V211" s="31"/>
      <c r="W211" s="31"/>
      <c r="X211" s="31"/>
      <c r="Y211" s="31"/>
      <c r="Z211" s="31"/>
      <c r="AA211" s="31"/>
      <c r="AB211" s="31"/>
      <c r="AC211" s="31"/>
      <c r="AD211" s="31"/>
      <c r="AE211" s="31"/>
      <c r="AR211" s="183" t="s">
        <v>148</v>
      </c>
      <c r="AT211" s="183" t="s">
        <v>199</v>
      </c>
      <c r="AU211" s="183" t="s">
        <v>83</v>
      </c>
      <c r="AY211" s="14" t="s">
        <v>110</v>
      </c>
      <c r="BE211" s="184">
        <f>IF(N211="základní",J211,0)</f>
        <v>0</v>
      </c>
      <c r="BF211" s="184">
        <f>IF(N211="snížená",J211,0)</f>
        <v>0</v>
      </c>
      <c r="BG211" s="184">
        <f>IF(N211="zákl. přenesená",J211,0)</f>
        <v>0</v>
      </c>
      <c r="BH211" s="184">
        <f>IF(N211="sníž. přenesená",J211,0)</f>
        <v>0</v>
      </c>
      <c r="BI211" s="184">
        <f>IF(N211="nulová",J211,0)</f>
        <v>0</v>
      </c>
      <c r="BJ211" s="14" t="s">
        <v>83</v>
      </c>
      <c r="BK211" s="184">
        <f>ROUND(I211*H211,2)</f>
        <v>0</v>
      </c>
      <c r="BL211" s="14" t="s">
        <v>114</v>
      </c>
      <c r="BM211" s="183" t="s">
        <v>309</v>
      </c>
    </row>
    <row r="212" spans="1:65" s="12" customFormat="1" ht="11.25">
      <c r="B212" s="190"/>
      <c r="C212" s="191"/>
      <c r="D212" s="185" t="s">
        <v>118</v>
      </c>
      <c r="E212" s="192" t="s">
        <v>1</v>
      </c>
      <c r="F212" s="193" t="s">
        <v>310</v>
      </c>
      <c r="G212" s="191"/>
      <c r="H212" s="194">
        <v>24</v>
      </c>
      <c r="I212" s="195"/>
      <c r="J212" s="191"/>
      <c r="K212" s="191"/>
      <c r="L212" s="196"/>
      <c r="M212" s="197"/>
      <c r="N212" s="198"/>
      <c r="O212" s="198"/>
      <c r="P212" s="198"/>
      <c r="Q212" s="198"/>
      <c r="R212" s="198"/>
      <c r="S212" s="198"/>
      <c r="T212" s="199"/>
      <c r="AT212" s="200" t="s">
        <v>118</v>
      </c>
      <c r="AU212" s="200" t="s">
        <v>83</v>
      </c>
      <c r="AV212" s="12" t="s">
        <v>85</v>
      </c>
      <c r="AW212" s="12" t="s">
        <v>34</v>
      </c>
      <c r="AX212" s="12" t="s">
        <v>83</v>
      </c>
      <c r="AY212" s="200" t="s">
        <v>110</v>
      </c>
    </row>
    <row r="213" spans="1:65" s="2" customFormat="1" ht="16.5" customHeight="1">
      <c r="A213" s="31"/>
      <c r="B213" s="32"/>
      <c r="C213" s="201" t="s">
        <v>311</v>
      </c>
      <c r="D213" s="201" t="s">
        <v>199</v>
      </c>
      <c r="E213" s="202" t="s">
        <v>216</v>
      </c>
      <c r="F213" s="203" t="s">
        <v>312</v>
      </c>
      <c r="G213" s="204" t="s">
        <v>113</v>
      </c>
      <c r="H213" s="205">
        <v>24</v>
      </c>
      <c r="I213" s="206"/>
      <c r="J213" s="207">
        <f>ROUND(I213*H213,2)</f>
        <v>0</v>
      </c>
      <c r="K213" s="208"/>
      <c r="L213" s="209"/>
      <c r="M213" s="210" t="s">
        <v>1</v>
      </c>
      <c r="N213" s="211" t="s">
        <v>43</v>
      </c>
      <c r="O213" s="68"/>
      <c r="P213" s="181">
        <f>O213*H213</f>
        <v>0</v>
      </c>
      <c r="Q213" s="181">
        <v>0</v>
      </c>
      <c r="R213" s="181">
        <f>Q213*H213</f>
        <v>0</v>
      </c>
      <c r="S213" s="181">
        <v>0</v>
      </c>
      <c r="T213" s="182">
        <f>S213*H213</f>
        <v>0</v>
      </c>
      <c r="U213" s="31"/>
      <c r="V213" s="31"/>
      <c r="W213" s="31"/>
      <c r="X213" s="31"/>
      <c r="Y213" s="31"/>
      <c r="Z213" s="31"/>
      <c r="AA213" s="31"/>
      <c r="AB213" s="31"/>
      <c r="AC213" s="31"/>
      <c r="AD213" s="31"/>
      <c r="AE213" s="31"/>
      <c r="AR213" s="183" t="s">
        <v>148</v>
      </c>
      <c r="AT213" s="183" t="s">
        <v>199</v>
      </c>
      <c r="AU213" s="183" t="s">
        <v>83</v>
      </c>
      <c r="AY213" s="14" t="s">
        <v>110</v>
      </c>
      <c r="BE213" s="184">
        <f>IF(N213="základní",J213,0)</f>
        <v>0</v>
      </c>
      <c r="BF213" s="184">
        <f>IF(N213="snížená",J213,0)</f>
        <v>0</v>
      </c>
      <c r="BG213" s="184">
        <f>IF(N213="zákl. přenesená",J213,0)</f>
        <v>0</v>
      </c>
      <c r="BH213" s="184">
        <f>IF(N213="sníž. přenesená",J213,0)</f>
        <v>0</v>
      </c>
      <c r="BI213" s="184">
        <f>IF(N213="nulová",J213,0)</f>
        <v>0</v>
      </c>
      <c r="BJ213" s="14" t="s">
        <v>83</v>
      </c>
      <c r="BK213" s="184">
        <f>ROUND(I213*H213,2)</f>
        <v>0</v>
      </c>
      <c r="BL213" s="14" t="s">
        <v>114</v>
      </c>
      <c r="BM213" s="183" t="s">
        <v>313</v>
      </c>
    </row>
    <row r="214" spans="1:65" s="12" customFormat="1" ht="11.25">
      <c r="B214" s="190"/>
      <c r="C214" s="191"/>
      <c r="D214" s="185" t="s">
        <v>118</v>
      </c>
      <c r="E214" s="192" t="s">
        <v>1</v>
      </c>
      <c r="F214" s="193" t="s">
        <v>310</v>
      </c>
      <c r="G214" s="191"/>
      <c r="H214" s="194">
        <v>24</v>
      </c>
      <c r="I214" s="195"/>
      <c r="J214" s="191"/>
      <c r="K214" s="191"/>
      <c r="L214" s="196"/>
      <c r="M214" s="197"/>
      <c r="N214" s="198"/>
      <c r="O214" s="198"/>
      <c r="P214" s="198"/>
      <c r="Q214" s="198"/>
      <c r="R214" s="198"/>
      <c r="S214" s="198"/>
      <c r="T214" s="199"/>
      <c r="AT214" s="200" t="s">
        <v>118</v>
      </c>
      <c r="AU214" s="200" t="s">
        <v>83</v>
      </c>
      <c r="AV214" s="12" t="s">
        <v>85</v>
      </c>
      <c r="AW214" s="12" t="s">
        <v>34</v>
      </c>
      <c r="AX214" s="12" t="s">
        <v>83</v>
      </c>
      <c r="AY214" s="200" t="s">
        <v>110</v>
      </c>
    </row>
    <row r="215" spans="1:65" s="2" customFormat="1" ht="16.5" customHeight="1">
      <c r="A215" s="31"/>
      <c r="B215" s="32"/>
      <c r="C215" s="201" t="s">
        <v>314</v>
      </c>
      <c r="D215" s="201" t="s">
        <v>199</v>
      </c>
      <c r="E215" s="202" t="s">
        <v>219</v>
      </c>
      <c r="F215" s="203" t="s">
        <v>315</v>
      </c>
      <c r="G215" s="204" t="s">
        <v>113</v>
      </c>
      <c r="H215" s="205">
        <v>24</v>
      </c>
      <c r="I215" s="206"/>
      <c r="J215" s="207">
        <f>ROUND(I215*H215,2)</f>
        <v>0</v>
      </c>
      <c r="K215" s="208"/>
      <c r="L215" s="209"/>
      <c r="M215" s="210" t="s">
        <v>1</v>
      </c>
      <c r="N215" s="211" t="s">
        <v>43</v>
      </c>
      <c r="O215" s="68"/>
      <c r="P215" s="181">
        <f>O215*H215</f>
        <v>0</v>
      </c>
      <c r="Q215" s="181">
        <v>0</v>
      </c>
      <c r="R215" s="181">
        <f>Q215*H215</f>
        <v>0</v>
      </c>
      <c r="S215" s="181">
        <v>0</v>
      </c>
      <c r="T215" s="182">
        <f>S215*H215</f>
        <v>0</v>
      </c>
      <c r="U215" s="31"/>
      <c r="V215" s="31"/>
      <c r="W215" s="31"/>
      <c r="X215" s="31"/>
      <c r="Y215" s="31"/>
      <c r="Z215" s="31"/>
      <c r="AA215" s="31"/>
      <c r="AB215" s="31"/>
      <c r="AC215" s="31"/>
      <c r="AD215" s="31"/>
      <c r="AE215" s="31"/>
      <c r="AR215" s="183" t="s">
        <v>148</v>
      </c>
      <c r="AT215" s="183" t="s">
        <v>199</v>
      </c>
      <c r="AU215" s="183" t="s">
        <v>83</v>
      </c>
      <c r="AY215" s="14" t="s">
        <v>110</v>
      </c>
      <c r="BE215" s="184">
        <f>IF(N215="základní",J215,0)</f>
        <v>0</v>
      </c>
      <c r="BF215" s="184">
        <f>IF(N215="snížená",J215,0)</f>
        <v>0</v>
      </c>
      <c r="BG215" s="184">
        <f>IF(N215="zákl. přenesená",J215,0)</f>
        <v>0</v>
      </c>
      <c r="BH215" s="184">
        <f>IF(N215="sníž. přenesená",J215,0)</f>
        <v>0</v>
      </c>
      <c r="BI215" s="184">
        <f>IF(N215="nulová",J215,0)</f>
        <v>0</v>
      </c>
      <c r="BJ215" s="14" t="s">
        <v>83</v>
      </c>
      <c r="BK215" s="184">
        <f>ROUND(I215*H215,2)</f>
        <v>0</v>
      </c>
      <c r="BL215" s="14" t="s">
        <v>114</v>
      </c>
      <c r="BM215" s="183" t="s">
        <v>316</v>
      </c>
    </row>
    <row r="216" spans="1:65" s="12" customFormat="1" ht="11.25">
      <c r="B216" s="190"/>
      <c r="C216" s="191"/>
      <c r="D216" s="185" t="s">
        <v>118</v>
      </c>
      <c r="E216" s="192" t="s">
        <v>1</v>
      </c>
      <c r="F216" s="193" t="s">
        <v>310</v>
      </c>
      <c r="G216" s="191"/>
      <c r="H216" s="194">
        <v>24</v>
      </c>
      <c r="I216" s="195"/>
      <c r="J216" s="191"/>
      <c r="K216" s="191"/>
      <c r="L216" s="196"/>
      <c r="M216" s="197"/>
      <c r="N216" s="198"/>
      <c r="O216" s="198"/>
      <c r="P216" s="198"/>
      <c r="Q216" s="198"/>
      <c r="R216" s="198"/>
      <c r="S216" s="198"/>
      <c r="T216" s="199"/>
      <c r="AT216" s="200" t="s">
        <v>118</v>
      </c>
      <c r="AU216" s="200" t="s">
        <v>83</v>
      </c>
      <c r="AV216" s="12" t="s">
        <v>85</v>
      </c>
      <c r="AW216" s="12" t="s">
        <v>34</v>
      </c>
      <c r="AX216" s="12" t="s">
        <v>83</v>
      </c>
      <c r="AY216" s="200" t="s">
        <v>110</v>
      </c>
    </row>
    <row r="217" spans="1:65" s="2" customFormat="1" ht="16.5" customHeight="1">
      <c r="A217" s="31"/>
      <c r="B217" s="32"/>
      <c r="C217" s="201" t="s">
        <v>317</v>
      </c>
      <c r="D217" s="201" t="s">
        <v>199</v>
      </c>
      <c r="E217" s="202" t="s">
        <v>222</v>
      </c>
      <c r="F217" s="203" t="s">
        <v>318</v>
      </c>
      <c r="G217" s="204" t="s">
        <v>113</v>
      </c>
      <c r="H217" s="205">
        <v>16</v>
      </c>
      <c r="I217" s="206"/>
      <c r="J217" s="207">
        <f>ROUND(I217*H217,2)</f>
        <v>0</v>
      </c>
      <c r="K217" s="208"/>
      <c r="L217" s="209"/>
      <c r="M217" s="210" t="s">
        <v>1</v>
      </c>
      <c r="N217" s="211" t="s">
        <v>43</v>
      </c>
      <c r="O217" s="68"/>
      <c r="P217" s="181">
        <f>O217*H217</f>
        <v>0</v>
      </c>
      <c r="Q217" s="181">
        <v>0</v>
      </c>
      <c r="R217" s="181">
        <f>Q217*H217</f>
        <v>0</v>
      </c>
      <c r="S217" s="181">
        <v>0</v>
      </c>
      <c r="T217" s="182">
        <f>S217*H217</f>
        <v>0</v>
      </c>
      <c r="U217" s="31"/>
      <c r="V217" s="31"/>
      <c r="W217" s="31"/>
      <c r="X217" s="31"/>
      <c r="Y217" s="31"/>
      <c r="Z217" s="31"/>
      <c r="AA217" s="31"/>
      <c r="AB217" s="31"/>
      <c r="AC217" s="31"/>
      <c r="AD217" s="31"/>
      <c r="AE217" s="31"/>
      <c r="AR217" s="183" t="s">
        <v>148</v>
      </c>
      <c r="AT217" s="183" t="s">
        <v>199</v>
      </c>
      <c r="AU217" s="183" t="s">
        <v>83</v>
      </c>
      <c r="AY217" s="14" t="s">
        <v>110</v>
      </c>
      <c r="BE217" s="184">
        <f>IF(N217="základní",J217,0)</f>
        <v>0</v>
      </c>
      <c r="BF217" s="184">
        <f>IF(N217="snížená",J217,0)</f>
        <v>0</v>
      </c>
      <c r="BG217" s="184">
        <f>IF(N217="zákl. přenesená",J217,0)</f>
        <v>0</v>
      </c>
      <c r="BH217" s="184">
        <f>IF(N217="sníž. přenesená",J217,0)</f>
        <v>0</v>
      </c>
      <c r="BI217" s="184">
        <f>IF(N217="nulová",J217,0)</f>
        <v>0</v>
      </c>
      <c r="BJ217" s="14" t="s">
        <v>83</v>
      </c>
      <c r="BK217" s="184">
        <f>ROUND(I217*H217,2)</f>
        <v>0</v>
      </c>
      <c r="BL217" s="14" t="s">
        <v>114</v>
      </c>
      <c r="BM217" s="183" t="s">
        <v>319</v>
      </c>
    </row>
    <row r="218" spans="1:65" s="12" customFormat="1" ht="11.25">
      <c r="B218" s="190"/>
      <c r="C218" s="191"/>
      <c r="D218" s="185" t="s">
        <v>118</v>
      </c>
      <c r="E218" s="192" t="s">
        <v>1</v>
      </c>
      <c r="F218" s="193" t="s">
        <v>320</v>
      </c>
      <c r="G218" s="191"/>
      <c r="H218" s="194">
        <v>16</v>
      </c>
      <c r="I218" s="195"/>
      <c r="J218" s="191"/>
      <c r="K218" s="191"/>
      <c r="L218" s="196"/>
      <c r="M218" s="197"/>
      <c r="N218" s="198"/>
      <c r="O218" s="198"/>
      <c r="P218" s="198"/>
      <c r="Q218" s="198"/>
      <c r="R218" s="198"/>
      <c r="S218" s="198"/>
      <c r="T218" s="199"/>
      <c r="AT218" s="200" t="s">
        <v>118</v>
      </c>
      <c r="AU218" s="200" t="s">
        <v>83</v>
      </c>
      <c r="AV218" s="12" t="s">
        <v>85</v>
      </c>
      <c r="AW218" s="12" t="s">
        <v>34</v>
      </c>
      <c r="AX218" s="12" t="s">
        <v>83</v>
      </c>
      <c r="AY218" s="200" t="s">
        <v>110</v>
      </c>
    </row>
    <row r="219" spans="1:65" s="2" customFormat="1" ht="16.5" customHeight="1">
      <c r="A219" s="31"/>
      <c r="B219" s="32"/>
      <c r="C219" s="201" t="s">
        <v>321</v>
      </c>
      <c r="D219" s="201" t="s">
        <v>199</v>
      </c>
      <c r="E219" s="202" t="s">
        <v>225</v>
      </c>
      <c r="F219" s="203" t="s">
        <v>322</v>
      </c>
      <c r="G219" s="204" t="s">
        <v>113</v>
      </c>
      <c r="H219" s="205">
        <v>16</v>
      </c>
      <c r="I219" s="206"/>
      <c r="J219" s="207">
        <f>ROUND(I219*H219,2)</f>
        <v>0</v>
      </c>
      <c r="K219" s="208"/>
      <c r="L219" s="209"/>
      <c r="M219" s="210" t="s">
        <v>1</v>
      </c>
      <c r="N219" s="211" t="s">
        <v>43</v>
      </c>
      <c r="O219" s="68"/>
      <c r="P219" s="181">
        <f>O219*H219</f>
        <v>0</v>
      </c>
      <c r="Q219" s="181">
        <v>0</v>
      </c>
      <c r="R219" s="181">
        <f>Q219*H219</f>
        <v>0</v>
      </c>
      <c r="S219" s="181">
        <v>0</v>
      </c>
      <c r="T219" s="182">
        <f>S219*H219</f>
        <v>0</v>
      </c>
      <c r="U219" s="31"/>
      <c r="V219" s="31"/>
      <c r="W219" s="31"/>
      <c r="X219" s="31"/>
      <c r="Y219" s="31"/>
      <c r="Z219" s="31"/>
      <c r="AA219" s="31"/>
      <c r="AB219" s="31"/>
      <c r="AC219" s="31"/>
      <c r="AD219" s="31"/>
      <c r="AE219" s="31"/>
      <c r="AR219" s="183" t="s">
        <v>148</v>
      </c>
      <c r="AT219" s="183" t="s">
        <v>199</v>
      </c>
      <c r="AU219" s="183" t="s">
        <v>83</v>
      </c>
      <c r="AY219" s="14" t="s">
        <v>110</v>
      </c>
      <c r="BE219" s="184">
        <f>IF(N219="základní",J219,0)</f>
        <v>0</v>
      </c>
      <c r="BF219" s="184">
        <f>IF(N219="snížená",J219,0)</f>
        <v>0</v>
      </c>
      <c r="BG219" s="184">
        <f>IF(N219="zákl. přenesená",J219,0)</f>
        <v>0</v>
      </c>
      <c r="BH219" s="184">
        <f>IF(N219="sníž. přenesená",J219,0)</f>
        <v>0</v>
      </c>
      <c r="BI219" s="184">
        <f>IF(N219="nulová",J219,0)</f>
        <v>0</v>
      </c>
      <c r="BJ219" s="14" t="s">
        <v>83</v>
      </c>
      <c r="BK219" s="184">
        <f>ROUND(I219*H219,2)</f>
        <v>0</v>
      </c>
      <c r="BL219" s="14" t="s">
        <v>114</v>
      </c>
      <c r="BM219" s="183" t="s">
        <v>323</v>
      </c>
    </row>
    <row r="220" spans="1:65" s="12" customFormat="1" ht="11.25">
      <c r="B220" s="190"/>
      <c r="C220" s="191"/>
      <c r="D220" s="185" t="s">
        <v>118</v>
      </c>
      <c r="E220" s="192" t="s">
        <v>1</v>
      </c>
      <c r="F220" s="193" t="s">
        <v>320</v>
      </c>
      <c r="G220" s="191"/>
      <c r="H220" s="194">
        <v>16</v>
      </c>
      <c r="I220" s="195"/>
      <c r="J220" s="191"/>
      <c r="K220" s="191"/>
      <c r="L220" s="196"/>
      <c r="M220" s="197"/>
      <c r="N220" s="198"/>
      <c r="O220" s="198"/>
      <c r="P220" s="198"/>
      <c r="Q220" s="198"/>
      <c r="R220" s="198"/>
      <c r="S220" s="198"/>
      <c r="T220" s="199"/>
      <c r="AT220" s="200" t="s">
        <v>118</v>
      </c>
      <c r="AU220" s="200" t="s">
        <v>83</v>
      </c>
      <c r="AV220" s="12" t="s">
        <v>85</v>
      </c>
      <c r="AW220" s="12" t="s">
        <v>34</v>
      </c>
      <c r="AX220" s="12" t="s">
        <v>83</v>
      </c>
      <c r="AY220" s="200" t="s">
        <v>110</v>
      </c>
    </row>
    <row r="221" spans="1:65" s="2" customFormat="1" ht="24.2" customHeight="1">
      <c r="A221" s="31"/>
      <c r="B221" s="32"/>
      <c r="C221" s="201" t="s">
        <v>324</v>
      </c>
      <c r="D221" s="201" t="s">
        <v>199</v>
      </c>
      <c r="E221" s="202" t="s">
        <v>325</v>
      </c>
      <c r="F221" s="203" t="s">
        <v>326</v>
      </c>
      <c r="G221" s="204" t="s">
        <v>113</v>
      </c>
      <c r="H221" s="205">
        <v>104</v>
      </c>
      <c r="I221" s="206"/>
      <c r="J221" s="207">
        <f>ROUND(I221*H221,2)</f>
        <v>0</v>
      </c>
      <c r="K221" s="208"/>
      <c r="L221" s="209"/>
      <c r="M221" s="210" t="s">
        <v>1</v>
      </c>
      <c r="N221" s="211" t="s">
        <v>43</v>
      </c>
      <c r="O221" s="68"/>
      <c r="P221" s="181">
        <f>O221*H221</f>
        <v>0</v>
      </c>
      <c r="Q221" s="181">
        <v>0</v>
      </c>
      <c r="R221" s="181">
        <f>Q221*H221</f>
        <v>0</v>
      </c>
      <c r="S221" s="181">
        <v>0</v>
      </c>
      <c r="T221" s="182">
        <f>S221*H221</f>
        <v>0</v>
      </c>
      <c r="U221" s="31"/>
      <c r="V221" s="31"/>
      <c r="W221" s="31"/>
      <c r="X221" s="31"/>
      <c r="Y221" s="31"/>
      <c r="Z221" s="31"/>
      <c r="AA221" s="31"/>
      <c r="AB221" s="31"/>
      <c r="AC221" s="31"/>
      <c r="AD221" s="31"/>
      <c r="AE221" s="31"/>
      <c r="AR221" s="183" t="s">
        <v>148</v>
      </c>
      <c r="AT221" s="183" t="s">
        <v>199</v>
      </c>
      <c r="AU221" s="183" t="s">
        <v>83</v>
      </c>
      <c r="AY221" s="14" t="s">
        <v>110</v>
      </c>
      <c r="BE221" s="184">
        <f>IF(N221="základní",J221,0)</f>
        <v>0</v>
      </c>
      <c r="BF221" s="184">
        <f>IF(N221="snížená",J221,0)</f>
        <v>0</v>
      </c>
      <c r="BG221" s="184">
        <f>IF(N221="zákl. přenesená",J221,0)</f>
        <v>0</v>
      </c>
      <c r="BH221" s="184">
        <f>IF(N221="sníž. přenesená",J221,0)</f>
        <v>0</v>
      </c>
      <c r="BI221" s="184">
        <f>IF(N221="nulová",J221,0)</f>
        <v>0</v>
      </c>
      <c r="BJ221" s="14" t="s">
        <v>83</v>
      </c>
      <c r="BK221" s="184">
        <f>ROUND(I221*H221,2)</f>
        <v>0</v>
      </c>
      <c r="BL221" s="14" t="s">
        <v>114</v>
      </c>
      <c r="BM221" s="183" t="s">
        <v>327</v>
      </c>
    </row>
    <row r="222" spans="1:65" s="12" customFormat="1" ht="11.25">
      <c r="B222" s="190"/>
      <c r="C222" s="191"/>
      <c r="D222" s="185" t="s">
        <v>118</v>
      </c>
      <c r="E222" s="192" t="s">
        <v>1</v>
      </c>
      <c r="F222" s="193" t="s">
        <v>328</v>
      </c>
      <c r="G222" s="191"/>
      <c r="H222" s="194">
        <v>104</v>
      </c>
      <c r="I222" s="195"/>
      <c r="J222" s="191"/>
      <c r="K222" s="191"/>
      <c r="L222" s="196"/>
      <c r="M222" s="197"/>
      <c r="N222" s="198"/>
      <c r="O222" s="198"/>
      <c r="P222" s="198"/>
      <c r="Q222" s="198"/>
      <c r="R222" s="198"/>
      <c r="S222" s="198"/>
      <c r="T222" s="199"/>
      <c r="AT222" s="200" t="s">
        <v>118</v>
      </c>
      <c r="AU222" s="200" t="s">
        <v>83</v>
      </c>
      <c r="AV222" s="12" t="s">
        <v>85</v>
      </c>
      <c r="AW222" s="12" t="s">
        <v>34</v>
      </c>
      <c r="AX222" s="12" t="s">
        <v>83</v>
      </c>
      <c r="AY222" s="200" t="s">
        <v>110</v>
      </c>
    </row>
    <row r="223" spans="1:65" s="2" customFormat="1" ht="24.2" customHeight="1">
      <c r="A223" s="31"/>
      <c r="B223" s="32"/>
      <c r="C223" s="201" t="s">
        <v>329</v>
      </c>
      <c r="D223" s="201" t="s">
        <v>199</v>
      </c>
      <c r="E223" s="202" t="s">
        <v>330</v>
      </c>
      <c r="F223" s="203" t="s">
        <v>331</v>
      </c>
      <c r="G223" s="204" t="s">
        <v>113</v>
      </c>
      <c r="H223" s="205">
        <v>16</v>
      </c>
      <c r="I223" s="206"/>
      <c r="J223" s="207">
        <f>ROUND(I223*H223,2)</f>
        <v>0</v>
      </c>
      <c r="K223" s="208"/>
      <c r="L223" s="209"/>
      <c r="M223" s="210" t="s">
        <v>1</v>
      </c>
      <c r="N223" s="211" t="s">
        <v>43</v>
      </c>
      <c r="O223" s="68"/>
      <c r="P223" s="181">
        <f>O223*H223</f>
        <v>0</v>
      </c>
      <c r="Q223" s="181">
        <v>0</v>
      </c>
      <c r="R223" s="181">
        <f>Q223*H223</f>
        <v>0</v>
      </c>
      <c r="S223" s="181">
        <v>0</v>
      </c>
      <c r="T223" s="182">
        <f>S223*H223</f>
        <v>0</v>
      </c>
      <c r="U223" s="31"/>
      <c r="V223" s="31"/>
      <c r="W223" s="31"/>
      <c r="X223" s="31"/>
      <c r="Y223" s="31"/>
      <c r="Z223" s="31"/>
      <c r="AA223" s="31"/>
      <c r="AB223" s="31"/>
      <c r="AC223" s="31"/>
      <c r="AD223" s="31"/>
      <c r="AE223" s="31"/>
      <c r="AR223" s="183" t="s">
        <v>148</v>
      </c>
      <c r="AT223" s="183" t="s">
        <v>199</v>
      </c>
      <c r="AU223" s="183" t="s">
        <v>83</v>
      </c>
      <c r="AY223" s="14" t="s">
        <v>110</v>
      </c>
      <c r="BE223" s="184">
        <f>IF(N223="základní",J223,0)</f>
        <v>0</v>
      </c>
      <c r="BF223" s="184">
        <f>IF(N223="snížená",J223,0)</f>
        <v>0</v>
      </c>
      <c r="BG223" s="184">
        <f>IF(N223="zákl. přenesená",J223,0)</f>
        <v>0</v>
      </c>
      <c r="BH223" s="184">
        <f>IF(N223="sníž. přenesená",J223,0)</f>
        <v>0</v>
      </c>
      <c r="BI223" s="184">
        <f>IF(N223="nulová",J223,0)</f>
        <v>0</v>
      </c>
      <c r="BJ223" s="14" t="s">
        <v>83</v>
      </c>
      <c r="BK223" s="184">
        <f>ROUND(I223*H223,2)</f>
        <v>0</v>
      </c>
      <c r="BL223" s="14" t="s">
        <v>114</v>
      </c>
      <c r="BM223" s="183" t="s">
        <v>332</v>
      </c>
    </row>
    <row r="224" spans="1:65" s="12" customFormat="1" ht="11.25">
      <c r="B224" s="190"/>
      <c r="C224" s="191"/>
      <c r="D224" s="185" t="s">
        <v>118</v>
      </c>
      <c r="E224" s="192" t="s">
        <v>1</v>
      </c>
      <c r="F224" s="193" t="s">
        <v>333</v>
      </c>
      <c r="G224" s="191"/>
      <c r="H224" s="194">
        <v>16</v>
      </c>
      <c r="I224" s="195"/>
      <c r="J224" s="191"/>
      <c r="K224" s="191"/>
      <c r="L224" s="196"/>
      <c r="M224" s="197"/>
      <c r="N224" s="198"/>
      <c r="O224" s="198"/>
      <c r="P224" s="198"/>
      <c r="Q224" s="198"/>
      <c r="R224" s="198"/>
      <c r="S224" s="198"/>
      <c r="T224" s="199"/>
      <c r="AT224" s="200" t="s">
        <v>118</v>
      </c>
      <c r="AU224" s="200" t="s">
        <v>83</v>
      </c>
      <c r="AV224" s="12" t="s">
        <v>85</v>
      </c>
      <c r="AW224" s="12" t="s">
        <v>34</v>
      </c>
      <c r="AX224" s="12" t="s">
        <v>83</v>
      </c>
      <c r="AY224" s="200" t="s">
        <v>110</v>
      </c>
    </row>
    <row r="225" spans="1:65" s="2" customFormat="1" ht="16.5" customHeight="1">
      <c r="A225" s="31"/>
      <c r="B225" s="32"/>
      <c r="C225" s="201" t="s">
        <v>334</v>
      </c>
      <c r="D225" s="201" t="s">
        <v>199</v>
      </c>
      <c r="E225" s="202" t="s">
        <v>335</v>
      </c>
      <c r="F225" s="203" t="s">
        <v>336</v>
      </c>
      <c r="G225" s="204" t="s">
        <v>337</v>
      </c>
      <c r="H225" s="205">
        <v>128</v>
      </c>
      <c r="I225" s="206"/>
      <c r="J225" s="207">
        <f>ROUND(I225*H225,2)</f>
        <v>0</v>
      </c>
      <c r="K225" s="208"/>
      <c r="L225" s="209"/>
      <c r="M225" s="210" t="s">
        <v>1</v>
      </c>
      <c r="N225" s="211" t="s">
        <v>43</v>
      </c>
      <c r="O225" s="68"/>
      <c r="P225" s="181">
        <f>O225*H225</f>
        <v>0</v>
      </c>
      <c r="Q225" s="181">
        <v>0</v>
      </c>
      <c r="R225" s="181">
        <f>Q225*H225</f>
        <v>0</v>
      </c>
      <c r="S225" s="181">
        <v>0</v>
      </c>
      <c r="T225" s="182">
        <f>S225*H225</f>
        <v>0</v>
      </c>
      <c r="U225" s="31"/>
      <c r="V225" s="31"/>
      <c r="W225" s="31"/>
      <c r="X225" s="31"/>
      <c r="Y225" s="31"/>
      <c r="Z225" s="31"/>
      <c r="AA225" s="31"/>
      <c r="AB225" s="31"/>
      <c r="AC225" s="31"/>
      <c r="AD225" s="31"/>
      <c r="AE225" s="31"/>
      <c r="AR225" s="183" t="s">
        <v>148</v>
      </c>
      <c r="AT225" s="183" t="s">
        <v>199</v>
      </c>
      <c r="AU225" s="183" t="s">
        <v>83</v>
      </c>
      <c r="AY225" s="14" t="s">
        <v>110</v>
      </c>
      <c r="BE225" s="184">
        <f>IF(N225="základní",J225,0)</f>
        <v>0</v>
      </c>
      <c r="BF225" s="184">
        <f>IF(N225="snížená",J225,0)</f>
        <v>0</v>
      </c>
      <c r="BG225" s="184">
        <f>IF(N225="zákl. přenesená",J225,0)</f>
        <v>0</v>
      </c>
      <c r="BH225" s="184">
        <f>IF(N225="sníž. přenesená",J225,0)</f>
        <v>0</v>
      </c>
      <c r="BI225" s="184">
        <f>IF(N225="nulová",J225,0)</f>
        <v>0</v>
      </c>
      <c r="BJ225" s="14" t="s">
        <v>83</v>
      </c>
      <c r="BK225" s="184">
        <f>ROUND(I225*H225,2)</f>
        <v>0</v>
      </c>
      <c r="BL225" s="14" t="s">
        <v>114</v>
      </c>
      <c r="BM225" s="183" t="s">
        <v>338</v>
      </c>
    </row>
    <row r="226" spans="1:65" s="12" customFormat="1" ht="11.25">
      <c r="B226" s="190"/>
      <c r="C226" s="191"/>
      <c r="D226" s="185" t="s">
        <v>118</v>
      </c>
      <c r="E226" s="192" t="s">
        <v>1</v>
      </c>
      <c r="F226" s="193" t="s">
        <v>339</v>
      </c>
      <c r="G226" s="191"/>
      <c r="H226" s="194">
        <v>128</v>
      </c>
      <c r="I226" s="195"/>
      <c r="J226" s="191"/>
      <c r="K226" s="191"/>
      <c r="L226" s="196"/>
      <c r="M226" s="197"/>
      <c r="N226" s="198"/>
      <c r="O226" s="198"/>
      <c r="P226" s="198"/>
      <c r="Q226" s="198"/>
      <c r="R226" s="198"/>
      <c r="S226" s="198"/>
      <c r="T226" s="199"/>
      <c r="AT226" s="200" t="s">
        <v>118</v>
      </c>
      <c r="AU226" s="200" t="s">
        <v>83</v>
      </c>
      <c r="AV226" s="12" t="s">
        <v>85</v>
      </c>
      <c r="AW226" s="12" t="s">
        <v>34</v>
      </c>
      <c r="AX226" s="12" t="s">
        <v>83</v>
      </c>
      <c r="AY226" s="200" t="s">
        <v>110</v>
      </c>
    </row>
    <row r="227" spans="1:65" s="2" customFormat="1" ht="24.2" customHeight="1">
      <c r="A227" s="31"/>
      <c r="B227" s="32"/>
      <c r="C227" s="201" t="s">
        <v>340</v>
      </c>
      <c r="D227" s="201" t="s">
        <v>199</v>
      </c>
      <c r="E227" s="202" t="s">
        <v>228</v>
      </c>
      <c r="F227" s="203" t="s">
        <v>341</v>
      </c>
      <c r="G227" s="204" t="s">
        <v>113</v>
      </c>
      <c r="H227" s="205">
        <v>38</v>
      </c>
      <c r="I227" s="206"/>
      <c r="J227" s="207">
        <f t="shared" ref="J227:J240" si="10">ROUND(I227*H227,2)</f>
        <v>0</v>
      </c>
      <c r="K227" s="208"/>
      <c r="L227" s="209"/>
      <c r="M227" s="210" t="s">
        <v>1</v>
      </c>
      <c r="N227" s="211" t="s">
        <v>43</v>
      </c>
      <c r="O227" s="68"/>
      <c r="P227" s="181">
        <f t="shared" ref="P227:P240" si="11">O227*H227</f>
        <v>0</v>
      </c>
      <c r="Q227" s="181">
        <v>0</v>
      </c>
      <c r="R227" s="181">
        <f t="shared" ref="R227:R240" si="12">Q227*H227</f>
        <v>0</v>
      </c>
      <c r="S227" s="181">
        <v>0</v>
      </c>
      <c r="T227" s="182">
        <f t="shared" ref="T227:T240" si="13">S227*H227</f>
        <v>0</v>
      </c>
      <c r="U227" s="31"/>
      <c r="V227" s="31"/>
      <c r="W227" s="31"/>
      <c r="X227" s="31"/>
      <c r="Y227" s="31"/>
      <c r="Z227" s="31"/>
      <c r="AA227" s="31"/>
      <c r="AB227" s="31"/>
      <c r="AC227" s="31"/>
      <c r="AD227" s="31"/>
      <c r="AE227" s="31"/>
      <c r="AR227" s="183" t="s">
        <v>148</v>
      </c>
      <c r="AT227" s="183" t="s">
        <v>199</v>
      </c>
      <c r="AU227" s="183" t="s">
        <v>83</v>
      </c>
      <c r="AY227" s="14" t="s">
        <v>110</v>
      </c>
      <c r="BE227" s="184">
        <f t="shared" ref="BE227:BE240" si="14">IF(N227="základní",J227,0)</f>
        <v>0</v>
      </c>
      <c r="BF227" s="184">
        <f t="shared" ref="BF227:BF240" si="15">IF(N227="snížená",J227,0)</f>
        <v>0</v>
      </c>
      <c r="BG227" s="184">
        <f t="shared" ref="BG227:BG240" si="16">IF(N227="zákl. přenesená",J227,0)</f>
        <v>0</v>
      </c>
      <c r="BH227" s="184">
        <f t="shared" ref="BH227:BH240" si="17">IF(N227="sníž. přenesená",J227,0)</f>
        <v>0</v>
      </c>
      <c r="BI227" s="184">
        <f t="shared" ref="BI227:BI240" si="18">IF(N227="nulová",J227,0)</f>
        <v>0</v>
      </c>
      <c r="BJ227" s="14" t="s">
        <v>83</v>
      </c>
      <c r="BK227" s="184">
        <f t="shared" ref="BK227:BK240" si="19">ROUND(I227*H227,2)</f>
        <v>0</v>
      </c>
      <c r="BL227" s="14" t="s">
        <v>114</v>
      </c>
      <c r="BM227" s="183" t="s">
        <v>342</v>
      </c>
    </row>
    <row r="228" spans="1:65" s="2" customFormat="1" ht="24.2" customHeight="1">
      <c r="A228" s="31"/>
      <c r="B228" s="32"/>
      <c r="C228" s="201" t="s">
        <v>343</v>
      </c>
      <c r="D228" s="201" t="s">
        <v>199</v>
      </c>
      <c r="E228" s="202" t="s">
        <v>231</v>
      </c>
      <c r="F228" s="203" t="s">
        <v>344</v>
      </c>
      <c r="G228" s="204" t="s">
        <v>113</v>
      </c>
      <c r="H228" s="205">
        <v>38</v>
      </c>
      <c r="I228" s="206"/>
      <c r="J228" s="207">
        <f t="shared" si="10"/>
        <v>0</v>
      </c>
      <c r="K228" s="208"/>
      <c r="L228" s="209"/>
      <c r="M228" s="210" t="s">
        <v>1</v>
      </c>
      <c r="N228" s="211" t="s">
        <v>43</v>
      </c>
      <c r="O228" s="68"/>
      <c r="P228" s="181">
        <f t="shared" si="11"/>
        <v>0</v>
      </c>
      <c r="Q228" s="181">
        <v>0</v>
      </c>
      <c r="R228" s="181">
        <f t="shared" si="12"/>
        <v>0</v>
      </c>
      <c r="S228" s="181">
        <v>0</v>
      </c>
      <c r="T228" s="182">
        <f t="shared" si="13"/>
        <v>0</v>
      </c>
      <c r="U228" s="31"/>
      <c r="V228" s="31"/>
      <c r="W228" s="31"/>
      <c r="X228" s="31"/>
      <c r="Y228" s="31"/>
      <c r="Z228" s="31"/>
      <c r="AA228" s="31"/>
      <c r="AB228" s="31"/>
      <c r="AC228" s="31"/>
      <c r="AD228" s="31"/>
      <c r="AE228" s="31"/>
      <c r="AR228" s="183" t="s">
        <v>148</v>
      </c>
      <c r="AT228" s="183" t="s">
        <v>199</v>
      </c>
      <c r="AU228" s="183" t="s">
        <v>83</v>
      </c>
      <c r="AY228" s="14" t="s">
        <v>110</v>
      </c>
      <c r="BE228" s="184">
        <f t="shared" si="14"/>
        <v>0</v>
      </c>
      <c r="BF228" s="184">
        <f t="shared" si="15"/>
        <v>0</v>
      </c>
      <c r="BG228" s="184">
        <f t="shared" si="16"/>
        <v>0</v>
      </c>
      <c r="BH228" s="184">
        <f t="shared" si="17"/>
        <v>0</v>
      </c>
      <c r="BI228" s="184">
        <f t="shared" si="18"/>
        <v>0</v>
      </c>
      <c r="BJ228" s="14" t="s">
        <v>83</v>
      </c>
      <c r="BK228" s="184">
        <f t="shared" si="19"/>
        <v>0</v>
      </c>
      <c r="BL228" s="14" t="s">
        <v>114</v>
      </c>
      <c r="BM228" s="183" t="s">
        <v>345</v>
      </c>
    </row>
    <row r="229" spans="1:65" s="2" customFormat="1" ht="21.75" customHeight="1">
      <c r="A229" s="31"/>
      <c r="B229" s="32"/>
      <c r="C229" s="201" t="s">
        <v>346</v>
      </c>
      <c r="D229" s="201" t="s">
        <v>199</v>
      </c>
      <c r="E229" s="202" t="s">
        <v>234</v>
      </c>
      <c r="F229" s="203" t="s">
        <v>347</v>
      </c>
      <c r="G229" s="204" t="s">
        <v>283</v>
      </c>
      <c r="H229" s="205">
        <v>100</v>
      </c>
      <c r="I229" s="206"/>
      <c r="J229" s="207">
        <f t="shared" si="10"/>
        <v>0</v>
      </c>
      <c r="K229" s="208"/>
      <c r="L229" s="209"/>
      <c r="M229" s="210" t="s">
        <v>1</v>
      </c>
      <c r="N229" s="211" t="s">
        <v>43</v>
      </c>
      <c r="O229" s="68"/>
      <c r="P229" s="181">
        <f t="shared" si="11"/>
        <v>0</v>
      </c>
      <c r="Q229" s="181">
        <v>0</v>
      </c>
      <c r="R229" s="181">
        <f t="shared" si="12"/>
        <v>0</v>
      </c>
      <c r="S229" s="181">
        <v>0</v>
      </c>
      <c r="T229" s="182">
        <f t="shared" si="13"/>
        <v>0</v>
      </c>
      <c r="U229" s="31"/>
      <c r="V229" s="31"/>
      <c r="W229" s="31"/>
      <c r="X229" s="31"/>
      <c r="Y229" s="31"/>
      <c r="Z229" s="31"/>
      <c r="AA229" s="31"/>
      <c r="AB229" s="31"/>
      <c r="AC229" s="31"/>
      <c r="AD229" s="31"/>
      <c r="AE229" s="31"/>
      <c r="AR229" s="183" t="s">
        <v>148</v>
      </c>
      <c r="AT229" s="183" t="s">
        <v>199</v>
      </c>
      <c r="AU229" s="183" t="s">
        <v>83</v>
      </c>
      <c r="AY229" s="14" t="s">
        <v>110</v>
      </c>
      <c r="BE229" s="184">
        <f t="shared" si="14"/>
        <v>0</v>
      </c>
      <c r="BF229" s="184">
        <f t="shared" si="15"/>
        <v>0</v>
      </c>
      <c r="BG229" s="184">
        <f t="shared" si="16"/>
        <v>0</v>
      </c>
      <c r="BH229" s="184">
        <f t="shared" si="17"/>
        <v>0</v>
      </c>
      <c r="BI229" s="184">
        <f t="shared" si="18"/>
        <v>0</v>
      </c>
      <c r="BJ229" s="14" t="s">
        <v>83</v>
      </c>
      <c r="BK229" s="184">
        <f t="shared" si="19"/>
        <v>0</v>
      </c>
      <c r="BL229" s="14" t="s">
        <v>114</v>
      </c>
      <c r="BM229" s="183" t="s">
        <v>348</v>
      </c>
    </row>
    <row r="230" spans="1:65" s="2" customFormat="1" ht="16.5" customHeight="1">
      <c r="A230" s="31"/>
      <c r="B230" s="32"/>
      <c r="C230" s="201" t="s">
        <v>349</v>
      </c>
      <c r="D230" s="201" t="s">
        <v>199</v>
      </c>
      <c r="E230" s="202" t="s">
        <v>237</v>
      </c>
      <c r="F230" s="203" t="s">
        <v>350</v>
      </c>
      <c r="G230" s="204" t="s">
        <v>113</v>
      </c>
      <c r="H230" s="205">
        <v>1</v>
      </c>
      <c r="I230" s="206"/>
      <c r="J230" s="207">
        <f t="shared" si="10"/>
        <v>0</v>
      </c>
      <c r="K230" s="208"/>
      <c r="L230" s="209"/>
      <c r="M230" s="210" t="s">
        <v>1</v>
      </c>
      <c r="N230" s="211" t="s">
        <v>43</v>
      </c>
      <c r="O230" s="68"/>
      <c r="P230" s="181">
        <f t="shared" si="11"/>
        <v>0</v>
      </c>
      <c r="Q230" s="181">
        <v>0</v>
      </c>
      <c r="R230" s="181">
        <f t="shared" si="12"/>
        <v>0</v>
      </c>
      <c r="S230" s="181">
        <v>0</v>
      </c>
      <c r="T230" s="182">
        <f t="shared" si="13"/>
        <v>0</v>
      </c>
      <c r="U230" s="31"/>
      <c r="V230" s="31"/>
      <c r="W230" s="31"/>
      <c r="X230" s="31"/>
      <c r="Y230" s="31"/>
      <c r="Z230" s="31"/>
      <c r="AA230" s="31"/>
      <c r="AB230" s="31"/>
      <c r="AC230" s="31"/>
      <c r="AD230" s="31"/>
      <c r="AE230" s="31"/>
      <c r="AR230" s="183" t="s">
        <v>148</v>
      </c>
      <c r="AT230" s="183" t="s">
        <v>199</v>
      </c>
      <c r="AU230" s="183" t="s">
        <v>83</v>
      </c>
      <c r="AY230" s="14" t="s">
        <v>110</v>
      </c>
      <c r="BE230" s="184">
        <f t="shared" si="14"/>
        <v>0</v>
      </c>
      <c r="BF230" s="184">
        <f t="shared" si="15"/>
        <v>0</v>
      </c>
      <c r="BG230" s="184">
        <f t="shared" si="16"/>
        <v>0</v>
      </c>
      <c r="BH230" s="184">
        <f t="shared" si="17"/>
        <v>0</v>
      </c>
      <c r="BI230" s="184">
        <f t="shared" si="18"/>
        <v>0</v>
      </c>
      <c r="BJ230" s="14" t="s">
        <v>83</v>
      </c>
      <c r="BK230" s="184">
        <f t="shared" si="19"/>
        <v>0</v>
      </c>
      <c r="BL230" s="14" t="s">
        <v>114</v>
      </c>
      <c r="BM230" s="183" t="s">
        <v>351</v>
      </c>
    </row>
    <row r="231" spans="1:65" s="2" customFormat="1" ht="16.5" customHeight="1">
      <c r="A231" s="31"/>
      <c r="B231" s="32"/>
      <c r="C231" s="201" t="s">
        <v>352</v>
      </c>
      <c r="D231" s="201" t="s">
        <v>199</v>
      </c>
      <c r="E231" s="202" t="s">
        <v>240</v>
      </c>
      <c r="F231" s="203" t="s">
        <v>353</v>
      </c>
      <c r="G231" s="204" t="s">
        <v>113</v>
      </c>
      <c r="H231" s="205">
        <v>16</v>
      </c>
      <c r="I231" s="206"/>
      <c r="J231" s="207">
        <f t="shared" si="10"/>
        <v>0</v>
      </c>
      <c r="K231" s="208"/>
      <c r="L231" s="209"/>
      <c r="M231" s="210" t="s">
        <v>1</v>
      </c>
      <c r="N231" s="211" t="s">
        <v>43</v>
      </c>
      <c r="O231" s="68"/>
      <c r="P231" s="181">
        <f t="shared" si="11"/>
        <v>0</v>
      </c>
      <c r="Q231" s="181">
        <v>0</v>
      </c>
      <c r="R231" s="181">
        <f t="shared" si="12"/>
        <v>0</v>
      </c>
      <c r="S231" s="181">
        <v>0</v>
      </c>
      <c r="T231" s="182">
        <f t="shared" si="13"/>
        <v>0</v>
      </c>
      <c r="U231" s="31"/>
      <c r="V231" s="31"/>
      <c r="W231" s="31"/>
      <c r="X231" s="31"/>
      <c r="Y231" s="31"/>
      <c r="Z231" s="31"/>
      <c r="AA231" s="31"/>
      <c r="AB231" s="31"/>
      <c r="AC231" s="31"/>
      <c r="AD231" s="31"/>
      <c r="AE231" s="31"/>
      <c r="AR231" s="183" t="s">
        <v>148</v>
      </c>
      <c r="AT231" s="183" t="s">
        <v>199</v>
      </c>
      <c r="AU231" s="183" t="s">
        <v>83</v>
      </c>
      <c r="AY231" s="14" t="s">
        <v>110</v>
      </c>
      <c r="BE231" s="184">
        <f t="shared" si="14"/>
        <v>0</v>
      </c>
      <c r="BF231" s="184">
        <f t="shared" si="15"/>
        <v>0</v>
      </c>
      <c r="BG231" s="184">
        <f t="shared" si="16"/>
        <v>0</v>
      </c>
      <c r="BH231" s="184">
        <f t="shared" si="17"/>
        <v>0</v>
      </c>
      <c r="BI231" s="184">
        <f t="shared" si="18"/>
        <v>0</v>
      </c>
      <c r="BJ231" s="14" t="s">
        <v>83</v>
      </c>
      <c r="BK231" s="184">
        <f t="shared" si="19"/>
        <v>0</v>
      </c>
      <c r="BL231" s="14" t="s">
        <v>114</v>
      </c>
      <c r="BM231" s="183" t="s">
        <v>354</v>
      </c>
    </row>
    <row r="232" spans="1:65" s="2" customFormat="1" ht="16.5" customHeight="1">
      <c r="A232" s="31"/>
      <c r="B232" s="32"/>
      <c r="C232" s="201" t="s">
        <v>355</v>
      </c>
      <c r="D232" s="201" t="s">
        <v>199</v>
      </c>
      <c r="E232" s="202" t="s">
        <v>244</v>
      </c>
      <c r="F232" s="203" t="s">
        <v>356</v>
      </c>
      <c r="G232" s="204" t="s">
        <v>113</v>
      </c>
      <c r="H232" s="205">
        <v>8</v>
      </c>
      <c r="I232" s="206"/>
      <c r="J232" s="207">
        <f t="shared" si="10"/>
        <v>0</v>
      </c>
      <c r="K232" s="208"/>
      <c r="L232" s="209"/>
      <c r="M232" s="210" t="s">
        <v>1</v>
      </c>
      <c r="N232" s="211" t="s">
        <v>43</v>
      </c>
      <c r="O232" s="68"/>
      <c r="P232" s="181">
        <f t="shared" si="11"/>
        <v>0</v>
      </c>
      <c r="Q232" s="181">
        <v>0</v>
      </c>
      <c r="R232" s="181">
        <f t="shared" si="12"/>
        <v>0</v>
      </c>
      <c r="S232" s="181">
        <v>0</v>
      </c>
      <c r="T232" s="182">
        <f t="shared" si="13"/>
        <v>0</v>
      </c>
      <c r="U232" s="31"/>
      <c r="V232" s="31"/>
      <c r="W232" s="31"/>
      <c r="X232" s="31"/>
      <c r="Y232" s="31"/>
      <c r="Z232" s="31"/>
      <c r="AA232" s="31"/>
      <c r="AB232" s="31"/>
      <c r="AC232" s="31"/>
      <c r="AD232" s="31"/>
      <c r="AE232" s="31"/>
      <c r="AR232" s="183" t="s">
        <v>148</v>
      </c>
      <c r="AT232" s="183" t="s">
        <v>199</v>
      </c>
      <c r="AU232" s="183" t="s">
        <v>83</v>
      </c>
      <c r="AY232" s="14" t="s">
        <v>110</v>
      </c>
      <c r="BE232" s="184">
        <f t="shared" si="14"/>
        <v>0</v>
      </c>
      <c r="BF232" s="184">
        <f t="shared" si="15"/>
        <v>0</v>
      </c>
      <c r="BG232" s="184">
        <f t="shared" si="16"/>
        <v>0</v>
      </c>
      <c r="BH232" s="184">
        <f t="shared" si="17"/>
        <v>0</v>
      </c>
      <c r="BI232" s="184">
        <f t="shared" si="18"/>
        <v>0</v>
      </c>
      <c r="BJ232" s="14" t="s">
        <v>83</v>
      </c>
      <c r="BK232" s="184">
        <f t="shared" si="19"/>
        <v>0</v>
      </c>
      <c r="BL232" s="14" t="s">
        <v>114</v>
      </c>
      <c r="BM232" s="183" t="s">
        <v>357</v>
      </c>
    </row>
    <row r="233" spans="1:65" s="2" customFormat="1" ht="16.5" customHeight="1">
      <c r="A233" s="31"/>
      <c r="B233" s="32"/>
      <c r="C233" s="201" t="s">
        <v>358</v>
      </c>
      <c r="D233" s="201" t="s">
        <v>199</v>
      </c>
      <c r="E233" s="202" t="s">
        <v>248</v>
      </c>
      <c r="F233" s="203" t="s">
        <v>359</v>
      </c>
      <c r="G233" s="204" t="s">
        <v>113</v>
      </c>
      <c r="H233" s="205">
        <v>2</v>
      </c>
      <c r="I233" s="206"/>
      <c r="J233" s="207">
        <f t="shared" si="10"/>
        <v>0</v>
      </c>
      <c r="K233" s="208"/>
      <c r="L233" s="209"/>
      <c r="M233" s="210" t="s">
        <v>1</v>
      </c>
      <c r="N233" s="211" t="s">
        <v>43</v>
      </c>
      <c r="O233" s="68"/>
      <c r="P233" s="181">
        <f t="shared" si="11"/>
        <v>0</v>
      </c>
      <c r="Q233" s="181">
        <v>0</v>
      </c>
      <c r="R233" s="181">
        <f t="shared" si="12"/>
        <v>0</v>
      </c>
      <c r="S233" s="181">
        <v>0</v>
      </c>
      <c r="T233" s="182">
        <f t="shared" si="13"/>
        <v>0</v>
      </c>
      <c r="U233" s="31"/>
      <c r="V233" s="31"/>
      <c r="W233" s="31"/>
      <c r="X233" s="31"/>
      <c r="Y233" s="31"/>
      <c r="Z233" s="31"/>
      <c r="AA233" s="31"/>
      <c r="AB233" s="31"/>
      <c r="AC233" s="31"/>
      <c r="AD233" s="31"/>
      <c r="AE233" s="31"/>
      <c r="AR233" s="183" t="s">
        <v>148</v>
      </c>
      <c r="AT233" s="183" t="s">
        <v>199</v>
      </c>
      <c r="AU233" s="183" t="s">
        <v>83</v>
      </c>
      <c r="AY233" s="14" t="s">
        <v>110</v>
      </c>
      <c r="BE233" s="184">
        <f t="shared" si="14"/>
        <v>0</v>
      </c>
      <c r="BF233" s="184">
        <f t="shared" si="15"/>
        <v>0</v>
      </c>
      <c r="BG233" s="184">
        <f t="shared" si="16"/>
        <v>0</v>
      </c>
      <c r="BH233" s="184">
        <f t="shared" si="17"/>
        <v>0</v>
      </c>
      <c r="BI233" s="184">
        <f t="shared" si="18"/>
        <v>0</v>
      </c>
      <c r="BJ233" s="14" t="s">
        <v>83</v>
      </c>
      <c r="BK233" s="184">
        <f t="shared" si="19"/>
        <v>0</v>
      </c>
      <c r="BL233" s="14" t="s">
        <v>114</v>
      </c>
      <c r="BM233" s="183" t="s">
        <v>360</v>
      </c>
    </row>
    <row r="234" spans="1:65" s="2" customFormat="1" ht="16.5" customHeight="1">
      <c r="A234" s="31"/>
      <c r="B234" s="32"/>
      <c r="C234" s="201" t="s">
        <v>361</v>
      </c>
      <c r="D234" s="201" t="s">
        <v>199</v>
      </c>
      <c r="E234" s="202" t="s">
        <v>252</v>
      </c>
      <c r="F234" s="203" t="s">
        <v>362</v>
      </c>
      <c r="G234" s="204" t="s">
        <v>113</v>
      </c>
      <c r="H234" s="205">
        <v>20</v>
      </c>
      <c r="I234" s="206"/>
      <c r="J234" s="207">
        <f t="shared" si="10"/>
        <v>0</v>
      </c>
      <c r="K234" s="208"/>
      <c r="L234" s="209"/>
      <c r="M234" s="210" t="s">
        <v>1</v>
      </c>
      <c r="N234" s="211" t="s">
        <v>43</v>
      </c>
      <c r="O234" s="68"/>
      <c r="P234" s="181">
        <f t="shared" si="11"/>
        <v>0</v>
      </c>
      <c r="Q234" s="181">
        <v>0</v>
      </c>
      <c r="R234" s="181">
        <f t="shared" si="12"/>
        <v>0</v>
      </c>
      <c r="S234" s="181">
        <v>0</v>
      </c>
      <c r="T234" s="182">
        <f t="shared" si="13"/>
        <v>0</v>
      </c>
      <c r="U234" s="31"/>
      <c r="V234" s="31"/>
      <c r="W234" s="31"/>
      <c r="X234" s="31"/>
      <c r="Y234" s="31"/>
      <c r="Z234" s="31"/>
      <c r="AA234" s="31"/>
      <c r="AB234" s="31"/>
      <c r="AC234" s="31"/>
      <c r="AD234" s="31"/>
      <c r="AE234" s="31"/>
      <c r="AR234" s="183" t="s">
        <v>148</v>
      </c>
      <c r="AT234" s="183" t="s">
        <v>199</v>
      </c>
      <c r="AU234" s="183" t="s">
        <v>83</v>
      </c>
      <c r="AY234" s="14" t="s">
        <v>110</v>
      </c>
      <c r="BE234" s="184">
        <f t="shared" si="14"/>
        <v>0</v>
      </c>
      <c r="BF234" s="184">
        <f t="shared" si="15"/>
        <v>0</v>
      </c>
      <c r="BG234" s="184">
        <f t="shared" si="16"/>
        <v>0</v>
      </c>
      <c r="BH234" s="184">
        <f t="shared" si="17"/>
        <v>0</v>
      </c>
      <c r="BI234" s="184">
        <f t="shared" si="18"/>
        <v>0</v>
      </c>
      <c r="BJ234" s="14" t="s">
        <v>83</v>
      </c>
      <c r="BK234" s="184">
        <f t="shared" si="19"/>
        <v>0</v>
      </c>
      <c r="BL234" s="14" t="s">
        <v>114</v>
      </c>
      <c r="BM234" s="183" t="s">
        <v>363</v>
      </c>
    </row>
    <row r="235" spans="1:65" s="2" customFormat="1" ht="16.5" customHeight="1">
      <c r="A235" s="31"/>
      <c r="B235" s="32"/>
      <c r="C235" s="201" t="s">
        <v>364</v>
      </c>
      <c r="D235" s="201" t="s">
        <v>199</v>
      </c>
      <c r="E235" s="202" t="s">
        <v>256</v>
      </c>
      <c r="F235" s="203" t="s">
        <v>365</v>
      </c>
      <c r="G235" s="204" t="s">
        <v>113</v>
      </c>
      <c r="H235" s="205">
        <v>20</v>
      </c>
      <c r="I235" s="206"/>
      <c r="J235" s="207">
        <f t="shared" si="10"/>
        <v>0</v>
      </c>
      <c r="K235" s="208"/>
      <c r="L235" s="209"/>
      <c r="M235" s="210" t="s">
        <v>1</v>
      </c>
      <c r="N235" s="211" t="s">
        <v>43</v>
      </c>
      <c r="O235" s="68"/>
      <c r="P235" s="181">
        <f t="shared" si="11"/>
        <v>0</v>
      </c>
      <c r="Q235" s="181">
        <v>0</v>
      </c>
      <c r="R235" s="181">
        <f t="shared" si="12"/>
        <v>0</v>
      </c>
      <c r="S235" s="181">
        <v>0</v>
      </c>
      <c r="T235" s="182">
        <f t="shared" si="13"/>
        <v>0</v>
      </c>
      <c r="U235" s="31"/>
      <c r="V235" s="31"/>
      <c r="W235" s="31"/>
      <c r="X235" s="31"/>
      <c r="Y235" s="31"/>
      <c r="Z235" s="31"/>
      <c r="AA235" s="31"/>
      <c r="AB235" s="31"/>
      <c r="AC235" s="31"/>
      <c r="AD235" s="31"/>
      <c r="AE235" s="31"/>
      <c r="AR235" s="183" t="s">
        <v>148</v>
      </c>
      <c r="AT235" s="183" t="s">
        <v>199</v>
      </c>
      <c r="AU235" s="183" t="s">
        <v>83</v>
      </c>
      <c r="AY235" s="14" t="s">
        <v>110</v>
      </c>
      <c r="BE235" s="184">
        <f t="shared" si="14"/>
        <v>0</v>
      </c>
      <c r="BF235" s="184">
        <f t="shared" si="15"/>
        <v>0</v>
      </c>
      <c r="BG235" s="184">
        <f t="shared" si="16"/>
        <v>0</v>
      </c>
      <c r="BH235" s="184">
        <f t="shared" si="17"/>
        <v>0</v>
      </c>
      <c r="BI235" s="184">
        <f t="shared" si="18"/>
        <v>0</v>
      </c>
      <c r="BJ235" s="14" t="s">
        <v>83</v>
      </c>
      <c r="BK235" s="184">
        <f t="shared" si="19"/>
        <v>0</v>
      </c>
      <c r="BL235" s="14" t="s">
        <v>114</v>
      </c>
      <c r="BM235" s="183" t="s">
        <v>366</v>
      </c>
    </row>
    <row r="236" spans="1:65" s="2" customFormat="1" ht="16.5" customHeight="1">
      <c r="A236" s="31"/>
      <c r="B236" s="32"/>
      <c r="C236" s="201" t="s">
        <v>367</v>
      </c>
      <c r="D236" s="201" t="s">
        <v>199</v>
      </c>
      <c r="E236" s="202" t="s">
        <v>260</v>
      </c>
      <c r="F236" s="203" t="s">
        <v>368</v>
      </c>
      <c r="G236" s="204" t="s">
        <v>113</v>
      </c>
      <c r="H236" s="205">
        <v>50</v>
      </c>
      <c r="I236" s="206"/>
      <c r="J236" s="207">
        <f t="shared" si="10"/>
        <v>0</v>
      </c>
      <c r="K236" s="208"/>
      <c r="L236" s="209"/>
      <c r="M236" s="210" t="s">
        <v>1</v>
      </c>
      <c r="N236" s="211" t="s">
        <v>43</v>
      </c>
      <c r="O236" s="68"/>
      <c r="P236" s="181">
        <f t="shared" si="11"/>
        <v>0</v>
      </c>
      <c r="Q236" s="181">
        <v>0</v>
      </c>
      <c r="R236" s="181">
        <f t="shared" si="12"/>
        <v>0</v>
      </c>
      <c r="S236" s="181">
        <v>0</v>
      </c>
      <c r="T236" s="182">
        <f t="shared" si="13"/>
        <v>0</v>
      </c>
      <c r="U236" s="31"/>
      <c r="V236" s="31"/>
      <c r="W236" s="31"/>
      <c r="X236" s="31"/>
      <c r="Y236" s="31"/>
      <c r="Z236" s="31"/>
      <c r="AA236" s="31"/>
      <c r="AB236" s="31"/>
      <c r="AC236" s="31"/>
      <c r="AD236" s="31"/>
      <c r="AE236" s="31"/>
      <c r="AR236" s="183" t="s">
        <v>148</v>
      </c>
      <c r="AT236" s="183" t="s">
        <v>199</v>
      </c>
      <c r="AU236" s="183" t="s">
        <v>83</v>
      </c>
      <c r="AY236" s="14" t="s">
        <v>110</v>
      </c>
      <c r="BE236" s="184">
        <f t="shared" si="14"/>
        <v>0</v>
      </c>
      <c r="BF236" s="184">
        <f t="shared" si="15"/>
        <v>0</v>
      </c>
      <c r="BG236" s="184">
        <f t="shared" si="16"/>
        <v>0</v>
      </c>
      <c r="BH236" s="184">
        <f t="shared" si="17"/>
        <v>0</v>
      </c>
      <c r="BI236" s="184">
        <f t="shared" si="18"/>
        <v>0</v>
      </c>
      <c r="BJ236" s="14" t="s">
        <v>83</v>
      </c>
      <c r="BK236" s="184">
        <f t="shared" si="19"/>
        <v>0</v>
      </c>
      <c r="BL236" s="14" t="s">
        <v>114</v>
      </c>
      <c r="BM236" s="183" t="s">
        <v>369</v>
      </c>
    </row>
    <row r="237" spans="1:65" s="2" customFormat="1" ht="21.75" customHeight="1">
      <c r="A237" s="31"/>
      <c r="B237" s="32"/>
      <c r="C237" s="201" t="s">
        <v>370</v>
      </c>
      <c r="D237" s="201" t="s">
        <v>199</v>
      </c>
      <c r="E237" s="202" t="s">
        <v>264</v>
      </c>
      <c r="F237" s="203" t="s">
        <v>371</v>
      </c>
      <c r="G237" s="204" t="s">
        <v>113</v>
      </c>
      <c r="H237" s="205">
        <v>150</v>
      </c>
      <c r="I237" s="206"/>
      <c r="J237" s="207">
        <f t="shared" si="10"/>
        <v>0</v>
      </c>
      <c r="K237" s="208"/>
      <c r="L237" s="209"/>
      <c r="M237" s="210" t="s">
        <v>1</v>
      </c>
      <c r="N237" s="211" t="s">
        <v>43</v>
      </c>
      <c r="O237" s="68"/>
      <c r="P237" s="181">
        <f t="shared" si="11"/>
        <v>0</v>
      </c>
      <c r="Q237" s="181">
        <v>0</v>
      </c>
      <c r="R237" s="181">
        <f t="shared" si="12"/>
        <v>0</v>
      </c>
      <c r="S237" s="181">
        <v>0</v>
      </c>
      <c r="T237" s="182">
        <f t="shared" si="13"/>
        <v>0</v>
      </c>
      <c r="U237" s="31"/>
      <c r="V237" s="31"/>
      <c r="W237" s="31"/>
      <c r="X237" s="31"/>
      <c r="Y237" s="31"/>
      <c r="Z237" s="31"/>
      <c r="AA237" s="31"/>
      <c r="AB237" s="31"/>
      <c r="AC237" s="31"/>
      <c r="AD237" s="31"/>
      <c r="AE237" s="31"/>
      <c r="AR237" s="183" t="s">
        <v>148</v>
      </c>
      <c r="AT237" s="183" t="s">
        <v>199</v>
      </c>
      <c r="AU237" s="183" t="s">
        <v>83</v>
      </c>
      <c r="AY237" s="14" t="s">
        <v>110</v>
      </c>
      <c r="BE237" s="184">
        <f t="shared" si="14"/>
        <v>0</v>
      </c>
      <c r="BF237" s="184">
        <f t="shared" si="15"/>
        <v>0</v>
      </c>
      <c r="BG237" s="184">
        <f t="shared" si="16"/>
        <v>0</v>
      </c>
      <c r="BH237" s="184">
        <f t="shared" si="17"/>
        <v>0</v>
      </c>
      <c r="BI237" s="184">
        <f t="shared" si="18"/>
        <v>0</v>
      </c>
      <c r="BJ237" s="14" t="s">
        <v>83</v>
      </c>
      <c r="BK237" s="184">
        <f t="shared" si="19"/>
        <v>0</v>
      </c>
      <c r="BL237" s="14" t="s">
        <v>114</v>
      </c>
      <c r="BM237" s="183" t="s">
        <v>372</v>
      </c>
    </row>
    <row r="238" spans="1:65" s="2" customFormat="1" ht="16.5" customHeight="1">
      <c r="A238" s="31"/>
      <c r="B238" s="32"/>
      <c r="C238" s="201" t="s">
        <v>373</v>
      </c>
      <c r="D238" s="201" t="s">
        <v>199</v>
      </c>
      <c r="E238" s="202" t="s">
        <v>268</v>
      </c>
      <c r="F238" s="203" t="s">
        <v>374</v>
      </c>
      <c r="G238" s="204" t="s">
        <v>113</v>
      </c>
      <c r="H238" s="205">
        <v>50</v>
      </c>
      <c r="I238" s="206"/>
      <c r="J238" s="207">
        <f t="shared" si="10"/>
        <v>0</v>
      </c>
      <c r="K238" s="208"/>
      <c r="L238" s="209"/>
      <c r="M238" s="210" t="s">
        <v>1</v>
      </c>
      <c r="N238" s="211" t="s">
        <v>43</v>
      </c>
      <c r="O238" s="68"/>
      <c r="P238" s="181">
        <f t="shared" si="11"/>
        <v>0</v>
      </c>
      <c r="Q238" s="181">
        <v>0</v>
      </c>
      <c r="R238" s="181">
        <f t="shared" si="12"/>
        <v>0</v>
      </c>
      <c r="S238" s="181">
        <v>0</v>
      </c>
      <c r="T238" s="182">
        <f t="shared" si="13"/>
        <v>0</v>
      </c>
      <c r="U238" s="31"/>
      <c r="V238" s="31"/>
      <c r="W238" s="31"/>
      <c r="X238" s="31"/>
      <c r="Y238" s="31"/>
      <c r="Z238" s="31"/>
      <c r="AA238" s="31"/>
      <c r="AB238" s="31"/>
      <c r="AC238" s="31"/>
      <c r="AD238" s="31"/>
      <c r="AE238" s="31"/>
      <c r="AR238" s="183" t="s">
        <v>148</v>
      </c>
      <c r="AT238" s="183" t="s">
        <v>199</v>
      </c>
      <c r="AU238" s="183" t="s">
        <v>83</v>
      </c>
      <c r="AY238" s="14" t="s">
        <v>110</v>
      </c>
      <c r="BE238" s="184">
        <f t="shared" si="14"/>
        <v>0</v>
      </c>
      <c r="BF238" s="184">
        <f t="shared" si="15"/>
        <v>0</v>
      </c>
      <c r="BG238" s="184">
        <f t="shared" si="16"/>
        <v>0</v>
      </c>
      <c r="BH238" s="184">
        <f t="shared" si="17"/>
        <v>0</v>
      </c>
      <c r="BI238" s="184">
        <f t="shared" si="18"/>
        <v>0</v>
      </c>
      <c r="BJ238" s="14" t="s">
        <v>83</v>
      </c>
      <c r="BK238" s="184">
        <f t="shared" si="19"/>
        <v>0</v>
      </c>
      <c r="BL238" s="14" t="s">
        <v>114</v>
      </c>
      <c r="BM238" s="183" t="s">
        <v>375</v>
      </c>
    </row>
    <row r="239" spans="1:65" s="2" customFormat="1" ht="16.5" customHeight="1">
      <c r="A239" s="31"/>
      <c r="B239" s="32"/>
      <c r="C239" s="201" t="s">
        <v>376</v>
      </c>
      <c r="D239" s="201" t="s">
        <v>199</v>
      </c>
      <c r="E239" s="202" t="s">
        <v>143</v>
      </c>
      <c r="F239" s="203" t="s">
        <v>377</v>
      </c>
      <c r="G239" s="204" t="s">
        <v>378</v>
      </c>
      <c r="H239" s="205">
        <v>2</v>
      </c>
      <c r="I239" s="206"/>
      <c r="J239" s="207">
        <f t="shared" si="10"/>
        <v>0</v>
      </c>
      <c r="K239" s="208"/>
      <c r="L239" s="209"/>
      <c r="M239" s="210" t="s">
        <v>1</v>
      </c>
      <c r="N239" s="211" t="s">
        <v>43</v>
      </c>
      <c r="O239" s="68"/>
      <c r="P239" s="181">
        <f t="shared" si="11"/>
        <v>0</v>
      </c>
      <c r="Q239" s="181">
        <v>0</v>
      </c>
      <c r="R239" s="181">
        <f t="shared" si="12"/>
        <v>0</v>
      </c>
      <c r="S239" s="181">
        <v>0</v>
      </c>
      <c r="T239" s="182">
        <f t="shared" si="13"/>
        <v>0</v>
      </c>
      <c r="U239" s="31"/>
      <c r="V239" s="31"/>
      <c r="W239" s="31"/>
      <c r="X239" s="31"/>
      <c r="Y239" s="31"/>
      <c r="Z239" s="31"/>
      <c r="AA239" s="31"/>
      <c r="AB239" s="31"/>
      <c r="AC239" s="31"/>
      <c r="AD239" s="31"/>
      <c r="AE239" s="31"/>
      <c r="AR239" s="183" t="s">
        <v>148</v>
      </c>
      <c r="AT239" s="183" t="s">
        <v>199</v>
      </c>
      <c r="AU239" s="183" t="s">
        <v>83</v>
      </c>
      <c r="AY239" s="14" t="s">
        <v>110</v>
      </c>
      <c r="BE239" s="184">
        <f t="shared" si="14"/>
        <v>0</v>
      </c>
      <c r="BF239" s="184">
        <f t="shared" si="15"/>
        <v>0</v>
      </c>
      <c r="BG239" s="184">
        <f t="shared" si="16"/>
        <v>0</v>
      </c>
      <c r="BH239" s="184">
        <f t="shared" si="17"/>
        <v>0</v>
      </c>
      <c r="BI239" s="184">
        <f t="shared" si="18"/>
        <v>0</v>
      </c>
      <c r="BJ239" s="14" t="s">
        <v>83</v>
      </c>
      <c r="BK239" s="184">
        <f t="shared" si="19"/>
        <v>0</v>
      </c>
      <c r="BL239" s="14" t="s">
        <v>114</v>
      </c>
      <c r="BM239" s="183" t="s">
        <v>379</v>
      </c>
    </row>
    <row r="240" spans="1:65" s="2" customFormat="1" ht="16.5" customHeight="1">
      <c r="A240" s="31"/>
      <c r="B240" s="32"/>
      <c r="C240" s="201" t="s">
        <v>380</v>
      </c>
      <c r="D240" s="201" t="s">
        <v>199</v>
      </c>
      <c r="E240" s="202" t="s">
        <v>173</v>
      </c>
      <c r="F240" s="203" t="s">
        <v>381</v>
      </c>
      <c r="G240" s="204" t="s">
        <v>204</v>
      </c>
      <c r="H240" s="205">
        <v>500</v>
      </c>
      <c r="I240" s="206"/>
      <c r="J240" s="207">
        <f t="shared" si="10"/>
        <v>0</v>
      </c>
      <c r="K240" s="208"/>
      <c r="L240" s="209"/>
      <c r="M240" s="210" t="s">
        <v>1</v>
      </c>
      <c r="N240" s="211" t="s">
        <v>43</v>
      </c>
      <c r="O240" s="68"/>
      <c r="P240" s="181">
        <f t="shared" si="11"/>
        <v>0</v>
      </c>
      <c r="Q240" s="181">
        <v>0</v>
      </c>
      <c r="R240" s="181">
        <f t="shared" si="12"/>
        <v>0</v>
      </c>
      <c r="S240" s="181">
        <v>0</v>
      </c>
      <c r="T240" s="182">
        <f t="shared" si="13"/>
        <v>0</v>
      </c>
      <c r="U240" s="31"/>
      <c r="V240" s="31"/>
      <c r="W240" s="31"/>
      <c r="X240" s="31"/>
      <c r="Y240" s="31"/>
      <c r="Z240" s="31"/>
      <c r="AA240" s="31"/>
      <c r="AB240" s="31"/>
      <c r="AC240" s="31"/>
      <c r="AD240" s="31"/>
      <c r="AE240" s="31"/>
      <c r="AR240" s="183" t="s">
        <v>148</v>
      </c>
      <c r="AT240" s="183" t="s">
        <v>199</v>
      </c>
      <c r="AU240" s="183" t="s">
        <v>83</v>
      </c>
      <c r="AY240" s="14" t="s">
        <v>110</v>
      </c>
      <c r="BE240" s="184">
        <f t="shared" si="14"/>
        <v>0</v>
      </c>
      <c r="BF240" s="184">
        <f t="shared" si="15"/>
        <v>0</v>
      </c>
      <c r="BG240" s="184">
        <f t="shared" si="16"/>
        <v>0</v>
      </c>
      <c r="BH240" s="184">
        <f t="shared" si="17"/>
        <v>0</v>
      </c>
      <c r="BI240" s="184">
        <f t="shared" si="18"/>
        <v>0</v>
      </c>
      <c r="BJ240" s="14" t="s">
        <v>83</v>
      </c>
      <c r="BK240" s="184">
        <f t="shared" si="19"/>
        <v>0</v>
      </c>
      <c r="BL240" s="14" t="s">
        <v>114</v>
      </c>
      <c r="BM240" s="183" t="s">
        <v>382</v>
      </c>
    </row>
    <row r="241" spans="1:65" s="11" customFormat="1" ht="25.9" customHeight="1">
      <c r="B241" s="157"/>
      <c r="C241" s="158"/>
      <c r="D241" s="159" t="s">
        <v>77</v>
      </c>
      <c r="E241" s="160" t="s">
        <v>383</v>
      </c>
      <c r="F241" s="160" t="s">
        <v>384</v>
      </c>
      <c r="G241" s="158"/>
      <c r="H241" s="158"/>
      <c r="I241" s="161"/>
      <c r="J241" s="162">
        <f>BK241</f>
        <v>0</v>
      </c>
      <c r="K241" s="158"/>
      <c r="L241" s="163"/>
      <c r="M241" s="164"/>
      <c r="N241" s="165"/>
      <c r="O241" s="165"/>
      <c r="P241" s="166">
        <f>SUM(P242:P253)</f>
        <v>0</v>
      </c>
      <c r="Q241" s="165"/>
      <c r="R241" s="166">
        <f>SUM(R242:R253)</f>
        <v>0</v>
      </c>
      <c r="S241" s="165"/>
      <c r="T241" s="167">
        <f>SUM(T242:T253)</f>
        <v>0</v>
      </c>
      <c r="AR241" s="168" t="s">
        <v>83</v>
      </c>
      <c r="AT241" s="169" t="s">
        <v>77</v>
      </c>
      <c r="AU241" s="169" t="s">
        <v>78</v>
      </c>
      <c r="AY241" s="168" t="s">
        <v>110</v>
      </c>
      <c r="BK241" s="170">
        <f>SUM(BK242:BK253)</f>
        <v>0</v>
      </c>
    </row>
    <row r="242" spans="1:65" s="2" customFormat="1" ht="24.2" customHeight="1">
      <c r="A242" s="31"/>
      <c r="B242" s="32"/>
      <c r="C242" s="171" t="s">
        <v>385</v>
      </c>
      <c r="D242" s="171" t="s">
        <v>111</v>
      </c>
      <c r="E242" s="172" t="s">
        <v>383</v>
      </c>
      <c r="F242" s="173" t="s">
        <v>386</v>
      </c>
      <c r="G242" s="174" t="s">
        <v>113</v>
      </c>
      <c r="H242" s="175">
        <v>4</v>
      </c>
      <c r="I242" s="176"/>
      <c r="J242" s="177">
        <f>ROUND(I242*H242,2)</f>
        <v>0</v>
      </c>
      <c r="K242" s="178"/>
      <c r="L242" s="36"/>
      <c r="M242" s="179" t="s">
        <v>1</v>
      </c>
      <c r="N242" s="180" t="s">
        <v>43</v>
      </c>
      <c r="O242" s="68"/>
      <c r="P242" s="181">
        <f>O242*H242</f>
        <v>0</v>
      </c>
      <c r="Q242" s="181">
        <v>0</v>
      </c>
      <c r="R242" s="181">
        <f>Q242*H242</f>
        <v>0</v>
      </c>
      <c r="S242" s="181">
        <v>0</v>
      </c>
      <c r="T242" s="182">
        <f>S242*H242</f>
        <v>0</v>
      </c>
      <c r="U242" s="31"/>
      <c r="V242" s="31"/>
      <c r="W242" s="31"/>
      <c r="X242" s="31"/>
      <c r="Y242" s="31"/>
      <c r="Z242" s="31"/>
      <c r="AA242" s="31"/>
      <c r="AB242" s="31"/>
      <c r="AC242" s="31"/>
      <c r="AD242" s="31"/>
      <c r="AE242" s="31"/>
      <c r="AR242" s="183" t="s">
        <v>114</v>
      </c>
      <c r="AT242" s="183" t="s">
        <v>111</v>
      </c>
      <c r="AU242" s="183" t="s">
        <v>83</v>
      </c>
      <c r="AY242" s="14" t="s">
        <v>110</v>
      </c>
      <c r="BE242" s="184">
        <f>IF(N242="základní",J242,0)</f>
        <v>0</v>
      </c>
      <c r="BF242" s="184">
        <f>IF(N242="snížená",J242,0)</f>
        <v>0</v>
      </c>
      <c r="BG242" s="184">
        <f>IF(N242="zákl. přenesená",J242,0)</f>
        <v>0</v>
      </c>
      <c r="BH242" s="184">
        <f>IF(N242="sníž. přenesená",J242,0)</f>
        <v>0</v>
      </c>
      <c r="BI242" s="184">
        <f>IF(N242="nulová",J242,0)</f>
        <v>0</v>
      </c>
      <c r="BJ242" s="14" t="s">
        <v>83</v>
      </c>
      <c r="BK242" s="184">
        <f>ROUND(I242*H242,2)</f>
        <v>0</v>
      </c>
      <c r="BL242" s="14" t="s">
        <v>114</v>
      </c>
      <c r="BM242" s="183" t="s">
        <v>387</v>
      </c>
    </row>
    <row r="243" spans="1:65" s="2" customFormat="1" ht="58.5">
      <c r="A243" s="31"/>
      <c r="B243" s="32"/>
      <c r="C243" s="33"/>
      <c r="D243" s="185" t="s">
        <v>116</v>
      </c>
      <c r="E243" s="33"/>
      <c r="F243" s="186" t="s">
        <v>117</v>
      </c>
      <c r="G243" s="33"/>
      <c r="H243" s="33"/>
      <c r="I243" s="187"/>
      <c r="J243" s="33"/>
      <c r="K243" s="33"/>
      <c r="L243" s="36"/>
      <c r="M243" s="188"/>
      <c r="N243" s="189"/>
      <c r="O243" s="68"/>
      <c r="P243" s="68"/>
      <c r="Q243" s="68"/>
      <c r="R243" s="68"/>
      <c r="S243" s="68"/>
      <c r="T243" s="69"/>
      <c r="U243" s="31"/>
      <c r="V243" s="31"/>
      <c r="W243" s="31"/>
      <c r="X243" s="31"/>
      <c r="Y243" s="31"/>
      <c r="Z243" s="31"/>
      <c r="AA243" s="31"/>
      <c r="AB243" s="31"/>
      <c r="AC243" s="31"/>
      <c r="AD243" s="31"/>
      <c r="AE243" s="31"/>
      <c r="AT243" s="14" t="s">
        <v>116</v>
      </c>
      <c r="AU243" s="14" t="s">
        <v>83</v>
      </c>
    </row>
    <row r="244" spans="1:65" s="12" customFormat="1" ht="11.25">
      <c r="B244" s="190"/>
      <c r="C244" s="191"/>
      <c r="D244" s="185" t="s">
        <v>118</v>
      </c>
      <c r="E244" s="192" t="s">
        <v>1</v>
      </c>
      <c r="F244" s="193" t="s">
        <v>152</v>
      </c>
      <c r="G244" s="191"/>
      <c r="H244" s="194">
        <v>4</v>
      </c>
      <c r="I244" s="195"/>
      <c r="J244" s="191"/>
      <c r="K244" s="191"/>
      <c r="L244" s="196"/>
      <c r="M244" s="197"/>
      <c r="N244" s="198"/>
      <c r="O244" s="198"/>
      <c r="P244" s="198"/>
      <c r="Q244" s="198"/>
      <c r="R244" s="198"/>
      <c r="S244" s="198"/>
      <c r="T244" s="199"/>
      <c r="AT244" s="200" t="s">
        <v>118</v>
      </c>
      <c r="AU244" s="200" t="s">
        <v>83</v>
      </c>
      <c r="AV244" s="12" t="s">
        <v>85</v>
      </c>
      <c r="AW244" s="12" t="s">
        <v>34</v>
      </c>
      <c r="AX244" s="12" t="s">
        <v>83</v>
      </c>
      <c r="AY244" s="200" t="s">
        <v>110</v>
      </c>
    </row>
    <row r="245" spans="1:65" s="2" customFormat="1" ht="16.5" customHeight="1">
      <c r="A245" s="31"/>
      <c r="B245" s="32"/>
      <c r="C245" s="171" t="s">
        <v>388</v>
      </c>
      <c r="D245" s="171" t="s">
        <v>111</v>
      </c>
      <c r="E245" s="172" t="s">
        <v>389</v>
      </c>
      <c r="F245" s="173" t="s">
        <v>390</v>
      </c>
      <c r="G245" s="174" t="s">
        <v>113</v>
      </c>
      <c r="H245" s="175">
        <v>4</v>
      </c>
      <c r="I245" s="176"/>
      <c r="J245" s="177">
        <f>ROUND(I245*H245,2)</f>
        <v>0</v>
      </c>
      <c r="K245" s="178"/>
      <c r="L245" s="36"/>
      <c r="M245" s="179" t="s">
        <v>1</v>
      </c>
      <c r="N245" s="180" t="s">
        <v>43</v>
      </c>
      <c r="O245" s="68"/>
      <c r="P245" s="181">
        <f>O245*H245</f>
        <v>0</v>
      </c>
      <c r="Q245" s="181">
        <v>0</v>
      </c>
      <c r="R245" s="181">
        <f>Q245*H245</f>
        <v>0</v>
      </c>
      <c r="S245" s="181">
        <v>0</v>
      </c>
      <c r="T245" s="182">
        <f>S245*H245</f>
        <v>0</v>
      </c>
      <c r="U245" s="31"/>
      <c r="V245" s="31"/>
      <c r="W245" s="31"/>
      <c r="X245" s="31"/>
      <c r="Y245" s="31"/>
      <c r="Z245" s="31"/>
      <c r="AA245" s="31"/>
      <c r="AB245" s="31"/>
      <c r="AC245" s="31"/>
      <c r="AD245" s="31"/>
      <c r="AE245" s="31"/>
      <c r="AR245" s="183" t="s">
        <v>114</v>
      </c>
      <c r="AT245" s="183" t="s">
        <v>111</v>
      </c>
      <c r="AU245" s="183" t="s">
        <v>83</v>
      </c>
      <c r="AY245" s="14" t="s">
        <v>110</v>
      </c>
      <c r="BE245" s="184">
        <f>IF(N245="základní",J245,0)</f>
        <v>0</v>
      </c>
      <c r="BF245" s="184">
        <f>IF(N245="snížená",J245,0)</f>
        <v>0</v>
      </c>
      <c r="BG245" s="184">
        <f>IF(N245="zákl. přenesená",J245,0)</f>
        <v>0</v>
      </c>
      <c r="BH245" s="184">
        <f>IF(N245="sníž. přenesená",J245,0)</f>
        <v>0</v>
      </c>
      <c r="BI245" s="184">
        <f>IF(N245="nulová",J245,0)</f>
        <v>0</v>
      </c>
      <c r="BJ245" s="14" t="s">
        <v>83</v>
      </c>
      <c r="BK245" s="184">
        <f>ROUND(I245*H245,2)</f>
        <v>0</v>
      </c>
      <c r="BL245" s="14" t="s">
        <v>114</v>
      </c>
      <c r="BM245" s="183" t="s">
        <v>391</v>
      </c>
    </row>
    <row r="246" spans="1:65" s="2" customFormat="1" ht="58.5">
      <c r="A246" s="31"/>
      <c r="B246" s="32"/>
      <c r="C246" s="33"/>
      <c r="D246" s="185" t="s">
        <v>116</v>
      </c>
      <c r="E246" s="33"/>
      <c r="F246" s="186" t="s">
        <v>117</v>
      </c>
      <c r="G246" s="33"/>
      <c r="H246" s="33"/>
      <c r="I246" s="187"/>
      <c r="J246" s="33"/>
      <c r="K246" s="33"/>
      <c r="L246" s="36"/>
      <c r="M246" s="188"/>
      <c r="N246" s="189"/>
      <c r="O246" s="68"/>
      <c r="P246" s="68"/>
      <c r="Q246" s="68"/>
      <c r="R246" s="68"/>
      <c r="S246" s="68"/>
      <c r="T246" s="69"/>
      <c r="U246" s="31"/>
      <c r="V246" s="31"/>
      <c r="W246" s="31"/>
      <c r="X246" s="31"/>
      <c r="Y246" s="31"/>
      <c r="Z246" s="31"/>
      <c r="AA246" s="31"/>
      <c r="AB246" s="31"/>
      <c r="AC246" s="31"/>
      <c r="AD246" s="31"/>
      <c r="AE246" s="31"/>
      <c r="AT246" s="14" t="s">
        <v>116</v>
      </c>
      <c r="AU246" s="14" t="s">
        <v>83</v>
      </c>
    </row>
    <row r="247" spans="1:65" s="12" customFormat="1" ht="11.25">
      <c r="B247" s="190"/>
      <c r="C247" s="191"/>
      <c r="D247" s="185" t="s">
        <v>118</v>
      </c>
      <c r="E247" s="192" t="s">
        <v>1</v>
      </c>
      <c r="F247" s="193" t="s">
        <v>152</v>
      </c>
      <c r="G247" s="191"/>
      <c r="H247" s="194">
        <v>4</v>
      </c>
      <c r="I247" s="195"/>
      <c r="J247" s="191"/>
      <c r="K247" s="191"/>
      <c r="L247" s="196"/>
      <c r="M247" s="197"/>
      <c r="N247" s="198"/>
      <c r="O247" s="198"/>
      <c r="P247" s="198"/>
      <c r="Q247" s="198"/>
      <c r="R247" s="198"/>
      <c r="S247" s="198"/>
      <c r="T247" s="199"/>
      <c r="AT247" s="200" t="s">
        <v>118</v>
      </c>
      <c r="AU247" s="200" t="s">
        <v>83</v>
      </c>
      <c r="AV247" s="12" t="s">
        <v>85</v>
      </c>
      <c r="AW247" s="12" t="s">
        <v>34</v>
      </c>
      <c r="AX247" s="12" t="s">
        <v>83</v>
      </c>
      <c r="AY247" s="200" t="s">
        <v>110</v>
      </c>
    </row>
    <row r="248" spans="1:65" s="2" customFormat="1" ht="16.5" customHeight="1">
      <c r="A248" s="31"/>
      <c r="B248" s="32"/>
      <c r="C248" s="171" t="s">
        <v>392</v>
      </c>
      <c r="D248" s="171" t="s">
        <v>111</v>
      </c>
      <c r="E248" s="172" t="s">
        <v>393</v>
      </c>
      <c r="F248" s="173" t="s">
        <v>394</v>
      </c>
      <c r="G248" s="174" t="s">
        <v>113</v>
      </c>
      <c r="H248" s="175">
        <v>4</v>
      </c>
      <c r="I248" s="176"/>
      <c r="J248" s="177">
        <f>ROUND(I248*H248,2)</f>
        <v>0</v>
      </c>
      <c r="K248" s="178"/>
      <c r="L248" s="36"/>
      <c r="M248" s="179" t="s">
        <v>1</v>
      </c>
      <c r="N248" s="180" t="s">
        <v>43</v>
      </c>
      <c r="O248" s="68"/>
      <c r="P248" s="181">
        <f>O248*H248</f>
        <v>0</v>
      </c>
      <c r="Q248" s="181">
        <v>0</v>
      </c>
      <c r="R248" s="181">
        <f>Q248*H248</f>
        <v>0</v>
      </c>
      <c r="S248" s="181">
        <v>0</v>
      </c>
      <c r="T248" s="182">
        <f>S248*H248</f>
        <v>0</v>
      </c>
      <c r="U248" s="31"/>
      <c r="V248" s="31"/>
      <c r="W248" s="31"/>
      <c r="X248" s="31"/>
      <c r="Y248" s="31"/>
      <c r="Z248" s="31"/>
      <c r="AA248" s="31"/>
      <c r="AB248" s="31"/>
      <c r="AC248" s="31"/>
      <c r="AD248" s="31"/>
      <c r="AE248" s="31"/>
      <c r="AR248" s="183" t="s">
        <v>114</v>
      </c>
      <c r="AT248" s="183" t="s">
        <v>111</v>
      </c>
      <c r="AU248" s="183" t="s">
        <v>83</v>
      </c>
      <c r="AY248" s="14" t="s">
        <v>110</v>
      </c>
      <c r="BE248" s="184">
        <f>IF(N248="základní",J248,0)</f>
        <v>0</v>
      </c>
      <c r="BF248" s="184">
        <f>IF(N248="snížená",J248,0)</f>
        <v>0</v>
      </c>
      <c r="BG248" s="184">
        <f>IF(N248="zákl. přenesená",J248,0)</f>
        <v>0</v>
      </c>
      <c r="BH248" s="184">
        <f>IF(N248="sníž. přenesená",J248,0)</f>
        <v>0</v>
      </c>
      <c r="BI248" s="184">
        <f>IF(N248="nulová",J248,0)</f>
        <v>0</v>
      </c>
      <c r="BJ248" s="14" t="s">
        <v>83</v>
      </c>
      <c r="BK248" s="184">
        <f>ROUND(I248*H248,2)</f>
        <v>0</v>
      </c>
      <c r="BL248" s="14" t="s">
        <v>114</v>
      </c>
      <c r="BM248" s="183" t="s">
        <v>395</v>
      </c>
    </row>
    <row r="249" spans="1:65" s="2" customFormat="1" ht="58.5">
      <c r="A249" s="31"/>
      <c r="B249" s="32"/>
      <c r="C249" s="33"/>
      <c r="D249" s="185" t="s">
        <v>116</v>
      </c>
      <c r="E249" s="33"/>
      <c r="F249" s="186" t="s">
        <v>117</v>
      </c>
      <c r="G249" s="33"/>
      <c r="H249" s="33"/>
      <c r="I249" s="187"/>
      <c r="J249" s="33"/>
      <c r="K249" s="33"/>
      <c r="L249" s="36"/>
      <c r="M249" s="188"/>
      <c r="N249" s="189"/>
      <c r="O249" s="68"/>
      <c r="P249" s="68"/>
      <c r="Q249" s="68"/>
      <c r="R249" s="68"/>
      <c r="S249" s="68"/>
      <c r="T249" s="69"/>
      <c r="U249" s="31"/>
      <c r="V249" s="31"/>
      <c r="W249" s="31"/>
      <c r="X249" s="31"/>
      <c r="Y249" s="31"/>
      <c r="Z249" s="31"/>
      <c r="AA249" s="31"/>
      <c r="AB249" s="31"/>
      <c r="AC249" s="31"/>
      <c r="AD249" s="31"/>
      <c r="AE249" s="31"/>
      <c r="AT249" s="14" t="s">
        <v>116</v>
      </c>
      <c r="AU249" s="14" t="s">
        <v>83</v>
      </c>
    </row>
    <row r="250" spans="1:65" s="12" customFormat="1" ht="11.25">
      <c r="B250" s="190"/>
      <c r="C250" s="191"/>
      <c r="D250" s="185" t="s">
        <v>118</v>
      </c>
      <c r="E250" s="192" t="s">
        <v>1</v>
      </c>
      <c r="F250" s="193" t="s">
        <v>152</v>
      </c>
      <c r="G250" s="191"/>
      <c r="H250" s="194">
        <v>4</v>
      </c>
      <c r="I250" s="195"/>
      <c r="J250" s="191"/>
      <c r="K250" s="191"/>
      <c r="L250" s="196"/>
      <c r="M250" s="197"/>
      <c r="N250" s="198"/>
      <c r="O250" s="198"/>
      <c r="P250" s="198"/>
      <c r="Q250" s="198"/>
      <c r="R250" s="198"/>
      <c r="S250" s="198"/>
      <c r="T250" s="199"/>
      <c r="AT250" s="200" t="s">
        <v>118</v>
      </c>
      <c r="AU250" s="200" t="s">
        <v>83</v>
      </c>
      <c r="AV250" s="12" t="s">
        <v>85</v>
      </c>
      <c r="AW250" s="12" t="s">
        <v>34</v>
      </c>
      <c r="AX250" s="12" t="s">
        <v>83</v>
      </c>
      <c r="AY250" s="200" t="s">
        <v>110</v>
      </c>
    </row>
    <row r="251" spans="1:65" s="2" customFormat="1" ht="24.2" customHeight="1">
      <c r="A251" s="31"/>
      <c r="B251" s="32"/>
      <c r="C251" s="171" t="s">
        <v>396</v>
      </c>
      <c r="D251" s="171" t="s">
        <v>111</v>
      </c>
      <c r="E251" s="172" t="s">
        <v>397</v>
      </c>
      <c r="F251" s="173" t="s">
        <v>398</v>
      </c>
      <c r="G251" s="174" t="s">
        <v>214</v>
      </c>
      <c r="H251" s="175">
        <v>4</v>
      </c>
      <c r="I251" s="176"/>
      <c r="J251" s="177">
        <f>ROUND(I251*H251,2)</f>
        <v>0</v>
      </c>
      <c r="K251" s="178"/>
      <c r="L251" s="36"/>
      <c r="M251" s="179" t="s">
        <v>1</v>
      </c>
      <c r="N251" s="180" t="s">
        <v>43</v>
      </c>
      <c r="O251" s="68"/>
      <c r="P251" s="181">
        <f>O251*H251</f>
        <v>0</v>
      </c>
      <c r="Q251" s="181">
        <v>0</v>
      </c>
      <c r="R251" s="181">
        <f>Q251*H251</f>
        <v>0</v>
      </c>
      <c r="S251" s="181">
        <v>0</v>
      </c>
      <c r="T251" s="182">
        <f>S251*H251</f>
        <v>0</v>
      </c>
      <c r="U251" s="31"/>
      <c r="V251" s="31"/>
      <c r="W251" s="31"/>
      <c r="X251" s="31"/>
      <c r="Y251" s="31"/>
      <c r="Z251" s="31"/>
      <c r="AA251" s="31"/>
      <c r="AB251" s="31"/>
      <c r="AC251" s="31"/>
      <c r="AD251" s="31"/>
      <c r="AE251" s="31"/>
      <c r="AR251" s="183" t="s">
        <v>114</v>
      </c>
      <c r="AT251" s="183" t="s">
        <v>111</v>
      </c>
      <c r="AU251" s="183" t="s">
        <v>83</v>
      </c>
      <c r="AY251" s="14" t="s">
        <v>110</v>
      </c>
      <c r="BE251" s="184">
        <f>IF(N251="základní",J251,0)</f>
        <v>0</v>
      </c>
      <c r="BF251" s="184">
        <f>IF(N251="snížená",J251,0)</f>
        <v>0</v>
      </c>
      <c r="BG251" s="184">
        <f>IF(N251="zákl. přenesená",J251,0)</f>
        <v>0</v>
      </c>
      <c r="BH251" s="184">
        <f>IF(N251="sníž. přenesená",J251,0)</f>
        <v>0</v>
      </c>
      <c r="BI251" s="184">
        <f>IF(N251="nulová",J251,0)</f>
        <v>0</v>
      </c>
      <c r="BJ251" s="14" t="s">
        <v>83</v>
      </c>
      <c r="BK251" s="184">
        <f>ROUND(I251*H251,2)</f>
        <v>0</v>
      </c>
      <c r="BL251" s="14" t="s">
        <v>114</v>
      </c>
      <c r="BM251" s="183" t="s">
        <v>399</v>
      </c>
    </row>
    <row r="252" spans="1:65" s="2" customFormat="1" ht="58.5">
      <c r="A252" s="31"/>
      <c r="B252" s="32"/>
      <c r="C252" s="33"/>
      <c r="D252" s="185" t="s">
        <v>116</v>
      </c>
      <c r="E252" s="33"/>
      <c r="F252" s="186" t="s">
        <v>117</v>
      </c>
      <c r="G252" s="33"/>
      <c r="H252" s="33"/>
      <c r="I252" s="187"/>
      <c r="J252" s="33"/>
      <c r="K252" s="33"/>
      <c r="L252" s="36"/>
      <c r="M252" s="188"/>
      <c r="N252" s="189"/>
      <c r="O252" s="68"/>
      <c r="P252" s="68"/>
      <c r="Q252" s="68"/>
      <c r="R252" s="68"/>
      <c r="S252" s="68"/>
      <c r="T252" s="69"/>
      <c r="U252" s="31"/>
      <c r="V252" s="31"/>
      <c r="W252" s="31"/>
      <c r="X252" s="31"/>
      <c r="Y252" s="31"/>
      <c r="Z252" s="31"/>
      <c r="AA252" s="31"/>
      <c r="AB252" s="31"/>
      <c r="AC252" s="31"/>
      <c r="AD252" s="31"/>
      <c r="AE252" s="31"/>
      <c r="AT252" s="14" t="s">
        <v>116</v>
      </c>
      <c r="AU252" s="14" t="s">
        <v>83</v>
      </c>
    </row>
    <row r="253" spans="1:65" s="12" customFormat="1" ht="11.25">
      <c r="B253" s="190"/>
      <c r="C253" s="191"/>
      <c r="D253" s="185" t="s">
        <v>118</v>
      </c>
      <c r="E253" s="192" t="s">
        <v>1</v>
      </c>
      <c r="F253" s="193" t="s">
        <v>152</v>
      </c>
      <c r="G253" s="191"/>
      <c r="H253" s="194">
        <v>4</v>
      </c>
      <c r="I253" s="195"/>
      <c r="J253" s="191"/>
      <c r="K253" s="191"/>
      <c r="L253" s="196"/>
      <c r="M253" s="197"/>
      <c r="N253" s="198"/>
      <c r="O253" s="198"/>
      <c r="P253" s="198"/>
      <c r="Q253" s="198"/>
      <c r="R253" s="198"/>
      <c r="S253" s="198"/>
      <c r="T253" s="199"/>
      <c r="AT253" s="200" t="s">
        <v>118</v>
      </c>
      <c r="AU253" s="200" t="s">
        <v>83</v>
      </c>
      <c r="AV253" s="12" t="s">
        <v>85</v>
      </c>
      <c r="AW253" s="12" t="s">
        <v>34</v>
      </c>
      <c r="AX253" s="12" t="s">
        <v>83</v>
      </c>
      <c r="AY253" s="200" t="s">
        <v>110</v>
      </c>
    </row>
    <row r="254" spans="1:65" s="11" customFormat="1" ht="25.9" customHeight="1">
      <c r="B254" s="157"/>
      <c r="C254" s="158"/>
      <c r="D254" s="159" t="s">
        <v>77</v>
      </c>
      <c r="E254" s="160" t="s">
        <v>389</v>
      </c>
      <c r="F254" s="160" t="s">
        <v>400</v>
      </c>
      <c r="G254" s="158"/>
      <c r="H254" s="158"/>
      <c r="I254" s="161"/>
      <c r="J254" s="162">
        <f>BK254</f>
        <v>0</v>
      </c>
      <c r="K254" s="158"/>
      <c r="L254" s="163"/>
      <c r="M254" s="164"/>
      <c r="N254" s="165"/>
      <c r="O254" s="165"/>
      <c r="P254" s="166">
        <f>SUM(P255:P257)</f>
        <v>0</v>
      </c>
      <c r="Q254" s="165"/>
      <c r="R254" s="166">
        <f>SUM(R255:R257)</f>
        <v>0</v>
      </c>
      <c r="S254" s="165"/>
      <c r="T254" s="167">
        <f>SUM(T255:T257)</f>
        <v>0</v>
      </c>
      <c r="AR254" s="168" t="s">
        <v>83</v>
      </c>
      <c r="AT254" s="169" t="s">
        <v>77</v>
      </c>
      <c r="AU254" s="169" t="s">
        <v>78</v>
      </c>
      <c r="AY254" s="168" t="s">
        <v>110</v>
      </c>
      <c r="BK254" s="170">
        <f>SUM(BK255:BK257)</f>
        <v>0</v>
      </c>
    </row>
    <row r="255" spans="1:65" s="2" customFormat="1" ht="16.5" customHeight="1">
      <c r="A255" s="31"/>
      <c r="B255" s="32"/>
      <c r="C255" s="171" t="s">
        <v>401</v>
      </c>
      <c r="D255" s="171" t="s">
        <v>111</v>
      </c>
      <c r="E255" s="172" t="s">
        <v>402</v>
      </c>
      <c r="F255" s="173" t="s">
        <v>403</v>
      </c>
      <c r="G255" s="174" t="s">
        <v>113</v>
      </c>
      <c r="H255" s="175">
        <v>4</v>
      </c>
      <c r="I255" s="176"/>
      <c r="J255" s="177">
        <f>ROUND(I255*H255,2)</f>
        <v>0</v>
      </c>
      <c r="K255" s="178"/>
      <c r="L255" s="36"/>
      <c r="M255" s="179" t="s">
        <v>1</v>
      </c>
      <c r="N255" s="180" t="s">
        <v>43</v>
      </c>
      <c r="O255" s="68"/>
      <c r="P255" s="181">
        <f>O255*H255</f>
        <v>0</v>
      </c>
      <c r="Q255" s="181">
        <v>0</v>
      </c>
      <c r="R255" s="181">
        <f>Q255*H255</f>
        <v>0</v>
      </c>
      <c r="S255" s="181">
        <v>0</v>
      </c>
      <c r="T255" s="182">
        <f>S255*H255</f>
        <v>0</v>
      </c>
      <c r="U255" s="31"/>
      <c r="V255" s="31"/>
      <c r="W255" s="31"/>
      <c r="X255" s="31"/>
      <c r="Y255" s="31"/>
      <c r="Z255" s="31"/>
      <c r="AA255" s="31"/>
      <c r="AB255" s="31"/>
      <c r="AC255" s="31"/>
      <c r="AD255" s="31"/>
      <c r="AE255" s="31"/>
      <c r="AR255" s="183" t="s">
        <v>114</v>
      </c>
      <c r="AT255" s="183" t="s">
        <v>111</v>
      </c>
      <c r="AU255" s="183" t="s">
        <v>83</v>
      </c>
      <c r="AY255" s="14" t="s">
        <v>110</v>
      </c>
      <c r="BE255" s="184">
        <f>IF(N255="základní",J255,0)</f>
        <v>0</v>
      </c>
      <c r="BF255" s="184">
        <f>IF(N255="snížená",J255,0)</f>
        <v>0</v>
      </c>
      <c r="BG255" s="184">
        <f>IF(N255="zákl. přenesená",J255,0)</f>
        <v>0</v>
      </c>
      <c r="BH255" s="184">
        <f>IF(N255="sníž. přenesená",J255,0)</f>
        <v>0</v>
      </c>
      <c r="BI255" s="184">
        <f>IF(N255="nulová",J255,0)</f>
        <v>0</v>
      </c>
      <c r="BJ255" s="14" t="s">
        <v>83</v>
      </c>
      <c r="BK255" s="184">
        <f>ROUND(I255*H255,2)</f>
        <v>0</v>
      </c>
      <c r="BL255" s="14" t="s">
        <v>114</v>
      </c>
      <c r="BM255" s="183" t="s">
        <v>404</v>
      </c>
    </row>
    <row r="256" spans="1:65" s="2" customFormat="1" ht="58.5">
      <c r="A256" s="31"/>
      <c r="B256" s="32"/>
      <c r="C256" s="33"/>
      <c r="D256" s="185" t="s">
        <v>116</v>
      </c>
      <c r="E256" s="33"/>
      <c r="F256" s="186" t="s">
        <v>117</v>
      </c>
      <c r="G256" s="33"/>
      <c r="H256" s="33"/>
      <c r="I256" s="187"/>
      <c r="J256" s="33"/>
      <c r="K256" s="33"/>
      <c r="L256" s="36"/>
      <c r="M256" s="188"/>
      <c r="N256" s="189"/>
      <c r="O256" s="68"/>
      <c r="P256" s="68"/>
      <c r="Q256" s="68"/>
      <c r="R256" s="68"/>
      <c r="S256" s="68"/>
      <c r="T256" s="69"/>
      <c r="U256" s="31"/>
      <c r="V256" s="31"/>
      <c r="W256" s="31"/>
      <c r="X256" s="31"/>
      <c r="Y256" s="31"/>
      <c r="Z256" s="31"/>
      <c r="AA256" s="31"/>
      <c r="AB256" s="31"/>
      <c r="AC256" s="31"/>
      <c r="AD256" s="31"/>
      <c r="AE256" s="31"/>
      <c r="AT256" s="14" t="s">
        <v>116</v>
      </c>
      <c r="AU256" s="14" t="s">
        <v>83</v>
      </c>
    </row>
    <row r="257" spans="1:65" s="12" customFormat="1" ht="11.25">
      <c r="B257" s="190"/>
      <c r="C257" s="191"/>
      <c r="D257" s="185" t="s">
        <v>118</v>
      </c>
      <c r="E257" s="192" t="s">
        <v>1</v>
      </c>
      <c r="F257" s="193" t="s">
        <v>152</v>
      </c>
      <c r="G257" s="191"/>
      <c r="H257" s="194">
        <v>4</v>
      </c>
      <c r="I257" s="195"/>
      <c r="J257" s="191"/>
      <c r="K257" s="191"/>
      <c r="L257" s="196"/>
      <c r="M257" s="197"/>
      <c r="N257" s="198"/>
      <c r="O257" s="198"/>
      <c r="P257" s="198"/>
      <c r="Q257" s="198"/>
      <c r="R257" s="198"/>
      <c r="S257" s="198"/>
      <c r="T257" s="199"/>
      <c r="AT257" s="200" t="s">
        <v>118</v>
      </c>
      <c r="AU257" s="200" t="s">
        <v>83</v>
      </c>
      <c r="AV257" s="12" t="s">
        <v>85</v>
      </c>
      <c r="AW257" s="12" t="s">
        <v>34</v>
      </c>
      <c r="AX257" s="12" t="s">
        <v>83</v>
      </c>
      <c r="AY257" s="200" t="s">
        <v>110</v>
      </c>
    </row>
    <row r="258" spans="1:65" s="11" customFormat="1" ht="25.9" customHeight="1">
      <c r="B258" s="157"/>
      <c r="C258" s="158"/>
      <c r="D258" s="159" t="s">
        <v>77</v>
      </c>
      <c r="E258" s="160" t="s">
        <v>393</v>
      </c>
      <c r="F258" s="160" t="s">
        <v>405</v>
      </c>
      <c r="G258" s="158"/>
      <c r="H258" s="158"/>
      <c r="I258" s="161"/>
      <c r="J258" s="162">
        <f>BK258</f>
        <v>0</v>
      </c>
      <c r="K258" s="158"/>
      <c r="L258" s="163"/>
      <c r="M258" s="164"/>
      <c r="N258" s="165"/>
      <c r="O258" s="165"/>
      <c r="P258" s="166">
        <f>SUM(P259:P280)</f>
        <v>0</v>
      </c>
      <c r="Q258" s="165"/>
      <c r="R258" s="166">
        <f>SUM(R259:R280)</f>
        <v>0</v>
      </c>
      <c r="S258" s="165"/>
      <c r="T258" s="167">
        <f>SUM(T259:T280)</f>
        <v>0</v>
      </c>
      <c r="AR258" s="168" t="s">
        <v>83</v>
      </c>
      <c r="AT258" s="169" t="s">
        <v>77</v>
      </c>
      <c r="AU258" s="169" t="s">
        <v>78</v>
      </c>
      <c r="AY258" s="168" t="s">
        <v>110</v>
      </c>
      <c r="BK258" s="170">
        <f>SUM(BK259:BK280)</f>
        <v>0</v>
      </c>
    </row>
    <row r="259" spans="1:65" s="2" customFormat="1" ht="16.5" customHeight="1">
      <c r="A259" s="31"/>
      <c r="B259" s="32"/>
      <c r="C259" s="201" t="s">
        <v>406</v>
      </c>
      <c r="D259" s="201" t="s">
        <v>199</v>
      </c>
      <c r="E259" s="202" t="s">
        <v>272</v>
      </c>
      <c r="F259" s="203" t="s">
        <v>407</v>
      </c>
      <c r="G259" s="204" t="s">
        <v>113</v>
      </c>
      <c r="H259" s="205">
        <v>1</v>
      </c>
      <c r="I259" s="206"/>
      <c r="J259" s="207">
        <f t="shared" ref="J259:J280" si="20">ROUND(I259*H259,2)</f>
        <v>0</v>
      </c>
      <c r="K259" s="208"/>
      <c r="L259" s="209"/>
      <c r="M259" s="210" t="s">
        <v>1</v>
      </c>
      <c r="N259" s="211" t="s">
        <v>43</v>
      </c>
      <c r="O259" s="68"/>
      <c r="P259" s="181">
        <f t="shared" ref="P259:P280" si="21">O259*H259</f>
        <v>0</v>
      </c>
      <c r="Q259" s="181">
        <v>0</v>
      </c>
      <c r="R259" s="181">
        <f t="shared" ref="R259:R280" si="22">Q259*H259</f>
        <v>0</v>
      </c>
      <c r="S259" s="181">
        <v>0</v>
      </c>
      <c r="T259" s="182">
        <f t="shared" ref="T259:T280" si="23">S259*H259</f>
        <v>0</v>
      </c>
      <c r="U259" s="31"/>
      <c r="V259" s="31"/>
      <c r="W259" s="31"/>
      <c r="X259" s="31"/>
      <c r="Y259" s="31"/>
      <c r="Z259" s="31"/>
      <c r="AA259" s="31"/>
      <c r="AB259" s="31"/>
      <c r="AC259" s="31"/>
      <c r="AD259" s="31"/>
      <c r="AE259" s="31"/>
      <c r="AR259" s="183" t="s">
        <v>148</v>
      </c>
      <c r="AT259" s="183" t="s">
        <v>199</v>
      </c>
      <c r="AU259" s="183" t="s">
        <v>83</v>
      </c>
      <c r="AY259" s="14" t="s">
        <v>110</v>
      </c>
      <c r="BE259" s="184">
        <f t="shared" ref="BE259:BE280" si="24">IF(N259="základní",J259,0)</f>
        <v>0</v>
      </c>
      <c r="BF259" s="184">
        <f t="shared" ref="BF259:BF280" si="25">IF(N259="snížená",J259,0)</f>
        <v>0</v>
      </c>
      <c r="BG259" s="184">
        <f t="shared" ref="BG259:BG280" si="26">IF(N259="zákl. přenesená",J259,0)</f>
        <v>0</v>
      </c>
      <c r="BH259" s="184">
        <f t="shared" ref="BH259:BH280" si="27">IF(N259="sníž. přenesená",J259,0)</f>
        <v>0</v>
      </c>
      <c r="BI259" s="184">
        <f t="shared" ref="BI259:BI280" si="28">IF(N259="nulová",J259,0)</f>
        <v>0</v>
      </c>
      <c r="BJ259" s="14" t="s">
        <v>83</v>
      </c>
      <c r="BK259" s="184">
        <f t="shared" ref="BK259:BK280" si="29">ROUND(I259*H259,2)</f>
        <v>0</v>
      </c>
      <c r="BL259" s="14" t="s">
        <v>114</v>
      </c>
      <c r="BM259" s="183" t="s">
        <v>408</v>
      </c>
    </row>
    <row r="260" spans="1:65" s="2" customFormat="1" ht="21.75" customHeight="1">
      <c r="A260" s="31"/>
      <c r="B260" s="32"/>
      <c r="C260" s="201" t="s">
        <v>409</v>
      </c>
      <c r="D260" s="201" t="s">
        <v>199</v>
      </c>
      <c r="E260" s="202" t="s">
        <v>276</v>
      </c>
      <c r="F260" s="203" t="s">
        <v>410</v>
      </c>
      <c r="G260" s="204" t="s">
        <v>113</v>
      </c>
      <c r="H260" s="205">
        <v>4</v>
      </c>
      <c r="I260" s="206"/>
      <c r="J260" s="207">
        <f t="shared" si="20"/>
        <v>0</v>
      </c>
      <c r="K260" s="208"/>
      <c r="L260" s="209"/>
      <c r="M260" s="210" t="s">
        <v>1</v>
      </c>
      <c r="N260" s="211" t="s">
        <v>43</v>
      </c>
      <c r="O260" s="68"/>
      <c r="P260" s="181">
        <f t="shared" si="21"/>
        <v>0</v>
      </c>
      <c r="Q260" s="181">
        <v>0</v>
      </c>
      <c r="R260" s="181">
        <f t="shared" si="22"/>
        <v>0</v>
      </c>
      <c r="S260" s="181">
        <v>0</v>
      </c>
      <c r="T260" s="182">
        <f t="shared" si="23"/>
        <v>0</v>
      </c>
      <c r="U260" s="31"/>
      <c r="V260" s="31"/>
      <c r="W260" s="31"/>
      <c r="X260" s="31"/>
      <c r="Y260" s="31"/>
      <c r="Z260" s="31"/>
      <c r="AA260" s="31"/>
      <c r="AB260" s="31"/>
      <c r="AC260" s="31"/>
      <c r="AD260" s="31"/>
      <c r="AE260" s="31"/>
      <c r="AR260" s="183" t="s">
        <v>148</v>
      </c>
      <c r="AT260" s="183" t="s">
        <v>199</v>
      </c>
      <c r="AU260" s="183" t="s">
        <v>83</v>
      </c>
      <c r="AY260" s="14" t="s">
        <v>110</v>
      </c>
      <c r="BE260" s="184">
        <f t="shared" si="24"/>
        <v>0</v>
      </c>
      <c r="BF260" s="184">
        <f t="shared" si="25"/>
        <v>0</v>
      </c>
      <c r="BG260" s="184">
        <f t="shared" si="26"/>
        <v>0</v>
      </c>
      <c r="BH260" s="184">
        <f t="shared" si="27"/>
        <v>0</v>
      </c>
      <c r="BI260" s="184">
        <f t="shared" si="28"/>
        <v>0</v>
      </c>
      <c r="BJ260" s="14" t="s">
        <v>83</v>
      </c>
      <c r="BK260" s="184">
        <f t="shared" si="29"/>
        <v>0</v>
      </c>
      <c r="BL260" s="14" t="s">
        <v>114</v>
      </c>
      <c r="BM260" s="183" t="s">
        <v>411</v>
      </c>
    </row>
    <row r="261" spans="1:65" s="2" customFormat="1" ht="21.75" customHeight="1">
      <c r="A261" s="31"/>
      <c r="B261" s="32"/>
      <c r="C261" s="201" t="s">
        <v>412</v>
      </c>
      <c r="D261" s="201" t="s">
        <v>199</v>
      </c>
      <c r="E261" s="202" t="s">
        <v>280</v>
      </c>
      <c r="F261" s="203" t="s">
        <v>413</v>
      </c>
      <c r="G261" s="204" t="s">
        <v>113</v>
      </c>
      <c r="H261" s="205">
        <v>1</v>
      </c>
      <c r="I261" s="206"/>
      <c r="J261" s="207">
        <f t="shared" si="20"/>
        <v>0</v>
      </c>
      <c r="K261" s="208"/>
      <c r="L261" s="209"/>
      <c r="M261" s="210" t="s">
        <v>1</v>
      </c>
      <c r="N261" s="211" t="s">
        <v>43</v>
      </c>
      <c r="O261" s="68"/>
      <c r="P261" s="181">
        <f t="shared" si="21"/>
        <v>0</v>
      </c>
      <c r="Q261" s="181">
        <v>0</v>
      </c>
      <c r="R261" s="181">
        <f t="shared" si="22"/>
        <v>0</v>
      </c>
      <c r="S261" s="181">
        <v>0</v>
      </c>
      <c r="T261" s="182">
        <f t="shared" si="23"/>
        <v>0</v>
      </c>
      <c r="U261" s="31"/>
      <c r="V261" s="31"/>
      <c r="W261" s="31"/>
      <c r="X261" s="31"/>
      <c r="Y261" s="31"/>
      <c r="Z261" s="31"/>
      <c r="AA261" s="31"/>
      <c r="AB261" s="31"/>
      <c r="AC261" s="31"/>
      <c r="AD261" s="31"/>
      <c r="AE261" s="31"/>
      <c r="AR261" s="183" t="s">
        <v>148</v>
      </c>
      <c r="AT261" s="183" t="s">
        <v>199</v>
      </c>
      <c r="AU261" s="183" t="s">
        <v>83</v>
      </c>
      <c r="AY261" s="14" t="s">
        <v>110</v>
      </c>
      <c r="BE261" s="184">
        <f t="shared" si="24"/>
        <v>0</v>
      </c>
      <c r="BF261" s="184">
        <f t="shared" si="25"/>
        <v>0</v>
      </c>
      <c r="BG261" s="184">
        <f t="shared" si="26"/>
        <v>0</v>
      </c>
      <c r="BH261" s="184">
        <f t="shared" si="27"/>
        <v>0</v>
      </c>
      <c r="BI261" s="184">
        <f t="shared" si="28"/>
        <v>0</v>
      </c>
      <c r="BJ261" s="14" t="s">
        <v>83</v>
      </c>
      <c r="BK261" s="184">
        <f t="shared" si="29"/>
        <v>0</v>
      </c>
      <c r="BL261" s="14" t="s">
        <v>114</v>
      </c>
      <c r="BM261" s="183" t="s">
        <v>414</v>
      </c>
    </row>
    <row r="262" spans="1:65" s="2" customFormat="1" ht="16.5" customHeight="1">
      <c r="A262" s="31"/>
      <c r="B262" s="32"/>
      <c r="C262" s="201" t="s">
        <v>415</v>
      </c>
      <c r="D262" s="201" t="s">
        <v>199</v>
      </c>
      <c r="E262" s="202" t="s">
        <v>285</v>
      </c>
      <c r="F262" s="203" t="s">
        <v>416</v>
      </c>
      <c r="G262" s="204" t="s">
        <v>113</v>
      </c>
      <c r="H262" s="205">
        <v>1</v>
      </c>
      <c r="I262" s="206"/>
      <c r="J262" s="207">
        <f t="shared" si="20"/>
        <v>0</v>
      </c>
      <c r="K262" s="208"/>
      <c r="L262" s="209"/>
      <c r="M262" s="210" t="s">
        <v>1</v>
      </c>
      <c r="N262" s="211" t="s">
        <v>43</v>
      </c>
      <c r="O262" s="68"/>
      <c r="P262" s="181">
        <f t="shared" si="21"/>
        <v>0</v>
      </c>
      <c r="Q262" s="181">
        <v>0</v>
      </c>
      <c r="R262" s="181">
        <f t="shared" si="22"/>
        <v>0</v>
      </c>
      <c r="S262" s="181">
        <v>0</v>
      </c>
      <c r="T262" s="182">
        <f t="shared" si="23"/>
        <v>0</v>
      </c>
      <c r="U262" s="31"/>
      <c r="V262" s="31"/>
      <c r="W262" s="31"/>
      <c r="X262" s="31"/>
      <c r="Y262" s="31"/>
      <c r="Z262" s="31"/>
      <c r="AA262" s="31"/>
      <c r="AB262" s="31"/>
      <c r="AC262" s="31"/>
      <c r="AD262" s="31"/>
      <c r="AE262" s="31"/>
      <c r="AR262" s="183" t="s">
        <v>148</v>
      </c>
      <c r="AT262" s="183" t="s">
        <v>199</v>
      </c>
      <c r="AU262" s="183" t="s">
        <v>83</v>
      </c>
      <c r="AY262" s="14" t="s">
        <v>110</v>
      </c>
      <c r="BE262" s="184">
        <f t="shared" si="24"/>
        <v>0</v>
      </c>
      <c r="BF262" s="184">
        <f t="shared" si="25"/>
        <v>0</v>
      </c>
      <c r="BG262" s="184">
        <f t="shared" si="26"/>
        <v>0</v>
      </c>
      <c r="BH262" s="184">
        <f t="shared" si="27"/>
        <v>0</v>
      </c>
      <c r="BI262" s="184">
        <f t="shared" si="28"/>
        <v>0</v>
      </c>
      <c r="BJ262" s="14" t="s">
        <v>83</v>
      </c>
      <c r="BK262" s="184">
        <f t="shared" si="29"/>
        <v>0</v>
      </c>
      <c r="BL262" s="14" t="s">
        <v>114</v>
      </c>
      <c r="BM262" s="183" t="s">
        <v>417</v>
      </c>
    </row>
    <row r="263" spans="1:65" s="2" customFormat="1" ht="24.2" customHeight="1">
      <c r="A263" s="31"/>
      <c r="B263" s="32"/>
      <c r="C263" s="201" t="s">
        <v>418</v>
      </c>
      <c r="D263" s="201" t="s">
        <v>199</v>
      </c>
      <c r="E263" s="202" t="s">
        <v>289</v>
      </c>
      <c r="F263" s="203" t="s">
        <v>419</v>
      </c>
      <c r="G263" s="204" t="s">
        <v>214</v>
      </c>
      <c r="H263" s="205">
        <v>1</v>
      </c>
      <c r="I263" s="206"/>
      <c r="J263" s="207">
        <f t="shared" si="20"/>
        <v>0</v>
      </c>
      <c r="K263" s="208"/>
      <c r="L263" s="209"/>
      <c r="M263" s="210" t="s">
        <v>1</v>
      </c>
      <c r="N263" s="211" t="s">
        <v>43</v>
      </c>
      <c r="O263" s="68"/>
      <c r="P263" s="181">
        <f t="shared" si="21"/>
        <v>0</v>
      </c>
      <c r="Q263" s="181">
        <v>0</v>
      </c>
      <c r="R263" s="181">
        <f t="shared" si="22"/>
        <v>0</v>
      </c>
      <c r="S263" s="181">
        <v>0</v>
      </c>
      <c r="T263" s="182">
        <f t="shared" si="23"/>
        <v>0</v>
      </c>
      <c r="U263" s="31"/>
      <c r="V263" s="31"/>
      <c r="W263" s="31"/>
      <c r="X263" s="31"/>
      <c r="Y263" s="31"/>
      <c r="Z263" s="31"/>
      <c r="AA263" s="31"/>
      <c r="AB263" s="31"/>
      <c r="AC263" s="31"/>
      <c r="AD263" s="31"/>
      <c r="AE263" s="31"/>
      <c r="AR263" s="183" t="s">
        <v>148</v>
      </c>
      <c r="AT263" s="183" t="s">
        <v>199</v>
      </c>
      <c r="AU263" s="183" t="s">
        <v>83</v>
      </c>
      <c r="AY263" s="14" t="s">
        <v>110</v>
      </c>
      <c r="BE263" s="184">
        <f t="shared" si="24"/>
        <v>0</v>
      </c>
      <c r="BF263" s="184">
        <f t="shared" si="25"/>
        <v>0</v>
      </c>
      <c r="BG263" s="184">
        <f t="shared" si="26"/>
        <v>0</v>
      </c>
      <c r="BH263" s="184">
        <f t="shared" si="27"/>
        <v>0</v>
      </c>
      <c r="BI263" s="184">
        <f t="shared" si="28"/>
        <v>0</v>
      </c>
      <c r="BJ263" s="14" t="s">
        <v>83</v>
      </c>
      <c r="BK263" s="184">
        <f t="shared" si="29"/>
        <v>0</v>
      </c>
      <c r="BL263" s="14" t="s">
        <v>114</v>
      </c>
      <c r="BM263" s="183" t="s">
        <v>420</v>
      </c>
    </row>
    <row r="264" spans="1:65" s="2" customFormat="1" ht="16.5" customHeight="1">
      <c r="A264" s="31"/>
      <c r="B264" s="32"/>
      <c r="C264" s="201" t="s">
        <v>421</v>
      </c>
      <c r="D264" s="201" t="s">
        <v>199</v>
      </c>
      <c r="E264" s="202" t="s">
        <v>292</v>
      </c>
      <c r="F264" s="203" t="s">
        <v>422</v>
      </c>
      <c r="G264" s="204" t="s">
        <v>113</v>
      </c>
      <c r="H264" s="205">
        <v>4</v>
      </c>
      <c r="I264" s="206"/>
      <c r="J264" s="207">
        <f t="shared" si="20"/>
        <v>0</v>
      </c>
      <c r="K264" s="208"/>
      <c r="L264" s="209"/>
      <c r="M264" s="210" t="s">
        <v>1</v>
      </c>
      <c r="N264" s="211" t="s">
        <v>43</v>
      </c>
      <c r="O264" s="68"/>
      <c r="P264" s="181">
        <f t="shared" si="21"/>
        <v>0</v>
      </c>
      <c r="Q264" s="181">
        <v>0</v>
      </c>
      <c r="R264" s="181">
        <f t="shared" si="22"/>
        <v>0</v>
      </c>
      <c r="S264" s="181">
        <v>0</v>
      </c>
      <c r="T264" s="182">
        <f t="shared" si="23"/>
        <v>0</v>
      </c>
      <c r="U264" s="31"/>
      <c r="V264" s="31"/>
      <c r="W264" s="31"/>
      <c r="X264" s="31"/>
      <c r="Y264" s="31"/>
      <c r="Z264" s="31"/>
      <c r="AA264" s="31"/>
      <c r="AB264" s="31"/>
      <c r="AC264" s="31"/>
      <c r="AD264" s="31"/>
      <c r="AE264" s="31"/>
      <c r="AR264" s="183" t="s">
        <v>148</v>
      </c>
      <c r="AT264" s="183" t="s">
        <v>199</v>
      </c>
      <c r="AU264" s="183" t="s">
        <v>83</v>
      </c>
      <c r="AY264" s="14" t="s">
        <v>110</v>
      </c>
      <c r="BE264" s="184">
        <f t="shared" si="24"/>
        <v>0</v>
      </c>
      <c r="BF264" s="184">
        <f t="shared" si="25"/>
        <v>0</v>
      </c>
      <c r="BG264" s="184">
        <f t="shared" si="26"/>
        <v>0</v>
      </c>
      <c r="BH264" s="184">
        <f t="shared" si="27"/>
        <v>0</v>
      </c>
      <c r="BI264" s="184">
        <f t="shared" si="28"/>
        <v>0</v>
      </c>
      <c r="BJ264" s="14" t="s">
        <v>83</v>
      </c>
      <c r="BK264" s="184">
        <f t="shared" si="29"/>
        <v>0</v>
      </c>
      <c r="BL264" s="14" t="s">
        <v>114</v>
      </c>
      <c r="BM264" s="183" t="s">
        <v>423</v>
      </c>
    </row>
    <row r="265" spans="1:65" s="2" customFormat="1" ht="16.5" customHeight="1">
      <c r="A265" s="31"/>
      <c r="B265" s="32"/>
      <c r="C265" s="201" t="s">
        <v>424</v>
      </c>
      <c r="D265" s="201" t="s">
        <v>199</v>
      </c>
      <c r="E265" s="202" t="s">
        <v>296</v>
      </c>
      <c r="F265" s="203" t="s">
        <v>425</v>
      </c>
      <c r="G265" s="204" t="s">
        <v>113</v>
      </c>
      <c r="H265" s="205">
        <v>4</v>
      </c>
      <c r="I265" s="206"/>
      <c r="J265" s="207">
        <f t="shared" si="20"/>
        <v>0</v>
      </c>
      <c r="K265" s="208"/>
      <c r="L265" s="209"/>
      <c r="M265" s="210" t="s">
        <v>1</v>
      </c>
      <c r="N265" s="211" t="s">
        <v>43</v>
      </c>
      <c r="O265" s="68"/>
      <c r="P265" s="181">
        <f t="shared" si="21"/>
        <v>0</v>
      </c>
      <c r="Q265" s="181">
        <v>0</v>
      </c>
      <c r="R265" s="181">
        <f t="shared" si="22"/>
        <v>0</v>
      </c>
      <c r="S265" s="181">
        <v>0</v>
      </c>
      <c r="T265" s="182">
        <f t="shared" si="23"/>
        <v>0</v>
      </c>
      <c r="U265" s="31"/>
      <c r="V265" s="31"/>
      <c r="W265" s="31"/>
      <c r="X265" s="31"/>
      <c r="Y265" s="31"/>
      <c r="Z265" s="31"/>
      <c r="AA265" s="31"/>
      <c r="AB265" s="31"/>
      <c r="AC265" s="31"/>
      <c r="AD265" s="31"/>
      <c r="AE265" s="31"/>
      <c r="AR265" s="183" t="s">
        <v>148</v>
      </c>
      <c r="AT265" s="183" t="s">
        <v>199</v>
      </c>
      <c r="AU265" s="183" t="s">
        <v>83</v>
      </c>
      <c r="AY265" s="14" t="s">
        <v>110</v>
      </c>
      <c r="BE265" s="184">
        <f t="shared" si="24"/>
        <v>0</v>
      </c>
      <c r="BF265" s="184">
        <f t="shared" si="25"/>
        <v>0</v>
      </c>
      <c r="BG265" s="184">
        <f t="shared" si="26"/>
        <v>0</v>
      </c>
      <c r="BH265" s="184">
        <f t="shared" si="27"/>
        <v>0</v>
      </c>
      <c r="BI265" s="184">
        <f t="shared" si="28"/>
        <v>0</v>
      </c>
      <c r="BJ265" s="14" t="s">
        <v>83</v>
      </c>
      <c r="BK265" s="184">
        <f t="shared" si="29"/>
        <v>0</v>
      </c>
      <c r="BL265" s="14" t="s">
        <v>114</v>
      </c>
      <c r="BM265" s="183" t="s">
        <v>426</v>
      </c>
    </row>
    <row r="266" spans="1:65" s="2" customFormat="1" ht="16.5" customHeight="1">
      <c r="A266" s="31"/>
      <c r="B266" s="32"/>
      <c r="C266" s="201" t="s">
        <v>427</v>
      </c>
      <c r="D266" s="201" t="s">
        <v>199</v>
      </c>
      <c r="E266" s="202" t="s">
        <v>300</v>
      </c>
      <c r="F266" s="203" t="s">
        <v>428</v>
      </c>
      <c r="G266" s="204" t="s">
        <v>113</v>
      </c>
      <c r="H266" s="205">
        <v>1</v>
      </c>
      <c r="I266" s="206"/>
      <c r="J266" s="207">
        <f t="shared" si="20"/>
        <v>0</v>
      </c>
      <c r="K266" s="208"/>
      <c r="L266" s="209"/>
      <c r="M266" s="210" t="s">
        <v>1</v>
      </c>
      <c r="N266" s="211" t="s">
        <v>43</v>
      </c>
      <c r="O266" s="68"/>
      <c r="P266" s="181">
        <f t="shared" si="21"/>
        <v>0</v>
      </c>
      <c r="Q266" s="181">
        <v>0</v>
      </c>
      <c r="R266" s="181">
        <f t="shared" si="22"/>
        <v>0</v>
      </c>
      <c r="S266" s="181">
        <v>0</v>
      </c>
      <c r="T266" s="182">
        <f t="shared" si="23"/>
        <v>0</v>
      </c>
      <c r="U266" s="31"/>
      <c r="V266" s="31"/>
      <c r="W266" s="31"/>
      <c r="X266" s="31"/>
      <c r="Y266" s="31"/>
      <c r="Z266" s="31"/>
      <c r="AA266" s="31"/>
      <c r="AB266" s="31"/>
      <c r="AC266" s="31"/>
      <c r="AD266" s="31"/>
      <c r="AE266" s="31"/>
      <c r="AR266" s="183" t="s">
        <v>148</v>
      </c>
      <c r="AT266" s="183" t="s">
        <v>199</v>
      </c>
      <c r="AU266" s="183" t="s">
        <v>83</v>
      </c>
      <c r="AY266" s="14" t="s">
        <v>110</v>
      </c>
      <c r="BE266" s="184">
        <f t="shared" si="24"/>
        <v>0</v>
      </c>
      <c r="BF266" s="184">
        <f t="shared" si="25"/>
        <v>0</v>
      </c>
      <c r="BG266" s="184">
        <f t="shared" si="26"/>
        <v>0</v>
      </c>
      <c r="BH266" s="184">
        <f t="shared" si="27"/>
        <v>0</v>
      </c>
      <c r="BI266" s="184">
        <f t="shared" si="28"/>
        <v>0</v>
      </c>
      <c r="BJ266" s="14" t="s">
        <v>83</v>
      </c>
      <c r="BK266" s="184">
        <f t="shared" si="29"/>
        <v>0</v>
      </c>
      <c r="BL266" s="14" t="s">
        <v>114</v>
      </c>
      <c r="BM266" s="183" t="s">
        <v>429</v>
      </c>
    </row>
    <row r="267" spans="1:65" s="2" customFormat="1" ht="16.5" customHeight="1">
      <c r="A267" s="31"/>
      <c r="B267" s="32"/>
      <c r="C267" s="201" t="s">
        <v>430</v>
      </c>
      <c r="D267" s="201" t="s">
        <v>199</v>
      </c>
      <c r="E267" s="202" t="s">
        <v>303</v>
      </c>
      <c r="F267" s="203" t="s">
        <v>431</v>
      </c>
      <c r="G267" s="204" t="s">
        <v>113</v>
      </c>
      <c r="H267" s="205">
        <v>4</v>
      </c>
      <c r="I267" s="206"/>
      <c r="J267" s="207">
        <f t="shared" si="20"/>
        <v>0</v>
      </c>
      <c r="K267" s="208"/>
      <c r="L267" s="209"/>
      <c r="M267" s="210" t="s">
        <v>1</v>
      </c>
      <c r="N267" s="211" t="s">
        <v>43</v>
      </c>
      <c r="O267" s="68"/>
      <c r="P267" s="181">
        <f t="shared" si="21"/>
        <v>0</v>
      </c>
      <c r="Q267" s="181">
        <v>0</v>
      </c>
      <c r="R267" s="181">
        <f t="shared" si="22"/>
        <v>0</v>
      </c>
      <c r="S267" s="181">
        <v>0</v>
      </c>
      <c r="T267" s="182">
        <f t="shared" si="23"/>
        <v>0</v>
      </c>
      <c r="U267" s="31"/>
      <c r="V267" s="31"/>
      <c r="W267" s="31"/>
      <c r="X267" s="31"/>
      <c r="Y267" s="31"/>
      <c r="Z267" s="31"/>
      <c r="AA267" s="31"/>
      <c r="AB267" s="31"/>
      <c r="AC267" s="31"/>
      <c r="AD267" s="31"/>
      <c r="AE267" s="31"/>
      <c r="AR267" s="183" t="s">
        <v>148</v>
      </c>
      <c r="AT267" s="183" t="s">
        <v>199</v>
      </c>
      <c r="AU267" s="183" t="s">
        <v>83</v>
      </c>
      <c r="AY267" s="14" t="s">
        <v>110</v>
      </c>
      <c r="BE267" s="184">
        <f t="shared" si="24"/>
        <v>0</v>
      </c>
      <c r="BF267" s="184">
        <f t="shared" si="25"/>
        <v>0</v>
      </c>
      <c r="BG267" s="184">
        <f t="shared" si="26"/>
        <v>0</v>
      </c>
      <c r="BH267" s="184">
        <f t="shared" si="27"/>
        <v>0</v>
      </c>
      <c r="BI267" s="184">
        <f t="shared" si="28"/>
        <v>0</v>
      </c>
      <c r="BJ267" s="14" t="s">
        <v>83</v>
      </c>
      <c r="BK267" s="184">
        <f t="shared" si="29"/>
        <v>0</v>
      </c>
      <c r="BL267" s="14" t="s">
        <v>114</v>
      </c>
      <c r="BM267" s="183" t="s">
        <v>432</v>
      </c>
    </row>
    <row r="268" spans="1:65" s="2" customFormat="1" ht="16.5" customHeight="1">
      <c r="A268" s="31"/>
      <c r="B268" s="32"/>
      <c r="C268" s="201" t="s">
        <v>433</v>
      </c>
      <c r="D268" s="201" t="s">
        <v>199</v>
      </c>
      <c r="E268" s="202" t="s">
        <v>307</v>
      </c>
      <c r="F268" s="203" t="s">
        <v>434</v>
      </c>
      <c r="G268" s="204" t="s">
        <v>113</v>
      </c>
      <c r="H268" s="205">
        <v>4</v>
      </c>
      <c r="I268" s="206"/>
      <c r="J268" s="207">
        <f t="shared" si="20"/>
        <v>0</v>
      </c>
      <c r="K268" s="208"/>
      <c r="L268" s="209"/>
      <c r="M268" s="210" t="s">
        <v>1</v>
      </c>
      <c r="N268" s="211" t="s">
        <v>43</v>
      </c>
      <c r="O268" s="68"/>
      <c r="P268" s="181">
        <f t="shared" si="21"/>
        <v>0</v>
      </c>
      <c r="Q268" s="181">
        <v>0</v>
      </c>
      <c r="R268" s="181">
        <f t="shared" si="22"/>
        <v>0</v>
      </c>
      <c r="S268" s="181">
        <v>0</v>
      </c>
      <c r="T268" s="182">
        <f t="shared" si="23"/>
        <v>0</v>
      </c>
      <c r="U268" s="31"/>
      <c r="V268" s="31"/>
      <c r="W268" s="31"/>
      <c r="X268" s="31"/>
      <c r="Y268" s="31"/>
      <c r="Z268" s="31"/>
      <c r="AA268" s="31"/>
      <c r="AB268" s="31"/>
      <c r="AC268" s="31"/>
      <c r="AD268" s="31"/>
      <c r="AE268" s="31"/>
      <c r="AR268" s="183" t="s">
        <v>148</v>
      </c>
      <c r="AT268" s="183" t="s">
        <v>199</v>
      </c>
      <c r="AU268" s="183" t="s">
        <v>83</v>
      </c>
      <c r="AY268" s="14" t="s">
        <v>110</v>
      </c>
      <c r="BE268" s="184">
        <f t="shared" si="24"/>
        <v>0</v>
      </c>
      <c r="BF268" s="184">
        <f t="shared" si="25"/>
        <v>0</v>
      </c>
      <c r="BG268" s="184">
        <f t="shared" si="26"/>
        <v>0</v>
      </c>
      <c r="BH268" s="184">
        <f t="shared" si="27"/>
        <v>0</v>
      </c>
      <c r="BI268" s="184">
        <f t="shared" si="28"/>
        <v>0</v>
      </c>
      <c r="BJ268" s="14" t="s">
        <v>83</v>
      </c>
      <c r="BK268" s="184">
        <f t="shared" si="29"/>
        <v>0</v>
      </c>
      <c r="BL268" s="14" t="s">
        <v>114</v>
      </c>
      <c r="BM268" s="183" t="s">
        <v>435</v>
      </c>
    </row>
    <row r="269" spans="1:65" s="2" customFormat="1" ht="16.5" customHeight="1">
      <c r="A269" s="31"/>
      <c r="B269" s="32"/>
      <c r="C269" s="201" t="s">
        <v>436</v>
      </c>
      <c r="D269" s="201" t="s">
        <v>199</v>
      </c>
      <c r="E269" s="202" t="s">
        <v>311</v>
      </c>
      <c r="F269" s="203" t="s">
        <v>437</v>
      </c>
      <c r="G269" s="204" t="s">
        <v>113</v>
      </c>
      <c r="H269" s="205">
        <v>1</v>
      </c>
      <c r="I269" s="206"/>
      <c r="J269" s="207">
        <f t="shared" si="20"/>
        <v>0</v>
      </c>
      <c r="K269" s="208"/>
      <c r="L269" s="209"/>
      <c r="M269" s="210" t="s">
        <v>1</v>
      </c>
      <c r="N269" s="211" t="s">
        <v>43</v>
      </c>
      <c r="O269" s="68"/>
      <c r="P269" s="181">
        <f t="shared" si="21"/>
        <v>0</v>
      </c>
      <c r="Q269" s="181">
        <v>0</v>
      </c>
      <c r="R269" s="181">
        <f t="shared" si="22"/>
        <v>0</v>
      </c>
      <c r="S269" s="181">
        <v>0</v>
      </c>
      <c r="T269" s="182">
        <f t="shared" si="23"/>
        <v>0</v>
      </c>
      <c r="U269" s="31"/>
      <c r="V269" s="31"/>
      <c r="W269" s="31"/>
      <c r="X269" s="31"/>
      <c r="Y269" s="31"/>
      <c r="Z269" s="31"/>
      <c r="AA269" s="31"/>
      <c r="AB269" s="31"/>
      <c r="AC269" s="31"/>
      <c r="AD269" s="31"/>
      <c r="AE269" s="31"/>
      <c r="AR269" s="183" t="s">
        <v>148</v>
      </c>
      <c r="AT269" s="183" t="s">
        <v>199</v>
      </c>
      <c r="AU269" s="183" t="s">
        <v>83</v>
      </c>
      <c r="AY269" s="14" t="s">
        <v>110</v>
      </c>
      <c r="BE269" s="184">
        <f t="shared" si="24"/>
        <v>0</v>
      </c>
      <c r="BF269" s="184">
        <f t="shared" si="25"/>
        <v>0</v>
      </c>
      <c r="BG269" s="184">
        <f t="shared" si="26"/>
        <v>0</v>
      </c>
      <c r="BH269" s="184">
        <f t="shared" si="27"/>
        <v>0</v>
      </c>
      <c r="BI269" s="184">
        <f t="shared" si="28"/>
        <v>0</v>
      </c>
      <c r="BJ269" s="14" t="s">
        <v>83</v>
      </c>
      <c r="BK269" s="184">
        <f t="shared" si="29"/>
        <v>0</v>
      </c>
      <c r="BL269" s="14" t="s">
        <v>114</v>
      </c>
      <c r="BM269" s="183" t="s">
        <v>438</v>
      </c>
    </row>
    <row r="270" spans="1:65" s="2" customFormat="1" ht="16.5" customHeight="1">
      <c r="A270" s="31"/>
      <c r="B270" s="32"/>
      <c r="C270" s="201" t="s">
        <v>439</v>
      </c>
      <c r="D270" s="201" t="s">
        <v>199</v>
      </c>
      <c r="E270" s="202" t="s">
        <v>314</v>
      </c>
      <c r="F270" s="203" t="s">
        <v>440</v>
      </c>
      <c r="G270" s="204" t="s">
        <v>113</v>
      </c>
      <c r="H270" s="205">
        <v>1</v>
      </c>
      <c r="I270" s="206"/>
      <c r="J270" s="207">
        <f t="shared" si="20"/>
        <v>0</v>
      </c>
      <c r="K270" s="208"/>
      <c r="L270" s="209"/>
      <c r="M270" s="210" t="s">
        <v>1</v>
      </c>
      <c r="N270" s="211" t="s">
        <v>43</v>
      </c>
      <c r="O270" s="68"/>
      <c r="P270" s="181">
        <f t="shared" si="21"/>
        <v>0</v>
      </c>
      <c r="Q270" s="181">
        <v>0</v>
      </c>
      <c r="R270" s="181">
        <f t="shared" si="22"/>
        <v>0</v>
      </c>
      <c r="S270" s="181">
        <v>0</v>
      </c>
      <c r="T270" s="182">
        <f t="shared" si="23"/>
        <v>0</v>
      </c>
      <c r="U270" s="31"/>
      <c r="V270" s="31"/>
      <c r="W270" s="31"/>
      <c r="X270" s="31"/>
      <c r="Y270" s="31"/>
      <c r="Z270" s="31"/>
      <c r="AA270" s="31"/>
      <c r="AB270" s="31"/>
      <c r="AC270" s="31"/>
      <c r="AD270" s="31"/>
      <c r="AE270" s="31"/>
      <c r="AR270" s="183" t="s">
        <v>148</v>
      </c>
      <c r="AT270" s="183" t="s">
        <v>199</v>
      </c>
      <c r="AU270" s="183" t="s">
        <v>83</v>
      </c>
      <c r="AY270" s="14" t="s">
        <v>110</v>
      </c>
      <c r="BE270" s="184">
        <f t="shared" si="24"/>
        <v>0</v>
      </c>
      <c r="BF270" s="184">
        <f t="shared" si="25"/>
        <v>0</v>
      </c>
      <c r="BG270" s="184">
        <f t="shared" si="26"/>
        <v>0</v>
      </c>
      <c r="BH270" s="184">
        <f t="shared" si="27"/>
        <v>0</v>
      </c>
      <c r="BI270" s="184">
        <f t="shared" si="28"/>
        <v>0</v>
      </c>
      <c r="BJ270" s="14" t="s">
        <v>83</v>
      </c>
      <c r="BK270" s="184">
        <f t="shared" si="29"/>
        <v>0</v>
      </c>
      <c r="BL270" s="14" t="s">
        <v>114</v>
      </c>
      <c r="BM270" s="183" t="s">
        <v>441</v>
      </c>
    </row>
    <row r="271" spans="1:65" s="2" customFormat="1" ht="16.5" customHeight="1">
      <c r="A271" s="31"/>
      <c r="B271" s="32"/>
      <c r="C271" s="201" t="s">
        <v>442</v>
      </c>
      <c r="D271" s="201" t="s">
        <v>199</v>
      </c>
      <c r="E271" s="202" t="s">
        <v>317</v>
      </c>
      <c r="F271" s="203" t="s">
        <v>443</v>
      </c>
      <c r="G271" s="204" t="s">
        <v>210</v>
      </c>
      <c r="H271" s="205">
        <v>5</v>
      </c>
      <c r="I271" s="206"/>
      <c r="J271" s="207">
        <f t="shared" si="20"/>
        <v>0</v>
      </c>
      <c r="K271" s="208"/>
      <c r="L271" s="209"/>
      <c r="M271" s="210" t="s">
        <v>1</v>
      </c>
      <c r="N271" s="211" t="s">
        <v>43</v>
      </c>
      <c r="O271" s="68"/>
      <c r="P271" s="181">
        <f t="shared" si="21"/>
        <v>0</v>
      </c>
      <c r="Q271" s="181">
        <v>0</v>
      </c>
      <c r="R271" s="181">
        <f t="shared" si="22"/>
        <v>0</v>
      </c>
      <c r="S271" s="181">
        <v>0</v>
      </c>
      <c r="T271" s="182">
        <f t="shared" si="23"/>
        <v>0</v>
      </c>
      <c r="U271" s="31"/>
      <c r="V271" s="31"/>
      <c r="W271" s="31"/>
      <c r="X271" s="31"/>
      <c r="Y271" s="31"/>
      <c r="Z271" s="31"/>
      <c r="AA271" s="31"/>
      <c r="AB271" s="31"/>
      <c r="AC271" s="31"/>
      <c r="AD271" s="31"/>
      <c r="AE271" s="31"/>
      <c r="AR271" s="183" t="s">
        <v>148</v>
      </c>
      <c r="AT271" s="183" t="s">
        <v>199</v>
      </c>
      <c r="AU271" s="183" t="s">
        <v>83</v>
      </c>
      <c r="AY271" s="14" t="s">
        <v>110</v>
      </c>
      <c r="BE271" s="184">
        <f t="shared" si="24"/>
        <v>0</v>
      </c>
      <c r="BF271" s="184">
        <f t="shared" si="25"/>
        <v>0</v>
      </c>
      <c r="BG271" s="184">
        <f t="shared" si="26"/>
        <v>0</v>
      </c>
      <c r="BH271" s="184">
        <f t="shared" si="27"/>
        <v>0</v>
      </c>
      <c r="BI271" s="184">
        <f t="shared" si="28"/>
        <v>0</v>
      </c>
      <c r="BJ271" s="14" t="s">
        <v>83</v>
      </c>
      <c r="BK271" s="184">
        <f t="shared" si="29"/>
        <v>0</v>
      </c>
      <c r="BL271" s="14" t="s">
        <v>114</v>
      </c>
      <c r="BM271" s="183" t="s">
        <v>444</v>
      </c>
    </row>
    <row r="272" spans="1:65" s="2" customFormat="1" ht="16.5" customHeight="1">
      <c r="A272" s="31"/>
      <c r="B272" s="32"/>
      <c r="C272" s="201" t="s">
        <v>445</v>
      </c>
      <c r="D272" s="201" t="s">
        <v>199</v>
      </c>
      <c r="E272" s="202" t="s">
        <v>321</v>
      </c>
      <c r="F272" s="203" t="s">
        <v>446</v>
      </c>
      <c r="G272" s="204" t="s">
        <v>113</v>
      </c>
      <c r="H272" s="205">
        <v>1</v>
      </c>
      <c r="I272" s="206"/>
      <c r="J272" s="207">
        <f t="shared" si="20"/>
        <v>0</v>
      </c>
      <c r="K272" s="208"/>
      <c r="L272" s="209"/>
      <c r="M272" s="210" t="s">
        <v>1</v>
      </c>
      <c r="N272" s="211" t="s">
        <v>43</v>
      </c>
      <c r="O272" s="68"/>
      <c r="P272" s="181">
        <f t="shared" si="21"/>
        <v>0</v>
      </c>
      <c r="Q272" s="181">
        <v>0</v>
      </c>
      <c r="R272" s="181">
        <f t="shared" si="22"/>
        <v>0</v>
      </c>
      <c r="S272" s="181">
        <v>0</v>
      </c>
      <c r="T272" s="182">
        <f t="shared" si="23"/>
        <v>0</v>
      </c>
      <c r="U272" s="31"/>
      <c r="V272" s="31"/>
      <c r="W272" s="31"/>
      <c r="X272" s="31"/>
      <c r="Y272" s="31"/>
      <c r="Z272" s="31"/>
      <c r="AA272" s="31"/>
      <c r="AB272" s="31"/>
      <c r="AC272" s="31"/>
      <c r="AD272" s="31"/>
      <c r="AE272" s="31"/>
      <c r="AR272" s="183" t="s">
        <v>148</v>
      </c>
      <c r="AT272" s="183" t="s">
        <v>199</v>
      </c>
      <c r="AU272" s="183" t="s">
        <v>83</v>
      </c>
      <c r="AY272" s="14" t="s">
        <v>110</v>
      </c>
      <c r="BE272" s="184">
        <f t="shared" si="24"/>
        <v>0</v>
      </c>
      <c r="BF272" s="184">
        <f t="shared" si="25"/>
        <v>0</v>
      </c>
      <c r="BG272" s="184">
        <f t="shared" si="26"/>
        <v>0</v>
      </c>
      <c r="BH272" s="184">
        <f t="shared" si="27"/>
        <v>0</v>
      </c>
      <c r="BI272" s="184">
        <f t="shared" si="28"/>
        <v>0</v>
      </c>
      <c r="BJ272" s="14" t="s">
        <v>83</v>
      </c>
      <c r="BK272" s="184">
        <f t="shared" si="29"/>
        <v>0</v>
      </c>
      <c r="BL272" s="14" t="s">
        <v>114</v>
      </c>
      <c r="BM272" s="183" t="s">
        <v>447</v>
      </c>
    </row>
    <row r="273" spans="1:65" s="2" customFormat="1" ht="16.5" customHeight="1">
      <c r="A273" s="31"/>
      <c r="B273" s="32"/>
      <c r="C273" s="201" t="s">
        <v>448</v>
      </c>
      <c r="D273" s="201" t="s">
        <v>199</v>
      </c>
      <c r="E273" s="202" t="s">
        <v>324</v>
      </c>
      <c r="F273" s="203" t="s">
        <v>449</v>
      </c>
      <c r="G273" s="204" t="s">
        <v>113</v>
      </c>
      <c r="H273" s="205">
        <v>1</v>
      </c>
      <c r="I273" s="206"/>
      <c r="J273" s="207">
        <f t="shared" si="20"/>
        <v>0</v>
      </c>
      <c r="K273" s="208"/>
      <c r="L273" s="209"/>
      <c r="M273" s="210" t="s">
        <v>1</v>
      </c>
      <c r="N273" s="211" t="s">
        <v>43</v>
      </c>
      <c r="O273" s="68"/>
      <c r="P273" s="181">
        <f t="shared" si="21"/>
        <v>0</v>
      </c>
      <c r="Q273" s="181">
        <v>0</v>
      </c>
      <c r="R273" s="181">
        <f t="shared" si="22"/>
        <v>0</v>
      </c>
      <c r="S273" s="181">
        <v>0</v>
      </c>
      <c r="T273" s="182">
        <f t="shared" si="23"/>
        <v>0</v>
      </c>
      <c r="U273" s="31"/>
      <c r="V273" s="31"/>
      <c r="W273" s="31"/>
      <c r="X273" s="31"/>
      <c r="Y273" s="31"/>
      <c r="Z273" s="31"/>
      <c r="AA273" s="31"/>
      <c r="AB273" s="31"/>
      <c r="AC273" s="31"/>
      <c r="AD273" s="31"/>
      <c r="AE273" s="31"/>
      <c r="AR273" s="183" t="s">
        <v>148</v>
      </c>
      <c r="AT273" s="183" t="s">
        <v>199</v>
      </c>
      <c r="AU273" s="183" t="s">
        <v>83</v>
      </c>
      <c r="AY273" s="14" t="s">
        <v>110</v>
      </c>
      <c r="BE273" s="184">
        <f t="shared" si="24"/>
        <v>0</v>
      </c>
      <c r="BF273" s="184">
        <f t="shared" si="25"/>
        <v>0</v>
      </c>
      <c r="BG273" s="184">
        <f t="shared" si="26"/>
        <v>0</v>
      </c>
      <c r="BH273" s="184">
        <f t="shared" si="27"/>
        <v>0</v>
      </c>
      <c r="BI273" s="184">
        <f t="shared" si="28"/>
        <v>0</v>
      </c>
      <c r="BJ273" s="14" t="s">
        <v>83</v>
      </c>
      <c r="BK273" s="184">
        <f t="shared" si="29"/>
        <v>0</v>
      </c>
      <c r="BL273" s="14" t="s">
        <v>114</v>
      </c>
      <c r="BM273" s="183" t="s">
        <v>450</v>
      </c>
    </row>
    <row r="274" spans="1:65" s="2" customFormat="1" ht="16.5" customHeight="1">
      <c r="A274" s="31"/>
      <c r="B274" s="32"/>
      <c r="C274" s="201" t="s">
        <v>451</v>
      </c>
      <c r="D274" s="201" t="s">
        <v>199</v>
      </c>
      <c r="E274" s="202" t="s">
        <v>329</v>
      </c>
      <c r="F274" s="203" t="s">
        <v>452</v>
      </c>
      <c r="G274" s="204" t="s">
        <v>113</v>
      </c>
      <c r="H274" s="205">
        <v>50</v>
      </c>
      <c r="I274" s="206"/>
      <c r="J274" s="207">
        <f t="shared" si="20"/>
        <v>0</v>
      </c>
      <c r="K274" s="208"/>
      <c r="L274" s="209"/>
      <c r="M274" s="210" t="s">
        <v>1</v>
      </c>
      <c r="N274" s="211" t="s">
        <v>43</v>
      </c>
      <c r="O274" s="68"/>
      <c r="P274" s="181">
        <f t="shared" si="21"/>
        <v>0</v>
      </c>
      <c r="Q274" s="181">
        <v>0</v>
      </c>
      <c r="R274" s="181">
        <f t="shared" si="22"/>
        <v>0</v>
      </c>
      <c r="S274" s="181">
        <v>0</v>
      </c>
      <c r="T274" s="182">
        <f t="shared" si="23"/>
        <v>0</v>
      </c>
      <c r="U274" s="31"/>
      <c r="V274" s="31"/>
      <c r="W274" s="31"/>
      <c r="X274" s="31"/>
      <c r="Y274" s="31"/>
      <c r="Z274" s="31"/>
      <c r="AA274" s="31"/>
      <c r="AB274" s="31"/>
      <c r="AC274" s="31"/>
      <c r="AD274" s="31"/>
      <c r="AE274" s="31"/>
      <c r="AR274" s="183" t="s">
        <v>148</v>
      </c>
      <c r="AT274" s="183" t="s">
        <v>199</v>
      </c>
      <c r="AU274" s="183" t="s">
        <v>83</v>
      </c>
      <c r="AY274" s="14" t="s">
        <v>110</v>
      </c>
      <c r="BE274" s="184">
        <f t="shared" si="24"/>
        <v>0</v>
      </c>
      <c r="BF274" s="184">
        <f t="shared" si="25"/>
        <v>0</v>
      </c>
      <c r="BG274" s="184">
        <f t="shared" si="26"/>
        <v>0</v>
      </c>
      <c r="BH274" s="184">
        <f t="shared" si="27"/>
        <v>0</v>
      </c>
      <c r="BI274" s="184">
        <f t="shared" si="28"/>
        <v>0</v>
      </c>
      <c r="BJ274" s="14" t="s">
        <v>83</v>
      </c>
      <c r="BK274" s="184">
        <f t="shared" si="29"/>
        <v>0</v>
      </c>
      <c r="BL274" s="14" t="s">
        <v>114</v>
      </c>
      <c r="BM274" s="183" t="s">
        <v>453</v>
      </c>
    </row>
    <row r="275" spans="1:65" s="2" customFormat="1" ht="16.5" customHeight="1">
      <c r="A275" s="31"/>
      <c r="B275" s="32"/>
      <c r="C275" s="201" t="s">
        <v>454</v>
      </c>
      <c r="D275" s="201" t="s">
        <v>199</v>
      </c>
      <c r="E275" s="202" t="s">
        <v>334</v>
      </c>
      <c r="F275" s="203" t="s">
        <v>455</v>
      </c>
      <c r="G275" s="204" t="s">
        <v>113</v>
      </c>
      <c r="H275" s="205">
        <v>10</v>
      </c>
      <c r="I275" s="206"/>
      <c r="J275" s="207">
        <f t="shared" si="20"/>
        <v>0</v>
      </c>
      <c r="K275" s="208"/>
      <c r="L275" s="209"/>
      <c r="M275" s="210" t="s">
        <v>1</v>
      </c>
      <c r="N275" s="211" t="s">
        <v>43</v>
      </c>
      <c r="O275" s="68"/>
      <c r="P275" s="181">
        <f t="shared" si="21"/>
        <v>0</v>
      </c>
      <c r="Q275" s="181">
        <v>0</v>
      </c>
      <c r="R275" s="181">
        <f t="shared" si="22"/>
        <v>0</v>
      </c>
      <c r="S275" s="181">
        <v>0</v>
      </c>
      <c r="T275" s="182">
        <f t="shared" si="23"/>
        <v>0</v>
      </c>
      <c r="U275" s="31"/>
      <c r="V275" s="31"/>
      <c r="W275" s="31"/>
      <c r="X275" s="31"/>
      <c r="Y275" s="31"/>
      <c r="Z275" s="31"/>
      <c r="AA275" s="31"/>
      <c r="AB275" s="31"/>
      <c r="AC275" s="31"/>
      <c r="AD275" s="31"/>
      <c r="AE275" s="31"/>
      <c r="AR275" s="183" t="s">
        <v>148</v>
      </c>
      <c r="AT275" s="183" t="s">
        <v>199</v>
      </c>
      <c r="AU275" s="183" t="s">
        <v>83</v>
      </c>
      <c r="AY275" s="14" t="s">
        <v>110</v>
      </c>
      <c r="BE275" s="184">
        <f t="shared" si="24"/>
        <v>0</v>
      </c>
      <c r="BF275" s="184">
        <f t="shared" si="25"/>
        <v>0</v>
      </c>
      <c r="BG275" s="184">
        <f t="shared" si="26"/>
        <v>0</v>
      </c>
      <c r="BH275" s="184">
        <f t="shared" si="27"/>
        <v>0</v>
      </c>
      <c r="BI275" s="184">
        <f t="shared" si="28"/>
        <v>0</v>
      </c>
      <c r="BJ275" s="14" t="s">
        <v>83</v>
      </c>
      <c r="BK275" s="184">
        <f t="shared" si="29"/>
        <v>0</v>
      </c>
      <c r="BL275" s="14" t="s">
        <v>114</v>
      </c>
      <c r="BM275" s="183" t="s">
        <v>456</v>
      </c>
    </row>
    <row r="276" spans="1:65" s="2" customFormat="1" ht="16.5" customHeight="1">
      <c r="A276" s="31"/>
      <c r="B276" s="32"/>
      <c r="C276" s="201" t="s">
        <v>457</v>
      </c>
      <c r="D276" s="201" t="s">
        <v>199</v>
      </c>
      <c r="E276" s="202" t="s">
        <v>340</v>
      </c>
      <c r="F276" s="203" t="s">
        <v>458</v>
      </c>
      <c r="G276" s="204" t="s">
        <v>113</v>
      </c>
      <c r="H276" s="205">
        <v>4</v>
      </c>
      <c r="I276" s="206"/>
      <c r="J276" s="207">
        <f t="shared" si="20"/>
        <v>0</v>
      </c>
      <c r="K276" s="208"/>
      <c r="L276" s="209"/>
      <c r="M276" s="210" t="s">
        <v>1</v>
      </c>
      <c r="N276" s="211" t="s">
        <v>43</v>
      </c>
      <c r="O276" s="68"/>
      <c r="P276" s="181">
        <f t="shared" si="21"/>
        <v>0</v>
      </c>
      <c r="Q276" s="181">
        <v>0</v>
      </c>
      <c r="R276" s="181">
        <f t="shared" si="22"/>
        <v>0</v>
      </c>
      <c r="S276" s="181">
        <v>0</v>
      </c>
      <c r="T276" s="182">
        <f t="shared" si="23"/>
        <v>0</v>
      </c>
      <c r="U276" s="31"/>
      <c r="V276" s="31"/>
      <c r="W276" s="31"/>
      <c r="X276" s="31"/>
      <c r="Y276" s="31"/>
      <c r="Z276" s="31"/>
      <c r="AA276" s="31"/>
      <c r="AB276" s="31"/>
      <c r="AC276" s="31"/>
      <c r="AD276" s="31"/>
      <c r="AE276" s="31"/>
      <c r="AR276" s="183" t="s">
        <v>148</v>
      </c>
      <c r="AT276" s="183" t="s">
        <v>199</v>
      </c>
      <c r="AU276" s="183" t="s">
        <v>83</v>
      </c>
      <c r="AY276" s="14" t="s">
        <v>110</v>
      </c>
      <c r="BE276" s="184">
        <f t="shared" si="24"/>
        <v>0</v>
      </c>
      <c r="BF276" s="184">
        <f t="shared" si="25"/>
        <v>0</v>
      </c>
      <c r="BG276" s="184">
        <f t="shared" si="26"/>
        <v>0</v>
      </c>
      <c r="BH276" s="184">
        <f t="shared" si="27"/>
        <v>0</v>
      </c>
      <c r="BI276" s="184">
        <f t="shared" si="28"/>
        <v>0</v>
      </c>
      <c r="BJ276" s="14" t="s">
        <v>83</v>
      </c>
      <c r="BK276" s="184">
        <f t="shared" si="29"/>
        <v>0</v>
      </c>
      <c r="BL276" s="14" t="s">
        <v>114</v>
      </c>
      <c r="BM276" s="183" t="s">
        <v>459</v>
      </c>
    </row>
    <row r="277" spans="1:65" s="2" customFormat="1" ht="21.75" customHeight="1">
      <c r="A277" s="31"/>
      <c r="B277" s="32"/>
      <c r="C277" s="201" t="s">
        <v>460</v>
      </c>
      <c r="D277" s="201" t="s">
        <v>199</v>
      </c>
      <c r="E277" s="202" t="s">
        <v>343</v>
      </c>
      <c r="F277" s="203" t="s">
        <v>461</v>
      </c>
      <c r="G277" s="204" t="s">
        <v>113</v>
      </c>
      <c r="H277" s="205">
        <v>4</v>
      </c>
      <c r="I277" s="206"/>
      <c r="J277" s="207">
        <f t="shared" si="20"/>
        <v>0</v>
      </c>
      <c r="K277" s="208"/>
      <c r="L277" s="209"/>
      <c r="M277" s="210" t="s">
        <v>1</v>
      </c>
      <c r="N277" s="211" t="s">
        <v>43</v>
      </c>
      <c r="O277" s="68"/>
      <c r="P277" s="181">
        <f t="shared" si="21"/>
        <v>0</v>
      </c>
      <c r="Q277" s="181">
        <v>0</v>
      </c>
      <c r="R277" s="181">
        <f t="shared" si="22"/>
        <v>0</v>
      </c>
      <c r="S277" s="181">
        <v>0</v>
      </c>
      <c r="T277" s="182">
        <f t="shared" si="23"/>
        <v>0</v>
      </c>
      <c r="U277" s="31"/>
      <c r="V277" s="31"/>
      <c r="W277" s="31"/>
      <c r="X277" s="31"/>
      <c r="Y277" s="31"/>
      <c r="Z277" s="31"/>
      <c r="AA277" s="31"/>
      <c r="AB277" s="31"/>
      <c r="AC277" s="31"/>
      <c r="AD277" s="31"/>
      <c r="AE277" s="31"/>
      <c r="AR277" s="183" t="s">
        <v>148</v>
      </c>
      <c r="AT277" s="183" t="s">
        <v>199</v>
      </c>
      <c r="AU277" s="183" t="s">
        <v>83</v>
      </c>
      <c r="AY277" s="14" t="s">
        <v>110</v>
      </c>
      <c r="BE277" s="184">
        <f t="shared" si="24"/>
        <v>0</v>
      </c>
      <c r="BF277" s="184">
        <f t="shared" si="25"/>
        <v>0</v>
      </c>
      <c r="BG277" s="184">
        <f t="shared" si="26"/>
        <v>0</v>
      </c>
      <c r="BH277" s="184">
        <f t="shared" si="27"/>
        <v>0</v>
      </c>
      <c r="BI277" s="184">
        <f t="shared" si="28"/>
        <v>0</v>
      </c>
      <c r="BJ277" s="14" t="s">
        <v>83</v>
      </c>
      <c r="BK277" s="184">
        <f t="shared" si="29"/>
        <v>0</v>
      </c>
      <c r="BL277" s="14" t="s">
        <v>114</v>
      </c>
      <c r="BM277" s="183" t="s">
        <v>462</v>
      </c>
    </row>
    <row r="278" spans="1:65" s="2" customFormat="1" ht="16.5" customHeight="1">
      <c r="A278" s="31"/>
      <c r="B278" s="32"/>
      <c r="C278" s="201" t="s">
        <v>463</v>
      </c>
      <c r="D278" s="201" t="s">
        <v>199</v>
      </c>
      <c r="E278" s="202" t="s">
        <v>346</v>
      </c>
      <c r="F278" s="203" t="s">
        <v>464</v>
      </c>
      <c r="G278" s="204" t="s">
        <v>113</v>
      </c>
      <c r="H278" s="205">
        <v>4</v>
      </c>
      <c r="I278" s="206"/>
      <c r="J278" s="207">
        <f t="shared" si="20"/>
        <v>0</v>
      </c>
      <c r="K278" s="208"/>
      <c r="L278" s="209"/>
      <c r="M278" s="210" t="s">
        <v>1</v>
      </c>
      <c r="N278" s="211" t="s">
        <v>43</v>
      </c>
      <c r="O278" s="68"/>
      <c r="P278" s="181">
        <f t="shared" si="21"/>
        <v>0</v>
      </c>
      <c r="Q278" s="181">
        <v>0</v>
      </c>
      <c r="R278" s="181">
        <f t="shared" si="22"/>
        <v>0</v>
      </c>
      <c r="S278" s="181">
        <v>0</v>
      </c>
      <c r="T278" s="182">
        <f t="shared" si="23"/>
        <v>0</v>
      </c>
      <c r="U278" s="31"/>
      <c r="V278" s="31"/>
      <c r="W278" s="31"/>
      <c r="X278" s="31"/>
      <c r="Y278" s="31"/>
      <c r="Z278" s="31"/>
      <c r="AA278" s="31"/>
      <c r="AB278" s="31"/>
      <c r="AC278" s="31"/>
      <c r="AD278" s="31"/>
      <c r="AE278" s="31"/>
      <c r="AR278" s="183" t="s">
        <v>148</v>
      </c>
      <c r="AT278" s="183" t="s">
        <v>199</v>
      </c>
      <c r="AU278" s="183" t="s">
        <v>83</v>
      </c>
      <c r="AY278" s="14" t="s">
        <v>110</v>
      </c>
      <c r="BE278" s="184">
        <f t="shared" si="24"/>
        <v>0</v>
      </c>
      <c r="BF278" s="184">
        <f t="shared" si="25"/>
        <v>0</v>
      </c>
      <c r="BG278" s="184">
        <f t="shared" si="26"/>
        <v>0</v>
      </c>
      <c r="BH278" s="184">
        <f t="shared" si="27"/>
        <v>0</v>
      </c>
      <c r="BI278" s="184">
        <f t="shared" si="28"/>
        <v>0</v>
      </c>
      <c r="BJ278" s="14" t="s">
        <v>83</v>
      </c>
      <c r="BK278" s="184">
        <f t="shared" si="29"/>
        <v>0</v>
      </c>
      <c r="BL278" s="14" t="s">
        <v>114</v>
      </c>
      <c r="BM278" s="183" t="s">
        <v>465</v>
      </c>
    </row>
    <row r="279" spans="1:65" s="2" customFormat="1" ht="16.5" customHeight="1">
      <c r="A279" s="31"/>
      <c r="B279" s="32"/>
      <c r="C279" s="201" t="s">
        <v>466</v>
      </c>
      <c r="D279" s="201" t="s">
        <v>199</v>
      </c>
      <c r="E279" s="202" t="s">
        <v>143</v>
      </c>
      <c r="F279" s="203" t="s">
        <v>377</v>
      </c>
      <c r="G279" s="204" t="s">
        <v>378</v>
      </c>
      <c r="H279" s="205">
        <v>2</v>
      </c>
      <c r="I279" s="206"/>
      <c r="J279" s="207">
        <f t="shared" si="20"/>
        <v>0</v>
      </c>
      <c r="K279" s="208"/>
      <c r="L279" s="209"/>
      <c r="M279" s="210" t="s">
        <v>1</v>
      </c>
      <c r="N279" s="211" t="s">
        <v>43</v>
      </c>
      <c r="O279" s="68"/>
      <c r="P279" s="181">
        <f t="shared" si="21"/>
        <v>0</v>
      </c>
      <c r="Q279" s="181">
        <v>0</v>
      </c>
      <c r="R279" s="181">
        <f t="shared" si="22"/>
        <v>0</v>
      </c>
      <c r="S279" s="181">
        <v>0</v>
      </c>
      <c r="T279" s="182">
        <f t="shared" si="23"/>
        <v>0</v>
      </c>
      <c r="U279" s="31"/>
      <c r="V279" s="31"/>
      <c r="W279" s="31"/>
      <c r="X279" s="31"/>
      <c r="Y279" s="31"/>
      <c r="Z279" s="31"/>
      <c r="AA279" s="31"/>
      <c r="AB279" s="31"/>
      <c r="AC279" s="31"/>
      <c r="AD279" s="31"/>
      <c r="AE279" s="31"/>
      <c r="AR279" s="183" t="s">
        <v>148</v>
      </c>
      <c r="AT279" s="183" t="s">
        <v>199</v>
      </c>
      <c r="AU279" s="183" t="s">
        <v>83</v>
      </c>
      <c r="AY279" s="14" t="s">
        <v>110</v>
      </c>
      <c r="BE279" s="184">
        <f t="shared" si="24"/>
        <v>0</v>
      </c>
      <c r="BF279" s="184">
        <f t="shared" si="25"/>
        <v>0</v>
      </c>
      <c r="BG279" s="184">
        <f t="shared" si="26"/>
        <v>0</v>
      </c>
      <c r="BH279" s="184">
        <f t="shared" si="27"/>
        <v>0</v>
      </c>
      <c r="BI279" s="184">
        <f t="shared" si="28"/>
        <v>0</v>
      </c>
      <c r="BJ279" s="14" t="s">
        <v>83</v>
      </c>
      <c r="BK279" s="184">
        <f t="shared" si="29"/>
        <v>0</v>
      </c>
      <c r="BL279" s="14" t="s">
        <v>114</v>
      </c>
      <c r="BM279" s="183" t="s">
        <v>467</v>
      </c>
    </row>
    <row r="280" spans="1:65" s="2" customFormat="1" ht="16.5" customHeight="1">
      <c r="A280" s="31"/>
      <c r="B280" s="32"/>
      <c r="C280" s="201" t="s">
        <v>468</v>
      </c>
      <c r="D280" s="201" t="s">
        <v>199</v>
      </c>
      <c r="E280" s="202" t="s">
        <v>173</v>
      </c>
      <c r="F280" s="203" t="s">
        <v>381</v>
      </c>
      <c r="G280" s="204" t="s">
        <v>204</v>
      </c>
      <c r="H280" s="205">
        <v>500</v>
      </c>
      <c r="I280" s="206"/>
      <c r="J280" s="207">
        <f t="shared" si="20"/>
        <v>0</v>
      </c>
      <c r="K280" s="208"/>
      <c r="L280" s="209"/>
      <c r="M280" s="210" t="s">
        <v>1</v>
      </c>
      <c r="N280" s="211" t="s">
        <v>43</v>
      </c>
      <c r="O280" s="68"/>
      <c r="P280" s="181">
        <f t="shared" si="21"/>
        <v>0</v>
      </c>
      <c r="Q280" s="181">
        <v>0</v>
      </c>
      <c r="R280" s="181">
        <f t="shared" si="22"/>
        <v>0</v>
      </c>
      <c r="S280" s="181">
        <v>0</v>
      </c>
      <c r="T280" s="182">
        <f t="shared" si="23"/>
        <v>0</v>
      </c>
      <c r="U280" s="31"/>
      <c r="V280" s="31"/>
      <c r="W280" s="31"/>
      <c r="X280" s="31"/>
      <c r="Y280" s="31"/>
      <c r="Z280" s="31"/>
      <c r="AA280" s="31"/>
      <c r="AB280" s="31"/>
      <c r="AC280" s="31"/>
      <c r="AD280" s="31"/>
      <c r="AE280" s="31"/>
      <c r="AR280" s="183" t="s">
        <v>148</v>
      </c>
      <c r="AT280" s="183" t="s">
        <v>199</v>
      </c>
      <c r="AU280" s="183" t="s">
        <v>83</v>
      </c>
      <c r="AY280" s="14" t="s">
        <v>110</v>
      </c>
      <c r="BE280" s="184">
        <f t="shared" si="24"/>
        <v>0</v>
      </c>
      <c r="BF280" s="184">
        <f t="shared" si="25"/>
        <v>0</v>
      </c>
      <c r="BG280" s="184">
        <f t="shared" si="26"/>
        <v>0</v>
      </c>
      <c r="BH280" s="184">
        <f t="shared" si="27"/>
        <v>0</v>
      </c>
      <c r="BI280" s="184">
        <f t="shared" si="28"/>
        <v>0</v>
      </c>
      <c r="BJ280" s="14" t="s">
        <v>83</v>
      </c>
      <c r="BK280" s="184">
        <f t="shared" si="29"/>
        <v>0</v>
      </c>
      <c r="BL280" s="14" t="s">
        <v>114</v>
      </c>
      <c r="BM280" s="183" t="s">
        <v>469</v>
      </c>
    </row>
    <row r="281" spans="1:65" s="11" customFormat="1" ht="25.9" customHeight="1">
      <c r="B281" s="157"/>
      <c r="C281" s="158"/>
      <c r="D281" s="159" t="s">
        <v>77</v>
      </c>
      <c r="E281" s="160" t="s">
        <v>470</v>
      </c>
      <c r="F281" s="160" t="s">
        <v>471</v>
      </c>
      <c r="G281" s="158"/>
      <c r="H281" s="158"/>
      <c r="I281" s="161"/>
      <c r="J281" s="162">
        <f>BK281</f>
        <v>0</v>
      </c>
      <c r="K281" s="158"/>
      <c r="L281" s="163"/>
      <c r="M281" s="164"/>
      <c r="N281" s="165"/>
      <c r="O281" s="165"/>
      <c r="P281" s="166">
        <f>SUM(P282:P291)</f>
        <v>0</v>
      </c>
      <c r="Q281" s="165"/>
      <c r="R281" s="166">
        <f>SUM(R282:R291)</f>
        <v>0</v>
      </c>
      <c r="S281" s="165"/>
      <c r="T281" s="167">
        <f>SUM(T282:T291)</f>
        <v>0</v>
      </c>
      <c r="AR281" s="168" t="s">
        <v>83</v>
      </c>
      <c r="AT281" s="169" t="s">
        <v>77</v>
      </c>
      <c r="AU281" s="169" t="s">
        <v>78</v>
      </c>
      <c r="AY281" s="168" t="s">
        <v>110</v>
      </c>
      <c r="BK281" s="170">
        <f>SUM(BK282:BK291)</f>
        <v>0</v>
      </c>
    </row>
    <row r="282" spans="1:65" s="2" customFormat="1" ht="24.2" customHeight="1">
      <c r="A282" s="31"/>
      <c r="B282" s="32"/>
      <c r="C282" s="171" t="s">
        <v>472</v>
      </c>
      <c r="D282" s="171" t="s">
        <v>111</v>
      </c>
      <c r="E282" s="172" t="s">
        <v>473</v>
      </c>
      <c r="F282" s="173" t="s">
        <v>474</v>
      </c>
      <c r="G282" s="174" t="s">
        <v>475</v>
      </c>
      <c r="H282" s="175">
        <v>192</v>
      </c>
      <c r="I282" s="176"/>
      <c r="J282" s="177">
        <f>ROUND(I282*H282,2)</f>
        <v>0</v>
      </c>
      <c r="K282" s="178"/>
      <c r="L282" s="36"/>
      <c r="M282" s="179" t="s">
        <v>1</v>
      </c>
      <c r="N282" s="180" t="s">
        <v>43</v>
      </c>
      <c r="O282" s="68"/>
      <c r="P282" s="181">
        <f>O282*H282</f>
        <v>0</v>
      </c>
      <c r="Q282" s="181">
        <v>0</v>
      </c>
      <c r="R282" s="181">
        <f>Q282*H282</f>
        <v>0</v>
      </c>
      <c r="S282" s="181">
        <v>0</v>
      </c>
      <c r="T282" s="182">
        <f>S282*H282</f>
        <v>0</v>
      </c>
      <c r="U282" s="31"/>
      <c r="V282" s="31"/>
      <c r="W282" s="31"/>
      <c r="X282" s="31"/>
      <c r="Y282" s="31"/>
      <c r="Z282" s="31"/>
      <c r="AA282" s="31"/>
      <c r="AB282" s="31"/>
      <c r="AC282" s="31"/>
      <c r="AD282" s="31"/>
      <c r="AE282" s="31"/>
      <c r="AR282" s="183" t="s">
        <v>114</v>
      </c>
      <c r="AT282" s="183" t="s">
        <v>111</v>
      </c>
      <c r="AU282" s="183" t="s">
        <v>83</v>
      </c>
      <c r="AY282" s="14" t="s">
        <v>110</v>
      </c>
      <c r="BE282" s="184">
        <f>IF(N282="základní",J282,0)</f>
        <v>0</v>
      </c>
      <c r="BF282" s="184">
        <f>IF(N282="snížená",J282,0)</f>
        <v>0</v>
      </c>
      <c r="BG282" s="184">
        <f>IF(N282="zákl. přenesená",J282,0)</f>
        <v>0</v>
      </c>
      <c r="BH282" s="184">
        <f>IF(N282="sníž. přenesená",J282,0)</f>
        <v>0</v>
      </c>
      <c r="BI282" s="184">
        <f>IF(N282="nulová",J282,0)</f>
        <v>0</v>
      </c>
      <c r="BJ282" s="14" t="s">
        <v>83</v>
      </c>
      <c r="BK282" s="184">
        <f>ROUND(I282*H282,2)</f>
        <v>0</v>
      </c>
      <c r="BL282" s="14" t="s">
        <v>114</v>
      </c>
      <c r="BM282" s="183" t="s">
        <v>476</v>
      </c>
    </row>
    <row r="283" spans="1:65" s="2" customFormat="1" ht="29.25">
      <c r="A283" s="31"/>
      <c r="B283" s="32"/>
      <c r="C283" s="33"/>
      <c r="D283" s="185" t="s">
        <v>116</v>
      </c>
      <c r="E283" s="33"/>
      <c r="F283" s="186" t="s">
        <v>477</v>
      </c>
      <c r="G283" s="33"/>
      <c r="H283" s="33"/>
      <c r="I283" s="187"/>
      <c r="J283" s="33"/>
      <c r="K283" s="33"/>
      <c r="L283" s="36"/>
      <c r="M283" s="188"/>
      <c r="N283" s="189"/>
      <c r="O283" s="68"/>
      <c r="P283" s="68"/>
      <c r="Q283" s="68"/>
      <c r="R283" s="68"/>
      <c r="S283" s="68"/>
      <c r="T283" s="69"/>
      <c r="U283" s="31"/>
      <c r="V283" s="31"/>
      <c r="W283" s="31"/>
      <c r="X283" s="31"/>
      <c r="Y283" s="31"/>
      <c r="Z283" s="31"/>
      <c r="AA283" s="31"/>
      <c r="AB283" s="31"/>
      <c r="AC283" s="31"/>
      <c r="AD283" s="31"/>
      <c r="AE283" s="31"/>
      <c r="AT283" s="14" t="s">
        <v>116</v>
      </c>
      <c r="AU283" s="14" t="s">
        <v>83</v>
      </c>
    </row>
    <row r="284" spans="1:65" s="12" customFormat="1" ht="11.25">
      <c r="B284" s="190"/>
      <c r="C284" s="191"/>
      <c r="D284" s="185" t="s">
        <v>118</v>
      </c>
      <c r="E284" s="192" t="s">
        <v>1</v>
      </c>
      <c r="F284" s="193" t="s">
        <v>478</v>
      </c>
      <c r="G284" s="191"/>
      <c r="H284" s="194">
        <v>192</v>
      </c>
      <c r="I284" s="195"/>
      <c r="J284" s="191"/>
      <c r="K284" s="191"/>
      <c r="L284" s="196"/>
      <c r="M284" s="197"/>
      <c r="N284" s="198"/>
      <c r="O284" s="198"/>
      <c r="P284" s="198"/>
      <c r="Q284" s="198"/>
      <c r="R284" s="198"/>
      <c r="S284" s="198"/>
      <c r="T284" s="199"/>
      <c r="AT284" s="200" t="s">
        <v>118</v>
      </c>
      <c r="AU284" s="200" t="s">
        <v>83</v>
      </c>
      <c r="AV284" s="12" t="s">
        <v>85</v>
      </c>
      <c r="AW284" s="12" t="s">
        <v>34</v>
      </c>
      <c r="AX284" s="12" t="s">
        <v>83</v>
      </c>
      <c r="AY284" s="200" t="s">
        <v>110</v>
      </c>
    </row>
    <row r="285" spans="1:65" s="2" customFormat="1" ht="37.9" customHeight="1">
      <c r="A285" s="31"/>
      <c r="B285" s="32"/>
      <c r="C285" s="171" t="s">
        <v>479</v>
      </c>
      <c r="D285" s="171" t="s">
        <v>111</v>
      </c>
      <c r="E285" s="172" t="s">
        <v>480</v>
      </c>
      <c r="F285" s="173" t="s">
        <v>481</v>
      </c>
      <c r="G285" s="174" t="s">
        <v>475</v>
      </c>
      <c r="H285" s="175">
        <v>384</v>
      </c>
      <c r="I285" s="176"/>
      <c r="J285" s="177">
        <f>ROUND(I285*H285,2)</f>
        <v>0</v>
      </c>
      <c r="K285" s="178"/>
      <c r="L285" s="36"/>
      <c r="M285" s="179" t="s">
        <v>1</v>
      </c>
      <c r="N285" s="180" t="s">
        <v>43</v>
      </c>
      <c r="O285" s="68"/>
      <c r="P285" s="181">
        <f>O285*H285</f>
        <v>0</v>
      </c>
      <c r="Q285" s="181">
        <v>0</v>
      </c>
      <c r="R285" s="181">
        <f>Q285*H285</f>
        <v>0</v>
      </c>
      <c r="S285" s="181">
        <v>0</v>
      </c>
      <c r="T285" s="182">
        <f>S285*H285</f>
        <v>0</v>
      </c>
      <c r="U285" s="31"/>
      <c r="V285" s="31"/>
      <c r="W285" s="31"/>
      <c r="X285" s="31"/>
      <c r="Y285" s="31"/>
      <c r="Z285" s="31"/>
      <c r="AA285" s="31"/>
      <c r="AB285" s="31"/>
      <c r="AC285" s="31"/>
      <c r="AD285" s="31"/>
      <c r="AE285" s="31"/>
      <c r="AR285" s="183" t="s">
        <v>114</v>
      </c>
      <c r="AT285" s="183" t="s">
        <v>111</v>
      </c>
      <c r="AU285" s="183" t="s">
        <v>83</v>
      </c>
      <c r="AY285" s="14" t="s">
        <v>110</v>
      </c>
      <c r="BE285" s="184">
        <f>IF(N285="základní",J285,0)</f>
        <v>0</v>
      </c>
      <c r="BF285" s="184">
        <f>IF(N285="snížená",J285,0)</f>
        <v>0</v>
      </c>
      <c r="BG285" s="184">
        <f>IF(N285="zákl. přenesená",J285,0)</f>
        <v>0</v>
      </c>
      <c r="BH285" s="184">
        <f>IF(N285="sníž. přenesená",J285,0)</f>
        <v>0</v>
      </c>
      <c r="BI285" s="184">
        <f>IF(N285="nulová",J285,0)</f>
        <v>0</v>
      </c>
      <c r="BJ285" s="14" t="s">
        <v>83</v>
      </c>
      <c r="BK285" s="184">
        <f>ROUND(I285*H285,2)</f>
        <v>0</v>
      </c>
      <c r="BL285" s="14" t="s">
        <v>114</v>
      </c>
      <c r="BM285" s="183" t="s">
        <v>482</v>
      </c>
    </row>
    <row r="286" spans="1:65" s="2" customFormat="1" ht="29.25">
      <c r="A286" s="31"/>
      <c r="B286" s="32"/>
      <c r="C286" s="33"/>
      <c r="D286" s="185" t="s">
        <v>116</v>
      </c>
      <c r="E286" s="33"/>
      <c r="F286" s="186" t="s">
        <v>477</v>
      </c>
      <c r="G286" s="33"/>
      <c r="H286" s="33"/>
      <c r="I286" s="187"/>
      <c r="J286" s="33"/>
      <c r="K286" s="33"/>
      <c r="L286" s="36"/>
      <c r="M286" s="188"/>
      <c r="N286" s="189"/>
      <c r="O286" s="68"/>
      <c r="P286" s="68"/>
      <c r="Q286" s="68"/>
      <c r="R286" s="68"/>
      <c r="S286" s="68"/>
      <c r="T286" s="69"/>
      <c r="U286" s="31"/>
      <c r="V286" s="31"/>
      <c r="W286" s="31"/>
      <c r="X286" s="31"/>
      <c r="Y286" s="31"/>
      <c r="Z286" s="31"/>
      <c r="AA286" s="31"/>
      <c r="AB286" s="31"/>
      <c r="AC286" s="31"/>
      <c r="AD286" s="31"/>
      <c r="AE286" s="31"/>
      <c r="AT286" s="14" t="s">
        <v>116</v>
      </c>
      <c r="AU286" s="14" t="s">
        <v>83</v>
      </c>
    </row>
    <row r="287" spans="1:65" s="12" customFormat="1" ht="11.25">
      <c r="B287" s="190"/>
      <c r="C287" s="191"/>
      <c r="D287" s="185" t="s">
        <v>118</v>
      </c>
      <c r="E287" s="192" t="s">
        <v>1</v>
      </c>
      <c r="F287" s="193" t="s">
        <v>483</v>
      </c>
      <c r="G287" s="191"/>
      <c r="H287" s="194">
        <v>384</v>
      </c>
      <c r="I287" s="195"/>
      <c r="J287" s="191"/>
      <c r="K287" s="191"/>
      <c r="L287" s="196"/>
      <c r="M287" s="197"/>
      <c r="N287" s="198"/>
      <c r="O287" s="198"/>
      <c r="P287" s="198"/>
      <c r="Q287" s="198"/>
      <c r="R287" s="198"/>
      <c r="S287" s="198"/>
      <c r="T287" s="199"/>
      <c r="AT287" s="200" t="s">
        <v>118</v>
      </c>
      <c r="AU287" s="200" t="s">
        <v>83</v>
      </c>
      <c r="AV287" s="12" t="s">
        <v>85</v>
      </c>
      <c r="AW287" s="12" t="s">
        <v>34</v>
      </c>
      <c r="AX287" s="12" t="s">
        <v>83</v>
      </c>
      <c r="AY287" s="200" t="s">
        <v>110</v>
      </c>
    </row>
    <row r="288" spans="1:65" s="2" customFormat="1" ht="16.5" customHeight="1">
      <c r="A288" s="31"/>
      <c r="B288" s="32"/>
      <c r="C288" s="171" t="s">
        <v>484</v>
      </c>
      <c r="D288" s="171" t="s">
        <v>111</v>
      </c>
      <c r="E288" s="172" t="s">
        <v>485</v>
      </c>
      <c r="F288" s="173" t="s">
        <v>486</v>
      </c>
      <c r="G288" s="174" t="s">
        <v>487</v>
      </c>
      <c r="H288" s="175">
        <v>144</v>
      </c>
      <c r="I288" s="176"/>
      <c r="J288" s="177">
        <f>ROUND(I288*H288,2)</f>
        <v>0</v>
      </c>
      <c r="K288" s="178"/>
      <c r="L288" s="36"/>
      <c r="M288" s="179" t="s">
        <v>1</v>
      </c>
      <c r="N288" s="180" t="s">
        <v>43</v>
      </c>
      <c r="O288" s="68"/>
      <c r="P288" s="181">
        <f>O288*H288</f>
        <v>0</v>
      </c>
      <c r="Q288" s="181">
        <v>0</v>
      </c>
      <c r="R288" s="181">
        <f>Q288*H288</f>
        <v>0</v>
      </c>
      <c r="S288" s="181">
        <v>0</v>
      </c>
      <c r="T288" s="182">
        <f>S288*H288</f>
        <v>0</v>
      </c>
      <c r="U288" s="31"/>
      <c r="V288" s="31"/>
      <c r="W288" s="31"/>
      <c r="X288" s="31"/>
      <c r="Y288" s="31"/>
      <c r="Z288" s="31"/>
      <c r="AA288" s="31"/>
      <c r="AB288" s="31"/>
      <c r="AC288" s="31"/>
      <c r="AD288" s="31"/>
      <c r="AE288" s="31"/>
      <c r="AR288" s="183" t="s">
        <v>114</v>
      </c>
      <c r="AT288" s="183" t="s">
        <v>111</v>
      </c>
      <c r="AU288" s="183" t="s">
        <v>83</v>
      </c>
      <c r="AY288" s="14" t="s">
        <v>110</v>
      </c>
      <c r="BE288" s="184">
        <f>IF(N288="základní",J288,0)</f>
        <v>0</v>
      </c>
      <c r="BF288" s="184">
        <f>IF(N288="snížená",J288,0)</f>
        <v>0</v>
      </c>
      <c r="BG288" s="184">
        <f>IF(N288="zákl. přenesená",J288,0)</f>
        <v>0</v>
      </c>
      <c r="BH288" s="184">
        <f>IF(N288="sníž. přenesená",J288,0)</f>
        <v>0</v>
      </c>
      <c r="BI288" s="184">
        <f>IF(N288="nulová",J288,0)</f>
        <v>0</v>
      </c>
      <c r="BJ288" s="14" t="s">
        <v>83</v>
      </c>
      <c r="BK288" s="184">
        <f>ROUND(I288*H288,2)</f>
        <v>0</v>
      </c>
      <c r="BL288" s="14" t="s">
        <v>114</v>
      </c>
      <c r="BM288" s="183" t="s">
        <v>488</v>
      </c>
    </row>
    <row r="289" spans="1:65" s="2" customFormat="1" ht="29.25">
      <c r="A289" s="31"/>
      <c r="B289" s="32"/>
      <c r="C289" s="33"/>
      <c r="D289" s="185" t="s">
        <v>116</v>
      </c>
      <c r="E289" s="33"/>
      <c r="F289" s="186" t="s">
        <v>477</v>
      </c>
      <c r="G289" s="33"/>
      <c r="H289" s="33"/>
      <c r="I289" s="187"/>
      <c r="J289" s="33"/>
      <c r="K289" s="33"/>
      <c r="L289" s="36"/>
      <c r="M289" s="188"/>
      <c r="N289" s="189"/>
      <c r="O289" s="68"/>
      <c r="P289" s="68"/>
      <c r="Q289" s="68"/>
      <c r="R289" s="68"/>
      <c r="S289" s="68"/>
      <c r="T289" s="69"/>
      <c r="U289" s="31"/>
      <c r="V289" s="31"/>
      <c r="W289" s="31"/>
      <c r="X289" s="31"/>
      <c r="Y289" s="31"/>
      <c r="Z289" s="31"/>
      <c r="AA289" s="31"/>
      <c r="AB289" s="31"/>
      <c r="AC289" s="31"/>
      <c r="AD289" s="31"/>
      <c r="AE289" s="31"/>
      <c r="AT289" s="14" t="s">
        <v>116</v>
      </c>
      <c r="AU289" s="14" t="s">
        <v>83</v>
      </c>
    </row>
    <row r="290" spans="1:65" s="12" customFormat="1" ht="11.25">
      <c r="B290" s="190"/>
      <c r="C290" s="191"/>
      <c r="D290" s="185" t="s">
        <v>118</v>
      </c>
      <c r="E290" s="192" t="s">
        <v>1</v>
      </c>
      <c r="F290" s="193" t="s">
        <v>489</v>
      </c>
      <c r="G290" s="191"/>
      <c r="H290" s="194">
        <v>144</v>
      </c>
      <c r="I290" s="195"/>
      <c r="J290" s="191"/>
      <c r="K290" s="191"/>
      <c r="L290" s="196"/>
      <c r="M290" s="197"/>
      <c r="N290" s="198"/>
      <c r="O290" s="198"/>
      <c r="P290" s="198"/>
      <c r="Q290" s="198"/>
      <c r="R290" s="198"/>
      <c r="S290" s="198"/>
      <c r="T290" s="199"/>
      <c r="AT290" s="200" t="s">
        <v>118</v>
      </c>
      <c r="AU290" s="200" t="s">
        <v>83</v>
      </c>
      <c r="AV290" s="12" t="s">
        <v>85</v>
      </c>
      <c r="AW290" s="12" t="s">
        <v>34</v>
      </c>
      <c r="AX290" s="12" t="s">
        <v>83</v>
      </c>
      <c r="AY290" s="200" t="s">
        <v>110</v>
      </c>
    </row>
    <row r="291" spans="1:65" s="2" customFormat="1" ht="21.75" customHeight="1">
      <c r="A291" s="31"/>
      <c r="B291" s="32"/>
      <c r="C291" s="171" t="s">
        <v>490</v>
      </c>
      <c r="D291" s="171" t="s">
        <v>111</v>
      </c>
      <c r="E291" s="172" t="s">
        <v>491</v>
      </c>
      <c r="F291" s="173" t="s">
        <v>492</v>
      </c>
      <c r="G291" s="174" t="s">
        <v>487</v>
      </c>
      <c r="H291" s="175">
        <v>8</v>
      </c>
      <c r="I291" s="176"/>
      <c r="J291" s="177">
        <f>ROUND(I291*H291,2)</f>
        <v>0</v>
      </c>
      <c r="K291" s="178"/>
      <c r="L291" s="36"/>
      <c r="M291" s="179" t="s">
        <v>1</v>
      </c>
      <c r="N291" s="180" t="s">
        <v>43</v>
      </c>
      <c r="O291" s="68"/>
      <c r="P291" s="181">
        <f>O291*H291</f>
        <v>0</v>
      </c>
      <c r="Q291" s="181">
        <v>0</v>
      </c>
      <c r="R291" s="181">
        <f>Q291*H291</f>
        <v>0</v>
      </c>
      <c r="S291" s="181">
        <v>0</v>
      </c>
      <c r="T291" s="182">
        <f>S291*H291</f>
        <v>0</v>
      </c>
      <c r="U291" s="31"/>
      <c r="V291" s="31"/>
      <c r="W291" s="31"/>
      <c r="X291" s="31"/>
      <c r="Y291" s="31"/>
      <c r="Z291" s="31"/>
      <c r="AA291" s="31"/>
      <c r="AB291" s="31"/>
      <c r="AC291" s="31"/>
      <c r="AD291" s="31"/>
      <c r="AE291" s="31"/>
      <c r="AR291" s="183" t="s">
        <v>114</v>
      </c>
      <c r="AT291" s="183" t="s">
        <v>111</v>
      </c>
      <c r="AU291" s="183" t="s">
        <v>83</v>
      </c>
      <c r="AY291" s="14" t="s">
        <v>110</v>
      </c>
      <c r="BE291" s="184">
        <f>IF(N291="základní",J291,0)</f>
        <v>0</v>
      </c>
      <c r="BF291" s="184">
        <f>IF(N291="snížená",J291,0)</f>
        <v>0</v>
      </c>
      <c r="BG291" s="184">
        <f>IF(N291="zákl. přenesená",J291,0)</f>
        <v>0</v>
      </c>
      <c r="BH291" s="184">
        <f>IF(N291="sníž. přenesená",J291,0)</f>
        <v>0</v>
      </c>
      <c r="BI291" s="184">
        <f>IF(N291="nulová",J291,0)</f>
        <v>0</v>
      </c>
      <c r="BJ291" s="14" t="s">
        <v>83</v>
      </c>
      <c r="BK291" s="184">
        <f>ROUND(I291*H291,2)</f>
        <v>0</v>
      </c>
      <c r="BL291" s="14" t="s">
        <v>114</v>
      </c>
      <c r="BM291" s="183" t="s">
        <v>493</v>
      </c>
    </row>
    <row r="292" spans="1:65" s="11" customFormat="1" ht="25.9" customHeight="1">
      <c r="B292" s="157"/>
      <c r="C292" s="158"/>
      <c r="D292" s="159" t="s">
        <v>77</v>
      </c>
      <c r="E292" s="160" t="s">
        <v>494</v>
      </c>
      <c r="F292" s="160" t="s">
        <v>495</v>
      </c>
      <c r="G292" s="158"/>
      <c r="H292" s="158"/>
      <c r="I292" s="161"/>
      <c r="J292" s="162">
        <f>BK292</f>
        <v>0</v>
      </c>
      <c r="K292" s="158"/>
      <c r="L292" s="163"/>
      <c r="M292" s="164"/>
      <c r="N292" s="165"/>
      <c r="O292" s="165"/>
      <c r="P292" s="166">
        <f>P293</f>
        <v>0</v>
      </c>
      <c r="Q292" s="165"/>
      <c r="R292" s="166">
        <f>R293</f>
        <v>0</v>
      </c>
      <c r="S292" s="165"/>
      <c r="T292" s="167">
        <f>T293</f>
        <v>0</v>
      </c>
      <c r="AR292" s="168" t="s">
        <v>83</v>
      </c>
      <c r="AT292" s="169" t="s">
        <v>77</v>
      </c>
      <c r="AU292" s="169" t="s">
        <v>78</v>
      </c>
      <c r="AY292" s="168" t="s">
        <v>110</v>
      </c>
      <c r="BK292" s="170">
        <f>BK293</f>
        <v>0</v>
      </c>
    </row>
    <row r="293" spans="1:65" s="2" customFormat="1" ht="16.5" customHeight="1">
      <c r="A293" s="31"/>
      <c r="B293" s="32"/>
      <c r="C293" s="171" t="s">
        <v>496</v>
      </c>
      <c r="D293" s="171" t="s">
        <v>111</v>
      </c>
      <c r="E293" s="172" t="s">
        <v>497</v>
      </c>
      <c r="F293" s="173" t="s">
        <v>495</v>
      </c>
      <c r="G293" s="174" t="s">
        <v>498</v>
      </c>
      <c r="H293" s="175">
        <v>2</v>
      </c>
      <c r="I293" s="176"/>
      <c r="J293" s="177">
        <f>ROUND(I293*H293,2)</f>
        <v>0</v>
      </c>
      <c r="K293" s="178"/>
      <c r="L293" s="36"/>
      <c r="M293" s="212" t="s">
        <v>1</v>
      </c>
      <c r="N293" s="213" t="s">
        <v>43</v>
      </c>
      <c r="O293" s="214"/>
      <c r="P293" s="215">
        <f>O293*H293</f>
        <v>0</v>
      </c>
      <c r="Q293" s="215">
        <v>0</v>
      </c>
      <c r="R293" s="215">
        <f>Q293*H293</f>
        <v>0</v>
      </c>
      <c r="S293" s="215">
        <v>0</v>
      </c>
      <c r="T293" s="216">
        <f>S293*H293</f>
        <v>0</v>
      </c>
      <c r="U293" s="31"/>
      <c r="V293" s="31"/>
      <c r="W293" s="31"/>
      <c r="X293" s="31"/>
      <c r="Y293" s="31"/>
      <c r="Z293" s="31"/>
      <c r="AA293" s="31"/>
      <c r="AB293" s="31"/>
      <c r="AC293" s="31"/>
      <c r="AD293" s="31"/>
      <c r="AE293" s="31"/>
      <c r="AR293" s="183" t="s">
        <v>114</v>
      </c>
      <c r="AT293" s="183" t="s">
        <v>111</v>
      </c>
      <c r="AU293" s="183" t="s">
        <v>83</v>
      </c>
      <c r="AY293" s="14" t="s">
        <v>110</v>
      </c>
      <c r="BE293" s="184">
        <f>IF(N293="základní",J293,0)</f>
        <v>0</v>
      </c>
      <c r="BF293" s="184">
        <f>IF(N293="snížená",J293,0)</f>
        <v>0</v>
      </c>
      <c r="BG293" s="184">
        <f>IF(N293="zákl. přenesená",J293,0)</f>
        <v>0</v>
      </c>
      <c r="BH293" s="184">
        <f>IF(N293="sníž. přenesená",J293,0)</f>
        <v>0</v>
      </c>
      <c r="BI293" s="184">
        <f>IF(N293="nulová",J293,0)</f>
        <v>0</v>
      </c>
      <c r="BJ293" s="14" t="s">
        <v>83</v>
      </c>
      <c r="BK293" s="184">
        <f>ROUND(I293*H293,2)</f>
        <v>0</v>
      </c>
      <c r="BL293" s="14" t="s">
        <v>114</v>
      </c>
      <c r="BM293" s="183" t="s">
        <v>499</v>
      </c>
    </row>
    <row r="294" spans="1:65" s="2" customFormat="1" ht="6.95" customHeight="1">
      <c r="A294" s="31"/>
      <c r="B294" s="51"/>
      <c r="C294" s="52"/>
      <c r="D294" s="52"/>
      <c r="E294" s="52"/>
      <c r="F294" s="52"/>
      <c r="G294" s="52"/>
      <c r="H294" s="52"/>
      <c r="I294" s="52"/>
      <c r="J294" s="52"/>
      <c r="K294" s="52"/>
      <c r="L294" s="36"/>
      <c r="M294" s="31"/>
      <c r="O294" s="31"/>
      <c r="P294" s="31"/>
      <c r="Q294" s="31"/>
      <c r="R294" s="31"/>
      <c r="S294" s="31"/>
      <c r="T294" s="31"/>
      <c r="U294" s="31"/>
      <c r="V294" s="31"/>
      <c r="W294" s="31"/>
      <c r="X294" s="31"/>
      <c r="Y294" s="31"/>
      <c r="Z294" s="31"/>
      <c r="AA294" s="31"/>
      <c r="AB294" s="31"/>
      <c r="AC294" s="31"/>
      <c r="AD294" s="31"/>
      <c r="AE294" s="31"/>
    </row>
  </sheetData>
  <sheetProtection algorithmName="SHA-512" hashValue="y0ZEhJDX35ngZX0IaSKf4WvrSs1YxwwNECAbXhx1W3REDVDwUaQVko7N5N6R25qiLgdLe5U3t6jVqpTluFrueA==" saltValue="Uikl//Lna1LeWIfLOOf+Ow==" spinCount="100000" sheet="1" objects="1" scenarios="1" formatColumns="0" formatRows="0" autoFilter="0"/>
  <autoFilter ref="C119:K293"/>
  <mergeCells count="6">
    <mergeCell ref="L2:V2"/>
    <mergeCell ref="E7:H7"/>
    <mergeCell ref="E16:H16"/>
    <mergeCell ref="E25:H25"/>
    <mergeCell ref="E85:H85"/>
    <mergeCell ref="E112:H112"/>
  </mergeCells>
  <pageMargins left="0.39370078740157483" right="0.39370078740157483" top="0.39370078740157483" bottom="0.39370078740157483" header="0" footer="0"/>
  <pageSetup paperSize="9" fitToHeight="100" orientation="portrait" blackAndWhite="1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zakázky</vt:lpstr>
      <vt:lpstr>CDP_Praha - Pravidelný se...</vt:lpstr>
      <vt:lpstr>'CDP_Praha - Pravidelný se...'!Názvy_tisku</vt:lpstr>
      <vt:lpstr>'Rekapitulace zakázky'!Názvy_tisku</vt:lpstr>
      <vt:lpstr>'CDP_Praha - Pravidelný se...'!Oblast_tisku</vt:lpstr>
      <vt:lpstr>'Rekapitulace zakázky'!Oblast_tisku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Ulrich Ladislav, DiS.</dc:creator>
  <cp:lastModifiedBy>Ulrich Ladislav, DiS.</cp:lastModifiedBy>
  <cp:lastPrinted>2021-08-09T12:25:49Z</cp:lastPrinted>
  <dcterms:created xsi:type="dcterms:W3CDTF">2021-08-09T12:19:33Z</dcterms:created>
  <dcterms:modified xsi:type="dcterms:W3CDTF">2021-08-09T12:25:56Z</dcterms:modified>
</cp:coreProperties>
</file>