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EE\SEE OZ (-63321081-) Oprava TNS Grygov\ZD pro uchazeče\"/>
    </mc:Choice>
  </mc:AlternateContent>
  <bookViews>
    <workbookView xWindow="0" yWindow="0" windowWidth="24660" windowHeight="11790"/>
  </bookViews>
  <sheets>
    <sheet name="Rekapitulace stavby" sheetId="1" r:id="rId1"/>
    <sheet name="PS 01 - Oprava R110kV" sheetId="2" r:id="rId2"/>
    <sheet name="PS 02 - VRN" sheetId="3" r:id="rId3"/>
  </sheets>
  <definedNames>
    <definedName name="_xlnm._FilterDatabase" localSheetId="1" hidden="1">'PS 01 - Oprava R110kV'!$C$118:$L$179</definedName>
    <definedName name="_xlnm._FilterDatabase" localSheetId="2" hidden="1">'PS 02 - VRN'!$C$116:$L$124</definedName>
    <definedName name="_xlnm.Print_Titles" localSheetId="1">'PS 01 - Oprava R110kV'!$118:$118</definedName>
    <definedName name="_xlnm.Print_Titles" localSheetId="2">'PS 02 - VRN'!$116:$116</definedName>
    <definedName name="_xlnm.Print_Titles" localSheetId="0">'Rekapitulace stavby'!$92:$92</definedName>
    <definedName name="_xlnm.Print_Area" localSheetId="1">'PS 01 - Oprava R110kV'!$C$4:$K$76,'PS 01 - Oprava R110kV'!$C$82:$K$100,'PS 01 - Oprava R110kV'!$C$106:$L$179</definedName>
    <definedName name="_xlnm.Print_Area" localSheetId="2">'PS 02 - VRN'!$C$4:$K$76,'PS 02 - VRN'!$C$82:$K$98,'PS 02 - VRN'!$C$104:$L$124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K39" i="3" l="1"/>
  <c r="K38" i="3"/>
  <c r="BA96" i="1"/>
  <c r="K37" i="3"/>
  <c r="AZ96" i="1" s="1"/>
  <c r="BI122" i="3"/>
  <c r="BH122" i="3"/>
  <c r="BG122" i="3"/>
  <c r="BF122" i="3"/>
  <c r="X122" i="3"/>
  <c r="V122" i="3"/>
  <c r="T122" i="3"/>
  <c r="P122" i="3"/>
  <c r="BI119" i="3"/>
  <c r="BH119" i="3"/>
  <c r="BG119" i="3"/>
  <c r="BF119" i="3"/>
  <c r="X119" i="3"/>
  <c r="V119" i="3"/>
  <c r="T119" i="3"/>
  <c r="P119" i="3"/>
  <c r="J114" i="3"/>
  <c r="F113" i="3"/>
  <c r="F111" i="3"/>
  <c r="E109" i="3"/>
  <c r="J92" i="3"/>
  <c r="F91" i="3"/>
  <c r="F89" i="3"/>
  <c r="E87" i="3"/>
  <c r="J21" i="3"/>
  <c r="E21" i="3"/>
  <c r="J91" i="3"/>
  <c r="J20" i="3"/>
  <c r="J18" i="3"/>
  <c r="E18" i="3"/>
  <c r="F114" i="3"/>
  <c r="J17" i="3"/>
  <c r="J12" i="3"/>
  <c r="J111" i="3" s="1"/>
  <c r="E7" i="3"/>
  <c r="E85" i="3" s="1"/>
  <c r="K39" i="2"/>
  <c r="K38" i="2"/>
  <c r="BA95" i="1"/>
  <c r="K37" i="2"/>
  <c r="AZ95" i="1"/>
  <c r="BI178" i="2"/>
  <c r="BH178" i="2"/>
  <c r="BG178" i="2"/>
  <c r="BF178" i="2"/>
  <c r="X178" i="2"/>
  <c r="V178" i="2"/>
  <c r="T178" i="2"/>
  <c r="P178" i="2"/>
  <c r="BK178" i="2" s="1"/>
  <c r="BI176" i="2"/>
  <c r="BH176" i="2"/>
  <c r="BG176" i="2"/>
  <c r="BF176" i="2"/>
  <c r="X176" i="2"/>
  <c r="V176" i="2"/>
  <c r="T176" i="2"/>
  <c r="P176" i="2"/>
  <c r="BK176" i="2" s="1"/>
  <c r="BI174" i="2"/>
  <c r="BH174" i="2"/>
  <c r="BG174" i="2"/>
  <c r="BF174" i="2"/>
  <c r="X174" i="2"/>
  <c r="V174" i="2"/>
  <c r="T174" i="2"/>
  <c r="P174" i="2"/>
  <c r="BI172" i="2"/>
  <c r="BH172" i="2"/>
  <c r="BG172" i="2"/>
  <c r="BF172" i="2"/>
  <c r="X172" i="2"/>
  <c r="V172" i="2"/>
  <c r="T172" i="2"/>
  <c r="P172" i="2"/>
  <c r="BI170" i="2"/>
  <c r="BH170" i="2"/>
  <c r="BG170" i="2"/>
  <c r="BF170" i="2"/>
  <c r="X170" i="2"/>
  <c r="V170" i="2"/>
  <c r="T170" i="2"/>
  <c r="P170" i="2"/>
  <c r="BK170" i="2" s="1"/>
  <c r="BI168" i="2"/>
  <c r="BH168" i="2"/>
  <c r="BG168" i="2"/>
  <c r="BF168" i="2"/>
  <c r="X168" i="2"/>
  <c r="V168" i="2"/>
  <c r="T168" i="2"/>
  <c r="P168" i="2"/>
  <c r="BK168" i="2" s="1"/>
  <c r="BI166" i="2"/>
  <c r="BH166" i="2"/>
  <c r="BG166" i="2"/>
  <c r="BF166" i="2"/>
  <c r="X166" i="2"/>
  <c r="V166" i="2"/>
  <c r="T166" i="2"/>
  <c r="P166" i="2"/>
  <c r="BI164" i="2"/>
  <c r="BH164" i="2"/>
  <c r="BG164" i="2"/>
  <c r="BF164" i="2"/>
  <c r="X164" i="2"/>
  <c r="V164" i="2"/>
  <c r="T164" i="2"/>
  <c r="P164" i="2"/>
  <c r="K164" i="2" s="1"/>
  <c r="BI162" i="2"/>
  <c r="BH162" i="2"/>
  <c r="BG162" i="2"/>
  <c r="BF162" i="2"/>
  <c r="X162" i="2"/>
  <c r="V162" i="2"/>
  <c r="T162" i="2"/>
  <c r="P162" i="2"/>
  <c r="K162" i="2" s="1"/>
  <c r="BE162" i="2" s="1"/>
  <c r="BI160" i="2"/>
  <c r="BH160" i="2"/>
  <c r="BG160" i="2"/>
  <c r="BF160" i="2"/>
  <c r="X160" i="2"/>
  <c r="V160" i="2"/>
  <c r="T160" i="2"/>
  <c r="P160" i="2"/>
  <c r="BK160" i="2" s="1"/>
  <c r="BI158" i="2"/>
  <c r="BH158" i="2"/>
  <c r="BG158" i="2"/>
  <c r="BF158" i="2"/>
  <c r="X158" i="2"/>
  <c r="V158" i="2"/>
  <c r="T158" i="2"/>
  <c r="P158" i="2"/>
  <c r="BK158" i="2" s="1"/>
  <c r="BI156" i="2"/>
  <c r="BH156" i="2"/>
  <c r="BG156" i="2"/>
  <c r="BF156" i="2"/>
  <c r="X156" i="2"/>
  <c r="V156" i="2"/>
  <c r="T156" i="2"/>
  <c r="P156" i="2"/>
  <c r="BK156" i="2" s="1"/>
  <c r="BI154" i="2"/>
  <c r="BH154" i="2"/>
  <c r="BG154" i="2"/>
  <c r="BF154" i="2"/>
  <c r="X154" i="2"/>
  <c r="V154" i="2"/>
  <c r="T154" i="2"/>
  <c r="P154" i="2"/>
  <c r="BK154" i="2" s="1"/>
  <c r="BI152" i="2"/>
  <c r="BH152" i="2"/>
  <c r="BG152" i="2"/>
  <c r="BF152" i="2"/>
  <c r="X152" i="2"/>
  <c r="V152" i="2"/>
  <c r="T152" i="2"/>
  <c r="P152" i="2"/>
  <c r="K152" i="2" s="1"/>
  <c r="BE152" i="2" s="1"/>
  <c r="BI150" i="2"/>
  <c r="BH150" i="2"/>
  <c r="BG150" i="2"/>
  <c r="BF150" i="2"/>
  <c r="X150" i="2"/>
  <c r="V150" i="2"/>
  <c r="T150" i="2"/>
  <c r="P150" i="2"/>
  <c r="BI148" i="2"/>
  <c r="BH148" i="2"/>
  <c r="BG148" i="2"/>
  <c r="BF148" i="2"/>
  <c r="X148" i="2"/>
  <c r="V148" i="2"/>
  <c r="T148" i="2"/>
  <c r="P148" i="2"/>
  <c r="K148" i="2" s="1"/>
  <c r="BE148" i="2" s="1"/>
  <c r="BI146" i="2"/>
  <c r="BH146" i="2"/>
  <c r="BG146" i="2"/>
  <c r="BF146" i="2"/>
  <c r="X146" i="2"/>
  <c r="V146" i="2"/>
  <c r="T146" i="2"/>
  <c r="P146" i="2"/>
  <c r="BK146" i="2" s="1"/>
  <c r="BI144" i="2"/>
  <c r="BH144" i="2"/>
  <c r="BG144" i="2"/>
  <c r="BF144" i="2"/>
  <c r="X144" i="2"/>
  <c r="V144" i="2"/>
  <c r="T144" i="2"/>
  <c r="P144" i="2"/>
  <c r="BK144" i="2" s="1"/>
  <c r="BI142" i="2"/>
  <c r="BH142" i="2"/>
  <c r="BG142" i="2"/>
  <c r="BF142" i="2"/>
  <c r="X142" i="2"/>
  <c r="V142" i="2"/>
  <c r="T142" i="2"/>
  <c r="P142" i="2"/>
  <c r="BK142" i="2" s="1"/>
  <c r="BI140" i="2"/>
  <c r="BH140" i="2"/>
  <c r="BG140" i="2"/>
  <c r="BF140" i="2"/>
  <c r="X140" i="2"/>
  <c r="V140" i="2"/>
  <c r="T140" i="2"/>
  <c r="P140" i="2"/>
  <c r="BI136" i="2"/>
  <c r="BH136" i="2"/>
  <c r="BG136" i="2"/>
  <c r="BF136" i="2"/>
  <c r="X136" i="2"/>
  <c r="X135" i="2"/>
  <c r="X134" i="2" s="1"/>
  <c r="V136" i="2"/>
  <c r="V135" i="2" s="1"/>
  <c r="V134" i="2" s="1"/>
  <c r="T136" i="2"/>
  <c r="T135" i="2"/>
  <c r="T134" i="2" s="1"/>
  <c r="P136" i="2"/>
  <c r="BI132" i="2"/>
  <c r="BH132" i="2"/>
  <c r="BG132" i="2"/>
  <c r="BF132" i="2"/>
  <c r="X132" i="2"/>
  <c r="V132" i="2"/>
  <c r="T132" i="2"/>
  <c r="P132" i="2"/>
  <c r="BI130" i="2"/>
  <c r="BH130" i="2"/>
  <c r="BG130" i="2"/>
  <c r="BF130" i="2"/>
  <c r="X130" i="2"/>
  <c r="V130" i="2"/>
  <c r="T130" i="2"/>
  <c r="P130" i="2"/>
  <c r="BI128" i="2"/>
  <c r="BH128" i="2"/>
  <c r="BG128" i="2"/>
  <c r="BF128" i="2"/>
  <c r="X128" i="2"/>
  <c r="V128" i="2"/>
  <c r="T128" i="2"/>
  <c r="P128" i="2"/>
  <c r="BI126" i="2"/>
  <c r="BH126" i="2"/>
  <c r="BG126" i="2"/>
  <c r="BF126" i="2"/>
  <c r="X126" i="2"/>
  <c r="V126" i="2"/>
  <c r="T126" i="2"/>
  <c r="P126" i="2"/>
  <c r="BI123" i="2"/>
  <c r="BH123" i="2"/>
  <c r="BG123" i="2"/>
  <c r="BF123" i="2"/>
  <c r="X123" i="2"/>
  <c r="V123" i="2"/>
  <c r="T123" i="2"/>
  <c r="P123" i="2"/>
  <c r="BI120" i="2"/>
  <c r="BH120" i="2"/>
  <c r="BG120" i="2"/>
  <c r="BF120" i="2"/>
  <c r="X120" i="2"/>
  <c r="V120" i="2"/>
  <c r="T120" i="2"/>
  <c r="P120" i="2"/>
  <c r="J116" i="2"/>
  <c r="F115" i="2"/>
  <c r="F113" i="2"/>
  <c r="E111" i="2"/>
  <c r="J92" i="2"/>
  <c r="F91" i="2"/>
  <c r="F89" i="2"/>
  <c r="E87" i="2"/>
  <c r="J21" i="2"/>
  <c r="E21" i="2"/>
  <c r="J91" i="2" s="1"/>
  <c r="J20" i="2"/>
  <c r="J18" i="2"/>
  <c r="E18" i="2"/>
  <c r="F116" i="2" s="1"/>
  <c r="J17" i="2"/>
  <c r="J12" i="2"/>
  <c r="J89" i="2"/>
  <c r="E7" i="2"/>
  <c r="E109" i="2"/>
  <c r="L90" i="1"/>
  <c r="AM90" i="1"/>
  <c r="AM89" i="1"/>
  <c r="L89" i="1"/>
  <c r="AM87" i="1"/>
  <c r="L87" i="1"/>
  <c r="L85" i="1"/>
  <c r="L84" i="1"/>
  <c r="Q176" i="2"/>
  <c r="R170" i="2"/>
  <c r="R166" i="2"/>
  <c r="Q164" i="2"/>
  <c r="R158" i="2"/>
  <c r="R154" i="2"/>
  <c r="Q150" i="2"/>
  <c r="R136" i="2"/>
  <c r="Q126" i="2"/>
  <c r="Q146" i="2"/>
  <c r="Q120" i="2"/>
  <c r="R168" i="2"/>
  <c r="R140" i="2"/>
  <c r="R126" i="2"/>
  <c r="Q128" i="2"/>
  <c r="K150" i="2"/>
  <c r="BE150" i="2" s="1"/>
  <c r="BK120" i="2"/>
  <c r="K132" i="2"/>
  <c r="BE132" i="2"/>
  <c r="BK126" i="2"/>
  <c r="Q119" i="3"/>
  <c r="Q178" i="2"/>
  <c r="Q174" i="2"/>
  <c r="Q170" i="2"/>
  <c r="R164" i="2"/>
  <c r="Q160" i="2"/>
  <c r="R156" i="2"/>
  <c r="R152" i="2"/>
  <c r="R144" i="2"/>
  <c r="R132" i="2"/>
  <c r="R176" i="2"/>
  <c r="R142" i="2"/>
  <c r="AU94" i="1"/>
  <c r="R120" i="2"/>
  <c r="K123" i="2"/>
  <c r="BE123" i="2" s="1"/>
  <c r="K136" i="2"/>
  <c r="BE136" i="2" s="1"/>
  <c r="R119" i="3"/>
  <c r="R174" i="2"/>
  <c r="R172" i="2"/>
  <c r="Q168" i="2"/>
  <c r="R160" i="2"/>
  <c r="Q156" i="2"/>
  <c r="Q152" i="2"/>
  <c r="R146" i="2"/>
  <c r="Q136" i="2"/>
  <c r="R123" i="2"/>
  <c r="Q144" i="2"/>
  <c r="Q142" i="2"/>
  <c r="R130" i="2"/>
  <c r="Q123" i="2"/>
  <c r="K140" i="2"/>
  <c r="BE140" i="2" s="1"/>
  <c r="BK166" i="2"/>
  <c r="Q122" i="3"/>
  <c r="BK122" i="3"/>
  <c r="R178" i="2"/>
  <c r="Q172" i="2"/>
  <c r="Q166" i="2"/>
  <c r="Q162" i="2"/>
  <c r="Q158" i="2"/>
  <c r="Q154" i="2"/>
  <c r="Q148" i="2"/>
  <c r="Q140" i="2"/>
  <c r="Q130" i="2"/>
  <c r="R150" i="2"/>
  <c r="R128" i="2"/>
  <c r="R148" i="2"/>
  <c r="Q132" i="2"/>
  <c r="R162" i="2"/>
  <c r="BK172" i="2"/>
  <c r="K128" i="2"/>
  <c r="BE128" i="2"/>
  <c r="BK174" i="2"/>
  <c r="BK130" i="2"/>
  <c r="R122" i="3"/>
  <c r="K119" i="3"/>
  <c r="BE119" i="3"/>
  <c r="K170" i="2" l="1"/>
  <c r="BE170" i="2" s="1"/>
  <c r="BK164" i="2"/>
  <c r="R139" i="2"/>
  <c r="J99" i="2"/>
  <c r="T139" i="2"/>
  <c r="T119" i="2" s="1"/>
  <c r="AW95" i="1" s="1"/>
  <c r="X139" i="2"/>
  <c r="X119" i="2" s="1"/>
  <c r="V118" i="3"/>
  <c r="V117" i="3"/>
  <c r="V139" i="2"/>
  <c r="V119" i="2" s="1"/>
  <c r="Q139" i="2"/>
  <c r="I99" i="2"/>
  <c r="T118" i="3"/>
  <c r="T117" i="3"/>
  <c r="AW96" i="1" s="1"/>
  <c r="X118" i="3"/>
  <c r="X117" i="3"/>
  <c r="Q118" i="3"/>
  <c r="Q117" i="3" s="1"/>
  <c r="I96" i="3" s="1"/>
  <c r="K30" i="3" s="1"/>
  <c r="AS96" i="1" s="1"/>
  <c r="R118" i="3"/>
  <c r="J97" i="3"/>
  <c r="Q135" i="2"/>
  <c r="Q134" i="2"/>
  <c r="I97" i="2" s="1"/>
  <c r="R135" i="2"/>
  <c r="R134" i="2"/>
  <c r="J97" i="2"/>
  <c r="J89" i="3"/>
  <c r="F92" i="3"/>
  <c r="E107" i="3"/>
  <c r="J113" i="3"/>
  <c r="F92" i="2"/>
  <c r="J113" i="2"/>
  <c r="J115" i="2"/>
  <c r="E85" i="2"/>
  <c r="BE164" i="2"/>
  <c r="BK140" i="2"/>
  <c r="K154" i="2"/>
  <c r="BE154" i="2"/>
  <c r="K172" i="2"/>
  <c r="BE172" i="2"/>
  <c r="K178" i="2"/>
  <c r="BE178" i="2"/>
  <c r="K36" i="2"/>
  <c r="AY95" i="1"/>
  <c r="BK128" i="2"/>
  <c r="BK136" i="2"/>
  <c r="BK135" i="2" s="1"/>
  <c r="K135" i="2" s="1"/>
  <c r="K98" i="2" s="1"/>
  <c r="BK132" i="2"/>
  <c r="K146" i="2"/>
  <c r="BE146" i="2"/>
  <c r="K166" i="2"/>
  <c r="BE166" i="2"/>
  <c r="K168" i="2"/>
  <c r="BE168" i="2"/>
  <c r="BK150" i="2"/>
  <c r="K176" i="2"/>
  <c r="BE176" i="2" s="1"/>
  <c r="K120" i="2"/>
  <c r="BE120" i="2"/>
  <c r="BK148" i="2"/>
  <c r="K160" i="2"/>
  <c r="BE160" i="2"/>
  <c r="F39" i="3"/>
  <c r="BF96" i="1"/>
  <c r="K36" i="3"/>
  <c r="AY96" i="1"/>
  <c r="K122" i="3"/>
  <c r="BE122" i="3"/>
  <c r="K35" i="3" s="1"/>
  <c r="AX96" i="1" s="1"/>
  <c r="F39" i="2"/>
  <c r="BF95" i="1"/>
  <c r="K130" i="2"/>
  <c r="BE130" i="2"/>
  <c r="K126" i="2"/>
  <c r="BE126" i="2"/>
  <c r="BK123" i="2"/>
  <c r="K156" i="2"/>
  <c r="BE156" i="2"/>
  <c r="F37" i="2"/>
  <c r="BD95" i="1" s="1"/>
  <c r="F36" i="3"/>
  <c r="BC96" i="1"/>
  <c r="F37" i="3"/>
  <c r="BD96" i="1" s="1"/>
  <c r="BK119" i="3"/>
  <c r="BK118" i="3"/>
  <c r="K118" i="3"/>
  <c r="K97" i="3" s="1"/>
  <c r="F36" i="2"/>
  <c r="BC95" i="1"/>
  <c r="BK162" i="2"/>
  <c r="K144" i="2"/>
  <c r="BE144" i="2"/>
  <c r="BK152" i="2"/>
  <c r="K174" i="2"/>
  <c r="BE174" i="2" s="1"/>
  <c r="K142" i="2"/>
  <c r="BE142" i="2"/>
  <c r="K158" i="2"/>
  <c r="BE158" i="2" s="1"/>
  <c r="F38" i="2"/>
  <c r="BE95" i="1"/>
  <c r="F38" i="3"/>
  <c r="BE96" i="1" s="1"/>
  <c r="Q119" i="2" l="1"/>
  <c r="I96" i="2" s="1"/>
  <c r="K30" i="2" s="1"/>
  <c r="AS95" i="1" s="1"/>
  <c r="R119" i="2"/>
  <c r="J96" i="2"/>
  <c r="K31" i="2"/>
  <c r="AT95" i="1" s="1"/>
  <c r="I97" i="3"/>
  <c r="I98" i="2"/>
  <c r="R117" i="3"/>
  <c r="J96" i="3" s="1"/>
  <c r="K31" i="3" s="1"/>
  <c r="AT96" i="1" s="1"/>
  <c r="J98" i="2"/>
  <c r="BK134" i="2"/>
  <c r="K134" i="2"/>
  <c r="K97" i="2"/>
  <c r="BK117" i="3"/>
  <c r="K117" i="3" s="1"/>
  <c r="K96" i="3" s="1"/>
  <c r="BK139" i="2"/>
  <c r="K139" i="2"/>
  <c r="K99" i="2" s="1"/>
  <c r="AW94" i="1"/>
  <c r="F35" i="2"/>
  <c r="BB95" i="1"/>
  <c r="F35" i="3"/>
  <c r="BB96" i="1"/>
  <c r="AS94" i="1"/>
  <c r="BE94" i="1"/>
  <c r="W32" i="1" s="1"/>
  <c r="BF94" i="1"/>
  <c r="W33" i="1"/>
  <c r="BD94" i="1"/>
  <c r="W31" i="1" s="1"/>
  <c r="BC94" i="1"/>
  <c r="W30" i="1"/>
  <c r="AV96" i="1"/>
  <c r="K35" i="2"/>
  <c r="AX95" i="1"/>
  <c r="AV95" i="1"/>
  <c r="BK119" i="2" l="1"/>
  <c r="K119" i="2"/>
  <c r="AT94" i="1"/>
  <c r="K32" i="3"/>
  <c r="AG96" i="1" s="1"/>
  <c r="AZ94" i="1"/>
  <c r="BA94" i="1"/>
  <c r="K32" i="2"/>
  <c r="AG95" i="1" s="1"/>
  <c r="AY94" i="1"/>
  <c r="AK30" i="1"/>
  <c r="BB94" i="1"/>
  <c r="AX94" i="1" s="1"/>
  <c r="AK29" i="1" s="1"/>
  <c r="K41" i="2" l="1"/>
  <c r="K41" i="3"/>
  <c r="K96" i="2"/>
  <c r="AN96" i="1"/>
  <c r="AN95" i="1"/>
  <c r="AG94" i="1"/>
  <c r="AK26" i="1"/>
  <c r="AK35" i="1"/>
  <c r="W29" i="1"/>
  <c r="AV94" i="1"/>
  <c r="AN94" i="1" l="1"/>
</calcChain>
</file>

<file path=xl/sharedStrings.xml><?xml version="1.0" encoding="utf-8"?>
<sst xmlns="http://schemas.openxmlformats.org/spreadsheetml/2006/main" count="1006" uniqueCount="283">
  <si>
    <t>Export Komplet</t>
  </si>
  <si>
    <t/>
  </si>
  <si>
    <t>2.0</t>
  </si>
  <si>
    <t>ZAMOK</t>
  </si>
  <si>
    <t>False</t>
  </si>
  <si>
    <t>True</t>
  </si>
  <si>
    <t>{d2659652-55f2-49e8-95bb-460ec808357f}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</si>
  <si>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</si>
  <si>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</si>
  <si>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</si>
  <si>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</si>
  <si>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</si>
  <si>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</si>
  <si>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</si>
  <si>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</si>
  <si>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</si>
  <si>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</si>
  <si>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</si>
  <si>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 TNS Grygov</t>
  </si>
  <si>
    <t>KSO:</t>
  </si>
  <si>
    <t>CC-CZ:</t>
  </si>
  <si>
    <t>Místo:</t>
  </si>
  <si>
    <t>TNS Grygov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</si>
  <si>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</si>
  <si>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</si>
  <si>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</si>
  <si>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</si>
  <si>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</si>
  <si>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</si>
  <si>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</si>
  <si>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</si>
  <si>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</si>
  <si>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</si>
  <si>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</si>
  <si>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</si>
  <si>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Ing. Jan Pavláček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</si>
  <si>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</si>
  <si>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</si>
  <si>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</si>
  <si>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</si>
  <si>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</si>
  <si>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</si>
  <si>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</si>
  <si>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</si>
  <si>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</si>
  <si>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</si>
  <si>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</si>
  <si>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</si>
  <si>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</si>
  <si>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</si>
  <si>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</si>
  <si>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</si>
  <si>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</si>
  <si>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</si>
  <si>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</si>
  <si>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</si>
  <si>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</si>
  <si>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</si>
  <si>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</si>
  <si>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</si>
  <si>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</si>
  <si>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</si>
  <si>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</si>
  <si>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</si>
  <si>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</si>
  <si>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</si>
  <si>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</si>
  <si>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</si>
  <si>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</si>
  <si>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</si>
  <si>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</si>
  <si>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</si>
  <si>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</si>
  <si>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</si>
  <si>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</si>
  <si>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</si>
  <si>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</si>
  <si>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</si>
  <si>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</si>
  <si>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</si>
  <si>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</si>
  <si>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</si>
  <si>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</si>
  <si>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</si>
  <si>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</si>
  <si>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Oprava R110kV</t>
  </si>
  <si>
    <t>STA</t>
  </si>
  <si>
    <t>1</t>
  </si>
  <si>
    <t>{76a86194-dfb6-43ad-9ca7-6853cb7bfcf6}</t>
  </si>
  <si>
    <t>2</t>
  </si>
  <si>
    <t>PS 02</t>
  </si>
  <si>
    <t>VRN</t>
  </si>
  <si>
    <t>{756635db-6d8a-4abc-8fd6-62e9d7b9eb9a}</t>
  </si>
  <si>
    <t>KRYCÍ LIST SOUPISU PRACÍ</t>
  </si>
  <si>
    <t>Objekt:</t>
  </si>
  <si>
    <t>PS 01 - Oprava R110kV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</si>
  <si>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</si>
  <si>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</si>
  <si>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</si>
  <si>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</si>
  <si>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</si>
  <si>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</si>
  <si>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</si>
  <si>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</si>
  <si>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</si>
  <si>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</si>
  <si>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</si>
  <si>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</si>
  <si>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</si>
  <si>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</si>
  <si>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</si>
  <si>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</si>
  <si>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</si>
  <si>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</si>
  <si>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</si>
  <si>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</si>
  <si>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</si>
  <si>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</si>
  <si>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</si>
  <si>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</si>
  <si>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</si>
  <si>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</si>
  <si>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</si>
  <si>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</si>
  <si>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</si>
  <si>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</si>
  <si>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</si>
  <si>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7496100110-R</t>
  </si>
  <si>
    <t>R110kV Přístrojové transformátory 110 kV napětí 110 kV až se 4 jádry</t>
  </si>
  <si>
    <t>kus</t>
  </si>
  <si>
    <t>8</t>
  </si>
  <si>
    <t>ROZPOCET</t>
  </si>
  <si>
    <t>4</t>
  </si>
  <si>
    <t>-1587350743</t>
  </si>
  <si>
    <t>PP</t>
  </si>
  <si>
    <t>P</t>
  </si>
  <si>
    <t>Poznámka k položce:_x000D_
R110kV Přístrojové transformátory 110 kV napětí 110 kV až se 4 jádry - dle cenové nabídky Pfiffner Instrument Transformers Ltd. - 2021.329422</t>
  </si>
  <si>
    <t>36</t>
  </si>
  <si>
    <t>7496100100-R</t>
  </si>
  <si>
    <t>R110kV Přístrojové transformátory 110 kV proudu 110 kV až se 4 jádry, přepínatelný</t>
  </si>
  <si>
    <t>1444754397</t>
  </si>
  <si>
    <t>Poznámka k položce:_x000D_
R110kV Přístrojové transformátory 110 kV proudu 110 kV až se 4 jádry, přepínatelný - cenová nabídka dle Pfiffner Instrument Transformers Ltd. - 2021.329422</t>
  </si>
  <si>
    <t>25</t>
  </si>
  <si>
    <t>7492502170</t>
  </si>
  <si>
    <t>Kabely, vodiče, šňůry Cu - nn Kabel silový Cu, plastová izolace, stíněný 1-CYKFY do 3 x 2,5 mm2</t>
  </si>
  <si>
    <t>m</t>
  </si>
  <si>
    <t>Sborník UOŽI 01 2021</t>
  </si>
  <si>
    <t>-1503640689</t>
  </si>
  <si>
    <t>7593500240</t>
  </si>
  <si>
    <t>Trasy kabelového vedení Drátěný žlab zinkochromátovaný 60X400 DZ</t>
  </si>
  <si>
    <t>1490972150</t>
  </si>
  <si>
    <t>3</t>
  </si>
  <si>
    <t>7496100210</t>
  </si>
  <si>
    <t>R110kV Armatury pro rozvodny 110kV Svorky pro svorníky přístrojů</t>
  </si>
  <si>
    <t>-1005905296</t>
  </si>
  <si>
    <t>18</t>
  </si>
  <si>
    <t>7496100320</t>
  </si>
  <si>
    <t>R110kV Spojovací vedení 110 kV Přípojnice z lana AlFe do 750 mm2 na podpěrných izolátorech do 10 m, bez izolátorů</t>
  </si>
  <si>
    <t>128</t>
  </si>
  <si>
    <t>-1158982601</t>
  </si>
  <si>
    <t>HSV</t>
  </si>
  <si>
    <t>Práce a dodávky HSV</t>
  </si>
  <si>
    <t>5</t>
  </si>
  <si>
    <t>Komunikace pozemní</t>
  </si>
  <si>
    <t>29</t>
  </si>
  <si>
    <t>K</t>
  </si>
  <si>
    <t>5913430260</t>
  </si>
  <si>
    <t>Bezpečnostní nátěr profilu L, T, U 80x80 mm a více</t>
  </si>
  <si>
    <t>-1751966035</t>
  </si>
  <si>
    <t>Bezpečnostní nátěr profilu L, T, U 80x80 mm a více. Poznámka: 1. V cenách jsou započteny náklady na očištění od starého nátěru a nečistot, provedení nového nátěru barvou schváleného typu a odstínu. 2. V cenách nejsou obsaženy náklady na dodávku materiálu.</t>
  </si>
  <si>
    <t>PSC</t>
  </si>
  <si>
    <t>Poznámka k souboru cen:_x000D_
1. V cenách jsou započteny náklady na očištění od starého nátěru a nečistot, provedení nového nátěru barvou schváleného typu a odstínu. 2. V cenách nejsou obsaženy náklady na dodávku materiálu.</t>
  </si>
  <si>
    <t>OST</t>
  </si>
  <si>
    <t>Ostatní</t>
  </si>
  <si>
    <t>22</t>
  </si>
  <si>
    <t>7491454010</t>
  </si>
  <si>
    <t>Montáž drátěných kabelových roštů výšky 60 mm, šířky 75 mm</t>
  </si>
  <si>
    <t>512</t>
  </si>
  <si>
    <t>-1109537118</t>
  </si>
  <si>
    <t>Montáž drátěných kabelových roštů výšky 60 mm, šířky 75 mm - včetně rozměření, usazení, vyvážení, upevnění, sváření, elektrického pospojování</t>
  </si>
  <si>
    <t>27</t>
  </si>
  <si>
    <t>7491471010</t>
  </si>
  <si>
    <t>Demontáže elektroinstalace stávajících roštů nebo žlabů včetně kabelů, výložníků a stojin</t>
  </si>
  <si>
    <t>760610394</t>
  </si>
  <si>
    <t>Demontáže elektroinstalace stávajících roštů nebo žlabů včetně kabelů, výložníků a stojin - včetně kabelových vedení umístěných na roštu</t>
  </si>
  <si>
    <t>28</t>
  </si>
  <si>
    <t>7492271020</t>
  </si>
  <si>
    <t>Demontáže venkovních vedení nn venkovního vedení (4x)</t>
  </si>
  <si>
    <t>-1535018929</t>
  </si>
  <si>
    <t>Demontáže venkovních vedení nn venkovního vedení (4x) - včetně nakládky na automobil</t>
  </si>
  <si>
    <t>19</t>
  </si>
  <si>
    <t>7499700420</t>
  </si>
  <si>
    <t>Nátěry trakčního vedení  Barva a řed. pro rekonstrukci nátěru stožárů a bran</t>
  </si>
  <si>
    <t>m2</t>
  </si>
  <si>
    <t>186838075</t>
  </si>
  <si>
    <t>37</t>
  </si>
  <si>
    <t>7496153010</t>
  </si>
  <si>
    <t>Montáž přístrojových transformátorů 110 kV proudu se 4 jádry, přepínatelný</t>
  </si>
  <si>
    <t>1997111770</t>
  </si>
  <si>
    <t>Montáž přístrojových transformátorů 110 kV proudu se 4 jádry, přepínatelný - včetně uvedení do provozu včetně předepsaných zkoušek a atestů</t>
  </si>
  <si>
    <t>7</t>
  </si>
  <si>
    <t>7496153020</t>
  </si>
  <si>
    <t>Montáž přístrojových transformátorů 110 kV napětí se 4 jádry</t>
  </si>
  <si>
    <t>1444852775</t>
  </si>
  <si>
    <t>Montáž přístrojových transformátorů 110 kV napětí se 4 jádry - včetně uvedení do provozu včetně předepsaných zkoušek a atestů</t>
  </si>
  <si>
    <t>7496156010</t>
  </si>
  <si>
    <t>Montáž armatur pro rozvodny 110 kV svorek pro svorníky přístrojů</t>
  </si>
  <si>
    <t>-524058177</t>
  </si>
  <si>
    <t>Montáž armatur pro rozvodny 110 kV svorek pro svorníky přístrojů - včetně uvedení do provozu včetně předepsaných zkoušek a atestů</t>
  </si>
  <si>
    <t>38</t>
  </si>
  <si>
    <t>7496156530</t>
  </si>
  <si>
    <t>Montáž spojovacího vedení 110 kV přípojnic z lana AlFe na podpěrných izolátorech, výška do 10 m 750 mm2</t>
  </si>
  <si>
    <t>-1672141793</t>
  </si>
  <si>
    <t>Montáž spojovacího vedení 110 kV přípojnic z lana AlFe na podpěrných izolátorech, výška do 10 m 750 mm2 - včetně uvedení do provozu včetně předepsaných zkoušek a atestů</t>
  </si>
  <si>
    <t>7496272025</t>
  </si>
  <si>
    <t>Demontáž zařízení vvn / vn přístroje do 110 kV</t>
  </si>
  <si>
    <t>1138801053</t>
  </si>
  <si>
    <t>Demontáž zařízení vvn / vn přístroje do 110 kV - včetně demontáže přívodního a vývodního vedení, PTP, PTN, PTPN, podpěrky, omezovače přepětí apod.</t>
  </si>
  <si>
    <t>14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</si>
  <si>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</si>
  <si>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</si>
  <si>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-315705027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</si>
  <si>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</si>
  <si>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</si>
  <si>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</si>
  <si>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-1337615906</t>
  </si>
  <si>
    <t>16</t>
  </si>
  <si>
    <t>7498152020</t>
  </si>
  <si>
    <t>Vyhotovení mimořádné revizní zprávy pro opravné práce pro objem investičních nákladů přes 500 000 do 1 000 000 Kč</t>
  </si>
  <si>
    <t>229481678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</si>
  <si>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</si>
  <si>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17</t>
  </si>
  <si>
    <t>7498152025</t>
  </si>
  <si>
    <t>Vyhotovení mimořádné revizní zprávy příplatek za každých dalších i započatých 500 000 Kč přes 1 000 000 Kč</t>
  </si>
  <si>
    <t>-75734175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</si>
  <si>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</si>
  <si>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35</t>
  </si>
  <si>
    <t>7498256020</t>
  </si>
  <si>
    <t>Zkoušky a prohlídky elektrických přístrojů - ostatní zkoušky (např. SIEMENS SITRAS PRO) revize, seřízení a nastavení ochran</t>
  </si>
  <si>
    <t>-2115259432</t>
  </si>
  <si>
    <t>Zkoušky a prohlídky elektrických přístrojů - ostatní zkoušky (např. SIEMENS SITRAS PRO) revize, seřízení a nastavení ochran - včetně vystavení protokolu</t>
  </si>
  <si>
    <t>39</t>
  </si>
  <si>
    <t>7498256025</t>
  </si>
  <si>
    <t>Zkoušky a prohlídky elektrických přístrojů - ostatní zkoušky ochranného a ovládacího terminálu (např. SIMATIC S7-300 pro U) revize, seřízení a nastavení</t>
  </si>
  <si>
    <t>-887680516</t>
  </si>
  <si>
    <t>Zkoušky a prohlídky elektrických přístrojů - ostatní zkoušky ochranného a ovládacího terminálu (např. SIMATIC S7-300 pro U) revize, seřízení a nastavení - včetně vystavení protokolu</t>
  </si>
  <si>
    <t>23</t>
  </si>
  <si>
    <t>7498351010</t>
  </si>
  <si>
    <t>Vydání průkazu způsobilosti pro funkční celek, provizorní stav</t>
  </si>
  <si>
    <t>-2040223982</t>
  </si>
  <si>
    <t>Vydání průkazu způsobilosti pro funkční celek, provizorní stav - vyhotovení dokladu o silnoproudých zařízeních a vydání průkazu způsobilosti</t>
  </si>
  <si>
    <t>32</t>
  </si>
  <si>
    <t>7499151010</t>
  </si>
  <si>
    <t>Dokončovací práce na elektrickém zařízení</t>
  </si>
  <si>
    <t>hod</t>
  </si>
  <si>
    <t>602972306</t>
  </si>
  <si>
    <t>Dokončovací práce na elektrickém zařízení - uvádění zařízení do provozu, drobné montážní práce v rozvaděčích, koordinaci se zhotoviteli souvisejících zařízení apod.</t>
  </si>
  <si>
    <t>30</t>
  </si>
  <si>
    <t>7499251010</t>
  </si>
  <si>
    <t>Montáž bezpečnostní tabulky výstražné nebo označovací</t>
  </si>
  <si>
    <t>-1024187615</t>
  </si>
  <si>
    <t>31</t>
  </si>
  <si>
    <t>7497302260</t>
  </si>
  <si>
    <t>Vodiče trakčního vedení  Tabulka číslování stožárů a pohonů odpojovačů 1 - 3 znaky</t>
  </si>
  <si>
    <t>1156781618</t>
  </si>
  <si>
    <t>34</t>
  </si>
  <si>
    <t>9903100100</t>
  </si>
  <si>
    <t>Přeprava mechanizace na místo prováděných prací o hmotnosti do 12 t přes 50 do 100 km</t>
  </si>
  <si>
    <t>-1058468347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</si>
  <si>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</si>
  <si>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PS 02 - VRN</t>
  </si>
  <si>
    <t>VRN - Vedlejší rozpočtové náklady</t>
  </si>
  <si>
    <t>Vedlejší rozpočtové náklady</t>
  </si>
  <si>
    <t>023131011</t>
  </si>
  <si>
    <t>Projektové práce Dokumentace skutečného provedení zabezpečovacích, sdělovacích, elektrických zařízení</t>
  </si>
  <si>
    <t>%</t>
  </si>
  <si>
    <t>878247345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</si>
  <si>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</si>
  <si>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</si>
  <si>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024101401</t>
  </si>
  <si>
    <t>Inženýrská činnost koordinační a kompletační činnost</t>
  </si>
  <si>
    <t>1652546849</t>
  </si>
  <si>
    <t>Poznámka k položce:_x000D_
Základna pro výpočet - ZRN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</si>
</sst>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F2" s="260"/>
      <c r="BG2" s="260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23" t="s">
        <v>15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19"/>
      <c r="AQ5" s="19"/>
      <c r="AR5" s="17"/>
      <c r="BG5" s="220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25" t="s">
        <v>18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19"/>
      <c r="AQ6" s="19"/>
      <c r="AR6" s="17"/>
      <c r="BG6" s="221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21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/>
      <c r="AO8" s="19"/>
      <c r="AP8" s="19"/>
      <c r="AQ8" s="19"/>
      <c r="AR8" s="17"/>
      <c r="BG8" s="221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21"/>
      <c r="BS9" s="14" t="s">
        <v>7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G10" s="221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G11" s="221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21"/>
      <c r="BS12" s="14" t="s">
        <v>7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G13" s="221"/>
      <c r="BS13" s="14" t="s">
        <v>7</v>
      </c>
    </row>
    <row r="14" spans="1:74">
      <c r="B14" s="18"/>
      <c r="C14" s="19"/>
      <c r="D14" s="19"/>
      <c r="E14" s="226" t="s">
        <v>31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G14" s="221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21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G16" s="22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G17" s="221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21"/>
      <c r="BS18" s="14" t="s">
        <v>7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G19" s="221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G20" s="221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21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21"/>
    </row>
    <row r="23" spans="1:71" s="1" customFormat="1" ht="16.5" customHeight="1">
      <c r="B23" s="18"/>
      <c r="C23" s="19"/>
      <c r="D23" s="19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19"/>
      <c r="AP23" s="19"/>
      <c r="AQ23" s="19"/>
      <c r="AR23" s="17"/>
      <c r="BG23" s="22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2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21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9">
        <f>ROUND(AG94,2)</f>
        <v>0</v>
      </c>
      <c r="AL26" s="230"/>
      <c r="AM26" s="230"/>
      <c r="AN26" s="230"/>
      <c r="AO26" s="230"/>
      <c r="AP26" s="33"/>
      <c r="AQ26" s="33"/>
      <c r="AR26" s="36"/>
      <c r="BG26" s="22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21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1" t="s">
        <v>38</v>
      </c>
      <c r="M28" s="231"/>
      <c r="N28" s="231"/>
      <c r="O28" s="231"/>
      <c r="P28" s="231"/>
      <c r="Q28" s="33"/>
      <c r="R28" s="33"/>
      <c r="S28" s="33"/>
      <c r="T28" s="33"/>
      <c r="U28" s="33"/>
      <c r="V28" s="33"/>
      <c r="W28" s="231" t="s">
        <v>39</v>
      </c>
      <c r="X28" s="231"/>
      <c r="Y28" s="231"/>
      <c r="Z28" s="231"/>
      <c r="AA28" s="231"/>
      <c r="AB28" s="231"/>
      <c r="AC28" s="231"/>
      <c r="AD28" s="231"/>
      <c r="AE28" s="231"/>
      <c r="AF28" s="33"/>
      <c r="AG28" s="33"/>
      <c r="AH28" s="33"/>
      <c r="AI28" s="33"/>
      <c r="AJ28" s="33"/>
      <c r="AK28" s="231" t="s">
        <v>40</v>
      </c>
      <c r="AL28" s="231"/>
      <c r="AM28" s="231"/>
      <c r="AN28" s="231"/>
      <c r="AO28" s="231"/>
      <c r="AP28" s="33"/>
      <c r="AQ28" s="33"/>
      <c r="AR28" s="36"/>
      <c r="BG28" s="221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4">
        <v>0.21</v>
      </c>
      <c r="M29" s="233"/>
      <c r="N29" s="233"/>
      <c r="O29" s="233"/>
      <c r="P29" s="233"/>
      <c r="Q29" s="38"/>
      <c r="R29" s="38"/>
      <c r="S29" s="38"/>
      <c r="T29" s="38"/>
      <c r="U29" s="38"/>
      <c r="V29" s="38"/>
      <c r="W29" s="232">
        <f>ROUND(BB94, 2)</f>
        <v>0</v>
      </c>
      <c r="X29" s="233"/>
      <c r="Y29" s="233"/>
      <c r="Z29" s="233"/>
      <c r="AA29" s="233"/>
      <c r="AB29" s="233"/>
      <c r="AC29" s="233"/>
      <c r="AD29" s="233"/>
      <c r="AE29" s="233"/>
      <c r="AF29" s="38"/>
      <c r="AG29" s="38"/>
      <c r="AH29" s="38"/>
      <c r="AI29" s="38"/>
      <c r="AJ29" s="38"/>
      <c r="AK29" s="232">
        <f>ROUND(AX94, 2)</f>
        <v>0</v>
      </c>
      <c r="AL29" s="233"/>
      <c r="AM29" s="233"/>
      <c r="AN29" s="233"/>
      <c r="AO29" s="233"/>
      <c r="AP29" s="38"/>
      <c r="AQ29" s="38"/>
      <c r="AR29" s="39"/>
      <c r="BG29" s="222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4">
        <v>0.15</v>
      </c>
      <c r="M30" s="233"/>
      <c r="N30" s="233"/>
      <c r="O30" s="233"/>
      <c r="P30" s="233"/>
      <c r="Q30" s="38"/>
      <c r="R30" s="38"/>
      <c r="S30" s="38"/>
      <c r="T30" s="38"/>
      <c r="U30" s="38"/>
      <c r="V30" s="38"/>
      <c r="W30" s="232">
        <f>ROUND(BC94, 2)</f>
        <v>0</v>
      </c>
      <c r="X30" s="233"/>
      <c r="Y30" s="233"/>
      <c r="Z30" s="233"/>
      <c r="AA30" s="233"/>
      <c r="AB30" s="233"/>
      <c r="AC30" s="233"/>
      <c r="AD30" s="233"/>
      <c r="AE30" s="233"/>
      <c r="AF30" s="38"/>
      <c r="AG30" s="38"/>
      <c r="AH30" s="38"/>
      <c r="AI30" s="38"/>
      <c r="AJ30" s="38"/>
      <c r="AK30" s="232">
        <f>ROUND(AY94, 2)</f>
        <v>0</v>
      </c>
      <c r="AL30" s="233"/>
      <c r="AM30" s="233"/>
      <c r="AN30" s="233"/>
      <c r="AO30" s="233"/>
      <c r="AP30" s="38"/>
      <c r="AQ30" s="38"/>
      <c r="AR30" s="39"/>
      <c r="BG30" s="222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4">
        <v>0.21</v>
      </c>
      <c r="M31" s="233"/>
      <c r="N31" s="233"/>
      <c r="O31" s="233"/>
      <c r="P31" s="233"/>
      <c r="Q31" s="38"/>
      <c r="R31" s="38"/>
      <c r="S31" s="38"/>
      <c r="T31" s="38"/>
      <c r="U31" s="38"/>
      <c r="V31" s="38"/>
      <c r="W31" s="232">
        <f>ROUND(BD94, 2)</f>
        <v>0</v>
      </c>
      <c r="X31" s="233"/>
      <c r="Y31" s="233"/>
      <c r="Z31" s="233"/>
      <c r="AA31" s="233"/>
      <c r="AB31" s="233"/>
      <c r="AC31" s="233"/>
      <c r="AD31" s="233"/>
      <c r="AE31" s="233"/>
      <c r="AF31" s="38"/>
      <c r="AG31" s="38"/>
      <c r="AH31" s="38"/>
      <c r="AI31" s="38"/>
      <c r="AJ31" s="38"/>
      <c r="AK31" s="232">
        <v>0</v>
      </c>
      <c r="AL31" s="233"/>
      <c r="AM31" s="233"/>
      <c r="AN31" s="233"/>
      <c r="AO31" s="233"/>
      <c r="AP31" s="38"/>
      <c r="AQ31" s="38"/>
      <c r="AR31" s="39"/>
      <c r="BG31" s="222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4">
        <v>0.15</v>
      </c>
      <c r="M32" s="233"/>
      <c r="N32" s="233"/>
      <c r="O32" s="233"/>
      <c r="P32" s="233"/>
      <c r="Q32" s="38"/>
      <c r="R32" s="38"/>
      <c r="S32" s="38"/>
      <c r="T32" s="38"/>
      <c r="U32" s="38"/>
      <c r="V32" s="38"/>
      <c r="W32" s="232">
        <f>ROUND(BE94, 2)</f>
        <v>0</v>
      </c>
      <c r="X32" s="233"/>
      <c r="Y32" s="233"/>
      <c r="Z32" s="233"/>
      <c r="AA32" s="233"/>
      <c r="AB32" s="233"/>
      <c r="AC32" s="233"/>
      <c r="AD32" s="233"/>
      <c r="AE32" s="233"/>
      <c r="AF32" s="38"/>
      <c r="AG32" s="38"/>
      <c r="AH32" s="38"/>
      <c r="AI32" s="38"/>
      <c r="AJ32" s="38"/>
      <c r="AK32" s="232">
        <v>0</v>
      </c>
      <c r="AL32" s="233"/>
      <c r="AM32" s="233"/>
      <c r="AN32" s="233"/>
      <c r="AO32" s="233"/>
      <c r="AP32" s="38"/>
      <c r="AQ32" s="38"/>
      <c r="AR32" s="39"/>
      <c r="BG32" s="222"/>
    </row>
    <row r="33" spans="1:59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4">
        <v>0</v>
      </c>
      <c r="M33" s="233"/>
      <c r="N33" s="233"/>
      <c r="O33" s="233"/>
      <c r="P33" s="233"/>
      <c r="Q33" s="38"/>
      <c r="R33" s="38"/>
      <c r="S33" s="38"/>
      <c r="T33" s="38"/>
      <c r="U33" s="38"/>
      <c r="V33" s="38"/>
      <c r="W33" s="232">
        <f>ROUND(BF94, 2)</f>
        <v>0</v>
      </c>
      <c r="X33" s="233"/>
      <c r="Y33" s="233"/>
      <c r="Z33" s="233"/>
      <c r="AA33" s="233"/>
      <c r="AB33" s="233"/>
      <c r="AC33" s="233"/>
      <c r="AD33" s="233"/>
      <c r="AE33" s="233"/>
      <c r="AF33" s="38"/>
      <c r="AG33" s="38"/>
      <c r="AH33" s="38"/>
      <c r="AI33" s="38"/>
      <c r="AJ33" s="38"/>
      <c r="AK33" s="232">
        <v>0</v>
      </c>
      <c r="AL33" s="233"/>
      <c r="AM33" s="233"/>
      <c r="AN33" s="233"/>
      <c r="AO33" s="233"/>
      <c r="AP33" s="38"/>
      <c r="AQ33" s="38"/>
      <c r="AR33" s="39"/>
      <c r="BG33" s="222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21"/>
    </row>
    <row r="35" spans="1:59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5" t="s">
        <v>49</v>
      </c>
      <c r="Y35" s="236"/>
      <c r="Z35" s="236"/>
      <c r="AA35" s="236"/>
      <c r="AB35" s="236"/>
      <c r="AC35" s="42"/>
      <c r="AD35" s="42"/>
      <c r="AE35" s="42"/>
      <c r="AF35" s="42"/>
      <c r="AG35" s="42"/>
      <c r="AH35" s="42"/>
      <c r="AI35" s="42"/>
      <c r="AJ35" s="42"/>
      <c r="AK35" s="237">
        <f>SUM(AK26:AK33)</f>
        <v>0</v>
      </c>
      <c r="AL35" s="236"/>
      <c r="AM35" s="236"/>
      <c r="AN35" s="236"/>
      <c r="AO35" s="238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G60" s="31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G64" s="31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G75" s="31"/>
    </row>
    <row r="76" spans="1:59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G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G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5"/>
      <c r="C84" s="26" t="s">
        <v>14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2021-03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17</v>
      </c>
      <c r="D85" s="60"/>
      <c r="E85" s="60"/>
      <c r="F85" s="60"/>
      <c r="G85" s="60"/>
      <c r="H85" s="60"/>
      <c r="I85" s="60"/>
      <c r="J85" s="60"/>
      <c r="K85" s="60"/>
      <c r="L85" s="239" t="str">
        <f>K6</f>
        <v>Oprava  TNS Grygov</v>
      </c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40"/>
      <c r="AJ85" s="240"/>
      <c r="AK85" s="240"/>
      <c r="AL85" s="240"/>
      <c r="AM85" s="240"/>
      <c r="AN85" s="240"/>
      <c r="AO85" s="24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6" t="s">
        <v>21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TNS Grygov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23</v>
      </c>
      <c r="AJ87" s="33"/>
      <c r="AK87" s="33"/>
      <c r="AL87" s="33"/>
      <c r="AM87" s="241" t="str">
        <f>IF(AN8= "","",AN8)</f>
        <v/>
      </c>
      <c r="AN87" s="241"/>
      <c r="AO87" s="33"/>
      <c r="AP87" s="33"/>
      <c r="AQ87" s="33"/>
      <c r="AR87" s="36"/>
      <c r="BG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42" t="str">
        <f>IF(E17="","",E17)</f>
        <v xml:space="preserve"> </v>
      </c>
      <c r="AN89" s="243"/>
      <c r="AO89" s="243"/>
      <c r="AP89" s="243"/>
      <c r="AQ89" s="33"/>
      <c r="AR89" s="36"/>
      <c r="AS89" s="244" t="s">
        <v>57</v>
      </c>
      <c r="AT89" s="245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42" t="str">
        <f>IF(E20="","",E20)</f>
        <v>Ing. Jan Pavláček</v>
      </c>
      <c r="AN90" s="243"/>
      <c r="AO90" s="243"/>
      <c r="AP90" s="243"/>
      <c r="AQ90" s="33"/>
      <c r="AR90" s="36"/>
      <c r="AS90" s="246"/>
      <c r="AT90" s="247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8"/>
      <c r="AT91" s="249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1"/>
    </row>
    <row r="92" spans="1:91" s="2" customFormat="1" ht="29.25" customHeight="1">
      <c r="A92" s="31"/>
      <c r="B92" s="32"/>
      <c r="C92" s="250" t="s">
        <v>58</v>
      </c>
      <c r="D92" s="251"/>
      <c r="E92" s="251"/>
      <c r="F92" s="251"/>
      <c r="G92" s="251"/>
      <c r="H92" s="70"/>
      <c r="I92" s="252" t="s">
        <v>59</v>
      </c>
      <c r="J92" s="251"/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  <c r="AF92" s="251"/>
      <c r="AG92" s="253" t="s">
        <v>60</v>
      </c>
      <c r="AH92" s="251"/>
      <c r="AI92" s="251"/>
      <c r="AJ92" s="251"/>
      <c r="AK92" s="251"/>
      <c r="AL92" s="251"/>
      <c r="AM92" s="251"/>
      <c r="AN92" s="252" t="s">
        <v>61</v>
      </c>
      <c r="AO92" s="251"/>
      <c r="AP92" s="254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3" t="s">
        <v>74</v>
      </c>
      <c r="BE92" s="73" t="s">
        <v>75</v>
      </c>
      <c r="BF92" s="74" t="s">
        <v>76</v>
      </c>
      <c r="BG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1"/>
    </row>
    <row r="94" spans="1:91" s="6" customFormat="1" ht="32.450000000000003" customHeight="1">
      <c r="B94" s="78"/>
      <c r="C94" s="79" t="s">
        <v>77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8">
        <f>ROUND(SUM(AG95:AG96),2)</f>
        <v>0</v>
      </c>
      <c r="AH94" s="258"/>
      <c r="AI94" s="258"/>
      <c r="AJ94" s="258"/>
      <c r="AK94" s="258"/>
      <c r="AL94" s="258"/>
      <c r="AM94" s="258"/>
      <c r="AN94" s="259">
        <f>SUM(AG94,AV94)</f>
        <v>0</v>
      </c>
      <c r="AO94" s="259"/>
      <c r="AP94" s="259"/>
      <c r="AQ94" s="82" t="s">
        <v>1</v>
      </c>
      <c r="AR94" s="83"/>
      <c r="AS94" s="84">
        <f>ROUND(SUM(AS95:AS96),2)</f>
        <v>0</v>
      </c>
      <c r="AT94" s="85">
        <f>ROUND(SUM(AT95:AT96),2)</f>
        <v>0</v>
      </c>
      <c r="AU94" s="86">
        <f>ROUND(SUM(AU95:AU96),2)</f>
        <v>0</v>
      </c>
      <c r="AV94" s="86">
        <f>ROUND(SUM(AX94:AY94),2)</f>
        <v>0</v>
      </c>
      <c r="AW94" s="87">
        <f>ROUND(SUM(AW95:AW96),5)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ROUND(SUM(BB95:BB96),2)</f>
        <v>0</v>
      </c>
      <c r="BC94" s="86">
        <f>ROUND(SUM(BC95:BC96),2)</f>
        <v>0</v>
      </c>
      <c r="BD94" s="86">
        <f>ROUND(SUM(BD95:BD96),2)</f>
        <v>0</v>
      </c>
      <c r="BE94" s="86">
        <f>ROUND(SUM(BE95:BE96),2)</f>
        <v>0</v>
      </c>
      <c r="BF94" s="88">
        <f>ROUND(SUM(BF95:BF96),2)</f>
        <v>0</v>
      </c>
      <c r="BS94" s="89" t="s">
        <v>78</v>
      </c>
      <c r="BT94" s="89" t="s">
        <v>79</v>
      </c>
      <c r="BU94" s="90" t="s">
        <v>80</v>
      </c>
      <c r="BV94" s="89" t="s">
        <v>81</v>
      </c>
      <c r="BW94" s="89" t="s">
        <v>6</v>
      </c>
      <c r="BX94" s="89" t="s">
        <v>82</v>
      </c>
      <c r="CL94" s="89" t="s">
        <v>1</v>
      </c>
    </row>
    <row r="95" spans="1:91" s="7" customFormat="1" ht="16.5" customHeight="1">
      <c r="A95" s="91" t="s">
        <v>83</v>
      </c>
      <c r="B95" s="92"/>
      <c r="C95" s="93"/>
      <c r="D95" s="257" t="s">
        <v>84</v>
      </c>
      <c r="E95" s="257"/>
      <c r="F95" s="257"/>
      <c r="G95" s="257"/>
      <c r="H95" s="257"/>
      <c r="I95" s="94"/>
      <c r="J95" s="257" t="s">
        <v>85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5">
        <f>'PS 01 - Oprava R110kV'!K32</f>
        <v>0</v>
      </c>
      <c r="AH95" s="256"/>
      <c r="AI95" s="256"/>
      <c r="AJ95" s="256"/>
      <c r="AK95" s="256"/>
      <c r="AL95" s="256"/>
      <c r="AM95" s="256"/>
      <c r="AN95" s="255">
        <f>SUM(AG95,AV95)</f>
        <v>0</v>
      </c>
      <c r="AO95" s="256"/>
      <c r="AP95" s="256"/>
      <c r="AQ95" s="95" t="s">
        <v>86</v>
      </c>
      <c r="AR95" s="96"/>
      <c r="AS95" s="97">
        <f>'PS 01 - Oprava R110kV'!K30</f>
        <v>0</v>
      </c>
      <c r="AT95" s="98">
        <f>'PS 01 - Oprava R110kV'!K31</f>
        <v>0</v>
      </c>
      <c r="AU95" s="98">
        <v>0</v>
      </c>
      <c r="AV95" s="98">
        <f>ROUND(SUM(AX95:AY95),2)</f>
        <v>0</v>
      </c>
      <c r="AW95" s="99">
        <f>'PS 01 - Oprava R110kV'!T119</f>
        <v>0</v>
      </c>
      <c r="AX95" s="98">
        <f>'PS 01 - Oprava R110kV'!K35</f>
        <v>0</v>
      </c>
      <c r="AY95" s="98">
        <f>'PS 01 - Oprava R110kV'!K36</f>
        <v>0</v>
      </c>
      <c r="AZ95" s="98">
        <f>'PS 01 - Oprava R110kV'!K37</f>
        <v>0</v>
      </c>
      <c r="BA95" s="98">
        <f>'PS 01 - Oprava R110kV'!K38</f>
        <v>0</v>
      </c>
      <c r="BB95" s="98">
        <f>'PS 01 - Oprava R110kV'!F35</f>
        <v>0</v>
      </c>
      <c r="BC95" s="98">
        <f>'PS 01 - Oprava R110kV'!F36</f>
        <v>0</v>
      </c>
      <c r="BD95" s="98">
        <f>'PS 01 - Oprava R110kV'!F37</f>
        <v>0</v>
      </c>
      <c r="BE95" s="98">
        <f>'PS 01 - Oprava R110kV'!F38</f>
        <v>0</v>
      </c>
      <c r="BF95" s="100">
        <f>'PS 01 - Oprava R110kV'!F39</f>
        <v>0</v>
      </c>
      <c r="BT95" s="101" t="s">
        <v>87</v>
      </c>
      <c r="BV95" s="101" t="s">
        <v>81</v>
      </c>
      <c r="BW95" s="101" t="s">
        <v>88</v>
      </c>
      <c r="BX95" s="101" t="s">
        <v>6</v>
      </c>
      <c r="CL95" s="101" t="s">
        <v>1</v>
      </c>
      <c r="CM95" s="101" t="s">
        <v>89</v>
      </c>
    </row>
    <row r="96" spans="1:91" s="7" customFormat="1" ht="16.5" customHeight="1">
      <c r="A96" s="91" t="s">
        <v>83</v>
      </c>
      <c r="B96" s="92"/>
      <c r="C96" s="93"/>
      <c r="D96" s="257" t="s">
        <v>90</v>
      </c>
      <c r="E96" s="257"/>
      <c r="F96" s="257"/>
      <c r="G96" s="257"/>
      <c r="H96" s="257"/>
      <c r="I96" s="94"/>
      <c r="J96" s="257" t="s">
        <v>91</v>
      </c>
      <c r="K96" s="257"/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5">
        <f>'PS 02 - VRN'!K32</f>
        <v>0</v>
      </c>
      <c r="AH96" s="256"/>
      <c r="AI96" s="256"/>
      <c r="AJ96" s="256"/>
      <c r="AK96" s="256"/>
      <c r="AL96" s="256"/>
      <c r="AM96" s="256"/>
      <c r="AN96" s="255">
        <f>SUM(AG96,AV96)</f>
        <v>0</v>
      </c>
      <c r="AO96" s="256"/>
      <c r="AP96" s="256"/>
      <c r="AQ96" s="95" t="s">
        <v>86</v>
      </c>
      <c r="AR96" s="96"/>
      <c r="AS96" s="102">
        <f>'PS 02 - VRN'!K30</f>
        <v>0</v>
      </c>
      <c r="AT96" s="103">
        <f>'PS 02 - VRN'!K31</f>
        <v>0</v>
      </c>
      <c r="AU96" s="103">
        <v>0</v>
      </c>
      <c r="AV96" s="103">
        <f>ROUND(SUM(AX96:AY96),2)</f>
        <v>0</v>
      </c>
      <c r="AW96" s="104">
        <f>'PS 02 - VRN'!T117</f>
        <v>0</v>
      </c>
      <c r="AX96" s="103">
        <f>'PS 02 - VRN'!K35</f>
        <v>0</v>
      </c>
      <c r="AY96" s="103">
        <f>'PS 02 - VRN'!K36</f>
        <v>0</v>
      </c>
      <c r="AZ96" s="103">
        <f>'PS 02 - VRN'!K37</f>
        <v>0</v>
      </c>
      <c r="BA96" s="103">
        <f>'PS 02 - VRN'!K38</f>
        <v>0</v>
      </c>
      <c r="BB96" s="103">
        <f>'PS 02 - VRN'!F35</f>
        <v>0</v>
      </c>
      <c r="BC96" s="103">
        <f>'PS 02 - VRN'!F36</f>
        <v>0</v>
      </c>
      <c r="BD96" s="103">
        <f>'PS 02 - VRN'!F37</f>
        <v>0</v>
      </c>
      <c r="BE96" s="103">
        <f>'PS 02 - VRN'!F38</f>
        <v>0</v>
      </c>
      <c r="BF96" s="105">
        <f>'PS 02 - VRN'!F39</f>
        <v>0</v>
      </c>
      <c r="BT96" s="101" t="s">
        <v>87</v>
      </c>
      <c r="BV96" s="101" t="s">
        <v>81</v>
      </c>
      <c r="BW96" s="101" t="s">
        <v>92</v>
      </c>
      <c r="BX96" s="101" t="s">
        <v>6</v>
      </c>
      <c r="CL96" s="101" t="s">
        <v>1</v>
      </c>
      <c r="CM96" s="101" t="s">
        <v>89</v>
      </c>
    </row>
    <row r="97" spans="1:59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</row>
    <row r="98" spans="1:59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</row>
  </sheetData>
  <sheetProtection algorithmName="SHA-512" hashValue="aeZOYfZ+ALRFZaG57FHtDQY474ggpWCH0VDbGaugwGBR1aJplDKi9ep+VDkrapivStMUPeEpqqW9jI2bVMDQgA==" saltValue="I+ixAhcI5CdslSS43eTshab1DmKX8GDY4vaoHBdr8/CYCu6Unxxhein17544Jqa6I0sYaKk3BSkwgr+oXRvYpQ==" spinCount="100000" sheet="1" objects="1" scenarios="1" formatColumns="0" formatRows="0"/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 01 - Oprava R110kV'!C2" display="/"/>
    <hyperlink ref="A96" location="'PS 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T2" s="14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7"/>
      <c r="AT3" s="14" t="s">
        <v>89</v>
      </c>
    </row>
    <row r="4" spans="1:46" s="1" customFormat="1" ht="24.95" customHeight="1">
      <c r="B4" s="17"/>
      <c r="D4" s="108" t="s">
        <v>93</v>
      </c>
      <c r="M4" s="17"/>
      <c r="N4" s="109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0" t="s">
        <v>17</v>
      </c>
      <c r="M6" s="17"/>
    </row>
    <row r="7" spans="1:46" s="1" customFormat="1" ht="16.5" customHeight="1">
      <c r="B7" s="17"/>
      <c r="E7" s="261" t="str">
        <f>'Rekapitulace stavby'!K6</f>
        <v>Oprava  TNS Grygov</v>
      </c>
      <c r="F7" s="262"/>
      <c r="G7" s="262"/>
      <c r="H7" s="262"/>
      <c r="M7" s="17"/>
    </row>
    <row r="8" spans="1:46" s="2" customFormat="1" ht="12" customHeight="1">
      <c r="A8" s="31"/>
      <c r="B8" s="36"/>
      <c r="C8" s="31"/>
      <c r="D8" s="110" t="s">
        <v>94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95</v>
      </c>
      <c r="F9" s="264"/>
      <c r="G9" s="264"/>
      <c r="H9" s="264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19</v>
      </c>
      <c r="E11" s="31"/>
      <c r="F11" s="111" t="s">
        <v>1</v>
      </c>
      <c r="G11" s="31"/>
      <c r="H11" s="31"/>
      <c r="I11" s="110" t="s">
        <v>20</v>
      </c>
      <c r="J11" s="111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21</v>
      </c>
      <c r="E12" s="31"/>
      <c r="F12" s="111" t="s">
        <v>22</v>
      </c>
      <c r="G12" s="31"/>
      <c r="H12" s="31"/>
      <c r="I12" s="110" t="s">
        <v>23</v>
      </c>
      <c r="J12" s="112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24</v>
      </c>
      <c r="E14" s="31"/>
      <c r="F14" s="31"/>
      <c r="G14" s="31"/>
      <c r="H14" s="31"/>
      <c r="I14" s="110" t="s">
        <v>25</v>
      </c>
      <c r="J14" s="111" t="s">
        <v>26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27</v>
      </c>
      <c r="F15" s="31"/>
      <c r="G15" s="31"/>
      <c r="H15" s="31"/>
      <c r="I15" s="110" t="s">
        <v>28</v>
      </c>
      <c r="J15" s="111" t="s">
        <v>29</v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30</v>
      </c>
      <c r="E17" s="31"/>
      <c r="F17" s="31"/>
      <c r="G17" s="31"/>
      <c r="H17" s="31"/>
      <c r="I17" s="110" t="s">
        <v>25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10" t="s">
        <v>28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32</v>
      </c>
      <c r="E20" s="31"/>
      <c r="F20" s="31"/>
      <c r="G20" s="31"/>
      <c r="H20" s="31"/>
      <c r="I20" s="110" t="s">
        <v>25</v>
      </c>
      <c r="J20" s="111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tr">
        <f>IF('Rekapitulace stavby'!E17="","",'Rekapitulace stavby'!E17)</f>
        <v xml:space="preserve"> </v>
      </c>
      <c r="F21" s="31"/>
      <c r="G21" s="31"/>
      <c r="H21" s="31"/>
      <c r="I21" s="110" t="s">
        <v>28</v>
      </c>
      <c r="J21" s="111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34</v>
      </c>
      <c r="E23" s="31"/>
      <c r="F23" s="31"/>
      <c r="G23" s="31"/>
      <c r="H23" s="31"/>
      <c r="I23" s="110" t="s">
        <v>25</v>
      </c>
      <c r="J23" s="111" t="s">
        <v>1</v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">
        <v>35</v>
      </c>
      <c r="F24" s="31"/>
      <c r="G24" s="31"/>
      <c r="H24" s="31"/>
      <c r="I24" s="110" t="s">
        <v>28</v>
      </c>
      <c r="J24" s="111" t="s">
        <v>1</v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36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3"/>
      <c r="B27" s="114"/>
      <c r="C27" s="113"/>
      <c r="D27" s="113"/>
      <c r="E27" s="267" t="s">
        <v>1</v>
      </c>
      <c r="F27" s="267"/>
      <c r="G27" s="267"/>
      <c r="H27" s="267"/>
      <c r="I27" s="113"/>
      <c r="J27" s="113"/>
      <c r="K27" s="113"/>
      <c r="L27" s="113"/>
      <c r="M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6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10" t="s">
        <v>96</v>
      </c>
      <c r="F30" s="31"/>
      <c r="G30" s="31"/>
      <c r="H30" s="31"/>
      <c r="I30" s="31"/>
      <c r="J30" s="31"/>
      <c r="K30" s="117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10" t="s">
        <v>97</v>
      </c>
      <c r="F31" s="31"/>
      <c r="G31" s="31"/>
      <c r="H31" s="31"/>
      <c r="I31" s="31"/>
      <c r="J31" s="31"/>
      <c r="K31" s="117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37</v>
      </c>
      <c r="E32" s="31"/>
      <c r="F32" s="31"/>
      <c r="G32" s="31"/>
      <c r="H32" s="31"/>
      <c r="I32" s="31"/>
      <c r="J32" s="31"/>
      <c r="K32" s="119">
        <f>ROUND(K119,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6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39</v>
      </c>
      <c r="G34" s="31"/>
      <c r="H34" s="31"/>
      <c r="I34" s="120" t="s">
        <v>38</v>
      </c>
      <c r="J34" s="31"/>
      <c r="K34" s="120" t="s">
        <v>40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41</v>
      </c>
      <c r="E35" s="110" t="s">
        <v>42</v>
      </c>
      <c r="F35" s="117">
        <f>ROUND((SUM(BE119:BE179)),  2)</f>
        <v>0</v>
      </c>
      <c r="G35" s="31"/>
      <c r="H35" s="31"/>
      <c r="I35" s="122">
        <v>0.21</v>
      </c>
      <c r="J35" s="31"/>
      <c r="K35" s="117">
        <f>ROUND(((SUM(BE119:BE179))*I35),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0" t="s">
        <v>43</v>
      </c>
      <c r="F36" s="117">
        <f>ROUND((SUM(BF119:BF179)),  2)</f>
        <v>0</v>
      </c>
      <c r="G36" s="31"/>
      <c r="H36" s="31"/>
      <c r="I36" s="122">
        <v>0.15</v>
      </c>
      <c r="J36" s="31"/>
      <c r="K36" s="117">
        <f>ROUND(((SUM(BF119:BF179))*I36),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0" t="s">
        <v>44</v>
      </c>
      <c r="F37" s="117">
        <f>ROUND((SUM(BG119:BG179)),  2)</f>
        <v>0</v>
      </c>
      <c r="G37" s="31"/>
      <c r="H37" s="31"/>
      <c r="I37" s="122">
        <v>0.21</v>
      </c>
      <c r="J37" s="31"/>
      <c r="K37" s="117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0" t="s">
        <v>45</v>
      </c>
      <c r="F38" s="117">
        <f>ROUND((SUM(BH119:BH179)),  2)</f>
        <v>0</v>
      </c>
      <c r="G38" s="31"/>
      <c r="H38" s="31"/>
      <c r="I38" s="122">
        <v>0.15</v>
      </c>
      <c r="J38" s="31"/>
      <c r="K38" s="117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0" t="s">
        <v>46</v>
      </c>
      <c r="F39" s="117">
        <f>ROUND((SUM(BI119:BI179)),  2)</f>
        <v>0</v>
      </c>
      <c r="G39" s="31"/>
      <c r="H39" s="31"/>
      <c r="I39" s="122">
        <v>0</v>
      </c>
      <c r="J39" s="31"/>
      <c r="K39" s="11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47</v>
      </c>
      <c r="E41" s="125"/>
      <c r="F41" s="125"/>
      <c r="G41" s="126" t="s">
        <v>48</v>
      </c>
      <c r="H41" s="127" t="s">
        <v>49</v>
      </c>
      <c r="I41" s="125"/>
      <c r="J41" s="125"/>
      <c r="K41" s="128">
        <f>SUM(K32:K39)</f>
        <v>0</v>
      </c>
      <c r="L41" s="129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131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31"/>
      <c r="B61" s="36"/>
      <c r="C61" s="31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133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31"/>
      <c r="B65" s="36"/>
      <c r="C65" s="31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13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31"/>
      <c r="B76" s="36"/>
      <c r="C76" s="31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133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8" t="str">
        <f>E7</f>
        <v>Oprava  TNS Grygov</v>
      </c>
      <c r="F85" s="269"/>
      <c r="G85" s="269"/>
      <c r="H85" s="269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9" t="str">
        <f>E9</f>
        <v>PS 01 - Oprava R110kV</v>
      </c>
      <c r="F87" s="270"/>
      <c r="G87" s="270"/>
      <c r="H87" s="270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3"/>
      <c r="E89" s="33"/>
      <c r="F89" s="24" t="str">
        <f>F12</f>
        <v>TNS Grygov</v>
      </c>
      <c r="G89" s="33"/>
      <c r="H89" s="33"/>
      <c r="I89" s="26" t="s">
        <v>23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32</v>
      </c>
      <c r="J91" s="29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Jan Pavláček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1" t="s">
        <v>99</v>
      </c>
      <c r="D94" s="142"/>
      <c r="E94" s="142"/>
      <c r="F94" s="142"/>
      <c r="G94" s="142"/>
      <c r="H94" s="142"/>
      <c r="I94" s="143" t="s">
        <v>100</v>
      </c>
      <c r="J94" s="143" t="s">
        <v>101</v>
      </c>
      <c r="K94" s="143" t="s">
        <v>102</v>
      </c>
      <c r="L94" s="142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4" t="s">
        <v>103</v>
      </c>
      <c r="D96" s="33"/>
      <c r="E96" s="33"/>
      <c r="F96" s="33"/>
      <c r="G96" s="33"/>
      <c r="H96" s="33"/>
      <c r="I96" s="81">
        <f>Q119</f>
        <v>0</v>
      </c>
      <c r="J96" s="81">
        <f>R119</f>
        <v>0</v>
      </c>
      <c r="K96" s="81">
        <f>K119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5"/>
      <c r="C97" s="146"/>
      <c r="D97" s="147" t="s">
        <v>105</v>
      </c>
      <c r="E97" s="148"/>
      <c r="F97" s="148"/>
      <c r="G97" s="148"/>
      <c r="H97" s="148"/>
      <c r="I97" s="149">
        <f>Q134</f>
        <v>0</v>
      </c>
      <c r="J97" s="149">
        <f>R134</f>
        <v>0</v>
      </c>
      <c r="K97" s="149">
        <f>K134</f>
        <v>0</v>
      </c>
      <c r="L97" s="146"/>
      <c r="M97" s="150"/>
    </row>
    <row r="98" spans="1:31" s="10" customFormat="1" ht="19.899999999999999" customHeight="1">
      <c r="B98" s="151"/>
      <c r="C98" s="152"/>
      <c r="D98" s="153" t="s">
        <v>106</v>
      </c>
      <c r="E98" s="154"/>
      <c r="F98" s="154"/>
      <c r="G98" s="154"/>
      <c r="H98" s="154"/>
      <c r="I98" s="155">
        <f>Q135</f>
        <v>0</v>
      </c>
      <c r="J98" s="155">
        <f>R135</f>
        <v>0</v>
      </c>
      <c r="K98" s="155">
        <f>K135</f>
        <v>0</v>
      </c>
      <c r="L98" s="152"/>
      <c r="M98" s="156"/>
    </row>
    <row r="99" spans="1:31" s="9" customFormat="1" ht="24.95" customHeight="1">
      <c r="B99" s="145"/>
      <c r="C99" s="146"/>
      <c r="D99" s="147" t="s">
        <v>107</v>
      </c>
      <c r="E99" s="148"/>
      <c r="F99" s="148"/>
      <c r="G99" s="148"/>
      <c r="H99" s="148"/>
      <c r="I99" s="149">
        <f>Q139</f>
        <v>0</v>
      </c>
      <c r="J99" s="149">
        <f>R139</f>
        <v>0</v>
      </c>
      <c r="K99" s="149">
        <f>K139</f>
        <v>0</v>
      </c>
      <c r="L99" s="146"/>
      <c r="M99" s="150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108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17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8" t="str">
        <f>E7</f>
        <v>Oprava  TNS Grygov</v>
      </c>
      <c r="F109" s="269"/>
      <c r="G109" s="269"/>
      <c r="H109" s="269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94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39" t="str">
        <f>E9</f>
        <v>PS 01 - Oprava R110kV</v>
      </c>
      <c r="F111" s="270"/>
      <c r="G111" s="270"/>
      <c r="H111" s="270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21</v>
      </c>
      <c r="D113" s="33"/>
      <c r="E113" s="33"/>
      <c r="F113" s="24" t="str">
        <f>F12</f>
        <v>TNS Grygov</v>
      </c>
      <c r="G113" s="33"/>
      <c r="H113" s="33"/>
      <c r="I113" s="26" t="s">
        <v>23</v>
      </c>
      <c r="J113" s="63">
        <f>IF(J12="","",J12)</f>
        <v>0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Správa železnic, státní organizace</v>
      </c>
      <c r="G115" s="33"/>
      <c r="H115" s="33"/>
      <c r="I115" s="26" t="s">
        <v>32</v>
      </c>
      <c r="J115" s="29" t="str">
        <f>E21</f>
        <v xml:space="preserve"> </v>
      </c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26" t="s">
        <v>34</v>
      </c>
      <c r="J116" s="29" t="str">
        <f>E24</f>
        <v>Ing. Jan Pavláček</v>
      </c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7"/>
      <c r="B118" s="158"/>
      <c r="C118" s="159" t="s">
        <v>109</v>
      </c>
      <c r="D118" s="160" t="s">
        <v>62</v>
      </c>
      <c r="E118" s="160" t="s">
        <v>58</v>
      </c>
      <c r="F118" s="160" t="s">
        <v>59</v>
      </c>
      <c r="G118" s="160" t="s">
        <v>110</v>
      </c>
      <c r="H118" s="160" t="s">
        <v>111</v>
      </c>
      <c r="I118" s="160" t="s">
        <v>112</v>
      </c>
      <c r="J118" s="160" t="s">
        <v>113</v>
      </c>
      <c r="K118" s="160" t="s">
        <v>102</v>
      </c>
      <c r="L118" s="161" t="s">
        <v>114</v>
      </c>
      <c r="M118" s="162"/>
      <c r="N118" s="72" t="s">
        <v>1</v>
      </c>
      <c r="O118" s="73" t="s">
        <v>41</v>
      </c>
      <c r="P118" s="73" t="s">
        <v>115</v>
      </c>
      <c r="Q118" s="73" t="s">
        <v>116</v>
      </c>
      <c r="R118" s="73" t="s">
        <v>117</v>
      </c>
      <c r="S118" s="73" t="s">
        <v>118</v>
      </c>
      <c r="T118" s="73" t="s">
        <v>119</v>
      </c>
      <c r="U118" s="73" t="s">
        <v>120</v>
      </c>
      <c r="V118" s="73" t="s">
        <v>121</v>
      </c>
      <c r="W118" s="73" t="s">
        <v>122</v>
      </c>
      <c r="X118" s="73" t="s">
        <v>123</v>
      </c>
      <c r="Y118" s="74" t="s">
        <v>124</v>
      </c>
      <c r="Z118" s="157"/>
      <c r="AA118" s="157"/>
      <c r="AB118" s="157"/>
      <c r="AC118" s="157"/>
      <c r="AD118" s="157"/>
      <c r="AE118" s="157"/>
    </row>
    <row r="119" spans="1:65" s="2" customFormat="1" ht="22.9" customHeight="1">
      <c r="A119" s="31"/>
      <c r="B119" s="32"/>
      <c r="C119" s="79" t="s">
        <v>125</v>
      </c>
      <c r="D119" s="33"/>
      <c r="E119" s="33"/>
      <c r="F119" s="33"/>
      <c r="G119" s="33"/>
      <c r="H119" s="33"/>
      <c r="I119" s="33"/>
      <c r="J119" s="33"/>
      <c r="K119" s="163">
        <f>BK119</f>
        <v>0</v>
      </c>
      <c r="L119" s="33"/>
      <c r="M119" s="36"/>
      <c r="N119" s="75"/>
      <c r="O119" s="164"/>
      <c r="P119" s="76"/>
      <c r="Q119" s="165">
        <f>Q120+SUM(Q121:Q134)+Q139</f>
        <v>0</v>
      </c>
      <c r="R119" s="165">
        <f>R120+SUM(R121:R134)+R139</f>
        <v>0</v>
      </c>
      <c r="S119" s="76"/>
      <c r="T119" s="166">
        <f>T120+SUM(T121:T134)+T139</f>
        <v>0</v>
      </c>
      <c r="U119" s="76"/>
      <c r="V119" s="166">
        <f>V120+SUM(V121:V134)+V139</f>
        <v>0</v>
      </c>
      <c r="W119" s="76"/>
      <c r="X119" s="166">
        <f>X120+SUM(X121:X134)+X139</f>
        <v>0</v>
      </c>
      <c r="Y119" s="77"/>
      <c r="Z119" s="31"/>
      <c r="AA119" s="31"/>
      <c r="AB119" s="31"/>
      <c r="AC119" s="31"/>
      <c r="AD119" s="31"/>
      <c r="AE119" s="31"/>
      <c r="AT119" s="14" t="s">
        <v>78</v>
      </c>
      <c r="AU119" s="14" t="s">
        <v>104</v>
      </c>
      <c r="BK119" s="167">
        <f>BK120+SUM(BK121:BK134)+BK139</f>
        <v>0</v>
      </c>
    </row>
    <row r="120" spans="1:65" s="2" customFormat="1" ht="24.2" customHeight="1">
      <c r="A120" s="31"/>
      <c r="B120" s="32"/>
      <c r="C120" s="168" t="s">
        <v>87</v>
      </c>
      <c r="D120" s="168" t="s">
        <v>126</v>
      </c>
      <c r="E120" s="169" t="s">
        <v>127</v>
      </c>
      <c r="F120" s="170" t="s">
        <v>128</v>
      </c>
      <c r="G120" s="171" t="s">
        <v>129</v>
      </c>
      <c r="H120" s="172">
        <v>6</v>
      </c>
      <c r="I120" s="173"/>
      <c r="J120" s="174"/>
      <c r="K120" s="175">
        <f>ROUND(P120*H120,2)</f>
        <v>0</v>
      </c>
      <c r="L120" s="170" t="s">
        <v>1</v>
      </c>
      <c r="M120" s="176"/>
      <c r="N120" s="177" t="s">
        <v>1</v>
      </c>
      <c r="O120" s="178" t="s">
        <v>42</v>
      </c>
      <c r="P120" s="179">
        <f>I120+J120</f>
        <v>0</v>
      </c>
      <c r="Q120" s="179">
        <f>ROUND(I120*H120,2)</f>
        <v>0</v>
      </c>
      <c r="R120" s="179">
        <f>ROUND(J120*H120,2)</f>
        <v>0</v>
      </c>
      <c r="S120" s="68"/>
      <c r="T120" s="180">
        <f>S120*H120</f>
        <v>0</v>
      </c>
      <c r="U120" s="180">
        <v>0</v>
      </c>
      <c r="V120" s="180">
        <f>U120*H120</f>
        <v>0</v>
      </c>
      <c r="W120" s="180">
        <v>0</v>
      </c>
      <c r="X120" s="180">
        <f>W120*H120</f>
        <v>0</v>
      </c>
      <c r="Y120" s="181" t="s">
        <v>1</v>
      </c>
      <c r="Z120" s="31"/>
      <c r="AA120" s="31"/>
      <c r="AB120" s="31"/>
      <c r="AC120" s="31"/>
      <c r="AD120" s="31"/>
      <c r="AE120" s="31"/>
      <c r="AR120" s="182" t="s">
        <v>130</v>
      </c>
      <c r="AT120" s="182" t="s">
        <v>126</v>
      </c>
      <c r="AU120" s="182" t="s">
        <v>79</v>
      </c>
      <c r="AY120" s="14" t="s">
        <v>131</v>
      </c>
      <c r="BE120" s="183">
        <f>IF(O120="základní",K120,0)</f>
        <v>0</v>
      </c>
      <c r="BF120" s="183">
        <f>IF(O120="snížená",K120,0)</f>
        <v>0</v>
      </c>
      <c r="BG120" s="183">
        <f>IF(O120="zákl. přenesená",K120,0)</f>
        <v>0</v>
      </c>
      <c r="BH120" s="183">
        <f>IF(O120="sníž. přenesená",K120,0)</f>
        <v>0</v>
      </c>
      <c r="BI120" s="183">
        <f>IF(O120="nulová",K120,0)</f>
        <v>0</v>
      </c>
      <c r="BJ120" s="14" t="s">
        <v>87</v>
      </c>
      <c r="BK120" s="183">
        <f>ROUND(P120*H120,2)</f>
        <v>0</v>
      </c>
      <c r="BL120" s="14" t="s">
        <v>132</v>
      </c>
      <c r="BM120" s="182" t="s">
        <v>133</v>
      </c>
    </row>
    <row r="121" spans="1:65" s="2" customFormat="1" ht="19.5">
      <c r="A121" s="31"/>
      <c r="B121" s="32"/>
      <c r="C121" s="33"/>
      <c r="D121" s="184" t="s">
        <v>134</v>
      </c>
      <c r="E121" s="33"/>
      <c r="F121" s="185" t="s">
        <v>128</v>
      </c>
      <c r="G121" s="33"/>
      <c r="H121" s="33"/>
      <c r="I121" s="186"/>
      <c r="J121" s="186"/>
      <c r="K121" s="33"/>
      <c r="L121" s="33"/>
      <c r="M121" s="36"/>
      <c r="N121" s="187"/>
      <c r="O121" s="188"/>
      <c r="P121" s="68"/>
      <c r="Q121" s="68"/>
      <c r="R121" s="68"/>
      <c r="S121" s="68"/>
      <c r="T121" s="68"/>
      <c r="U121" s="68"/>
      <c r="V121" s="68"/>
      <c r="W121" s="68"/>
      <c r="X121" s="68"/>
      <c r="Y121" s="69"/>
      <c r="Z121" s="31"/>
      <c r="AA121" s="31"/>
      <c r="AB121" s="31"/>
      <c r="AC121" s="31"/>
      <c r="AD121" s="31"/>
      <c r="AE121" s="31"/>
      <c r="AT121" s="14" t="s">
        <v>134</v>
      </c>
      <c r="AU121" s="14" t="s">
        <v>79</v>
      </c>
    </row>
    <row r="122" spans="1:65" s="2" customFormat="1" ht="39">
      <c r="A122" s="31"/>
      <c r="B122" s="32"/>
      <c r="C122" s="33"/>
      <c r="D122" s="184" t="s">
        <v>135</v>
      </c>
      <c r="E122" s="33"/>
      <c r="F122" s="189" t="s">
        <v>136</v>
      </c>
      <c r="G122" s="33"/>
      <c r="H122" s="33"/>
      <c r="I122" s="186"/>
      <c r="J122" s="186"/>
      <c r="K122" s="33"/>
      <c r="L122" s="33"/>
      <c r="M122" s="36"/>
      <c r="N122" s="187"/>
      <c r="O122" s="188"/>
      <c r="P122" s="68"/>
      <c r="Q122" s="68"/>
      <c r="R122" s="68"/>
      <c r="S122" s="68"/>
      <c r="T122" s="68"/>
      <c r="U122" s="68"/>
      <c r="V122" s="68"/>
      <c r="W122" s="68"/>
      <c r="X122" s="68"/>
      <c r="Y122" s="69"/>
      <c r="Z122" s="31"/>
      <c r="AA122" s="31"/>
      <c r="AB122" s="31"/>
      <c r="AC122" s="31"/>
      <c r="AD122" s="31"/>
      <c r="AE122" s="31"/>
      <c r="AT122" s="14" t="s">
        <v>135</v>
      </c>
      <c r="AU122" s="14" t="s">
        <v>79</v>
      </c>
    </row>
    <row r="123" spans="1:65" s="2" customFormat="1" ht="24.2" customHeight="1">
      <c r="A123" s="31"/>
      <c r="B123" s="32"/>
      <c r="C123" s="168" t="s">
        <v>137</v>
      </c>
      <c r="D123" s="168" t="s">
        <v>126</v>
      </c>
      <c r="E123" s="169" t="s">
        <v>138</v>
      </c>
      <c r="F123" s="170" t="s">
        <v>139</v>
      </c>
      <c r="G123" s="171" t="s">
        <v>129</v>
      </c>
      <c r="H123" s="172">
        <v>1</v>
      </c>
      <c r="I123" s="173"/>
      <c r="J123" s="174"/>
      <c r="K123" s="175">
        <f>ROUND(P123*H123,2)</f>
        <v>0</v>
      </c>
      <c r="L123" s="170" t="s">
        <v>1</v>
      </c>
      <c r="M123" s="176"/>
      <c r="N123" s="177" t="s">
        <v>1</v>
      </c>
      <c r="O123" s="178" t="s">
        <v>42</v>
      </c>
      <c r="P123" s="179">
        <f>I123+J123</f>
        <v>0</v>
      </c>
      <c r="Q123" s="179">
        <f>ROUND(I123*H123,2)</f>
        <v>0</v>
      </c>
      <c r="R123" s="179">
        <f>ROUND(J123*H123,2)</f>
        <v>0</v>
      </c>
      <c r="S123" s="68"/>
      <c r="T123" s="180">
        <f>S123*H123</f>
        <v>0</v>
      </c>
      <c r="U123" s="180">
        <v>0</v>
      </c>
      <c r="V123" s="180">
        <f>U123*H123</f>
        <v>0</v>
      </c>
      <c r="W123" s="180">
        <v>0</v>
      </c>
      <c r="X123" s="180">
        <f>W123*H123</f>
        <v>0</v>
      </c>
      <c r="Y123" s="181" t="s">
        <v>1</v>
      </c>
      <c r="Z123" s="31"/>
      <c r="AA123" s="31"/>
      <c r="AB123" s="31"/>
      <c r="AC123" s="31"/>
      <c r="AD123" s="31"/>
      <c r="AE123" s="31"/>
      <c r="AR123" s="182" t="s">
        <v>130</v>
      </c>
      <c r="AT123" s="182" t="s">
        <v>126</v>
      </c>
      <c r="AU123" s="182" t="s">
        <v>79</v>
      </c>
      <c r="AY123" s="14" t="s">
        <v>131</v>
      </c>
      <c r="BE123" s="183">
        <f>IF(O123="základní",K123,0)</f>
        <v>0</v>
      </c>
      <c r="BF123" s="183">
        <f>IF(O123="snížená",K123,0)</f>
        <v>0</v>
      </c>
      <c r="BG123" s="183">
        <f>IF(O123="zákl. přenesená",K123,0)</f>
        <v>0</v>
      </c>
      <c r="BH123" s="183">
        <f>IF(O123="sníž. přenesená",K123,0)</f>
        <v>0</v>
      </c>
      <c r="BI123" s="183">
        <f>IF(O123="nulová",K123,0)</f>
        <v>0</v>
      </c>
      <c r="BJ123" s="14" t="s">
        <v>87</v>
      </c>
      <c r="BK123" s="183">
        <f>ROUND(P123*H123,2)</f>
        <v>0</v>
      </c>
      <c r="BL123" s="14" t="s">
        <v>132</v>
      </c>
      <c r="BM123" s="182" t="s">
        <v>140</v>
      </c>
    </row>
    <row r="124" spans="1:65" s="2" customFormat="1" ht="19.5">
      <c r="A124" s="31"/>
      <c r="B124" s="32"/>
      <c r="C124" s="33"/>
      <c r="D124" s="184" t="s">
        <v>134</v>
      </c>
      <c r="E124" s="33"/>
      <c r="F124" s="185" t="s">
        <v>139</v>
      </c>
      <c r="G124" s="33"/>
      <c r="H124" s="33"/>
      <c r="I124" s="186"/>
      <c r="J124" s="186"/>
      <c r="K124" s="33"/>
      <c r="L124" s="33"/>
      <c r="M124" s="36"/>
      <c r="N124" s="187"/>
      <c r="O124" s="188"/>
      <c r="P124" s="68"/>
      <c r="Q124" s="68"/>
      <c r="R124" s="68"/>
      <c r="S124" s="68"/>
      <c r="T124" s="68"/>
      <c r="U124" s="68"/>
      <c r="V124" s="68"/>
      <c r="W124" s="68"/>
      <c r="X124" s="68"/>
      <c r="Y124" s="69"/>
      <c r="Z124" s="31"/>
      <c r="AA124" s="31"/>
      <c r="AB124" s="31"/>
      <c r="AC124" s="31"/>
      <c r="AD124" s="31"/>
      <c r="AE124" s="31"/>
      <c r="AT124" s="14" t="s">
        <v>134</v>
      </c>
      <c r="AU124" s="14" t="s">
        <v>79</v>
      </c>
    </row>
    <row r="125" spans="1:65" s="2" customFormat="1" ht="39">
      <c r="A125" s="31"/>
      <c r="B125" s="32"/>
      <c r="C125" s="33"/>
      <c r="D125" s="184" t="s">
        <v>135</v>
      </c>
      <c r="E125" s="33"/>
      <c r="F125" s="189" t="s">
        <v>141</v>
      </c>
      <c r="G125" s="33"/>
      <c r="H125" s="33"/>
      <c r="I125" s="186"/>
      <c r="J125" s="186"/>
      <c r="K125" s="33"/>
      <c r="L125" s="33"/>
      <c r="M125" s="36"/>
      <c r="N125" s="187"/>
      <c r="O125" s="188"/>
      <c r="P125" s="68"/>
      <c r="Q125" s="68"/>
      <c r="R125" s="68"/>
      <c r="S125" s="68"/>
      <c r="T125" s="68"/>
      <c r="U125" s="68"/>
      <c r="V125" s="68"/>
      <c r="W125" s="68"/>
      <c r="X125" s="68"/>
      <c r="Y125" s="69"/>
      <c r="Z125" s="31"/>
      <c r="AA125" s="31"/>
      <c r="AB125" s="31"/>
      <c r="AC125" s="31"/>
      <c r="AD125" s="31"/>
      <c r="AE125" s="31"/>
      <c r="AT125" s="14" t="s">
        <v>135</v>
      </c>
      <c r="AU125" s="14" t="s">
        <v>79</v>
      </c>
    </row>
    <row r="126" spans="1:65" s="2" customFormat="1" ht="33" customHeight="1">
      <c r="A126" s="31"/>
      <c r="B126" s="32"/>
      <c r="C126" s="168" t="s">
        <v>142</v>
      </c>
      <c r="D126" s="168" t="s">
        <v>126</v>
      </c>
      <c r="E126" s="169" t="s">
        <v>143</v>
      </c>
      <c r="F126" s="170" t="s">
        <v>144</v>
      </c>
      <c r="G126" s="171" t="s">
        <v>145</v>
      </c>
      <c r="H126" s="172">
        <v>400</v>
      </c>
      <c r="I126" s="173"/>
      <c r="J126" s="174"/>
      <c r="K126" s="175">
        <f>ROUND(P126*H126,2)</f>
        <v>0</v>
      </c>
      <c r="L126" s="170" t="s">
        <v>146</v>
      </c>
      <c r="M126" s="176"/>
      <c r="N126" s="177" t="s">
        <v>1</v>
      </c>
      <c r="O126" s="178" t="s">
        <v>42</v>
      </c>
      <c r="P126" s="179">
        <f>I126+J126</f>
        <v>0</v>
      </c>
      <c r="Q126" s="179">
        <f>ROUND(I126*H126,2)</f>
        <v>0</v>
      </c>
      <c r="R126" s="179">
        <f>ROUND(J126*H126,2)</f>
        <v>0</v>
      </c>
      <c r="S126" s="68"/>
      <c r="T126" s="180">
        <f>S126*H126</f>
        <v>0</v>
      </c>
      <c r="U126" s="180">
        <v>0</v>
      </c>
      <c r="V126" s="180">
        <f>U126*H126</f>
        <v>0</v>
      </c>
      <c r="W126" s="180">
        <v>0</v>
      </c>
      <c r="X126" s="180">
        <f>W126*H126</f>
        <v>0</v>
      </c>
      <c r="Y126" s="181" t="s">
        <v>1</v>
      </c>
      <c r="Z126" s="31"/>
      <c r="AA126" s="31"/>
      <c r="AB126" s="31"/>
      <c r="AC126" s="31"/>
      <c r="AD126" s="31"/>
      <c r="AE126" s="31"/>
      <c r="AR126" s="182" t="s">
        <v>130</v>
      </c>
      <c r="AT126" s="182" t="s">
        <v>126</v>
      </c>
      <c r="AU126" s="182" t="s">
        <v>79</v>
      </c>
      <c r="AY126" s="14" t="s">
        <v>131</v>
      </c>
      <c r="BE126" s="183">
        <f>IF(O126="základní",K126,0)</f>
        <v>0</v>
      </c>
      <c r="BF126" s="183">
        <f>IF(O126="snížená",K126,0)</f>
        <v>0</v>
      </c>
      <c r="BG126" s="183">
        <f>IF(O126="zákl. přenesená",K126,0)</f>
        <v>0</v>
      </c>
      <c r="BH126" s="183">
        <f>IF(O126="sníž. přenesená",K126,0)</f>
        <v>0</v>
      </c>
      <c r="BI126" s="183">
        <f>IF(O126="nulová",K126,0)</f>
        <v>0</v>
      </c>
      <c r="BJ126" s="14" t="s">
        <v>87</v>
      </c>
      <c r="BK126" s="183">
        <f>ROUND(P126*H126,2)</f>
        <v>0</v>
      </c>
      <c r="BL126" s="14" t="s">
        <v>132</v>
      </c>
      <c r="BM126" s="182" t="s">
        <v>147</v>
      </c>
    </row>
    <row r="127" spans="1:65" s="2" customFormat="1" ht="19.5">
      <c r="A127" s="31"/>
      <c r="B127" s="32"/>
      <c r="C127" s="33"/>
      <c r="D127" s="184" t="s">
        <v>134</v>
      </c>
      <c r="E127" s="33"/>
      <c r="F127" s="185" t="s">
        <v>144</v>
      </c>
      <c r="G127" s="33"/>
      <c r="H127" s="33"/>
      <c r="I127" s="186"/>
      <c r="J127" s="186"/>
      <c r="K127" s="33"/>
      <c r="L127" s="33"/>
      <c r="M127" s="36"/>
      <c r="N127" s="187"/>
      <c r="O127" s="188"/>
      <c r="P127" s="68"/>
      <c r="Q127" s="68"/>
      <c r="R127" s="68"/>
      <c r="S127" s="68"/>
      <c r="T127" s="68"/>
      <c r="U127" s="68"/>
      <c r="V127" s="68"/>
      <c r="W127" s="68"/>
      <c r="X127" s="68"/>
      <c r="Y127" s="69"/>
      <c r="Z127" s="31"/>
      <c r="AA127" s="31"/>
      <c r="AB127" s="31"/>
      <c r="AC127" s="31"/>
      <c r="AD127" s="31"/>
      <c r="AE127" s="31"/>
      <c r="AT127" s="14" t="s">
        <v>134</v>
      </c>
      <c r="AU127" s="14" t="s">
        <v>79</v>
      </c>
    </row>
    <row r="128" spans="1:65" s="2" customFormat="1" ht="24.2" customHeight="1">
      <c r="A128" s="31"/>
      <c r="B128" s="32"/>
      <c r="C128" s="168" t="s">
        <v>8</v>
      </c>
      <c r="D128" s="168" t="s">
        <v>126</v>
      </c>
      <c r="E128" s="169" t="s">
        <v>148</v>
      </c>
      <c r="F128" s="170" t="s">
        <v>149</v>
      </c>
      <c r="G128" s="171" t="s">
        <v>145</v>
      </c>
      <c r="H128" s="172">
        <v>18</v>
      </c>
      <c r="I128" s="173"/>
      <c r="J128" s="174"/>
      <c r="K128" s="175">
        <f>ROUND(P128*H128,2)</f>
        <v>0</v>
      </c>
      <c r="L128" s="170" t="s">
        <v>146</v>
      </c>
      <c r="M128" s="176"/>
      <c r="N128" s="177" t="s">
        <v>1</v>
      </c>
      <c r="O128" s="178" t="s">
        <v>42</v>
      </c>
      <c r="P128" s="179">
        <f>I128+J128</f>
        <v>0</v>
      </c>
      <c r="Q128" s="179">
        <f>ROUND(I128*H128,2)</f>
        <v>0</v>
      </c>
      <c r="R128" s="179">
        <f>ROUND(J128*H128,2)</f>
        <v>0</v>
      </c>
      <c r="S128" s="68"/>
      <c r="T128" s="180">
        <f>S128*H128</f>
        <v>0</v>
      </c>
      <c r="U128" s="180">
        <v>0</v>
      </c>
      <c r="V128" s="180">
        <f>U128*H128</f>
        <v>0</v>
      </c>
      <c r="W128" s="180">
        <v>0</v>
      </c>
      <c r="X128" s="180">
        <f>W128*H128</f>
        <v>0</v>
      </c>
      <c r="Y128" s="181" t="s">
        <v>1</v>
      </c>
      <c r="Z128" s="31"/>
      <c r="AA128" s="31"/>
      <c r="AB128" s="31"/>
      <c r="AC128" s="31"/>
      <c r="AD128" s="31"/>
      <c r="AE128" s="31"/>
      <c r="AR128" s="182" t="s">
        <v>130</v>
      </c>
      <c r="AT128" s="182" t="s">
        <v>126</v>
      </c>
      <c r="AU128" s="182" t="s">
        <v>79</v>
      </c>
      <c r="AY128" s="14" t="s">
        <v>131</v>
      </c>
      <c r="BE128" s="183">
        <f>IF(O128="základní",K128,0)</f>
        <v>0</v>
      </c>
      <c r="BF128" s="183">
        <f>IF(O128="snížená",K128,0)</f>
        <v>0</v>
      </c>
      <c r="BG128" s="183">
        <f>IF(O128="zákl. přenesená",K128,0)</f>
        <v>0</v>
      </c>
      <c r="BH128" s="183">
        <f>IF(O128="sníž. přenesená",K128,0)</f>
        <v>0</v>
      </c>
      <c r="BI128" s="183">
        <f>IF(O128="nulová",K128,0)</f>
        <v>0</v>
      </c>
      <c r="BJ128" s="14" t="s">
        <v>87</v>
      </c>
      <c r="BK128" s="183">
        <f>ROUND(P128*H128,2)</f>
        <v>0</v>
      </c>
      <c r="BL128" s="14" t="s">
        <v>132</v>
      </c>
      <c r="BM128" s="182" t="s">
        <v>150</v>
      </c>
    </row>
    <row r="129" spans="1:65" s="2" customFormat="1" ht="19.5">
      <c r="A129" s="31"/>
      <c r="B129" s="32"/>
      <c r="C129" s="33"/>
      <c r="D129" s="184" t="s">
        <v>134</v>
      </c>
      <c r="E129" s="33"/>
      <c r="F129" s="185" t="s">
        <v>149</v>
      </c>
      <c r="G129" s="33"/>
      <c r="H129" s="33"/>
      <c r="I129" s="186"/>
      <c r="J129" s="186"/>
      <c r="K129" s="33"/>
      <c r="L129" s="33"/>
      <c r="M129" s="36"/>
      <c r="N129" s="187"/>
      <c r="O129" s="188"/>
      <c r="P129" s="68"/>
      <c r="Q129" s="68"/>
      <c r="R129" s="68"/>
      <c r="S129" s="68"/>
      <c r="T129" s="68"/>
      <c r="U129" s="68"/>
      <c r="V129" s="68"/>
      <c r="W129" s="68"/>
      <c r="X129" s="68"/>
      <c r="Y129" s="69"/>
      <c r="Z129" s="31"/>
      <c r="AA129" s="31"/>
      <c r="AB129" s="31"/>
      <c r="AC129" s="31"/>
      <c r="AD129" s="31"/>
      <c r="AE129" s="31"/>
      <c r="AT129" s="14" t="s">
        <v>134</v>
      </c>
      <c r="AU129" s="14" t="s">
        <v>79</v>
      </c>
    </row>
    <row r="130" spans="1:65" s="2" customFormat="1" ht="24.2" customHeight="1">
      <c r="A130" s="31"/>
      <c r="B130" s="32"/>
      <c r="C130" s="168" t="s">
        <v>151</v>
      </c>
      <c r="D130" s="168" t="s">
        <v>126</v>
      </c>
      <c r="E130" s="169" t="s">
        <v>152</v>
      </c>
      <c r="F130" s="170" t="s">
        <v>153</v>
      </c>
      <c r="G130" s="171" t="s">
        <v>129</v>
      </c>
      <c r="H130" s="172">
        <v>14</v>
      </c>
      <c r="I130" s="173"/>
      <c r="J130" s="174"/>
      <c r="K130" s="175">
        <f>ROUND(P130*H130,2)</f>
        <v>0</v>
      </c>
      <c r="L130" s="170" t="s">
        <v>146</v>
      </c>
      <c r="M130" s="176"/>
      <c r="N130" s="177" t="s">
        <v>1</v>
      </c>
      <c r="O130" s="178" t="s">
        <v>42</v>
      </c>
      <c r="P130" s="179">
        <f>I130+J130</f>
        <v>0</v>
      </c>
      <c r="Q130" s="179">
        <f>ROUND(I130*H130,2)</f>
        <v>0</v>
      </c>
      <c r="R130" s="179">
        <f>ROUND(J130*H130,2)</f>
        <v>0</v>
      </c>
      <c r="S130" s="68"/>
      <c r="T130" s="180">
        <f>S130*H130</f>
        <v>0</v>
      </c>
      <c r="U130" s="180">
        <v>0</v>
      </c>
      <c r="V130" s="180">
        <f>U130*H130</f>
        <v>0</v>
      </c>
      <c r="W130" s="180">
        <v>0</v>
      </c>
      <c r="X130" s="180">
        <f>W130*H130</f>
        <v>0</v>
      </c>
      <c r="Y130" s="181" t="s">
        <v>1</v>
      </c>
      <c r="Z130" s="31"/>
      <c r="AA130" s="31"/>
      <c r="AB130" s="31"/>
      <c r="AC130" s="31"/>
      <c r="AD130" s="31"/>
      <c r="AE130" s="31"/>
      <c r="AR130" s="182" t="s">
        <v>130</v>
      </c>
      <c r="AT130" s="182" t="s">
        <v>126</v>
      </c>
      <c r="AU130" s="182" t="s">
        <v>79</v>
      </c>
      <c r="AY130" s="14" t="s">
        <v>131</v>
      </c>
      <c r="BE130" s="183">
        <f>IF(O130="základní",K130,0)</f>
        <v>0</v>
      </c>
      <c r="BF130" s="183">
        <f>IF(O130="snížená",K130,0)</f>
        <v>0</v>
      </c>
      <c r="BG130" s="183">
        <f>IF(O130="zákl. přenesená",K130,0)</f>
        <v>0</v>
      </c>
      <c r="BH130" s="183">
        <f>IF(O130="sníž. přenesená",K130,0)</f>
        <v>0</v>
      </c>
      <c r="BI130" s="183">
        <f>IF(O130="nulová",K130,0)</f>
        <v>0</v>
      </c>
      <c r="BJ130" s="14" t="s">
        <v>87</v>
      </c>
      <c r="BK130" s="183">
        <f>ROUND(P130*H130,2)</f>
        <v>0</v>
      </c>
      <c r="BL130" s="14" t="s">
        <v>132</v>
      </c>
      <c r="BM130" s="182" t="s">
        <v>154</v>
      </c>
    </row>
    <row r="131" spans="1:65" s="2" customFormat="1" ht="19.5">
      <c r="A131" s="31"/>
      <c r="B131" s="32"/>
      <c r="C131" s="33"/>
      <c r="D131" s="184" t="s">
        <v>134</v>
      </c>
      <c r="E131" s="33"/>
      <c r="F131" s="185" t="s">
        <v>153</v>
      </c>
      <c r="G131" s="33"/>
      <c r="H131" s="33"/>
      <c r="I131" s="186"/>
      <c r="J131" s="186"/>
      <c r="K131" s="33"/>
      <c r="L131" s="33"/>
      <c r="M131" s="36"/>
      <c r="N131" s="187"/>
      <c r="O131" s="188"/>
      <c r="P131" s="68"/>
      <c r="Q131" s="68"/>
      <c r="R131" s="68"/>
      <c r="S131" s="68"/>
      <c r="T131" s="68"/>
      <c r="U131" s="68"/>
      <c r="V131" s="68"/>
      <c r="W131" s="68"/>
      <c r="X131" s="68"/>
      <c r="Y131" s="69"/>
      <c r="Z131" s="31"/>
      <c r="AA131" s="31"/>
      <c r="AB131" s="31"/>
      <c r="AC131" s="31"/>
      <c r="AD131" s="31"/>
      <c r="AE131" s="31"/>
      <c r="AT131" s="14" t="s">
        <v>134</v>
      </c>
      <c r="AU131" s="14" t="s">
        <v>79</v>
      </c>
    </row>
    <row r="132" spans="1:65" s="2" customFormat="1" ht="37.9" customHeight="1">
      <c r="A132" s="31"/>
      <c r="B132" s="32"/>
      <c r="C132" s="168" t="s">
        <v>155</v>
      </c>
      <c r="D132" s="168" t="s">
        <v>126</v>
      </c>
      <c r="E132" s="169" t="s">
        <v>156</v>
      </c>
      <c r="F132" s="170" t="s">
        <v>157</v>
      </c>
      <c r="G132" s="171" t="s">
        <v>129</v>
      </c>
      <c r="H132" s="172">
        <v>7</v>
      </c>
      <c r="I132" s="173"/>
      <c r="J132" s="174"/>
      <c r="K132" s="175">
        <f>ROUND(P132*H132,2)</f>
        <v>0</v>
      </c>
      <c r="L132" s="170" t="s">
        <v>146</v>
      </c>
      <c r="M132" s="176"/>
      <c r="N132" s="177" t="s">
        <v>1</v>
      </c>
      <c r="O132" s="178" t="s">
        <v>42</v>
      </c>
      <c r="P132" s="179">
        <f>I132+J132</f>
        <v>0</v>
      </c>
      <c r="Q132" s="179">
        <f>ROUND(I132*H132,2)</f>
        <v>0</v>
      </c>
      <c r="R132" s="179">
        <f>ROUND(J132*H132,2)</f>
        <v>0</v>
      </c>
      <c r="S132" s="68"/>
      <c r="T132" s="180">
        <f>S132*H132</f>
        <v>0</v>
      </c>
      <c r="U132" s="180">
        <v>0</v>
      </c>
      <c r="V132" s="180">
        <f>U132*H132</f>
        <v>0</v>
      </c>
      <c r="W132" s="180">
        <v>0</v>
      </c>
      <c r="X132" s="180">
        <f>W132*H132</f>
        <v>0</v>
      </c>
      <c r="Y132" s="181" t="s">
        <v>1</v>
      </c>
      <c r="Z132" s="31"/>
      <c r="AA132" s="31"/>
      <c r="AB132" s="31"/>
      <c r="AC132" s="31"/>
      <c r="AD132" s="31"/>
      <c r="AE132" s="31"/>
      <c r="AR132" s="182" t="s">
        <v>158</v>
      </c>
      <c r="AT132" s="182" t="s">
        <v>126</v>
      </c>
      <c r="AU132" s="182" t="s">
        <v>79</v>
      </c>
      <c r="AY132" s="14" t="s">
        <v>131</v>
      </c>
      <c r="BE132" s="183">
        <f>IF(O132="základní",K132,0)</f>
        <v>0</v>
      </c>
      <c r="BF132" s="183">
        <f>IF(O132="snížená",K132,0)</f>
        <v>0</v>
      </c>
      <c r="BG132" s="183">
        <f>IF(O132="zákl. přenesená",K132,0)</f>
        <v>0</v>
      </c>
      <c r="BH132" s="183">
        <f>IF(O132="sníž. přenesená",K132,0)</f>
        <v>0</v>
      </c>
      <c r="BI132" s="183">
        <f>IF(O132="nulová",K132,0)</f>
        <v>0</v>
      </c>
      <c r="BJ132" s="14" t="s">
        <v>87</v>
      </c>
      <c r="BK132" s="183">
        <f>ROUND(P132*H132,2)</f>
        <v>0</v>
      </c>
      <c r="BL132" s="14" t="s">
        <v>158</v>
      </c>
      <c r="BM132" s="182" t="s">
        <v>159</v>
      </c>
    </row>
    <row r="133" spans="1:65" s="2" customFormat="1" ht="19.5">
      <c r="A133" s="31"/>
      <c r="B133" s="32"/>
      <c r="C133" s="33"/>
      <c r="D133" s="184" t="s">
        <v>134</v>
      </c>
      <c r="E133" s="33"/>
      <c r="F133" s="185" t="s">
        <v>157</v>
      </c>
      <c r="G133" s="33"/>
      <c r="H133" s="33"/>
      <c r="I133" s="186"/>
      <c r="J133" s="186"/>
      <c r="K133" s="33"/>
      <c r="L133" s="33"/>
      <c r="M133" s="36"/>
      <c r="N133" s="187"/>
      <c r="O133" s="188"/>
      <c r="P133" s="68"/>
      <c r="Q133" s="68"/>
      <c r="R133" s="68"/>
      <c r="S133" s="68"/>
      <c r="T133" s="68"/>
      <c r="U133" s="68"/>
      <c r="V133" s="68"/>
      <c r="W133" s="68"/>
      <c r="X133" s="68"/>
      <c r="Y133" s="69"/>
      <c r="Z133" s="31"/>
      <c r="AA133" s="31"/>
      <c r="AB133" s="31"/>
      <c r="AC133" s="31"/>
      <c r="AD133" s="31"/>
      <c r="AE133" s="31"/>
      <c r="AT133" s="14" t="s">
        <v>134</v>
      </c>
      <c r="AU133" s="14" t="s">
        <v>79</v>
      </c>
    </row>
    <row r="134" spans="1:65" s="12" customFormat="1" ht="25.9" customHeight="1">
      <c r="B134" s="190"/>
      <c r="C134" s="191"/>
      <c r="D134" s="192" t="s">
        <v>78</v>
      </c>
      <c r="E134" s="193" t="s">
        <v>160</v>
      </c>
      <c r="F134" s="193" t="s">
        <v>161</v>
      </c>
      <c r="G134" s="191"/>
      <c r="H134" s="191"/>
      <c r="I134" s="194"/>
      <c r="J134" s="194"/>
      <c r="K134" s="195">
        <f>BK134</f>
        <v>0</v>
      </c>
      <c r="L134" s="191"/>
      <c r="M134" s="196"/>
      <c r="N134" s="197"/>
      <c r="O134" s="198"/>
      <c r="P134" s="198"/>
      <c r="Q134" s="199">
        <f>Q135</f>
        <v>0</v>
      </c>
      <c r="R134" s="199">
        <f>R135</f>
        <v>0</v>
      </c>
      <c r="S134" s="198"/>
      <c r="T134" s="200">
        <f>T135</f>
        <v>0</v>
      </c>
      <c r="U134" s="198"/>
      <c r="V134" s="200">
        <f>V135</f>
        <v>0</v>
      </c>
      <c r="W134" s="198"/>
      <c r="X134" s="200">
        <f>X135</f>
        <v>0</v>
      </c>
      <c r="Y134" s="201"/>
      <c r="AR134" s="202" t="s">
        <v>87</v>
      </c>
      <c r="AT134" s="203" t="s">
        <v>78</v>
      </c>
      <c r="AU134" s="203" t="s">
        <v>79</v>
      </c>
      <c r="AY134" s="202" t="s">
        <v>131</v>
      </c>
      <c r="BK134" s="204">
        <f>BK135</f>
        <v>0</v>
      </c>
    </row>
    <row r="135" spans="1:65" s="12" customFormat="1" ht="22.9" customHeight="1">
      <c r="B135" s="190"/>
      <c r="C135" s="191"/>
      <c r="D135" s="192" t="s">
        <v>78</v>
      </c>
      <c r="E135" s="205" t="s">
        <v>162</v>
      </c>
      <c r="F135" s="205" t="s">
        <v>163</v>
      </c>
      <c r="G135" s="191"/>
      <c r="H135" s="191"/>
      <c r="I135" s="194"/>
      <c r="J135" s="194"/>
      <c r="K135" s="206">
        <f>BK135</f>
        <v>0</v>
      </c>
      <c r="L135" s="191"/>
      <c r="M135" s="196"/>
      <c r="N135" s="197"/>
      <c r="O135" s="198"/>
      <c r="P135" s="198"/>
      <c r="Q135" s="199">
        <f>SUM(Q136:Q138)</f>
        <v>0</v>
      </c>
      <c r="R135" s="199">
        <f>SUM(R136:R138)</f>
        <v>0</v>
      </c>
      <c r="S135" s="198"/>
      <c r="T135" s="200">
        <f>SUM(T136:T138)</f>
        <v>0</v>
      </c>
      <c r="U135" s="198"/>
      <c r="V135" s="200">
        <f>SUM(V136:V138)</f>
        <v>0</v>
      </c>
      <c r="W135" s="198"/>
      <c r="X135" s="200">
        <f>SUM(X136:X138)</f>
        <v>0</v>
      </c>
      <c r="Y135" s="201"/>
      <c r="AR135" s="202" t="s">
        <v>87</v>
      </c>
      <c r="AT135" s="203" t="s">
        <v>78</v>
      </c>
      <c r="AU135" s="203" t="s">
        <v>87</v>
      </c>
      <c r="AY135" s="202" t="s">
        <v>131</v>
      </c>
      <c r="BK135" s="204">
        <f>SUM(BK136:BK138)</f>
        <v>0</v>
      </c>
    </row>
    <row r="136" spans="1:65" s="2" customFormat="1" ht="24">
      <c r="A136" s="31"/>
      <c r="B136" s="32"/>
      <c r="C136" s="207" t="s">
        <v>164</v>
      </c>
      <c r="D136" s="207" t="s">
        <v>165</v>
      </c>
      <c r="E136" s="208" t="s">
        <v>166</v>
      </c>
      <c r="F136" s="209" t="s">
        <v>167</v>
      </c>
      <c r="G136" s="210" t="s">
        <v>145</v>
      </c>
      <c r="H136" s="211">
        <v>60</v>
      </c>
      <c r="I136" s="212"/>
      <c r="J136" s="212"/>
      <c r="K136" s="213">
        <f>ROUND(P136*H136,2)</f>
        <v>0</v>
      </c>
      <c r="L136" s="209" t="s">
        <v>146</v>
      </c>
      <c r="M136" s="36"/>
      <c r="N136" s="214" t="s">
        <v>1</v>
      </c>
      <c r="O136" s="178" t="s">
        <v>42</v>
      </c>
      <c r="P136" s="179">
        <f>I136+J136</f>
        <v>0</v>
      </c>
      <c r="Q136" s="179">
        <f>ROUND(I136*H136,2)</f>
        <v>0</v>
      </c>
      <c r="R136" s="179">
        <f>ROUND(J136*H136,2)</f>
        <v>0</v>
      </c>
      <c r="S136" s="68"/>
      <c r="T136" s="180">
        <f>S136*H136</f>
        <v>0</v>
      </c>
      <c r="U136" s="180">
        <v>0</v>
      </c>
      <c r="V136" s="180">
        <f>U136*H136</f>
        <v>0</v>
      </c>
      <c r="W136" s="180">
        <v>0</v>
      </c>
      <c r="X136" s="180">
        <f>W136*H136</f>
        <v>0</v>
      </c>
      <c r="Y136" s="181" t="s">
        <v>1</v>
      </c>
      <c r="Z136" s="31"/>
      <c r="AA136" s="31"/>
      <c r="AB136" s="31"/>
      <c r="AC136" s="31"/>
      <c r="AD136" s="31"/>
      <c r="AE136" s="31"/>
      <c r="AR136" s="182" t="s">
        <v>132</v>
      </c>
      <c r="AT136" s="182" t="s">
        <v>165</v>
      </c>
      <c r="AU136" s="182" t="s">
        <v>89</v>
      </c>
      <c r="AY136" s="14" t="s">
        <v>131</v>
      </c>
      <c r="BE136" s="183">
        <f>IF(O136="základní",K136,0)</f>
        <v>0</v>
      </c>
      <c r="BF136" s="183">
        <f>IF(O136="snížená",K136,0)</f>
        <v>0</v>
      </c>
      <c r="BG136" s="183">
        <f>IF(O136="zákl. přenesená",K136,0)</f>
        <v>0</v>
      </c>
      <c r="BH136" s="183">
        <f>IF(O136="sníž. přenesená",K136,0)</f>
        <v>0</v>
      </c>
      <c r="BI136" s="183">
        <f>IF(O136="nulová",K136,0)</f>
        <v>0</v>
      </c>
      <c r="BJ136" s="14" t="s">
        <v>87</v>
      </c>
      <c r="BK136" s="183">
        <f>ROUND(P136*H136,2)</f>
        <v>0</v>
      </c>
      <c r="BL136" s="14" t="s">
        <v>132</v>
      </c>
      <c r="BM136" s="182" t="s">
        <v>168</v>
      </c>
    </row>
    <row r="137" spans="1:65" s="2" customFormat="1" ht="48.75">
      <c r="A137" s="31"/>
      <c r="B137" s="32"/>
      <c r="C137" s="33"/>
      <c r="D137" s="184" t="s">
        <v>134</v>
      </c>
      <c r="E137" s="33"/>
      <c r="F137" s="185" t="s">
        <v>169</v>
      </c>
      <c r="G137" s="33"/>
      <c r="H137" s="33"/>
      <c r="I137" s="186"/>
      <c r="J137" s="186"/>
      <c r="K137" s="33"/>
      <c r="L137" s="33"/>
      <c r="M137" s="36"/>
      <c r="N137" s="187"/>
      <c r="O137" s="188"/>
      <c r="P137" s="68"/>
      <c r="Q137" s="68"/>
      <c r="R137" s="68"/>
      <c r="S137" s="68"/>
      <c r="T137" s="68"/>
      <c r="U137" s="68"/>
      <c r="V137" s="68"/>
      <c r="W137" s="68"/>
      <c r="X137" s="68"/>
      <c r="Y137" s="69"/>
      <c r="Z137" s="31"/>
      <c r="AA137" s="31"/>
      <c r="AB137" s="31"/>
      <c r="AC137" s="31"/>
      <c r="AD137" s="31"/>
      <c r="AE137" s="31"/>
      <c r="AT137" s="14" t="s">
        <v>134</v>
      </c>
      <c r="AU137" s="14" t="s">
        <v>89</v>
      </c>
    </row>
    <row r="138" spans="1:65" s="2" customFormat="1" ht="39">
      <c r="A138" s="31"/>
      <c r="B138" s="32"/>
      <c r="C138" s="33"/>
      <c r="D138" s="184" t="s">
        <v>170</v>
      </c>
      <c r="E138" s="33"/>
      <c r="F138" s="189" t="s">
        <v>171</v>
      </c>
      <c r="G138" s="33"/>
      <c r="H138" s="33"/>
      <c r="I138" s="186"/>
      <c r="J138" s="186"/>
      <c r="K138" s="33"/>
      <c r="L138" s="33"/>
      <c r="M138" s="36"/>
      <c r="N138" s="187"/>
      <c r="O138" s="188"/>
      <c r="P138" s="68"/>
      <c r="Q138" s="68"/>
      <c r="R138" s="68"/>
      <c r="S138" s="68"/>
      <c r="T138" s="68"/>
      <c r="U138" s="68"/>
      <c r="V138" s="68"/>
      <c r="W138" s="68"/>
      <c r="X138" s="68"/>
      <c r="Y138" s="69"/>
      <c r="Z138" s="31"/>
      <c r="AA138" s="31"/>
      <c r="AB138" s="31"/>
      <c r="AC138" s="31"/>
      <c r="AD138" s="31"/>
      <c r="AE138" s="31"/>
      <c r="AT138" s="14" t="s">
        <v>170</v>
      </c>
      <c r="AU138" s="14" t="s">
        <v>89</v>
      </c>
    </row>
    <row r="139" spans="1:65" s="12" customFormat="1" ht="25.9" customHeight="1">
      <c r="B139" s="190"/>
      <c r="C139" s="191"/>
      <c r="D139" s="192" t="s">
        <v>78</v>
      </c>
      <c r="E139" s="193" t="s">
        <v>172</v>
      </c>
      <c r="F139" s="193" t="s">
        <v>173</v>
      </c>
      <c r="G139" s="191"/>
      <c r="H139" s="191"/>
      <c r="I139" s="194"/>
      <c r="J139" s="194"/>
      <c r="K139" s="195">
        <f>BK139</f>
        <v>0</v>
      </c>
      <c r="L139" s="191"/>
      <c r="M139" s="196"/>
      <c r="N139" s="197"/>
      <c r="O139" s="198"/>
      <c r="P139" s="198"/>
      <c r="Q139" s="199">
        <f>SUM(Q140:Q179)</f>
        <v>0</v>
      </c>
      <c r="R139" s="199">
        <f>SUM(R140:R179)</f>
        <v>0</v>
      </c>
      <c r="S139" s="198"/>
      <c r="T139" s="200">
        <f>SUM(T140:T179)</f>
        <v>0</v>
      </c>
      <c r="U139" s="198"/>
      <c r="V139" s="200">
        <f>SUM(V140:V179)</f>
        <v>0</v>
      </c>
      <c r="W139" s="198"/>
      <c r="X139" s="200">
        <f>SUM(X140:X179)</f>
        <v>0</v>
      </c>
      <c r="Y139" s="201"/>
      <c r="AR139" s="202" t="s">
        <v>132</v>
      </c>
      <c r="AT139" s="203" t="s">
        <v>78</v>
      </c>
      <c r="AU139" s="203" t="s">
        <v>79</v>
      </c>
      <c r="AY139" s="202" t="s">
        <v>131</v>
      </c>
      <c r="BK139" s="204">
        <f>SUM(BK140:BK179)</f>
        <v>0</v>
      </c>
    </row>
    <row r="140" spans="1:65" s="2" customFormat="1" ht="24.2" customHeight="1">
      <c r="A140" s="31"/>
      <c r="B140" s="32"/>
      <c r="C140" s="207" t="s">
        <v>174</v>
      </c>
      <c r="D140" s="207" t="s">
        <v>165</v>
      </c>
      <c r="E140" s="208" t="s">
        <v>175</v>
      </c>
      <c r="F140" s="209" t="s">
        <v>176</v>
      </c>
      <c r="G140" s="210" t="s">
        <v>145</v>
      </c>
      <c r="H140" s="211">
        <v>18</v>
      </c>
      <c r="I140" s="212"/>
      <c r="J140" s="212"/>
      <c r="K140" s="213">
        <f>ROUND(P140*H140,2)</f>
        <v>0</v>
      </c>
      <c r="L140" s="209" t="s">
        <v>146</v>
      </c>
      <c r="M140" s="36"/>
      <c r="N140" s="214" t="s">
        <v>1</v>
      </c>
      <c r="O140" s="178" t="s">
        <v>42</v>
      </c>
      <c r="P140" s="179">
        <f>I140+J140</f>
        <v>0</v>
      </c>
      <c r="Q140" s="179">
        <f>ROUND(I140*H140,2)</f>
        <v>0</v>
      </c>
      <c r="R140" s="179">
        <f>ROUND(J140*H140,2)</f>
        <v>0</v>
      </c>
      <c r="S140" s="68"/>
      <c r="T140" s="180">
        <f>S140*H140</f>
        <v>0</v>
      </c>
      <c r="U140" s="180">
        <v>0</v>
      </c>
      <c r="V140" s="180">
        <f>U140*H140</f>
        <v>0</v>
      </c>
      <c r="W140" s="180">
        <v>0</v>
      </c>
      <c r="X140" s="180">
        <f>W140*H140</f>
        <v>0</v>
      </c>
      <c r="Y140" s="181" t="s">
        <v>1</v>
      </c>
      <c r="Z140" s="31"/>
      <c r="AA140" s="31"/>
      <c r="AB140" s="31"/>
      <c r="AC140" s="31"/>
      <c r="AD140" s="31"/>
      <c r="AE140" s="31"/>
      <c r="AR140" s="182" t="s">
        <v>177</v>
      </c>
      <c r="AT140" s="182" t="s">
        <v>165</v>
      </c>
      <c r="AU140" s="182" t="s">
        <v>87</v>
      </c>
      <c r="AY140" s="14" t="s">
        <v>131</v>
      </c>
      <c r="BE140" s="183">
        <f>IF(O140="základní",K140,0)</f>
        <v>0</v>
      </c>
      <c r="BF140" s="183">
        <f>IF(O140="snížená",K140,0)</f>
        <v>0</v>
      </c>
      <c r="BG140" s="183">
        <f>IF(O140="zákl. přenesená",K140,0)</f>
        <v>0</v>
      </c>
      <c r="BH140" s="183">
        <f>IF(O140="sníž. přenesená",K140,0)</f>
        <v>0</v>
      </c>
      <c r="BI140" s="183">
        <f>IF(O140="nulová",K140,0)</f>
        <v>0</v>
      </c>
      <c r="BJ140" s="14" t="s">
        <v>87</v>
      </c>
      <c r="BK140" s="183">
        <f>ROUND(P140*H140,2)</f>
        <v>0</v>
      </c>
      <c r="BL140" s="14" t="s">
        <v>177</v>
      </c>
      <c r="BM140" s="182" t="s">
        <v>178</v>
      </c>
    </row>
    <row r="141" spans="1:65" s="2" customFormat="1" ht="29.25">
      <c r="A141" s="31"/>
      <c r="B141" s="32"/>
      <c r="C141" s="33"/>
      <c r="D141" s="184" t="s">
        <v>134</v>
      </c>
      <c r="E141" s="33"/>
      <c r="F141" s="185" t="s">
        <v>179</v>
      </c>
      <c r="G141" s="33"/>
      <c r="H141" s="33"/>
      <c r="I141" s="186"/>
      <c r="J141" s="186"/>
      <c r="K141" s="33"/>
      <c r="L141" s="33"/>
      <c r="M141" s="36"/>
      <c r="N141" s="187"/>
      <c r="O141" s="188"/>
      <c r="P141" s="68"/>
      <c r="Q141" s="68"/>
      <c r="R141" s="68"/>
      <c r="S141" s="68"/>
      <c r="T141" s="68"/>
      <c r="U141" s="68"/>
      <c r="V141" s="68"/>
      <c r="W141" s="68"/>
      <c r="X141" s="68"/>
      <c r="Y141" s="69"/>
      <c r="Z141" s="31"/>
      <c r="AA141" s="31"/>
      <c r="AB141" s="31"/>
      <c r="AC141" s="31"/>
      <c r="AD141" s="31"/>
      <c r="AE141" s="31"/>
      <c r="AT141" s="14" t="s">
        <v>134</v>
      </c>
      <c r="AU141" s="14" t="s">
        <v>87</v>
      </c>
    </row>
    <row r="142" spans="1:65" s="2" customFormat="1" ht="24.2" customHeight="1">
      <c r="A142" s="31"/>
      <c r="B142" s="32"/>
      <c r="C142" s="207" t="s">
        <v>180</v>
      </c>
      <c r="D142" s="207" t="s">
        <v>165</v>
      </c>
      <c r="E142" s="208" t="s">
        <v>181</v>
      </c>
      <c r="F142" s="209" t="s">
        <v>182</v>
      </c>
      <c r="G142" s="210" t="s">
        <v>145</v>
      </c>
      <c r="H142" s="211">
        <v>18</v>
      </c>
      <c r="I142" s="212"/>
      <c r="J142" s="212"/>
      <c r="K142" s="213">
        <f>ROUND(P142*H142,2)</f>
        <v>0</v>
      </c>
      <c r="L142" s="209" t="s">
        <v>146</v>
      </c>
      <c r="M142" s="36"/>
      <c r="N142" s="214" t="s">
        <v>1</v>
      </c>
      <c r="O142" s="178" t="s">
        <v>42</v>
      </c>
      <c r="P142" s="179">
        <f>I142+J142</f>
        <v>0</v>
      </c>
      <c r="Q142" s="179">
        <f>ROUND(I142*H142,2)</f>
        <v>0</v>
      </c>
      <c r="R142" s="179">
        <f>ROUND(J142*H142,2)</f>
        <v>0</v>
      </c>
      <c r="S142" s="68"/>
      <c r="T142" s="180">
        <f>S142*H142</f>
        <v>0</v>
      </c>
      <c r="U142" s="180">
        <v>0</v>
      </c>
      <c r="V142" s="180">
        <f>U142*H142</f>
        <v>0</v>
      </c>
      <c r="W142" s="180">
        <v>0</v>
      </c>
      <c r="X142" s="180">
        <f>W142*H142</f>
        <v>0</v>
      </c>
      <c r="Y142" s="181" t="s">
        <v>1</v>
      </c>
      <c r="Z142" s="31"/>
      <c r="AA142" s="31"/>
      <c r="AB142" s="31"/>
      <c r="AC142" s="31"/>
      <c r="AD142" s="31"/>
      <c r="AE142" s="31"/>
      <c r="AR142" s="182" t="s">
        <v>177</v>
      </c>
      <c r="AT142" s="182" t="s">
        <v>165</v>
      </c>
      <c r="AU142" s="182" t="s">
        <v>87</v>
      </c>
      <c r="AY142" s="14" t="s">
        <v>131</v>
      </c>
      <c r="BE142" s="183">
        <f>IF(O142="základní",K142,0)</f>
        <v>0</v>
      </c>
      <c r="BF142" s="183">
        <f>IF(O142="snížená",K142,0)</f>
        <v>0</v>
      </c>
      <c r="BG142" s="183">
        <f>IF(O142="zákl. přenesená",K142,0)</f>
        <v>0</v>
      </c>
      <c r="BH142" s="183">
        <f>IF(O142="sníž. přenesená",K142,0)</f>
        <v>0</v>
      </c>
      <c r="BI142" s="183">
        <f>IF(O142="nulová",K142,0)</f>
        <v>0</v>
      </c>
      <c r="BJ142" s="14" t="s">
        <v>87</v>
      </c>
      <c r="BK142" s="183">
        <f>ROUND(P142*H142,2)</f>
        <v>0</v>
      </c>
      <c r="BL142" s="14" t="s">
        <v>177</v>
      </c>
      <c r="BM142" s="182" t="s">
        <v>183</v>
      </c>
    </row>
    <row r="143" spans="1:65" s="2" customFormat="1" ht="29.25">
      <c r="A143" s="31"/>
      <c r="B143" s="32"/>
      <c r="C143" s="33"/>
      <c r="D143" s="184" t="s">
        <v>134</v>
      </c>
      <c r="E143" s="33"/>
      <c r="F143" s="185" t="s">
        <v>184</v>
      </c>
      <c r="G143" s="33"/>
      <c r="H143" s="33"/>
      <c r="I143" s="186"/>
      <c r="J143" s="186"/>
      <c r="K143" s="33"/>
      <c r="L143" s="33"/>
      <c r="M143" s="36"/>
      <c r="N143" s="187"/>
      <c r="O143" s="188"/>
      <c r="P143" s="68"/>
      <c r="Q143" s="68"/>
      <c r="R143" s="68"/>
      <c r="S143" s="68"/>
      <c r="T143" s="68"/>
      <c r="U143" s="68"/>
      <c r="V143" s="68"/>
      <c r="W143" s="68"/>
      <c r="X143" s="68"/>
      <c r="Y143" s="69"/>
      <c r="Z143" s="31"/>
      <c r="AA143" s="31"/>
      <c r="AB143" s="31"/>
      <c r="AC143" s="31"/>
      <c r="AD143" s="31"/>
      <c r="AE143" s="31"/>
      <c r="AT143" s="14" t="s">
        <v>134</v>
      </c>
      <c r="AU143" s="14" t="s">
        <v>87</v>
      </c>
    </row>
    <row r="144" spans="1:65" s="2" customFormat="1" ht="24.2" customHeight="1">
      <c r="A144" s="31"/>
      <c r="B144" s="32"/>
      <c r="C144" s="207" t="s">
        <v>185</v>
      </c>
      <c r="D144" s="207" t="s">
        <v>165</v>
      </c>
      <c r="E144" s="208" t="s">
        <v>186</v>
      </c>
      <c r="F144" s="209" t="s">
        <v>187</v>
      </c>
      <c r="G144" s="210" t="s">
        <v>145</v>
      </c>
      <c r="H144" s="211">
        <v>400</v>
      </c>
      <c r="I144" s="212"/>
      <c r="J144" s="212"/>
      <c r="K144" s="213">
        <f>ROUND(P144*H144,2)</f>
        <v>0</v>
      </c>
      <c r="L144" s="209" t="s">
        <v>146</v>
      </c>
      <c r="M144" s="36"/>
      <c r="N144" s="214" t="s">
        <v>1</v>
      </c>
      <c r="O144" s="178" t="s">
        <v>42</v>
      </c>
      <c r="P144" s="179">
        <f>I144+J144</f>
        <v>0</v>
      </c>
      <c r="Q144" s="179">
        <f>ROUND(I144*H144,2)</f>
        <v>0</v>
      </c>
      <c r="R144" s="179">
        <f>ROUND(J144*H144,2)</f>
        <v>0</v>
      </c>
      <c r="S144" s="68"/>
      <c r="T144" s="180">
        <f>S144*H144</f>
        <v>0</v>
      </c>
      <c r="U144" s="180">
        <v>0</v>
      </c>
      <c r="V144" s="180">
        <f>U144*H144</f>
        <v>0</v>
      </c>
      <c r="W144" s="180">
        <v>0</v>
      </c>
      <c r="X144" s="180">
        <f>W144*H144</f>
        <v>0</v>
      </c>
      <c r="Y144" s="181" t="s">
        <v>1</v>
      </c>
      <c r="Z144" s="31"/>
      <c r="AA144" s="31"/>
      <c r="AB144" s="31"/>
      <c r="AC144" s="31"/>
      <c r="AD144" s="31"/>
      <c r="AE144" s="31"/>
      <c r="AR144" s="182" t="s">
        <v>177</v>
      </c>
      <c r="AT144" s="182" t="s">
        <v>165</v>
      </c>
      <c r="AU144" s="182" t="s">
        <v>87</v>
      </c>
      <c r="AY144" s="14" t="s">
        <v>131</v>
      </c>
      <c r="BE144" s="183">
        <f>IF(O144="základní",K144,0)</f>
        <v>0</v>
      </c>
      <c r="BF144" s="183">
        <f>IF(O144="snížená",K144,0)</f>
        <v>0</v>
      </c>
      <c r="BG144" s="183">
        <f>IF(O144="zákl. přenesená",K144,0)</f>
        <v>0</v>
      </c>
      <c r="BH144" s="183">
        <f>IF(O144="sníž. přenesená",K144,0)</f>
        <v>0</v>
      </c>
      <c r="BI144" s="183">
        <f>IF(O144="nulová",K144,0)</f>
        <v>0</v>
      </c>
      <c r="BJ144" s="14" t="s">
        <v>87</v>
      </c>
      <c r="BK144" s="183">
        <f>ROUND(P144*H144,2)</f>
        <v>0</v>
      </c>
      <c r="BL144" s="14" t="s">
        <v>177</v>
      </c>
      <c r="BM144" s="182" t="s">
        <v>188</v>
      </c>
    </row>
    <row r="145" spans="1:65" s="2" customFormat="1" ht="19.5">
      <c r="A145" s="31"/>
      <c r="B145" s="32"/>
      <c r="C145" s="33"/>
      <c r="D145" s="184" t="s">
        <v>134</v>
      </c>
      <c r="E145" s="33"/>
      <c r="F145" s="185" t="s">
        <v>189</v>
      </c>
      <c r="G145" s="33"/>
      <c r="H145" s="33"/>
      <c r="I145" s="186"/>
      <c r="J145" s="186"/>
      <c r="K145" s="33"/>
      <c r="L145" s="33"/>
      <c r="M145" s="36"/>
      <c r="N145" s="187"/>
      <c r="O145" s="188"/>
      <c r="P145" s="68"/>
      <c r="Q145" s="68"/>
      <c r="R145" s="68"/>
      <c r="S145" s="68"/>
      <c r="T145" s="68"/>
      <c r="U145" s="68"/>
      <c r="V145" s="68"/>
      <c r="W145" s="68"/>
      <c r="X145" s="68"/>
      <c r="Y145" s="69"/>
      <c r="Z145" s="31"/>
      <c r="AA145" s="31"/>
      <c r="AB145" s="31"/>
      <c r="AC145" s="31"/>
      <c r="AD145" s="31"/>
      <c r="AE145" s="31"/>
      <c r="AT145" s="14" t="s">
        <v>134</v>
      </c>
      <c r="AU145" s="14" t="s">
        <v>87</v>
      </c>
    </row>
    <row r="146" spans="1:65" s="2" customFormat="1" ht="24.2" customHeight="1">
      <c r="A146" s="31"/>
      <c r="B146" s="32"/>
      <c r="C146" s="168" t="s">
        <v>190</v>
      </c>
      <c r="D146" s="168" t="s">
        <v>126</v>
      </c>
      <c r="E146" s="169" t="s">
        <v>191</v>
      </c>
      <c r="F146" s="170" t="s">
        <v>192</v>
      </c>
      <c r="G146" s="171" t="s">
        <v>193</v>
      </c>
      <c r="H146" s="172">
        <v>50</v>
      </c>
      <c r="I146" s="173"/>
      <c r="J146" s="174"/>
      <c r="K146" s="175">
        <f>ROUND(P146*H146,2)</f>
        <v>0</v>
      </c>
      <c r="L146" s="170" t="s">
        <v>146</v>
      </c>
      <c r="M146" s="176"/>
      <c r="N146" s="177" t="s">
        <v>1</v>
      </c>
      <c r="O146" s="178" t="s">
        <v>42</v>
      </c>
      <c r="P146" s="179">
        <f>I146+J146</f>
        <v>0</v>
      </c>
      <c r="Q146" s="179">
        <f>ROUND(I146*H146,2)</f>
        <v>0</v>
      </c>
      <c r="R146" s="179">
        <f>ROUND(J146*H146,2)</f>
        <v>0</v>
      </c>
      <c r="S146" s="68"/>
      <c r="T146" s="180">
        <f>S146*H146</f>
        <v>0</v>
      </c>
      <c r="U146" s="180">
        <v>0</v>
      </c>
      <c r="V146" s="180">
        <f>U146*H146</f>
        <v>0</v>
      </c>
      <c r="W146" s="180">
        <v>0</v>
      </c>
      <c r="X146" s="180">
        <f>W146*H146</f>
        <v>0</v>
      </c>
      <c r="Y146" s="181" t="s">
        <v>1</v>
      </c>
      <c r="Z146" s="31"/>
      <c r="AA146" s="31"/>
      <c r="AB146" s="31"/>
      <c r="AC146" s="31"/>
      <c r="AD146" s="31"/>
      <c r="AE146" s="31"/>
      <c r="AR146" s="182" t="s">
        <v>158</v>
      </c>
      <c r="AT146" s="182" t="s">
        <v>126</v>
      </c>
      <c r="AU146" s="182" t="s">
        <v>87</v>
      </c>
      <c r="AY146" s="14" t="s">
        <v>131</v>
      </c>
      <c r="BE146" s="183">
        <f>IF(O146="základní",K146,0)</f>
        <v>0</v>
      </c>
      <c r="BF146" s="183">
        <f>IF(O146="snížená",K146,0)</f>
        <v>0</v>
      </c>
      <c r="BG146" s="183">
        <f>IF(O146="zákl. přenesená",K146,0)</f>
        <v>0</v>
      </c>
      <c r="BH146" s="183">
        <f>IF(O146="sníž. přenesená",K146,0)</f>
        <v>0</v>
      </c>
      <c r="BI146" s="183">
        <f>IF(O146="nulová",K146,0)</f>
        <v>0</v>
      </c>
      <c r="BJ146" s="14" t="s">
        <v>87</v>
      </c>
      <c r="BK146" s="183">
        <f>ROUND(P146*H146,2)</f>
        <v>0</v>
      </c>
      <c r="BL146" s="14" t="s">
        <v>158</v>
      </c>
      <c r="BM146" s="182" t="s">
        <v>194</v>
      </c>
    </row>
    <row r="147" spans="1:65" s="2" customFormat="1" ht="19.5">
      <c r="A147" s="31"/>
      <c r="B147" s="32"/>
      <c r="C147" s="33"/>
      <c r="D147" s="184" t="s">
        <v>134</v>
      </c>
      <c r="E147" s="33"/>
      <c r="F147" s="185" t="s">
        <v>192</v>
      </c>
      <c r="G147" s="33"/>
      <c r="H147" s="33"/>
      <c r="I147" s="186"/>
      <c r="J147" s="186"/>
      <c r="K147" s="33"/>
      <c r="L147" s="33"/>
      <c r="M147" s="36"/>
      <c r="N147" s="187"/>
      <c r="O147" s="188"/>
      <c r="P147" s="68"/>
      <c r="Q147" s="68"/>
      <c r="R147" s="68"/>
      <c r="S147" s="68"/>
      <c r="T147" s="68"/>
      <c r="U147" s="68"/>
      <c r="V147" s="68"/>
      <c r="W147" s="68"/>
      <c r="X147" s="68"/>
      <c r="Y147" s="69"/>
      <c r="Z147" s="31"/>
      <c r="AA147" s="31"/>
      <c r="AB147" s="31"/>
      <c r="AC147" s="31"/>
      <c r="AD147" s="31"/>
      <c r="AE147" s="31"/>
      <c r="AT147" s="14" t="s">
        <v>134</v>
      </c>
      <c r="AU147" s="14" t="s">
        <v>87</v>
      </c>
    </row>
    <row r="148" spans="1:65" s="2" customFormat="1" ht="24.2" customHeight="1">
      <c r="A148" s="31"/>
      <c r="B148" s="32"/>
      <c r="C148" s="207" t="s">
        <v>195</v>
      </c>
      <c r="D148" s="207" t="s">
        <v>165</v>
      </c>
      <c r="E148" s="208" t="s">
        <v>196</v>
      </c>
      <c r="F148" s="209" t="s">
        <v>197</v>
      </c>
      <c r="G148" s="210" t="s">
        <v>129</v>
      </c>
      <c r="H148" s="211">
        <v>1</v>
      </c>
      <c r="I148" s="212"/>
      <c r="J148" s="212"/>
      <c r="K148" s="213">
        <f>ROUND(P148*H148,2)</f>
        <v>0</v>
      </c>
      <c r="L148" s="209" t="s">
        <v>146</v>
      </c>
      <c r="M148" s="36"/>
      <c r="N148" s="214" t="s">
        <v>1</v>
      </c>
      <c r="O148" s="178" t="s">
        <v>42</v>
      </c>
      <c r="P148" s="179">
        <f>I148+J148</f>
        <v>0</v>
      </c>
      <c r="Q148" s="179">
        <f>ROUND(I148*H148,2)</f>
        <v>0</v>
      </c>
      <c r="R148" s="179">
        <f>ROUND(J148*H148,2)</f>
        <v>0</v>
      </c>
      <c r="S148" s="68"/>
      <c r="T148" s="180">
        <f>S148*H148</f>
        <v>0</v>
      </c>
      <c r="U148" s="180">
        <v>0</v>
      </c>
      <c r="V148" s="180">
        <f>U148*H148</f>
        <v>0</v>
      </c>
      <c r="W148" s="180">
        <v>0</v>
      </c>
      <c r="X148" s="180">
        <f>W148*H148</f>
        <v>0</v>
      </c>
      <c r="Y148" s="181" t="s">
        <v>1</v>
      </c>
      <c r="Z148" s="31"/>
      <c r="AA148" s="31"/>
      <c r="AB148" s="31"/>
      <c r="AC148" s="31"/>
      <c r="AD148" s="31"/>
      <c r="AE148" s="31"/>
      <c r="AR148" s="182" t="s">
        <v>177</v>
      </c>
      <c r="AT148" s="182" t="s">
        <v>165</v>
      </c>
      <c r="AU148" s="182" t="s">
        <v>87</v>
      </c>
      <c r="AY148" s="14" t="s">
        <v>131</v>
      </c>
      <c r="BE148" s="183">
        <f>IF(O148="základní",K148,0)</f>
        <v>0</v>
      </c>
      <c r="BF148" s="183">
        <f>IF(O148="snížená",K148,0)</f>
        <v>0</v>
      </c>
      <c r="BG148" s="183">
        <f>IF(O148="zákl. přenesená",K148,0)</f>
        <v>0</v>
      </c>
      <c r="BH148" s="183">
        <f>IF(O148="sníž. přenesená",K148,0)</f>
        <v>0</v>
      </c>
      <c r="BI148" s="183">
        <f>IF(O148="nulová",K148,0)</f>
        <v>0</v>
      </c>
      <c r="BJ148" s="14" t="s">
        <v>87</v>
      </c>
      <c r="BK148" s="183">
        <f>ROUND(P148*H148,2)</f>
        <v>0</v>
      </c>
      <c r="BL148" s="14" t="s">
        <v>177</v>
      </c>
      <c r="BM148" s="182" t="s">
        <v>198</v>
      </c>
    </row>
    <row r="149" spans="1:65" s="2" customFormat="1" ht="29.25">
      <c r="A149" s="31"/>
      <c r="B149" s="32"/>
      <c r="C149" s="33"/>
      <c r="D149" s="184" t="s">
        <v>134</v>
      </c>
      <c r="E149" s="33"/>
      <c r="F149" s="185" t="s">
        <v>199</v>
      </c>
      <c r="G149" s="33"/>
      <c r="H149" s="33"/>
      <c r="I149" s="186"/>
      <c r="J149" s="186"/>
      <c r="K149" s="33"/>
      <c r="L149" s="33"/>
      <c r="M149" s="36"/>
      <c r="N149" s="187"/>
      <c r="O149" s="188"/>
      <c r="P149" s="68"/>
      <c r="Q149" s="68"/>
      <c r="R149" s="68"/>
      <c r="S149" s="68"/>
      <c r="T149" s="68"/>
      <c r="U149" s="68"/>
      <c r="V149" s="68"/>
      <c r="W149" s="68"/>
      <c r="X149" s="68"/>
      <c r="Y149" s="69"/>
      <c r="Z149" s="31"/>
      <c r="AA149" s="31"/>
      <c r="AB149" s="31"/>
      <c r="AC149" s="31"/>
      <c r="AD149" s="31"/>
      <c r="AE149" s="31"/>
      <c r="AT149" s="14" t="s">
        <v>134</v>
      </c>
      <c r="AU149" s="14" t="s">
        <v>87</v>
      </c>
    </row>
    <row r="150" spans="1:65" s="2" customFormat="1" ht="24.2" customHeight="1">
      <c r="A150" s="31"/>
      <c r="B150" s="32"/>
      <c r="C150" s="207" t="s">
        <v>200</v>
      </c>
      <c r="D150" s="207" t="s">
        <v>165</v>
      </c>
      <c r="E150" s="208" t="s">
        <v>201</v>
      </c>
      <c r="F150" s="209" t="s">
        <v>202</v>
      </c>
      <c r="G150" s="210" t="s">
        <v>129</v>
      </c>
      <c r="H150" s="211">
        <v>6</v>
      </c>
      <c r="I150" s="212"/>
      <c r="J150" s="212"/>
      <c r="K150" s="213">
        <f>ROUND(P150*H150,2)</f>
        <v>0</v>
      </c>
      <c r="L150" s="209" t="s">
        <v>146</v>
      </c>
      <c r="M150" s="36"/>
      <c r="N150" s="214" t="s">
        <v>1</v>
      </c>
      <c r="O150" s="178" t="s">
        <v>42</v>
      </c>
      <c r="P150" s="179">
        <f>I150+J150</f>
        <v>0</v>
      </c>
      <c r="Q150" s="179">
        <f>ROUND(I150*H150,2)</f>
        <v>0</v>
      </c>
      <c r="R150" s="179">
        <f>ROUND(J150*H150,2)</f>
        <v>0</v>
      </c>
      <c r="S150" s="68"/>
      <c r="T150" s="180">
        <f>S150*H150</f>
        <v>0</v>
      </c>
      <c r="U150" s="180">
        <v>0</v>
      </c>
      <c r="V150" s="180">
        <f>U150*H150</f>
        <v>0</v>
      </c>
      <c r="W150" s="180">
        <v>0</v>
      </c>
      <c r="X150" s="180">
        <f>W150*H150</f>
        <v>0</v>
      </c>
      <c r="Y150" s="181" t="s">
        <v>1</v>
      </c>
      <c r="Z150" s="31"/>
      <c r="AA150" s="31"/>
      <c r="AB150" s="31"/>
      <c r="AC150" s="31"/>
      <c r="AD150" s="31"/>
      <c r="AE150" s="31"/>
      <c r="AR150" s="182" t="s">
        <v>177</v>
      </c>
      <c r="AT150" s="182" t="s">
        <v>165</v>
      </c>
      <c r="AU150" s="182" t="s">
        <v>87</v>
      </c>
      <c r="AY150" s="14" t="s">
        <v>131</v>
      </c>
      <c r="BE150" s="183">
        <f>IF(O150="základní",K150,0)</f>
        <v>0</v>
      </c>
      <c r="BF150" s="183">
        <f>IF(O150="snížená",K150,0)</f>
        <v>0</v>
      </c>
      <c r="BG150" s="183">
        <f>IF(O150="zákl. přenesená",K150,0)</f>
        <v>0</v>
      </c>
      <c r="BH150" s="183">
        <f>IF(O150="sníž. přenesená",K150,0)</f>
        <v>0</v>
      </c>
      <c r="BI150" s="183">
        <f>IF(O150="nulová",K150,0)</f>
        <v>0</v>
      </c>
      <c r="BJ150" s="14" t="s">
        <v>87</v>
      </c>
      <c r="BK150" s="183">
        <f>ROUND(P150*H150,2)</f>
        <v>0</v>
      </c>
      <c r="BL150" s="14" t="s">
        <v>177</v>
      </c>
      <c r="BM150" s="182" t="s">
        <v>203</v>
      </c>
    </row>
    <row r="151" spans="1:65" s="2" customFormat="1" ht="19.5">
      <c r="A151" s="31"/>
      <c r="B151" s="32"/>
      <c r="C151" s="33"/>
      <c r="D151" s="184" t="s">
        <v>134</v>
      </c>
      <c r="E151" s="33"/>
      <c r="F151" s="185" t="s">
        <v>204</v>
      </c>
      <c r="G151" s="33"/>
      <c r="H151" s="33"/>
      <c r="I151" s="186"/>
      <c r="J151" s="186"/>
      <c r="K151" s="33"/>
      <c r="L151" s="33"/>
      <c r="M151" s="36"/>
      <c r="N151" s="187"/>
      <c r="O151" s="188"/>
      <c r="P151" s="68"/>
      <c r="Q151" s="68"/>
      <c r="R151" s="68"/>
      <c r="S151" s="68"/>
      <c r="T151" s="68"/>
      <c r="U151" s="68"/>
      <c r="V151" s="68"/>
      <c r="W151" s="68"/>
      <c r="X151" s="68"/>
      <c r="Y151" s="69"/>
      <c r="Z151" s="31"/>
      <c r="AA151" s="31"/>
      <c r="AB151" s="31"/>
      <c r="AC151" s="31"/>
      <c r="AD151" s="31"/>
      <c r="AE151" s="31"/>
      <c r="AT151" s="14" t="s">
        <v>134</v>
      </c>
      <c r="AU151" s="14" t="s">
        <v>87</v>
      </c>
    </row>
    <row r="152" spans="1:65" s="2" customFormat="1" ht="24.2" customHeight="1">
      <c r="A152" s="31"/>
      <c r="B152" s="32"/>
      <c r="C152" s="207" t="s">
        <v>130</v>
      </c>
      <c r="D152" s="207" t="s">
        <v>165</v>
      </c>
      <c r="E152" s="208" t="s">
        <v>205</v>
      </c>
      <c r="F152" s="209" t="s">
        <v>206</v>
      </c>
      <c r="G152" s="210" t="s">
        <v>129</v>
      </c>
      <c r="H152" s="211">
        <v>14</v>
      </c>
      <c r="I152" s="212"/>
      <c r="J152" s="212"/>
      <c r="K152" s="213">
        <f>ROUND(P152*H152,2)</f>
        <v>0</v>
      </c>
      <c r="L152" s="209" t="s">
        <v>146</v>
      </c>
      <c r="M152" s="36"/>
      <c r="N152" s="214" t="s">
        <v>1</v>
      </c>
      <c r="O152" s="178" t="s">
        <v>42</v>
      </c>
      <c r="P152" s="179">
        <f>I152+J152</f>
        <v>0</v>
      </c>
      <c r="Q152" s="179">
        <f>ROUND(I152*H152,2)</f>
        <v>0</v>
      </c>
      <c r="R152" s="179">
        <f>ROUND(J152*H152,2)</f>
        <v>0</v>
      </c>
      <c r="S152" s="68"/>
      <c r="T152" s="180">
        <f>S152*H152</f>
        <v>0</v>
      </c>
      <c r="U152" s="180">
        <v>0</v>
      </c>
      <c r="V152" s="180">
        <f>U152*H152</f>
        <v>0</v>
      </c>
      <c r="W152" s="180">
        <v>0</v>
      </c>
      <c r="X152" s="180">
        <f>W152*H152</f>
        <v>0</v>
      </c>
      <c r="Y152" s="181" t="s">
        <v>1</v>
      </c>
      <c r="Z152" s="31"/>
      <c r="AA152" s="31"/>
      <c r="AB152" s="31"/>
      <c r="AC152" s="31"/>
      <c r="AD152" s="31"/>
      <c r="AE152" s="31"/>
      <c r="AR152" s="182" t="s">
        <v>177</v>
      </c>
      <c r="AT152" s="182" t="s">
        <v>165</v>
      </c>
      <c r="AU152" s="182" t="s">
        <v>87</v>
      </c>
      <c r="AY152" s="14" t="s">
        <v>131</v>
      </c>
      <c r="BE152" s="183">
        <f>IF(O152="základní",K152,0)</f>
        <v>0</v>
      </c>
      <c r="BF152" s="183">
        <f>IF(O152="snížená",K152,0)</f>
        <v>0</v>
      </c>
      <c r="BG152" s="183">
        <f>IF(O152="zákl. přenesená",K152,0)</f>
        <v>0</v>
      </c>
      <c r="BH152" s="183">
        <f>IF(O152="sníž. přenesená",K152,0)</f>
        <v>0</v>
      </c>
      <c r="BI152" s="183">
        <f>IF(O152="nulová",K152,0)</f>
        <v>0</v>
      </c>
      <c r="BJ152" s="14" t="s">
        <v>87</v>
      </c>
      <c r="BK152" s="183">
        <f>ROUND(P152*H152,2)</f>
        <v>0</v>
      </c>
      <c r="BL152" s="14" t="s">
        <v>177</v>
      </c>
      <c r="BM152" s="182" t="s">
        <v>207</v>
      </c>
    </row>
    <row r="153" spans="1:65" s="2" customFormat="1" ht="19.5">
      <c r="A153" s="31"/>
      <c r="B153" s="32"/>
      <c r="C153" s="33"/>
      <c r="D153" s="184" t="s">
        <v>134</v>
      </c>
      <c r="E153" s="33"/>
      <c r="F153" s="185" t="s">
        <v>208</v>
      </c>
      <c r="G153" s="33"/>
      <c r="H153" s="33"/>
      <c r="I153" s="186"/>
      <c r="J153" s="186"/>
      <c r="K153" s="33"/>
      <c r="L153" s="33"/>
      <c r="M153" s="36"/>
      <c r="N153" s="187"/>
      <c r="O153" s="188"/>
      <c r="P153" s="68"/>
      <c r="Q153" s="68"/>
      <c r="R153" s="68"/>
      <c r="S153" s="68"/>
      <c r="T153" s="68"/>
      <c r="U153" s="68"/>
      <c r="V153" s="68"/>
      <c r="W153" s="68"/>
      <c r="X153" s="68"/>
      <c r="Y153" s="69"/>
      <c r="Z153" s="31"/>
      <c r="AA153" s="31"/>
      <c r="AB153" s="31"/>
      <c r="AC153" s="31"/>
      <c r="AD153" s="31"/>
      <c r="AE153" s="31"/>
      <c r="AT153" s="14" t="s">
        <v>134</v>
      </c>
      <c r="AU153" s="14" t="s">
        <v>87</v>
      </c>
    </row>
    <row r="154" spans="1:65" s="2" customFormat="1" ht="33" customHeight="1">
      <c r="A154" s="31"/>
      <c r="B154" s="32"/>
      <c r="C154" s="207" t="s">
        <v>209</v>
      </c>
      <c r="D154" s="207" t="s">
        <v>165</v>
      </c>
      <c r="E154" s="208" t="s">
        <v>210</v>
      </c>
      <c r="F154" s="209" t="s">
        <v>211</v>
      </c>
      <c r="G154" s="210" t="s">
        <v>129</v>
      </c>
      <c r="H154" s="211">
        <v>7</v>
      </c>
      <c r="I154" s="212"/>
      <c r="J154" s="212"/>
      <c r="K154" s="213">
        <f>ROUND(P154*H154,2)</f>
        <v>0</v>
      </c>
      <c r="L154" s="209" t="s">
        <v>146</v>
      </c>
      <c r="M154" s="36"/>
      <c r="N154" s="214" t="s">
        <v>1</v>
      </c>
      <c r="O154" s="178" t="s">
        <v>42</v>
      </c>
      <c r="P154" s="179">
        <f>I154+J154</f>
        <v>0</v>
      </c>
      <c r="Q154" s="179">
        <f>ROUND(I154*H154,2)</f>
        <v>0</v>
      </c>
      <c r="R154" s="179">
        <f>ROUND(J154*H154,2)</f>
        <v>0</v>
      </c>
      <c r="S154" s="68"/>
      <c r="T154" s="180">
        <f>S154*H154</f>
        <v>0</v>
      </c>
      <c r="U154" s="180">
        <v>0</v>
      </c>
      <c r="V154" s="180">
        <f>U154*H154</f>
        <v>0</v>
      </c>
      <c r="W154" s="180">
        <v>0</v>
      </c>
      <c r="X154" s="180">
        <f>W154*H154</f>
        <v>0</v>
      </c>
      <c r="Y154" s="181" t="s">
        <v>1</v>
      </c>
      <c r="Z154" s="31"/>
      <c r="AA154" s="31"/>
      <c r="AB154" s="31"/>
      <c r="AC154" s="31"/>
      <c r="AD154" s="31"/>
      <c r="AE154" s="31"/>
      <c r="AR154" s="182" t="s">
        <v>177</v>
      </c>
      <c r="AT154" s="182" t="s">
        <v>165</v>
      </c>
      <c r="AU154" s="182" t="s">
        <v>87</v>
      </c>
      <c r="AY154" s="14" t="s">
        <v>131</v>
      </c>
      <c r="BE154" s="183">
        <f>IF(O154="základní",K154,0)</f>
        <v>0</v>
      </c>
      <c r="BF154" s="183">
        <f>IF(O154="snížená",K154,0)</f>
        <v>0</v>
      </c>
      <c r="BG154" s="183">
        <f>IF(O154="zákl. přenesená",K154,0)</f>
        <v>0</v>
      </c>
      <c r="BH154" s="183">
        <f>IF(O154="sníž. přenesená",K154,0)</f>
        <v>0</v>
      </c>
      <c r="BI154" s="183">
        <f>IF(O154="nulová",K154,0)</f>
        <v>0</v>
      </c>
      <c r="BJ154" s="14" t="s">
        <v>87</v>
      </c>
      <c r="BK154" s="183">
        <f>ROUND(P154*H154,2)</f>
        <v>0</v>
      </c>
      <c r="BL154" s="14" t="s">
        <v>177</v>
      </c>
      <c r="BM154" s="182" t="s">
        <v>212</v>
      </c>
    </row>
    <row r="155" spans="1:65" s="2" customFormat="1" ht="29.25">
      <c r="A155" s="31"/>
      <c r="B155" s="32"/>
      <c r="C155" s="33"/>
      <c r="D155" s="184" t="s">
        <v>134</v>
      </c>
      <c r="E155" s="33"/>
      <c r="F155" s="185" t="s">
        <v>213</v>
      </c>
      <c r="G155" s="33"/>
      <c r="H155" s="33"/>
      <c r="I155" s="186"/>
      <c r="J155" s="186"/>
      <c r="K155" s="33"/>
      <c r="L155" s="33"/>
      <c r="M155" s="36"/>
      <c r="N155" s="187"/>
      <c r="O155" s="188"/>
      <c r="P155" s="68"/>
      <c r="Q155" s="68"/>
      <c r="R155" s="68"/>
      <c r="S155" s="68"/>
      <c r="T155" s="68"/>
      <c r="U155" s="68"/>
      <c r="V155" s="68"/>
      <c r="W155" s="68"/>
      <c r="X155" s="68"/>
      <c r="Y155" s="69"/>
      <c r="Z155" s="31"/>
      <c r="AA155" s="31"/>
      <c r="AB155" s="31"/>
      <c r="AC155" s="31"/>
      <c r="AD155" s="31"/>
      <c r="AE155" s="31"/>
      <c r="AT155" s="14" t="s">
        <v>134</v>
      </c>
      <c r="AU155" s="14" t="s">
        <v>87</v>
      </c>
    </row>
    <row r="156" spans="1:65" s="2" customFormat="1" ht="24.2" customHeight="1">
      <c r="A156" s="31"/>
      <c r="B156" s="32"/>
      <c r="C156" s="207" t="s">
        <v>162</v>
      </c>
      <c r="D156" s="207" t="s">
        <v>165</v>
      </c>
      <c r="E156" s="208" t="s">
        <v>214</v>
      </c>
      <c r="F156" s="209" t="s">
        <v>215</v>
      </c>
      <c r="G156" s="210" t="s">
        <v>129</v>
      </c>
      <c r="H156" s="211">
        <v>7</v>
      </c>
      <c r="I156" s="212"/>
      <c r="J156" s="212"/>
      <c r="K156" s="213">
        <f>ROUND(P156*H156,2)</f>
        <v>0</v>
      </c>
      <c r="L156" s="209" t="s">
        <v>146</v>
      </c>
      <c r="M156" s="36"/>
      <c r="N156" s="214" t="s">
        <v>1</v>
      </c>
      <c r="O156" s="178" t="s">
        <v>42</v>
      </c>
      <c r="P156" s="179">
        <f>I156+J156</f>
        <v>0</v>
      </c>
      <c r="Q156" s="179">
        <f>ROUND(I156*H156,2)</f>
        <v>0</v>
      </c>
      <c r="R156" s="179">
        <f>ROUND(J156*H156,2)</f>
        <v>0</v>
      </c>
      <c r="S156" s="68"/>
      <c r="T156" s="180">
        <f>S156*H156</f>
        <v>0</v>
      </c>
      <c r="U156" s="180">
        <v>0</v>
      </c>
      <c r="V156" s="180">
        <f>U156*H156</f>
        <v>0</v>
      </c>
      <c r="W156" s="180">
        <v>0</v>
      </c>
      <c r="X156" s="180">
        <f>W156*H156</f>
        <v>0</v>
      </c>
      <c r="Y156" s="181" t="s">
        <v>1</v>
      </c>
      <c r="Z156" s="31"/>
      <c r="AA156" s="31"/>
      <c r="AB156" s="31"/>
      <c r="AC156" s="31"/>
      <c r="AD156" s="31"/>
      <c r="AE156" s="31"/>
      <c r="AR156" s="182" t="s">
        <v>177</v>
      </c>
      <c r="AT156" s="182" t="s">
        <v>165</v>
      </c>
      <c r="AU156" s="182" t="s">
        <v>87</v>
      </c>
      <c r="AY156" s="14" t="s">
        <v>131</v>
      </c>
      <c r="BE156" s="183">
        <f>IF(O156="základní",K156,0)</f>
        <v>0</v>
      </c>
      <c r="BF156" s="183">
        <f>IF(O156="snížená",K156,0)</f>
        <v>0</v>
      </c>
      <c r="BG156" s="183">
        <f>IF(O156="zákl. přenesená",K156,0)</f>
        <v>0</v>
      </c>
      <c r="BH156" s="183">
        <f>IF(O156="sníž. přenesená",K156,0)</f>
        <v>0</v>
      </c>
      <c r="BI156" s="183">
        <f>IF(O156="nulová",K156,0)</f>
        <v>0</v>
      </c>
      <c r="BJ156" s="14" t="s">
        <v>87</v>
      </c>
      <c r="BK156" s="183">
        <f>ROUND(P156*H156,2)</f>
        <v>0</v>
      </c>
      <c r="BL156" s="14" t="s">
        <v>177</v>
      </c>
      <c r="BM156" s="182" t="s">
        <v>216</v>
      </c>
    </row>
    <row r="157" spans="1:65" s="2" customFormat="1" ht="29.25">
      <c r="A157" s="31"/>
      <c r="B157" s="32"/>
      <c r="C157" s="33"/>
      <c r="D157" s="184" t="s">
        <v>134</v>
      </c>
      <c r="E157" s="33"/>
      <c r="F157" s="185" t="s">
        <v>217</v>
      </c>
      <c r="G157" s="33"/>
      <c r="H157" s="33"/>
      <c r="I157" s="186"/>
      <c r="J157" s="186"/>
      <c r="K157" s="33"/>
      <c r="L157" s="33"/>
      <c r="M157" s="36"/>
      <c r="N157" s="187"/>
      <c r="O157" s="188"/>
      <c r="P157" s="68"/>
      <c r="Q157" s="68"/>
      <c r="R157" s="68"/>
      <c r="S157" s="68"/>
      <c r="T157" s="68"/>
      <c r="U157" s="68"/>
      <c r="V157" s="68"/>
      <c r="W157" s="68"/>
      <c r="X157" s="68"/>
      <c r="Y157" s="69"/>
      <c r="Z157" s="31"/>
      <c r="AA157" s="31"/>
      <c r="AB157" s="31"/>
      <c r="AC157" s="31"/>
      <c r="AD157" s="31"/>
      <c r="AE157" s="31"/>
      <c r="AT157" s="14" t="s">
        <v>134</v>
      </c>
      <c r="AU157" s="14" t="s">
        <v>87</v>
      </c>
    </row>
    <row r="158" spans="1:65" s="2" customFormat="1" ht="55.5" customHeight="1">
      <c r="A158" s="31"/>
      <c r="B158" s="32"/>
      <c r="C158" s="207" t="s">
        <v>218</v>
      </c>
      <c r="D158" s="207" t="s">
        <v>165</v>
      </c>
      <c r="E158" s="208" t="s">
        <v>219</v>
      </c>
      <c r="F158" s="209" t="s">
        <v>220</v>
      </c>
      <c r="G158" s="210" t="s">
        <v>129</v>
      </c>
      <c r="H158" s="211">
        <v>1</v>
      </c>
      <c r="I158" s="212"/>
      <c r="J158" s="212"/>
      <c r="K158" s="213">
        <f>ROUND(P158*H158,2)</f>
        <v>0</v>
      </c>
      <c r="L158" s="209" t="s">
        <v>146</v>
      </c>
      <c r="M158" s="36"/>
      <c r="N158" s="214" t="s">
        <v>1</v>
      </c>
      <c r="O158" s="178" t="s">
        <v>42</v>
      </c>
      <c r="P158" s="179">
        <f>I158+J158</f>
        <v>0</v>
      </c>
      <c r="Q158" s="179">
        <f>ROUND(I158*H158,2)</f>
        <v>0</v>
      </c>
      <c r="R158" s="179">
        <f>ROUND(J158*H158,2)</f>
        <v>0</v>
      </c>
      <c r="S158" s="68"/>
      <c r="T158" s="180">
        <f>S158*H158</f>
        <v>0</v>
      </c>
      <c r="U158" s="180">
        <v>0</v>
      </c>
      <c r="V158" s="180">
        <f>U158*H158</f>
        <v>0</v>
      </c>
      <c r="W158" s="180">
        <v>0</v>
      </c>
      <c r="X158" s="180">
        <f>W158*H158</f>
        <v>0</v>
      </c>
      <c r="Y158" s="181" t="s">
        <v>1</v>
      </c>
      <c r="Z158" s="31"/>
      <c r="AA158" s="31"/>
      <c r="AB158" s="31"/>
      <c r="AC158" s="31"/>
      <c r="AD158" s="31"/>
      <c r="AE158" s="31"/>
      <c r="AR158" s="182" t="s">
        <v>177</v>
      </c>
      <c r="AT158" s="182" t="s">
        <v>165</v>
      </c>
      <c r="AU158" s="182" t="s">
        <v>87</v>
      </c>
      <c r="AY158" s="14" t="s">
        <v>131</v>
      </c>
      <c r="BE158" s="183">
        <f>IF(O158="základní",K158,0)</f>
        <v>0</v>
      </c>
      <c r="BF158" s="183">
        <f>IF(O158="snížená",K158,0)</f>
        <v>0</v>
      </c>
      <c r="BG158" s="183">
        <f>IF(O158="zákl. přenesená",K158,0)</f>
        <v>0</v>
      </c>
      <c r="BH158" s="183">
        <f>IF(O158="sníž. přenesená",K158,0)</f>
        <v>0</v>
      </c>
      <c r="BI158" s="183">
        <f>IF(O158="nulová",K158,0)</f>
        <v>0</v>
      </c>
      <c r="BJ158" s="14" t="s">
        <v>87</v>
      </c>
      <c r="BK158" s="183">
        <f>ROUND(P158*H158,2)</f>
        <v>0</v>
      </c>
      <c r="BL158" s="14" t="s">
        <v>177</v>
      </c>
      <c r="BM158" s="182" t="s">
        <v>221</v>
      </c>
    </row>
    <row r="159" spans="1:65" s="2" customFormat="1" ht="68.25">
      <c r="A159" s="31"/>
      <c r="B159" s="32"/>
      <c r="C159" s="33"/>
      <c r="D159" s="184" t="s">
        <v>134</v>
      </c>
      <c r="E159" s="33"/>
      <c r="F159" s="185" t="s">
        <v>222</v>
      </c>
      <c r="G159" s="33"/>
      <c r="H159" s="33"/>
      <c r="I159" s="186"/>
      <c r="J159" s="186"/>
      <c r="K159" s="33"/>
      <c r="L159" s="33"/>
      <c r="M159" s="36"/>
      <c r="N159" s="187"/>
      <c r="O159" s="188"/>
      <c r="P159" s="68"/>
      <c r="Q159" s="68"/>
      <c r="R159" s="68"/>
      <c r="S159" s="68"/>
      <c r="T159" s="68"/>
      <c r="U159" s="68"/>
      <c r="V159" s="68"/>
      <c r="W159" s="68"/>
      <c r="X159" s="68"/>
      <c r="Y159" s="69"/>
      <c r="Z159" s="31"/>
      <c r="AA159" s="31"/>
      <c r="AB159" s="31"/>
      <c r="AC159" s="31"/>
      <c r="AD159" s="31"/>
      <c r="AE159" s="31"/>
      <c r="AT159" s="14" t="s">
        <v>134</v>
      </c>
      <c r="AU159" s="14" t="s">
        <v>87</v>
      </c>
    </row>
    <row r="160" spans="1:65" s="2" customFormat="1" ht="49.15" customHeight="1">
      <c r="A160" s="31"/>
      <c r="B160" s="32"/>
      <c r="C160" s="207" t="s">
        <v>9</v>
      </c>
      <c r="D160" s="207" t="s">
        <v>165</v>
      </c>
      <c r="E160" s="208" t="s">
        <v>223</v>
      </c>
      <c r="F160" s="209" t="s">
        <v>224</v>
      </c>
      <c r="G160" s="210" t="s">
        <v>129</v>
      </c>
      <c r="H160" s="211">
        <v>1</v>
      </c>
      <c r="I160" s="212"/>
      <c r="J160" s="212"/>
      <c r="K160" s="213">
        <f>ROUND(P160*H160,2)</f>
        <v>0</v>
      </c>
      <c r="L160" s="209" t="s">
        <v>146</v>
      </c>
      <c r="M160" s="36"/>
      <c r="N160" s="214" t="s">
        <v>1</v>
      </c>
      <c r="O160" s="178" t="s">
        <v>42</v>
      </c>
      <c r="P160" s="179">
        <f>I160+J160</f>
        <v>0</v>
      </c>
      <c r="Q160" s="179">
        <f>ROUND(I160*H160,2)</f>
        <v>0</v>
      </c>
      <c r="R160" s="179">
        <f>ROUND(J160*H160,2)</f>
        <v>0</v>
      </c>
      <c r="S160" s="68"/>
      <c r="T160" s="180">
        <f>S160*H160</f>
        <v>0</v>
      </c>
      <c r="U160" s="180">
        <v>0</v>
      </c>
      <c r="V160" s="180">
        <f>U160*H160</f>
        <v>0</v>
      </c>
      <c r="W160" s="180">
        <v>0</v>
      </c>
      <c r="X160" s="180">
        <f>W160*H160</f>
        <v>0</v>
      </c>
      <c r="Y160" s="181" t="s">
        <v>1</v>
      </c>
      <c r="Z160" s="31"/>
      <c r="AA160" s="31"/>
      <c r="AB160" s="31"/>
      <c r="AC160" s="31"/>
      <c r="AD160" s="31"/>
      <c r="AE160" s="31"/>
      <c r="AR160" s="182" t="s">
        <v>177</v>
      </c>
      <c r="AT160" s="182" t="s">
        <v>165</v>
      </c>
      <c r="AU160" s="182" t="s">
        <v>87</v>
      </c>
      <c r="AY160" s="14" t="s">
        <v>131</v>
      </c>
      <c r="BE160" s="183">
        <f>IF(O160="základní",K160,0)</f>
        <v>0</v>
      </c>
      <c r="BF160" s="183">
        <f>IF(O160="snížená",K160,0)</f>
        <v>0</v>
      </c>
      <c r="BG160" s="183">
        <f>IF(O160="zákl. přenesená",K160,0)</f>
        <v>0</v>
      </c>
      <c r="BH160" s="183">
        <f>IF(O160="sníž. přenesená",K160,0)</f>
        <v>0</v>
      </c>
      <c r="BI160" s="183">
        <f>IF(O160="nulová",K160,0)</f>
        <v>0</v>
      </c>
      <c r="BJ160" s="14" t="s">
        <v>87</v>
      </c>
      <c r="BK160" s="183">
        <f>ROUND(P160*H160,2)</f>
        <v>0</v>
      </c>
      <c r="BL160" s="14" t="s">
        <v>177</v>
      </c>
      <c r="BM160" s="182" t="s">
        <v>225</v>
      </c>
    </row>
    <row r="161" spans="1:65" s="2" customFormat="1" ht="29.25">
      <c r="A161" s="31"/>
      <c r="B161" s="32"/>
      <c r="C161" s="33"/>
      <c r="D161" s="184" t="s">
        <v>134</v>
      </c>
      <c r="E161" s="33"/>
      <c r="F161" s="185" t="s">
        <v>224</v>
      </c>
      <c r="G161" s="33"/>
      <c r="H161" s="33"/>
      <c r="I161" s="186"/>
      <c r="J161" s="186"/>
      <c r="K161" s="33"/>
      <c r="L161" s="33"/>
      <c r="M161" s="36"/>
      <c r="N161" s="187"/>
      <c r="O161" s="188"/>
      <c r="P161" s="68"/>
      <c r="Q161" s="68"/>
      <c r="R161" s="68"/>
      <c r="S161" s="68"/>
      <c r="T161" s="68"/>
      <c r="U161" s="68"/>
      <c r="V161" s="68"/>
      <c r="W161" s="68"/>
      <c r="X161" s="68"/>
      <c r="Y161" s="69"/>
      <c r="Z161" s="31"/>
      <c r="AA161" s="31"/>
      <c r="AB161" s="31"/>
      <c r="AC161" s="31"/>
      <c r="AD161" s="31"/>
      <c r="AE161" s="31"/>
      <c r="AT161" s="14" t="s">
        <v>134</v>
      </c>
      <c r="AU161" s="14" t="s">
        <v>87</v>
      </c>
    </row>
    <row r="162" spans="1:65" s="2" customFormat="1" ht="37.9" customHeight="1">
      <c r="A162" s="31"/>
      <c r="B162" s="32"/>
      <c r="C162" s="207" t="s">
        <v>226</v>
      </c>
      <c r="D162" s="207" t="s">
        <v>165</v>
      </c>
      <c r="E162" s="208" t="s">
        <v>227</v>
      </c>
      <c r="F162" s="209" t="s">
        <v>228</v>
      </c>
      <c r="G162" s="210" t="s">
        <v>129</v>
      </c>
      <c r="H162" s="211">
        <v>1</v>
      </c>
      <c r="I162" s="212"/>
      <c r="J162" s="212"/>
      <c r="K162" s="213">
        <f>ROUND(P162*H162,2)</f>
        <v>0</v>
      </c>
      <c r="L162" s="209" t="s">
        <v>146</v>
      </c>
      <c r="M162" s="36"/>
      <c r="N162" s="214" t="s">
        <v>1</v>
      </c>
      <c r="O162" s="178" t="s">
        <v>42</v>
      </c>
      <c r="P162" s="179">
        <f>I162+J162</f>
        <v>0</v>
      </c>
      <c r="Q162" s="179">
        <f>ROUND(I162*H162,2)</f>
        <v>0</v>
      </c>
      <c r="R162" s="179">
        <f>ROUND(J162*H162,2)</f>
        <v>0</v>
      </c>
      <c r="S162" s="68"/>
      <c r="T162" s="180">
        <f>S162*H162</f>
        <v>0</v>
      </c>
      <c r="U162" s="180">
        <v>0</v>
      </c>
      <c r="V162" s="180">
        <f>U162*H162</f>
        <v>0</v>
      </c>
      <c r="W162" s="180">
        <v>0</v>
      </c>
      <c r="X162" s="180">
        <f>W162*H162</f>
        <v>0</v>
      </c>
      <c r="Y162" s="181" t="s">
        <v>1</v>
      </c>
      <c r="Z162" s="31"/>
      <c r="AA162" s="31"/>
      <c r="AB162" s="31"/>
      <c r="AC162" s="31"/>
      <c r="AD162" s="31"/>
      <c r="AE162" s="31"/>
      <c r="AR162" s="182" t="s">
        <v>177</v>
      </c>
      <c r="AT162" s="182" t="s">
        <v>165</v>
      </c>
      <c r="AU162" s="182" t="s">
        <v>87</v>
      </c>
      <c r="AY162" s="14" t="s">
        <v>131</v>
      </c>
      <c r="BE162" s="183">
        <f>IF(O162="základní",K162,0)</f>
        <v>0</v>
      </c>
      <c r="BF162" s="183">
        <f>IF(O162="snížená",K162,0)</f>
        <v>0</v>
      </c>
      <c r="BG162" s="183">
        <f>IF(O162="zákl. přenesená",K162,0)</f>
        <v>0</v>
      </c>
      <c r="BH162" s="183">
        <f>IF(O162="sníž. přenesená",K162,0)</f>
        <v>0</v>
      </c>
      <c r="BI162" s="183">
        <f>IF(O162="nulová",K162,0)</f>
        <v>0</v>
      </c>
      <c r="BJ162" s="14" t="s">
        <v>87</v>
      </c>
      <c r="BK162" s="183">
        <f>ROUND(P162*H162,2)</f>
        <v>0</v>
      </c>
      <c r="BL162" s="14" t="s">
        <v>177</v>
      </c>
      <c r="BM162" s="182" t="s">
        <v>229</v>
      </c>
    </row>
    <row r="163" spans="1:65" s="2" customFormat="1" ht="58.5">
      <c r="A163" s="31"/>
      <c r="B163" s="32"/>
      <c r="C163" s="33"/>
      <c r="D163" s="184" t="s">
        <v>134</v>
      </c>
      <c r="E163" s="33"/>
      <c r="F163" s="185" t="s">
        <v>230</v>
      </c>
      <c r="G163" s="33"/>
      <c r="H163" s="33"/>
      <c r="I163" s="186"/>
      <c r="J163" s="186"/>
      <c r="K163" s="33"/>
      <c r="L163" s="33"/>
      <c r="M163" s="36"/>
      <c r="N163" s="187"/>
      <c r="O163" s="188"/>
      <c r="P163" s="68"/>
      <c r="Q163" s="68"/>
      <c r="R163" s="68"/>
      <c r="S163" s="68"/>
      <c r="T163" s="68"/>
      <c r="U163" s="68"/>
      <c r="V163" s="68"/>
      <c r="W163" s="68"/>
      <c r="X163" s="68"/>
      <c r="Y163" s="69"/>
      <c r="Z163" s="31"/>
      <c r="AA163" s="31"/>
      <c r="AB163" s="31"/>
      <c r="AC163" s="31"/>
      <c r="AD163" s="31"/>
      <c r="AE163" s="31"/>
      <c r="AT163" s="14" t="s">
        <v>134</v>
      </c>
      <c r="AU163" s="14" t="s">
        <v>87</v>
      </c>
    </row>
    <row r="164" spans="1:65" s="2" customFormat="1" ht="37.9" customHeight="1">
      <c r="A164" s="31"/>
      <c r="B164" s="32"/>
      <c r="C164" s="207" t="s">
        <v>231</v>
      </c>
      <c r="D164" s="207" t="s">
        <v>165</v>
      </c>
      <c r="E164" s="208" t="s">
        <v>232</v>
      </c>
      <c r="F164" s="209" t="s">
        <v>233</v>
      </c>
      <c r="G164" s="210" t="s">
        <v>129</v>
      </c>
      <c r="H164" s="211">
        <v>1</v>
      </c>
      <c r="I164" s="212"/>
      <c r="J164" s="212"/>
      <c r="K164" s="213">
        <f>ROUND(P164*H164,2)</f>
        <v>0</v>
      </c>
      <c r="L164" s="209" t="s">
        <v>146</v>
      </c>
      <c r="M164" s="36"/>
      <c r="N164" s="214" t="s">
        <v>1</v>
      </c>
      <c r="O164" s="178" t="s">
        <v>42</v>
      </c>
      <c r="P164" s="179">
        <f>I164+J164</f>
        <v>0</v>
      </c>
      <c r="Q164" s="179">
        <f>ROUND(I164*H164,2)</f>
        <v>0</v>
      </c>
      <c r="R164" s="179">
        <f>ROUND(J164*H164,2)</f>
        <v>0</v>
      </c>
      <c r="S164" s="68"/>
      <c r="T164" s="180">
        <f>S164*H164</f>
        <v>0</v>
      </c>
      <c r="U164" s="180">
        <v>0</v>
      </c>
      <c r="V164" s="180">
        <f>U164*H164</f>
        <v>0</v>
      </c>
      <c r="W164" s="180">
        <v>0</v>
      </c>
      <c r="X164" s="180">
        <f>W164*H164</f>
        <v>0</v>
      </c>
      <c r="Y164" s="181" t="s">
        <v>1</v>
      </c>
      <c r="Z164" s="31"/>
      <c r="AA164" s="31"/>
      <c r="AB164" s="31"/>
      <c r="AC164" s="31"/>
      <c r="AD164" s="31"/>
      <c r="AE164" s="31"/>
      <c r="AR164" s="182" t="s">
        <v>177</v>
      </c>
      <c r="AT164" s="182" t="s">
        <v>165</v>
      </c>
      <c r="AU164" s="182" t="s">
        <v>87</v>
      </c>
      <c r="AY164" s="14" t="s">
        <v>131</v>
      </c>
      <c r="BE164" s="183">
        <f>IF(O164="základní",K164,0)</f>
        <v>0</v>
      </c>
      <c r="BF164" s="183">
        <f>IF(O164="snížená",K164,0)</f>
        <v>0</v>
      </c>
      <c r="BG164" s="183">
        <f>IF(O164="zákl. přenesená",K164,0)</f>
        <v>0</v>
      </c>
      <c r="BH164" s="183">
        <f>IF(O164="sníž. přenesená",K164,0)</f>
        <v>0</v>
      </c>
      <c r="BI164" s="183">
        <f>IF(O164="nulová",K164,0)</f>
        <v>0</v>
      </c>
      <c r="BJ164" s="14" t="s">
        <v>87</v>
      </c>
      <c r="BK164" s="183">
        <f>ROUND(P164*H164,2)</f>
        <v>0</v>
      </c>
      <c r="BL164" s="14" t="s">
        <v>177</v>
      </c>
      <c r="BM164" s="182" t="s">
        <v>234</v>
      </c>
    </row>
    <row r="165" spans="1:65" s="2" customFormat="1" ht="58.5">
      <c r="A165" s="31"/>
      <c r="B165" s="32"/>
      <c r="C165" s="33"/>
      <c r="D165" s="184" t="s">
        <v>134</v>
      </c>
      <c r="E165" s="33"/>
      <c r="F165" s="185" t="s">
        <v>235</v>
      </c>
      <c r="G165" s="33"/>
      <c r="H165" s="33"/>
      <c r="I165" s="186"/>
      <c r="J165" s="186"/>
      <c r="K165" s="33"/>
      <c r="L165" s="33"/>
      <c r="M165" s="36"/>
      <c r="N165" s="187"/>
      <c r="O165" s="188"/>
      <c r="P165" s="68"/>
      <c r="Q165" s="68"/>
      <c r="R165" s="68"/>
      <c r="S165" s="68"/>
      <c r="T165" s="68"/>
      <c r="U165" s="68"/>
      <c r="V165" s="68"/>
      <c r="W165" s="68"/>
      <c r="X165" s="68"/>
      <c r="Y165" s="69"/>
      <c r="Z165" s="31"/>
      <c r="AA165" s="31"/>
      <c r="AB165" s="31"/>
      <c r="AC165" s="31"/>
      <c r="AD165" s="31"/>
      <c r="AE165" s="31"/>
      <c r="AT165" s="14" t="s">
        <v>134</v>
      </c>
      <c r="AU165" s="14" t="s">
        <v>87</v>
      </c>
    </row>
    <row r="166" spans="1:65" s="2" customFormat="1" ht="37.9" customHeight="1">
      <c r="A166" s="31"/>
      <c r="B166" s="32"/>
      <c r="C166" s="207" t="s">
        <v>236</v>
      </c>
      <c r="D166" s="207" t="s">
        <v>165</v>
      </c>
      <c r="E166" s="208" t="s">
        <v>237</v>
      </c>
      <c r="F166" s="209" t="s">
        <v>238</v>
      </c>
      <c r="G166" s="210" t="s">
        <v>129</v>
      </c>
      <c r="H166" s="211">
        <v>4</v>
      </c>
      <c r="I166" s="212"/>
      <c r="J166" s="212"/>
      <c r="K166" s="213">
        <f>ROUND(P166*H166,2)</f>
        <v>0</v>
      </c>
      <c r="L166" s="209" t="s">
        <v>146</v>
      </c>
      <c r="M166" s="36"/>
      <c r="N166" s="214" t="s">
        <v>1</v>
      </c>
      <c r="O166" s="178" t="s">
        <v>42</v>
      </c>
      <c r="P166" s="179">
        <f>I166+J166</f>
        <v>0</v>
      </c>
      <c r="Q166" s="179">
        <f>ROUND(I166*H166,2)</f>
        <v>0</v>
      </c>
      <c r="R166" s="179">
        <f>ROUND(J166*H166,2)</f>
        <v>0</v>
      </c>
      <c r="S166" s="68"/>
      <c r="T166" s="180">
        <f>S166*H166</f>
        <v>0</v>
      </c>
      <c r="U166" s="180">
        <v>0</v>
      </c>
      <c r="V166" s="180">
        <f>U166*H166</f>
        <v>0</v>
      </c>
      <c r="W166" s="180">
        <v>0</v>
      </c>
      <c r="X166" s="180">
        <f>W166*H166</f>
        <v>0</v>
      </c>
      <c r="Y166" s="181" t="s">
        <v>1</v>
      </c>
      <c r="Z166" s="31"/>
      <c r="AA166" s="31"/>
      <c r="AB166" s="31"/>
      <c r="AC166" s="31"/>
      <c r="AD166" s="31"/>
      <c r="AE166" s="31"/>
      <c r="AR166" s="182" t="s">
        <v>177</v>
      </c>
      <c r="AT166" s="182" t="s">
        <v>165</v>
      </c>
      <c r="AU166" s="182" t="s">
        <v>87</v>
      </c>
      <c r="AY166" s="14" t="s">
        <v>131</v>
      </c>
      <c r="BE166" s="183">
        <f>IF(O166="základní",K166,0)</f>
        <v>0</v>
      </c>
      <c r="BF166" s="183">
        <f>IF(O166="snížená",K166,0)</f>
        <v>0</v>
      </c>
      <c r="BG166" s="183">
        <f>IF(O166="zákl. přenesená",K166,0)</f>
        <v>0</v>
      </c>
      <c r="BH166" s="183">
        <f>IF(O166="sníž. přenesená",K166,0)</f>
        <v>0</v>
      </c>
      <c r="BI166" s="183">
        <f>IF(O166="nulová",K166,0)</f>
        <v>0</v>
      </c>
      <c r="BJ166" s="14" t="s">
        <v>87</v>
      </c>
      <c r="BK166" s="183">
        <f>ROUND(P166*H166,2)</f>
        <v>0</v>
      </c>
      <c r="BL166" s="14" t="s">
        <v>177</v>
      </c>
      <c r="BM166" s="182" t="s">
        <v>239</v>
      </c>
    </row>
    <row r="167" spans="1:65" s="2" customFormat="1" ht="29.25">
      <c r="A167" s="31"/>
      <c r="B167" s="32"/>
      <c r="C167" s="33"/>
      <c r="D167" s="184" t="s">
        <v>134</v>
      </c>
      <c r="E167" s="33"/>
      <c r="F167" s="185" t="s">
        <v>240</v>
      </c>
      <c r="G167" s="33"/>
      <c r="H167" s="33"/>
      <c r="I167" s="186"/>
      <c r="J167" s="186"/>
      <c r="K167" s="33"/>
      <c r="L167" s="33"/>
      <c r="M167" s="36"/>
      <c r="N167" s="187"/>
      <c r="O167" s="188"/>
      <c r="P167" s="68"/>
      <c r="Q167" s="68"/>
      <c r="R167" s="68"/>
      <c r="S167" s="68"/>
      <c r="T167" s="68"/>
      <c r="U167" s="68"/>
      <c r="V167" s="68"/>
      <c r="W167" s="68"/>
      <c r="X167" s="68"/>
      <c r="Y167" s="69"/>
      <c r="Z167" s="31"/>
      <c r="AA167" s="31"/>
      <c r="AB167" s="31"/>
      <c r="AC167" s="31"/>
      <c r="AD167" s="31"/>
      <c r="AE167" s="31"/>
      <c r="AT167" s="14" t="s">
        <v>134</v>
      </c>
      <c r="AU167" s="14" t="s">
        <v>87</v>
      </c>
    </row>
    <row r="168" spans="1:65" s="2" customFormat="1" ht="44.25" customHeight="1">
      <c r="A168" s="31"/>
      <c r="B168" s="32"/>
      <c r="C168" s="207" t="s">
        <v>241</v>
      </c>
      <c r="D168" s="207" t="s">
        <v>165</v>
      </c>
      <c r="E168" s="208" t="s">
        <v>242</v>
      </c>
      <c r="F168" s="209" t="s">
        <v>243</v>
      </c>
      <c r="G168" s="210" t="s">
        <v>129</v>
      </c>
      <c r="H168" s="211">
        <v>4</v>
      </c>
      <c r="I168" s="212"/>
      <c r="J168" s="212"/>
      <c r="K168" s="213">
        <f>ROUND(P168*H168,2)</f>
        <v>0</v>
      </c>
      <c r="L168" s="209" t="s">
        <v>146</v>
      </c>
      <c r="M168" s="36"/>
      <c r="N168" s="214" t="s">
        <v>1</v>
      </c>
      <c r="O168" s="178" t="s">
        <v>42</v>
      </c>
      <c r="P168" s="179">
        <f>I168+J168</f>
        <v>0</v>
      </c>
      <c r="Q168" s="179">
        <f>ROUND(I168*H168,2)</f>
        <v>0</v>
      </c>
      <c r="R168" s="179">
        <f>ROUND(J168*H168,2)</f>
        <v>0</v>
      </c>
      <c r="S168" s="68"/>
      <c r="T168" s="180">
        <f>S168*H168</f>
        <v>0</v>
      </c>
      <c r="U168" s="180">
        <v>0</v>
      </c>
      <c r="V168" s="180">
        <f>U168*H168</f>
        <v>0</v>
      </c>
      <c r="W168" s="180">
        <v>0</v>
      </c>
      <c r="X168" s="180">
        <f>W168*H168</f>
        <v>0</v>
      </c>
      <c r="Y168" s="181" t="s">
        <v>1</v>
      </c>
      <c r="Z168" s="31"/>
      <c r="AA168" s="31"/>
      <c r="AB168" s="31"/>
      <c r="AC168" s="31"/>
      <c r="AD168" s="31"/>
      <c r="AE168" s="31"/>
      <c r="AR168" s="182" t="s">
        <v>177</v>
      </c>
      <c r="AT168" s="182" t="s">
        <v>165</v>
      </c>
      <c r="AU168" s="182" t="s">
        <v>87</v>
      </c>
      <c r="AY168" s="14" t="s">
        <v>131</v>
      </c>
      <c r="BE168" s="183">
        <f>IF(O168="základní",K168,0)</f>
        <v>0</v>
      </c>
      <c r="BF168" s="183">
        <f>IF(O168="snížená",K168,0)</f>
        <v>0</v>
      </c>
      <c r="BG168" s="183">
        <f>IF(O168="zákl. přenesená",K168,0)</f>
        <v>0</v>
      </c>
      <c r="BH168" s="183">
        <f>IF(O168="sníž. přenesená",K168,0)</f>
        <v>0</v>
      </c>
      <c r="BI168" s="183">
        <f>IF(O168="nulová",K168,0)</f>
        <v>0</v>
      </c>
      <c r="BJ168" s="14" t="s">
        <v>87</v>
      </c>
      <c r="BK168" s="183">
        <f>ROUND(P168*H168,2)</f>
        <v>0</v>
      </c>
      <c r="BL168" s="14" t="s">
        <v>177</v>
      </c>
      <c r="BM168" s="182" t="s">
        <v>244</v>
      </c>
    </row>
    <row r="169" spans="1:65" s="2" customFormat="1" ht="29.25">
      <c r="A169" s="31"/>
      <c r="B169" s="32"/>
      <c r="C169" s="33"/>
      <c r="D169" s="184" t="s">
        <v>134</v>
      </c>
      <c r="E169" s="33"/>
      <c r="F169" s="185" t="s">
        <v>245</v>
      </c>
      <c r="G169" s="33"/>
      <c r="H169" s="33"/>
      <c r="I169" s="186"/>
      <c r="J169" s="186"/>
      <c r="K169" s="33"/>
      <c r="L169" s="33"/>
      <c r="M169" s="36"/>
      <c r="N169" s="187"/>
      <c r="O169" s="188"/>
      <c r="P169" s="68"/>
      <c r="Q169" s="68"/>
      <c r="R169" s="68"/>
      <c r="S169" s="68"/>
      <c r="T169" s="68"/>
      <c r="U169" s="68"/>
      <c r="V169" s="68"/>
      <c r="W169" s="68"/>
      <c r="X169" s="68"/>
      <c r="Y169" s="69"/>
      <c r="Z169" s="31"/>
      <c r="AA169" s="31"/>
      <c r="AB169" s="31"/>
      <c r="AC169" s="31"/>
      <c r="AD169" s="31"/>
      <c r="AE169" s="31"/>
      <c r="AT169" s="14" t="s">
        <v>134</v>
      </c>
      <c r="AU169" s="14" t="s">
        <v>87</v>
      </c>
    </row>
    <row r="170" spans="1:65" s="2" customFormat="1" ht="24.2" customHeight="1">
      <c r="A170" s="31"/>
      <c r="B170" s="32"/>
      <c r="C170" s="207" t="s">
        <v>246</v>
      </c>
      <c r="D170" s="207" t="s">
        <v>165</v>
      </c>
      <c r="E170" s="208" t="s">
        <v>247</v>
      </c>
      <c r="F170" s="209" t="s">
        <v>248</v>
      </c>
      <c r="G170" s="210" t="s">
        <v>129</v>
      </c>
      <c r="H170" s="211">
        <v>1</v>
      </c>
      <c r="I170" s="212"/>
      <c r="J170" s="212"/>
      <c r="K170" s="213">
        <f>ROUND(P170*H170,2)</f>
        <v>0</v>
      </c>
      <c r="L170" s="209" t="s">
        <v>146</v>
      </c>
      <c r="M170" s="36"/>
      <c r="N170" s="214" t="s">
        <v>1</v>
      </c>
      <c r="O170" s="178" t="s">
        <v>42</v>
      </c>
      <c r="P170" s="179">
        <f>I170+J170</f>
        <v>0</v>
      </c>
      <c r="Q170" s="179">
        <f>ROUND(I170*H170,2)</f>
        <v>0</v>
      </c>
      <c r="R170" s="179">
        <f>ROUND(J170*H170,2)</f>
        <v>0</v>
      </c>
      <c r="S170" s="68"/>
      <c r="T170" s="180">
        <f>S170*H170</f>
        <v>0</v>
      </c>
      <c r="U170" s="180">
        <v>0</v>
      </c>
      <c r="V170" s="180">
        <f>U170*H170</f>
        <v>0</v>
      </c>
      <c r="W170" s="180">
        <v>0</v>
      </c>
      <c r="X170" s="180">
        <f>W170*H170</f>
        <v>0</v>
      </c>
      <c r="Y170" s="181" t="s">
        <v>1</v>
      </c>
      <c r="Z170" s="31"/>
      <c r="AA170" s="31"/>
      <c r="AB170" s="31"/>
      <c r="AC170" s="31"/>
      <c r="AD170" s="31"/>
      <c r="AE170" s="31"/>
      <c r="AR170" s="182" t="s">
        <v>177</v>
      </c>
      <c r="AT170" s="182" t="s">
        <v>165</v>
      </c>
      <c r="AU170" s="182" t="s">
        <v>87</v>
      </c>
      <c r="AY170" s="14" t="s">
        <v>131</v>
      </c>
      <c r="BE170" s="183">
        <f>IF(O170="základní",K170,0)</f>
        <v>0</v>
      </c>
      <c r="BF170" s="183">
        <f>IF(O170="snížená",K170,0)</f>
        <v>0</v>
      </c>
      <c r="BG170" s="183">
        <f>IF(O170="zákl. přenesená",K170,0)</f>
        <v>0</v>
      </c>
      <c r="BH170" s="183">
        <f>IF(O170="sníž. přenesená",K170,0)</f>
        <v>0</v>
      </c>
      <c r="BI170" s="183">
        <f>IF(O170="nulová",K170,0)</f>
        <v>0</v>
      </c>
      <c r="BJ170" s="14" t="s">
        <v>87</v>
      </c>
      <c r="BK170" s="183">
        <f>ROUND(P170*H170,2)</f>
        <v>0</v>
      </c>
      <c r="BL170" s="14" t="s">
        <v>177</v>
      </c>
      <c r="BM170" s="182" t="s">
        <v>249</v>
      </c>
    </row>
    <row r="171" spans="1:65" s="2" customFormat="1" ht="29.25">
      <c r="A171" s="31"/>
      <c r="B171" s="32"/>
      <c r="C171" s="33"/>
      <c r="D171" s="184" t="s">
        <v>134</v>
      </c>
      <c r="E171" s="33"/>
      <c r="F171" s="185" t="s">
        <v>250</v>
      </c>
      <c r="G171" s="33"/>
      <c r="H171" s="33"/>
      <c r="I171" s="186"/>
      <c r="J171" s="186"/>
      <c r="K171" s="33"/>
      <c r="L171" s="33"/>
      <c r="M171" s="36"/>
      <c r="N171" s="187"/>
      <c r="O171" s="188"/>
      <c r="P171" s="68"/>
      <c r="Q171" s="68"/>
      <c r="R171" s="68"/>
      <c r="S171" s="68"/>
      <c r="T171" s="68"/>
      <c r="U171" s="68"/>
      <c r="V171" s="68"/>
      <c r="W171" s="68"/>
      <c r="X171" s="68"/>
      <c r="Y171" s="69"/>
      <c r="Z171" s="31"/>
      <c r="AA171" s="31"/>
      <c r="AB171" s="31"/>
      <c r="AC171" s="31"/>
      <c r="AD171" s="31"/>
      <c r="AE171" s="31"/>
      <c r="AT171" s="14" t="s">
        <v>134</v>
      </c>
      <c r="AU171" s="14" t="s">
        <v>87</v>
      </c>
    </row>
    <row r="172" spans="1:65" s="2" customFormat="1" ht="24.2" customHeight="1">
      <c r="A172" s="31"/>
      <c r="B172" s="32"/>
      <c r="C172" s="207" t="s">
        <v>251</v>
      </c>
      <c r="D172" s="207" t="s">
        <v>165</v>
      </c>
      <c r="E172" s="208" t="s">
        <v>252</v>
      </c>
      <c r="F172" s="209" t="s">
        <v>253</v>
      </c>
      <c r="G172" s="210" t="s">
        <v>254</v>
      </c>
      <c r="H172" s="211">
        <v>15</v>
      </c>
      <c r="I172" s="212"/>
      <c r="J172" s="212"/>
      <c r="K172" s="213">
        <f>ROUND(P172*H172,2)</f>
        <v>0</v>
      </c>
      <c r="L172" s="209" t="s">
        <v>146</v>
      </c>
      <c r="M172" s="36"/>
      <c r="N172" s="214" t="s">
        <v>1</v>
      </c>
      <c r="O172" s="178" t="s">
        <v>42</v>
      </c>
      <c r="P172" s="179">
        <f>I172+J172</f>
        <v>0</v>
      </c>
      <c r="Q172" s="179">
        <f>ROUND(I172*H172,2)</f>
        <v>0</v>
      </c>
      <c r="R172" s="179">
        <f>ROUND(J172*H172,2)</f>
        <v>0</v>
      </c>
      <c r="S172" s="68"/>
      <c r="T172" s="180">
        <f>S172*H172</f>
        <v>0</v>
      </c>
      <c r="U172" s="180">
        <v>0</v>
      </c>
      <c r="V172" s="180">
        <f>U172*H172</f>
        <v>0</v>
      </c>
      <c r="W172" s="180">
        <v>0</v>
      </c>
      <c r="X172" s="180">
        <f>W172*H172</f>
        <v>0</v>
      </c>
      <c r="Y172" s="181" t="s">
        <v>1</v>
      </c>
      <c r="Z172" s="31"/>
      <c r="AA172" s="31"/>
      <c r="AB172" s="31"/>
      <c r="AC172" s="31"/>
      <c r="AD172" s="31"/>
      <c r="AE172" s="31"/>
      <c r="AR172" s="182" t="s">
        <v>177</v>
      </c>
      <c r="AT172" s="182" t="s">
        <v>165</v>
      </c>
      <c r="AU172" s="182" t="s">
        <v>87</v>
      </c>
      <c r="AY172" s="14" t="s">
        <v>131</v>
      </c>
      <c r="BE172" s="183">
        <f>IF(O172="základní",K172,0)</f>
        <v>0</v>
      </c>
      <c r="BF172" s="183">
        <f>IF(O172="snížená",K172,0)</f>
        <v>0</v>
      </c>
      <c r="BG172" s="183">
        <f>IF(O172="zákl. přenesená",K172,0)</f>
        <v>0</v>
      </c>
      <c r="BH172" s="183">
        <f>IF(O172="sníž. přenesená",K172,0)</f>
        <v>0</v>
      </c>
      <c r="BI172" s="183">
        <f>IF(O172="nulová",K172,0)</f>
        <v>0</v>
      </c>
      <c r="BJ172" s="14" t="s">
        <v>87</v>
      </c>
      <c r="BK172" s="183">
        <f>ROUND(P172*H172,2)</f>
        <v>0</v>
      </c>
      <c r="BL172" s="14" t="s">
        <v>177</v>
      </c>
      <c r="BM172" s="182" t="s">
        <v>255</v>
      </c>
    </row>
    <row r="173" spans="1:65" s="2" customFormat="1" ht="29.25">
      <c r="A173" s="31"/>
      <c r="B173" s="32"/>
      <c r="C173" s="33"/>
      <c r="D173" s="184" t="s">
        <v>134</v>
      </c>
      <c r="E173" s="33"/>
      <c r="F173" s="185" t="s">
        <v>256</v>
      </c>
      <c r="G173" s="33"/>
      <c r="H173" s="33"/>
      <c r="I173" s="186"/>
      <c r="J173" s="186"/>
      <c r="K173" s="33"/>
      <c r="L173" s="33"/>
      <c r="M173" s="36"/>
      <c r="N173" s="187"/>
      <c r="O173" s="188"/>
      <c r="P173" s="68"/>
      <c r="Q173" s="68"/>
      <c r="R173" s="68"/>
      <c r="S173" s="68"/>
      <c r="T173" s="68"/>
      <c r="U173" s="68"/>
      <c r="V173" s="68"/>
      <c r="W173" s="68"/>
      <c r="X173" s="68"/>
      <c r="Y173" s="69"/>
      <c r="Z173" s="31"/>
      <c r="AA173" s="31"/>
      <c r="AB173" s="31"/>
      <c r="AC173" s="31"/>
      <c r="AD173" s="31"/>
      <c r="AE173" s="31"/>
      <c r="AT173" s="14" t="s">
        <v>134</v>
      </c>
      <c r="AU173" s="14" t="s">
        <v>87</v>
      </c>
    </row>
    <row r="174" spans="1:65" s="2" customFormat="1" ht="24.2" customHeight="1">
      <c r="A174" s="31"/>
      <c r="B174" s="32"/>
      <c r="C174" s="207" t="s">
        <v>257</v>
      </c>
      <c r="D174" s="207" t="s">
        <v>165</v>
      </c>
      <c r="E174" s="208" t="s">
        <v>258</v>
      </c>
      <c r="F174" s="209" t="s">
        <v>259</v>
      </c>
      <c r="G174" s="210" t="s">
        <v>129</v>
      </c>
      <c r="H174" s="211">
        <v>7</v>
      </c>
      <c r="I174" s="212"/>
      <c r="J174" s="212"/>
      <c r="K174" s="213">
        <f>ROUND(P174*H174,2)</f>
        <v>0</v>
      </c>
      <c r="L174" s="209" t="s">
        <v>146</v>
      </c>
      <c r="M174" s="36"/>
      <c r="N174" s="214" t="s">
        <v>1</v>
      </c>
      <c r="O174" s="178" t="s">
        <v>42</v>
      </c>
      <c r="P174" s="179">
        <f>I174+J174</f>
        <v>0</v>
      </c>
      <c r="Q174" s="179">
        <f>ROUND(I174*H174,2)</f>
        <v>0</v>
      </c>
      <c r="R174" s="179">
        <f>ROUND(J174*H174,2)</f>
        <v>0</v>
      </c>
      <c r="S174" s="68"/>
      <c r="T174" s="180">
        <f>S174*H174</f>
        <v>0</v>
      </c>
      <c r="U174" s="180">
        <v>0</v>
      </c>
      <c r="V174" s="180">
        <f>U174*H174</f>
        <v>0</v>
      </c>
      <c r="W174" s="180">
        <v>0</v>
      </c>
      <c r="X174" s="180">
        <f>W174*H174</f>
        <v>0</v>
      </c>
      <c r="Y174" s="181" t="s">
        <v>1</v>
      </c>
      <c r="Z174" s="31"/>
      <c r="AA174" s="31"/>
      <c r="AB174" s="31"/>
      <c r="AC174" s="31"/>
      <c r="AD174" s="31"/>
      <c r="AE174" s="31"/>
      <c r="AR174" s="182" t="s">
        <v>177</v>
      </c>
      <c r="AT174" s="182" t="s">
        <v>165</v>
      </c>
      <c r="AU174" s="182" t="s">
        <v>87</v>
      </c>
      <c r="AY174" s="14" t="s">
        <v>131</v>
      </c>
      <c r="BE174" s="183">
        <f>IF(O174="základní",K174,0)</f>
        <v>0</v>
      </c>
      <c r="BF174" s="183">
        <f>IF(O174="snížená",K174,0)</f>
        <v>0</v>
      </c>
      <c r="BG174" s="183">
        <f>IF(O174="zákl. přenesená",K174,0)</f>
        <v>0</v>
      </c>
      <c r="BH174" s="183">
        <f>IF(O174="sníž. přenesená",K174,0)</f>
        <v>0</v>
      </c>
      <c r="BI174" s="183">
        <f>IF(O174="nulová",K174,0)</f>
        <v>0</v>
      </c>
      <c r="BJ174" s="14" t="s">
        <v>87</v>
      </c>
      <c r="BK174" s="183">
        <f>ROUND(P174*H174,2)</f>
        <v>0</v>
      </c>
      <c r="BL174" s="14" t="s">
        <v>177</v>
      </c>
      <c r="BM174" s="182" t="s">
        <v>260</v>
      </c>
    </row>
    <row r="175" spans="1:65" s="2" customFormat="1" ht="11.25">
      <c r="A175" s="31"/>
      <c r="B175" s="32"/>
      <c r="C175" s="33"/>
      <c r="D175" s="184" t="s">
        <v>134</v>
      </c>
      <c r="E175" s="33"/>
      <c r="F175" s="185" t="s">
        <v>259</v>
      </c>
      <c r="G175" s="33"/>
      <c r="H175" s="33"/>
      <c r="I175" s="186"/>
      <c r="J175" s="186"/>
      <c r="K175" s="33"/>
      <c r="L175" s="33"/>
      <c r="M175" s="36"/>
      <c r="N175" s="187"/>
      <c r="O175" s="188"/>
      <c r="P175" s="68"/>
      <c r="Q175" s="68"/>
      <c r="R175" s="68"/>
      <c r="S175" s="68"/>
      <c r="T175" s="68"/>
      <c r="U175" s="68"/>
      <c r="V175" s="68"/>
      <c r="W175" s="68"/>
      <c r="X175" s="68"/>
      <c r="Y175" s="69"/>
      <c r="Z175" s="31"/>
      <c r="AA175" s="31"/>
      <c r="AB175" s="31"/>
      <c r="AC175" s="31"/>
      <c r="AD175" s="31"/>
      <c r="AE175" s="31"/>
      <c r="AT175" s="14" t="s">
        <v>134</v>
      </c>
      <c r="AU175" s="14" t="s">
        <v>87</v>
      </c>
    </row>
    <row r="176" spans="1:65" s="2" customFormat="1" ht="24.2" customHeight="1">
      <c r="A176" s="31"/>
      <c r="B176" s="32"/>
      <c r="C176" s="168" t="s">
        <v>261</v>
      </c>
      <c r="D176" s="168" t="s">
        <v>126</v>
      </c>
      <c r="E176" s="169" t="s">
        <v>262</v>
      </c>
      <c r="F176" s="170" t="s">
        <v>263</v>
      </c>
      <c r="G176" s="171" t="s">
        <v>129</v>
      </c>
      <c r="H176" s="172">
        <v>7</v>
      </c>
      <c r="I176" s="173"/>
      <c r="J176" s="174"/>
      <c r="K176" s="175">
        <f>ROUND(P176*H176,2)</f>
        <v>0</v>
      </c>
      <c r="L176" s="170" t="s">
        <v>146</v>
      </c>
      <c r="M176" s="176"/>
      <c r="N176" s="177" t="s">
        <v>1</v>
      </c>
      <c r="O176" s="178" t="s">
        <v>42</v>
      </c>
      <c r="P176" s="179">
        <f>I176+J176</f>
        <v>0</v>
      </c>
      <c r="Q176" s="179">
        <f>ROUND(I176*H176,2)</f>
        <v>0</v>
      </c>
      <c r="R176" s="179">
        <f>ROUND(J176*H176,2)</f>
        <v>0</v>
      </c>
      <c r="S176" s="68"/>
      <c r="T176" s="180">
        <f>S176*H176</f>
        <v>0</v>
      </c>
      <c r="U176" s="180">
        <v>0</v>
      </c>
      <c r="V176" s="180">
        <f>U176*H176</f>
        <v>0</v>
      </c>
      <c r="W176" s="180">
        <v>0</v>
      </c>
      <c r="X176" s="180">
        <f>W176*H176</f>
        <v>0</v>
      </c>
      <c r="Y176" s="181" t="s">
        <v>1</v>
      </c>
      <c r="Z176" s="31"/>
      <c r="AA176" s="31"/>
      <c r="AB176" s="31"/>
      <c r="AC176" s="31"/>
      <c r="AD176" s="31"/>
      <c r="AE176" s="31"/>
      <c r="AR176" s="182" t="s">
        <v>158</v>
      </c>
      <c r="AT176" s="182" t="s">
        <v>126</v>
      </c>
      <c r="AU176" s="182" t="s">
        <v>87</v>
      </c>
      <c r="AY176" s="14" t="s">
        <v>131</v>
      </c>
      <c r="BE176" s="183">
        <f>IF(O176="základní",K176,0)</f>
        <v>0</v>
      </c>
      <c r="BF176" s="183">
        <f>IF(O176="snížená",K176,0)</f>
        <v>0</v>
      </c>
      <c r="BG176" s="183">
        <f>IF(O176="zákl. přenesená",K176,0)</f>
        <v>0</v>
      </c>
      <c r="BH176" s="183">
        <f>IF(O176="sníž. přenesená",K176,0)</f>
        <v>0</v>
      </c>
      <c r="BI176" s="183">
        <f>IF(O176="nulová",K176,0)</f>
        <v>0</v>
      </c>
      <c r="BJ176" s="14" t="s">
        <v>87</v>
      </c>
      <c r="BK176" s="183">
        <f>ROUND(P176*H176,2)</f>
        <v>0</v>
      </c>
      <c r="BL176" s="14" t="s">
        <v>158</v>
      </c>
      <c r="BM176" s="182" t="s">
        <v>264</v>
      </c>
    </row>
    <row r="177" spans="1:65" s="2" customFormat="1" ht="19.5">
      <c r="A177" s="31"/>
      <c r="B177" s="32"/>
      <c r="C177" s="33"/>
      <c r="D177" s="184" t="s">
        <v>134</v>
      </c>
      <c r="E177" s="33"/>
      <c r="F177" s="185" t="s">
        <v>263</v>
      </c>
      <c r="G177" s="33"/>
      <c r="H177" s="33"/>
      <c r="I177" s="186"/>
      <c r="J177" s="186"/>
      <c r="K177" s="33"/>
      <c r="L177" s="33"/>
      <c r="M177" s="36"/>
      <c r="N177" s="187"/>
      <c r="O177" s="188"/>
      <c r="P177" s="68"/>
      <c r="Q177" s="68"/>
      <c r="R177" s="68"/>
      <c r="S177" s="68"/>
      <c r="T177" s="68"/>
      <c r="U177" s="68"/>
      <c r="V177" s="68"/>
      <c r="W177" s="68"/>
      <c r="X177" s="68"/>
      <c r="Y177" s="69"/>
      <c r="Z177" s="31"/>
      <c r="AA177" s="31"/>
      <c r="AB177" s="31"/>
      <c r="AC177" s="31"/>
      <c r="AD177" s="31"/>
      <c r="AE177" s="31"/>
      <c r="AT177" s="14" t="s">
        <v>134</v>
      </c>
      <c r="AU177" s="14" t="s">
        <v>87</v>
      </c>
    </row>
    <row r="178" spans="1:65" s="2" customFormat="1" ht="24.2" customHeight="1">
      <c r="A178" s="31"/>
      <c r="B178" s="32"/>
      <c r="C178" s="207" t="s">
        <v>265</v>
      </c>
      <c r="D178" s="207" t="s">
        <v>165</v>
      </c>
      <c r="E178" s="208" t="s">
        <v>266</v>
      </c>
      <c r="F178" s="209" t="s">
        <v>267</v>
      </c>
      <c r="G178" s="210" t="s">
        <v>129</v>
      </c>
      <c r="H178" s="211">
        <v>2</v>
      </c>
      <c r="I178" s="212"/>
      <c r="J178" s="212"/>
      <c r="K178" s="213">
        <f>ROUND(P178*H178,2)</f>
        <v>0</v>
      </c>
      <c r="L178" s="209" t="s">
        <v>146</v>
      </c>
      <c r="M178" s="36"/>
      <c r="N178" s="214" t="s">
        <v>1</v>
      </c>
      <c r="O178" s="178" t="s">
        <v>42</v>
      </c>
      <c r="P178" s="179">
        <f>I178+J178</f>
        <v>0</v>
      </c>
      <c r="Q178" s="179">
        <f>ROUND(I178*H178,2)</f>
        <v>0</v>
      </c>
      <c r="R178" s="179">
        <f>ROUND(J178*H178,2)</f>
        <v>0</v>
      </c>
      <c r="S178" s="68"/>
      <c r="T178" s="180">
        <f>S178*H178</f>
        <v>0</v>
      </c>
      <c r="U178" s="180">
        <v>0</v>
      </c>
      <c r="V178" s="180">
        <f>U178*H178</f>
        <v>0</v>
      </c>
      <c r="W178" s="180">
        <v>0</v>
      </c>
      <c r="X178" s="180">
        <f>W178*H178</f>
        <v>0</v>
      </c>
      <c r="Y178" s="181" t="s">
        <v>1</v>
      </c>
      <c r="Z178" s="31"/>
      <c r="AA178" s="31"/>
      <c r="AB178" s="31"/>
      <c r="AC178" s="31"/>
      <c r="AD178" s="31"/>
      <c r="AE178" s="31"/>
      <c r="AR178" s="182" t="s">
        <v>177</v>
      </c>
      <c r="AT178" s="182" t="s">
        <v>165</v>
      </c>
      <c r="AU178" s="182" t="s">
        <v>87</v>
      </c>
      <c r="AY178" s="14" t="s">
        <v>131</v>
      </c>
      <c r="BE178" s="183">
        <f>IF(O178="základní",K178,0)</f>
        <v>0</v>
      </c>
      <c r="BF178" s="183">
        <f>IF(O178="snížená",K178,0)</f>
        <v>0</v>
      </c>
      <c r="BG178" s="183">
        <f>IF(O178="zákl. přenesená",K178,0)</f>
        <v>0</v>
      </c>
      <c r="BH178" s="183">
        <f>IF(O178="sníž. přenesená",K178,0)</f>
        <v>0</v>
      </c>
      <c r="BI178" s="183">
        <f>IF(O178="nulová",K178,0)</f>
        <v>0</v>
      </c>
      <c r="BJ178" s="14" t="s">
        <v>87</v>
      </c>
      <c r="BK178" s="183">
        <f>ROUND(P178*H178,2)</f>
        <v>0</v>
      </c>
      <c r="BL178" s="14" t="s">
        <v>177</v>
      </c>
      <c r="BM178" s="182" t="s">
        <v>268</v>
      </c>
    </row>
    <row r="179" spans="1:65" s="2" customFormat="1" ht="58.5">
      <c r="A179" s="31"/>
      <c r="B179" s="32"/>
      <c r="C179" s="33"/>
      <c r="D179" s="184" t="s">
        <v>134</v>
      </c>
      <c r="E179" s="33"/>
      <c r="F179" s="185" t="s">
        <v>269</v>
      </c>
      <c r="G179" s="33"/>
      <c r="H179" s="33"/>
      <c r="I179" s="186"/>
      <c r="J179" s="186"/>
      <c r="K179" s="33"/>
      <c r="L179" s="33"/>
      <c r="M179" s="36"/>
      <c r="N179" s="215"/>
      <c r="O179" s="216"/>
      <c r="P179" s="217"/>
      <c r="Q179" s="217"/>
      <c r="R179" s="217"/>
      <c r="S179" s="217"/>
      <c r="T179" s="217"/>
      <c r="U179" s="217"/>
      <c r="V179" s="217"/>
      <c r="W179" s="217"/>
      <c r="X179" s="217"/>
      <c r="Y179" s="218"/>
      <c r="Z179" s="31"/>
      <c r="AA179" s="31"/>
      <c r="AB179" s="31"/>
      <c r="AC179" s="31"/>
      <c r="AD179" s="31"/>
      <c r="AE179" s="31"/>
      <c r="AT179" s="14" t="s">
        <v>134</v>
      </c>
      <c r="AU179" s="14" t="s">
        <v>87</v>
      </c>
    </row>
    <row r="180" spans="1:65" s="2" customFormat="1" ht="6.95" customHeight="1">
      <c r="A180" s="3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36"/>
      <c r="N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</row>
  </sheetData>
  <sheetProtection algorithmName="SHA-512" hashValue="wkxRQlETSnBBbO6LTTS60kwYmf/gioP4URyRBwCrfsiRPSxffz4vFQ5HiTuGHbxP8DY/CxEXp/KdvBGOlrGowg==" saltValue="K84yw3Vz713dQTvF5oaaY9TJDVCHeVKVlKpPYkcR4u1MbCsIIng9FBnksCwaTc4qtMgTUW1ZZYL5Jx2almTjbA==" spinCount="100000" sheet="1" objects="1" scenarios="1" formatColumns="0" formatRows="0" autoFilter="0"/>
  <autoFilter ref="C118:L179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T2" s="14" t="s">
        <v>92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7"/>
      <c r="AT3" s="14" t="s">
        <v>89</v>
      </c>
    </row>
    <row r="4" spans="1:46" s="1" customFormat="1" ht="24.95" customHeight="1">
      <c r="B4" s="17"/>
      <c r="D4" s="108" t="s">
        <v>93</v>
      </c>
      <c r="M4" s="17"/>
      <c r="N4" s="109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0" t="s">
        <v>17</v>
      </c>
      <c r="M6" s="17"/>
    </row>
    <row r="7" spans="1:46" s="1" customFormat="1" ht="16.5" customHeight="1">
      <c r="B7" s="17"/>
      <c r="E7" s="261" t="str">
        <f>'Rekapitulace stavby'!K6</f>
        <v>Oprava  TNS Grygov</v>
      </c>
      <c r="F7" s="262"/>
      <c r="G7" s="262"/>
      <c r="H7" s="262"/>
      <c r="M7" s="17"/>
    </row>
    <row r="8" spans="1:46" s="2" customFormat="1" ht="12" customHeight="1">
      <c r="A8" s="31"/>
      <c r="B8" s="36"/>
      <c r="C8" s="31"/>
      <c r="D8" s="110" t="s">
        <v>94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270</v>
      </c>
      <c r="F9" s="264"/>
      <c r="G9" s="264"/>
      <c r="H9" s="264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19</v>
      </c>
      <c r="E11" s="31"/>
      <c r="F11" s="111" t="s">
        <v>1</v>
      </c>
      <c r="G11" s="31"/>
      <c r="H11" s="31"/>
      <c r="I11" s="110" t="s">
        <v>20</v>
      </c>
      <c r="J11" s="111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21</v>
      </c>
      <c r="E12" s="31"/>
      <c r="F12" s="111" t="s">
        <v>22</v>
      </c>
      <c r="G12" s="31"/>
      <c r="H12" s="31"/>
      <c r="I12" s="110" t="s">
        <v>23</v>
      </c>
      <c r="J12" s="112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24</v>
      </c>
      <c r="E14" s="31"/>
      <c r="F14" s="31"/>
      <c r="G14" s="31"/>
      <c r="H14" s="31"/>
      <c r="I14" s="110" t="s">
        <v>25</v>
      </c>
      <c r="J14" s="111" t="s">
        <v>26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27</v>
      </c>
      <c r="F15" s="31"/>
      <c r="G15" s="31"/>
      <c r="H15" s="31"/>
      <c r="I15" s="110" t="s">
        <v>28</v>
      </c>
      <c r="J15" s="111" t="s">
        <v>29</v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30</v>
      </c>
      <c r="E17" s="31"/>
      <c r="F17" s="31"/>
      <c r="G17" s="31"/>
      <c r="H17" s="31"/>
      <c r="I17" s="110" t="s">
        <v>25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10" t="s">
        <v>28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32</v>
      </c>
      <c r="E20" s="31"/>
      <c r="F20" s="31"/>
      <c r="G20" s="31"/>
      <c r="H20" s="31"/>
      <c r="I20" s="110" t="s">
        <v>25</v>
      </c>
      <c r="J20" s="111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tr">
        <f>IF('Rekapitulace stavby'!E17="","",'Rekapitulace stavby'!E17)</f>
        <v xml:space="preserve"> </v>
      </c>
      <c r="F21" s="31"/>
      <c r="G21" s="31"/>
      <c r="H21" s="31"/>
      <c r="I21" s="110" t="s">
        <v>28</v>
      </c>
      <c r="J21" s="111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34</v>
      </c>
      <c r="E23" s="31"/>
      <c r="F23" s="31"/>
      <c r="G23" s="31"/>
      <c r="H23" s="31"/>
      <c r="I23" s="110" t="s">
        <v>25</v>
      </c>
      <c r="J23" s="111" t="s">
        <v>1</v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">
        <v>35</v>
      </c>
      <c r="F24" s="31"/>
      <c r="G24" s="31"/>
      <c r="H24" s="31"/>
      <c r="I24" s="110" t="s">
        <v>28</v>
      </c>
      <c r="J24" s="111" t="s">
        <v>1</v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36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3"/>
      <c r="B27" s="114"/>
      <c r="C27" s="113"/>
      <c r="D27" s="113"/>
      <c r="E27" s="267" t="s">
        <v>1</v>
      </c>
      <c r="F27" s="267"/>
      <c r="G27" s="267"/>
      <c r="H27" s="267"/>
      <c r="I27" s="113"/>
      <c r="J27" s="113"/>
      <c r="K27" s="113"/>
      <c r="L27" s="113"/>
      <c r="M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6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10" t="s">
        <v>96</v>
      </c>
      <c r="F30" s="31"/>
      <c r="G30" s="31"/>
      <c r="H30" s="31"/>
      <c r="I30" s="31"/>
      <c r="J30" s="31"/>
      <c r="K30" s="117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10" t="s">
        <v>97</v>
      </c>
      <c r="F31" s="31"/>
      <c r="G31" s="31"/>
      <c r="H31" s="31"/>
      <c r="I31" s="31"/>
      <c r="J31" s="31"/>
      <c r="K31" s="117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37</v>
      </c>
      <c r="E32" s="31"/>
      <c r="F32" s="31"/>
      <c r="G32" s="31"/>
      <c r="H32" s="31"/>
      <c r="I32" s="31"/>
      <c r="J32" s="31"/>
      <c r="K32" s="119">
        <f>ROUND(K117,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6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39</v>
      </c>
      <c r="G34" s="31"/>
      <c r="H34" s="31"/>
      <c r="I34" s="120" t="s">
        <v>38</v>
      </c>
      <c r="J34" s="31"/>
      <c r="K34" s="120" t="s">
        <v>40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41</v>
      </c>
      <c r="E35" s="110" t="s">
        <v>42</v>
      </c>
      <c r="F35" s="117">
        <f>ROUND((SUM(BE117:BE124)),  2)</f>
        <v>0</v>
      </c>
      <c r="G35" s="31"/>
      <c r="H35" s="31"/>
      <c r="I35" s="122">
        <v>0.21</v>
      </c>
      <c r="J35" s="31"/>
      <c r="K35" s="117">
        <f>ROUND(((SUM(BE117:BE124))*I35),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0" t="s">
        <v>43</v>
      </c>
      <c r="F36" s="117">
        <f>ROUND((SUM(BF117:BF124)),  2)</f>
        <v>0</v>
      </c>
      <c r="G36" s="31"/>
      <c r="H36" s="31"/>
      <c r="I36" s="122">
        <v>0.15</v>
      </c>
      <c r="J36" s="31"/>
      <c r="K36" s="117">
        <f>ROUND(((SUM(BF117:BF124))*I36),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0" t="s">
        <v>44</v>
      </c>
      <c r="F37" s="117">
        <f>ROUND((SUM(BG117:BG124)),  2)</f>
        <v>0</v>
      </c>
      <c r="G37" s="31"/>
      <c r="H37" s="31"/>
      <c r="I37" s="122">
        <v>0.21</v>
      </c>
      <c r="J37" s="31"/>
      <c r="K37" s="117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0" t="s">
        <v>45</v>
      </c>
      <c r="F38" s="117">
        <f>ROUND((SUM(BH117:BH124)),  2)</f>
        <v>0</v>
      </c>
      <c r="G38" s="31"/>
      <c r="H38" s="31"/>
      <c r="I38" s="122">
        <v>0.15</v>
      </c>
      <c r="J38" s="31"/>
      <c r="K38" s="117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0" t="s">
        <v>46</v>
      </c>
      <c r="F39" s="117">
        <f>ROUND((SUM(BI117:BI124)),  2)</f>
        <v>0</v>
      </c>
      <c r="G39" s="31"/>
      <c r="H39" s="31"/>
      <c r="I39" s="122">
        <v>0</v>
      </c>
      <c r="J39" s="31"/>
      <c r="K39" s="11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47</v>
      </c>
      <c r="E41" s="125"/>
      <c r="F41" s="125"/>
      <c r="G41" s="126" t="s">
        <v>48</v>
      </c>
      <c r="H41" s="127" t="s">
        <v>49</v>
      </c>
      <c r="I41" s="125"/>
      <c r="J41" s="125"/>
      <c r="K41" s="128">
        <f>SUM(K32:K39)</f>
        <v>0</v>
      </c>
      <c r="L41" s="129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131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31"/>
      <c r="B61" s="36"/>
      <c r="C61" s="31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133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31"/>
      <c r="B65" s="36"/>
      <c r="C65" s="31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13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31"/>
      <c r="B76" s="36"/>
      <c r="C76" s="31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133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8" t="str">
        <f>E7</f>
        <v>Oprava  TNS Grygov</v>
      </c>
      <c r="F85" s="269"/>
      <c r="G85" s="269"/>
      <c r="H85" s="269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9" t="str">
        <f>E9</f>
        <v>PS 02 - VRN</v>
      </c>
      <c r="F87" s="270"/>
      <c r="G87" s="270"/>
      <c r="H87" s="270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3"/>
      <c r="E89" s="33"/>
      <c r="F89" s="24" t="str">
        <f>F12</f>
        <v>TNS Grygov</v>
      </c>
      <c r="G89" s="33"/>
      <c r="H89" s="33"/>
      <c r="I89" s="26" t="s">
        <v>23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32</v>
      </c>
      <c r="J91" s="29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Jan Pavláček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1" t="s">
        <v>99</v>
      </c>
      <c r="D94" s="142"/>
      <c r="E94" s="142"/>
      <c r="F94" s="142"/>
      <c r="G94" s="142"/>
      <c r="H94" s="142"/>
      <c r="I94" s="143" t="s">
        <v>100</v>
      </c>
      <c r="J94" s="143" t="s">
        <v>101</v>
      </c>
      <c r="K94" s="143" t="s">
        <v>102</v>
      </c>
      <c r="L94" s="142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4" t="s">
        <v>103</v>
      </c>
      <c r="D96" s="33"/>
      <c r="E96" s="33"/>
      <c r="F96" s="33"/>
      <c r="G96" s="33"/>
      <c r="H96" s="33"/>
      <c r="I96" s="81">
        <f>Q117</f>
        <v>0</v>
      </c>
      <c r="J96" s="81">
        <f>R117</f>
        <v>0</v>
      </c>
      <c r="K96" s="81">
        <f>K117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5"/>
      <c r="C97" s="146"/>
      <c r="D97" s="147" t="s">
        <v>271</v>
      </c>
      <c r="E97" s="148"/>
      <c r="F97" s="148"/>
      <c r="G97" s="148"/>
      <c r="H97" s="148"/>
      <c r="I97" s="149">
        <f>Q118</f>
        <v>0</v>
      </c>
      <c r="J97" s="149">
        <f>R118</f>
        <v>0</v>
      </c>
      <c r="K97" s="149">
        <f>K118</f>
        <v>0</v>
      </c>
      <c r="L97" s="146"/>
      <c r="M97" s="150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108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17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68" t="str">
        <f>E7</f>
        <v>Oprava  TNS Grygov</v>
      </c>
      <c r="F107" s="269"/>
      <c r="G107" s="269"/>
      <c r="H107" s="269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94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9" t="str">
        <f>E9</f>
        <v>PS 02 - VRN</v>
      </c>
      <c r="F109" s="270"/>
      <c r="G109" s="270"/>
      <c r="H109" s="270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21</v>
      </c>
      <c r="D111" s="33"/>
      <c r="E111" s="33"/>
      <c r="F111" s="24" t="str">
        <f>F12</f>
        <v>TNS Grygov</v>
      </c>
      <c r="G111" s="33"/>
      <c r="H111" s="33"/>
      <c r="I111" s="26" t="s">
        <v>23</v>
      </c>
      <c r="J111" s="63">
        <f>IF(J12="","",J12)</f>
        <v>0</v>
      </c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Správa železnic, státní organizace</v>
      </c>
      <c r="G113" s="33"/>
      <c r="H113" s="33"/>
      <c r="I113" s="26" t="s">
        <v>32</v>
      </c>
      <c r="J113" s="29" t="str">
        <f>E21</f>
        <v xml:space="preserve"> 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30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>Ing. Jan Pavláček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7"/>
      <c r="B116" s="158"/>
      <c r="C116" s="159" t="s">
        <v>109</v>
      </c>
      <c r="D116" s="160" t="s">
        <v>62</v>
      </c>
      <c r="E116" s="160" t="s">
        <v>58</v>
      </c>
      <c r="F116" s="160" t="s">
        <v>59</v>
      </c>
      <c r="G116" s="160" t="s">
        <v>110</v>
      </c>
      <c r="H116" s="160" t="s">
        <v>111</v>
      </c>
      <c r="I116" s="160" t="s">
        <v>112</v>
      </c>
      <c r="J116" s="160" t="s">
        <v>113</v>
      </c>
      <c r="K116" s="160" t="s">
        <v>102</v>
      </c>
      <c r="L116" s="161" t="s">
        <v>114</v>
      </c>
      <c r="M116" s="162"/>
      <c r="N116" s="72" t="s">
        <v>1</v>
      </c>
      <c r="O116" s="73" t="s">
        <v>41</v>
      </c>
      <c r="P116" s="73" t="s">
        <v>115</v>
      </c>
      <c r="Q116" s="73" t="s">
        <v>116</v>
      </c>
      <c r="R116" s="73" t="s">
        <v>117</v>
      </c>
      <c r="S116" s="73" t="s">
        <v>118</v>
      </c>
      <c r="T116" s="73" t="s">
        <v>119</v>
      </c>
      <c r="U116" s="73" t="s">
        <v>120</v>
      </c>
      <c r="V116" s="73" t="s">
        <v>121</v>
      </c>
      <c r="W116" s="73" t="s">
        <v>122</v>
      </c>
      <c r="X116" s="73" t="s">
        <v>123</v>
      </c>
      <c r="Y116" s="74" t="s">
        <v>124</v>
      </c>
      <c r="Z116" s="157"/>
      <c r="AA116" s="157"/>
      <c r="AB116" s="157"/>
      <c r="AC116" s="157"/>
      <c r="AD116" s="157"/>
      <c r="AE116" s="157"/>
    </row>
    <row r="117" spans="1:65" s="2" customFormat="1" ht="22.9" customHeight="1">
      <c r="A117" s="31"/>
      <c r="B117" s="32"/>
      <c r="C117" s="79" t="s">
        <v>125</v>
      </c>
      <c r="D117" s="33"/>
      <c r="E117" s="33"/>
      <c r="F117" s="33"/>
      <c r="G117" s="33"/>
      <c r="H117" s="33"/>
      <c r="I117" s="33"/>
      <c r="J117" s="33"/>
      <c r="K117" s="163">
        <f>BK117</f>
        <v>0</v>
      </c>
      <c r="L117" s="33"/>
      <c r="M117" s="36"/>
      <c r="N117" s="75"/>
      <c r="O117" s="164"/>
      <c r="P117" s="76"/>
      <c r="Q117" s="165">
        <f>Q118</f>
        <v>0</v>
      </c>
      <c r="R117" s="165">
        <f>R118</f>
        <v>0</v>
      </c>
      <c r="S117" s="76"/>
      <c r="T117" s="166">
        <f>T118</f>
        <v>0</v>
      </c>
      <c r="U117" s="76"/>
      <c r="V117" s="166">
        <f>V118</f>
        <v>0</v>
      </c>
      <c r="W117" s="76"/>
      <c r="X117" s="166">
        <f>X118</f>
        <v>0</v>
      </c>
      <c r="Y117" s="77"/>
      <c r="Z117" s="31"/>
      <c r="AA117" s="31"/>
      <c r="AB117" s="31"/>
      <c r="AC117" s="31"/>
      <c r="AD117" s="31"/>
      <c r="AE117" s="31"/>
      <c r="AT117" s="14" t="s">
        <v>78</v>
      </c>
      <c r="AU117" s="14" t="s">
        <v>104</v>
      </c>
      <c r="BK117" s="167">
        <f>BK118</f>
        <v>0</v>
      </c>
    </row>
    <row r="118" spans="1:65" s="12" customFormat="1" ht="25.9" customHeight="1">
      <c r="B118" s="190"/>
      <c r="C118" s="191"/>
      <c r="D118" s="192" t="s">
        <v>78</v>
      </c>
      <c r="E118" s="193" t="s">
        <v>91</v>
      </c>
      <c r="F118" s="193" t="s">
        <v>272</v>
      </c>
      <c r="G118" s="191"/>
      <c r="H118" s="191"/>
      <c r="I118" s="194"/>
      <c r="J118" s="194"/>
      <c r="K118" s="195">
        <f>BK118</f>
        <v>0</v>
      </c>
      <c r="L118" s="191"/>
      <c r="M118" s="196"/>
      <c r="N118" s="197"/>
      <c r="O118" s="198"/>
      <c r="P118" s="198"/>
      <c r="Q118" s="199">
        <f>SUM(Q119:Q124)</f>
        <v>0</v>
      </c>
      <c r="R118" s="199">
        <f>SUM(R119:R124)</f>
        <v>0</v>
      </c>
      <c r="S118" s="198"/>
      <c r="T118" s="200">
        <f>SUM(T119:T124)</f>
        <v>0</v>
      </c>
      <c r="U118" s="198"/>
      <c r="V118" s="200">
        <f>SUM(V119:V124)</f>
        <v>0</v>
      </c>
      <c r="W118" s="198"/>
      <c r="X118" s="200">
        <f>SUM(X119:X124)</f>
        <v>0</v>
      </c>
      <c r="Y118" s="201"/>
      <c r="AR118" s="202" t="s">
        <v>162</v>
      </c>
      <c r="AT118" s="203" t="s">
        <v>78</v>
      </c>
      <c r="AU118" s="203" t="s">
        <v>79</v>
      </c>
      <c r="AY118" s="202" t="s">
        <v>131</v>
      </c>
      <c r="BK118" s="204">
        <f>SUM(BK119:BK124)</f>
        <v>0</v>
      </c>
    </row>
    <row r="119" spans="1:65" s="2" customFormat="1" ht="33" customHeight="1">
      <c r="A119" s="31"/>
      <c r="B119" s="32"/>
      <c r="C119" s="207" t="s">
        <v>89</v>
      </c>
      <c r="D119" s="207" t="s">
        <v>165</v>
      </c>
      <c r="E119" s="208" t="s">
        <v>273</v>
      </c>
      <c r="F119" s="209" t="s">
        <v>274</v>
      </c>
      <c r="G119" s="210" t="s">
        <v>275</v>
      </c>
      <c r="H119" s="219"/>
      <c r="I119" s="212"/>
      <c r="J119" s="212"/>
      <c r="K119" s="213">
        <f>ROUND(P119*H119,2)</f>
        <v>0</v>
      </c>
      <c r="L119" s="209" t="s">
        <v>146</v>
      </c>
      <c r="M119" s="36"/>
      <c r="N119" s="214" t="s">
        <v>1</v>
      </c>
      <c r="O119" s="178" t="s">
        <v>42</v>
      </c>
      <c r="P119" s="179">
        <f>I119+J119</f>
        <v>0</v>
      </c>
      <c r="Q119" s="179">
        <f>ROUND(I119*H119,2)</f>
        <v>0</v>
      </c>
      <c r="R119" s="179">
        <f>ROUND(J119*H119,2)</f>
        <v>0</v>
      </c>
      <c r="S119" s="68"/>
      <c r="T119" s="180">
        <f>S119*H119</f>
        <v>0</v>
      </c>
      <c r="U119" s="180">
        <v>0</v>
      </c>
      <c r="V119" s="180">
        <f>U119*H119</f>
        <v>0</v>
      </c>
      <c r="W119" s="180">
        <v>0</v>
      </c>
      <c r="X119" s="180">
        <f>W119*H119</f>
        <v>0</v>
      </c>
      <c r="Y119" s="181" t="s">
        <v>1</v>
      </c>
      <c r="Z119" s="31"/>
      <c r="AA119" s="31"/>
      <c r="AB119" s="31"/>
      <c r="AC119" s="31"/>
      <c r="AD119" s="31"/>
      <c r="AE119" s="31"/>
      <c r="AR119" s="182" t="s">
        <v>132</v>
      </c>
      <c r="AT119" s="182" t="s">
        <v>165</v>
      </c>
      <c r="AU119" s="182" t="s">
        <v>87</v>
      </c>
      <c r="AY119" s="14" t="s">
        <v>131</v>
      </c>
      <c r="BE119" s="183">
        <f>IF(O119="základní",K119,0)</f>
        <v>0</v>
      </c>
      <c r="BF119" s="183">
        <f>IF(O119="snížená",K119,0)</f>
        <v>0</v>
      </c>
      <c r="BG119" s="183">
        <f>IF(O119="zákl. přenesená",K119,0)</f>
        <v>0</v>
      </c>
      <c r="BH119" s="183">
        <f>IF(O119="sníž. přenesená",K119,0)</f>
        <v>0</v>
      </c>
      <c r="BI119" s="183">
        <f>IF(O119="nulová",K119,0)</f>
        <v>0</v>
      </c>
      <c r="BJ119" s="14" t="s">
        <v>87</v>
      </c>
      <c r="BK119" s="183">
        <f>ROUND(P119*H119,2)</f>
        <v>0</v>
      </c>
      <c r="BL119" s="14" t="s">
        <v>132</v>
      </c>
      <c r="BM119" s="182" t="s">
        <v>276</v>
      </c>
    </row>
    <row r="120" spans="1:65" s="2" customFormat="1" ht="58.5">
      <c r="A120" s="31"/>
      <c r="B120" s="32"/>
      <c r="C120" s="33"/>
      <c r="D120" s="184" t="s">
        <v>134</v>
      </c>
      <c r="E120" s="33"/>
      <c r="F120" s="185" t="s">
        <v>277</v>
      </c>
      <c r="G120" s="33"/>
      <c r="H120" s="33"/>
      <c r="I120" s="186"/>
      <c r="J120" s="186"/>
      <c r="K120" s="33"/>
      <c r="L120" s="33"/>
      <c r="M120" s="36"/>
      <c r="N120" s="187"/>
      <c r="O120" s="188"/>
      <c r="P120" s="68"/>
      <c r="Q120" s="68"/>
      <c r="R120" s="68"/>
      <c r="S120" s="68"/>
      <c r="T120" s="68"/>
      <c r="U120" s="68"/>
      <c r="V120" s="68"/>
      <c r="W120" s="68"/>
      <c r="X120" s="68"/>
      <c r="Y120" s="69"/>
      <c r="Z120" s="31"/>
      <c r="AA120" s="31"/>
      <c r="AB120" s="31"/>
      <c r="AC120" s="31"/>
      <c r="AD120" s="31"/>
      <c r="AE120" s="31"/>
      <c r="AT120" s="14" t="s">
        <v>134</v>
      </c>
      <c r="AU120" s="14" t="s">
        <v>87</v>
      </c>
    </row>
    <row r="121" spans="1:65" s="2" customFormat="1" ht="19.5">
      <c r="A121" s="31"/>
      <c r="B121" s="32"/>
      <c r="C121" s="33"/>
      <c r="D121" s="184" t="s">
        <v>135</v>
      </c>
      <c r="E121" s="33"/>
      <c r="F121" s="189" t="s">
        <v>278</v>
      </c>
      <c r="G121" s="33"/>
      <c r="H121" s="33"/>
      <c r="I121" s="186"/>
      <c r="J121" s="186"/>
      <c r="K121" s="33"/>
      <c r="L121" s="33"/>
      <c r="M121" s="36"/>
      <c r="N121" s="187"/>
      <c r="O121" s="188"/>
      <c r="P121" s="68"/>
      <c r="Q121" s="68"/>
      <c r="R121" s="68"/>
      <c r="S121" s="68"/>
      <c r="T121" s="68"/>
      <c r="U121" s="68"/>
      <c r="V121" s="68"/>
      <c r="W121" s="68"/>
      <c r="X121" s="68"/>
      <c r="Y121" s="69"/>
      <c r="Z121" s="31"/>
      <c r="AA121" s="31"/>
      <c r="AB121" s="31"/>
      <c r="AC121" s="31"/>
      <c r="AD121" s="31"/>
      <c r="AE121" s="31"/>
      <c r="AT121" s="14" t="s">
        <v>135</v>
      </c>
      <c r="AU121" s="14" t="s">
        <v>87</v>
      </c>
    </row>
    <row r="122" spans="1:65" s="2" customFormat="1" ht="24">
      <c r="A122" s="31"/>
      <c r="B122" s="32"/>
      <c r="C122" s="207" t="s">
        <v>87</v>
      </c>
      <c r="D122" s="207" t="s">
        <v>165</v>
      </c>
      <c r="E122" s="208" t="s">
        <v>279</v>
      </c>
      <c r="F122" s="209" t="s">
        <v>280</v>
      </c>
      <c r="G122" s="210" t="s">
        <v>275</v>
      </c>
      <c r="H122" s="219"/>
      <c r="I122" s="212"/>
      <c r="J122" s="212"/>
      <c r="K122" s="213">
        <f>ROUND(P122*H122,2)</f>
        <v>0</v>
      </c>
      <c r="L122" s="209" t="s">
        <v>146</v>
      </c>
      <c r="M122" s="36"/>
      <c r="N122" s="214" t="s">
        <v>1</v>
      </c>
      <c r="O122" s="178" t="s">
        <v>42</v>
      </c>
      <c r="P122" s="179">
        <f>I122+J122</f>
        <v>0</v>
      </c>
      <c r="Q122" s="179">
        <f>ROUND(I122*H122,2)</f>
        <v>0</v>
      </c>
      <c r="R122" s="179">
        <f>ROUND(J122*H122,2)</f>
        <v>0</v>
      </c>
      <c r="S122" s="68"/>
      <c r="T122" s="180">
        <f>S122*H122</f>
        <v>0</v>
      </c>
      <c r="U122" s="180">
        <v>0</v>
      </c>
      <c r="V122" s="180">
        <f>U122*H122</f>
        <v>0</v>
      </c>
      <c r="W122" s="180">
        <v>0</v>
      </c>
      <c r="X122" s="180">
        <f>W122*H122</f>
        <v>0</v>
      </c>
      <c r="Y122" s="181" t="s">
        <v>1</v>
      </c>
      <c r="Z122" s="31"/>
      <c r="AA122" s="31"/>
      <c r="AB122" s="31"/>
      <c r="AC122" s="31"/>
      <c r="AD122" s="31"/>
      <c r="AE122" s="31"/>
      <c r="AR122" s="182" t="s">
        <v>132</v>
      </c>
      <c r="AT122" s="182" t="s">
        <v>165</v>
      </c>
      <c r="AU122" s="182" t="s">
        <v>87</v>
      </c>
      <c r="AY122" s="14" t="s">
        <v>131</v>
      </c>
      <c r="BE122" s="183">
        <f>IF(O122="základní",K122,0)</f>
        <v>0</v>
      </c>
      <c r="BF122" s="183">
        <f>IF(O122="snížená",K122,0)</f>
        <v>0</v>
      </c>
      <c r="BG122" s="183">
        <f>IF(O122="zákl. přenesená",K122,0)</f>
        <v>0</v>
      </c>
      <c r="BH122" s="183">
        <f>IF(O122="sníž. přenesená",K122,0)</f>
        <v>0</v>
      </c>
      <c r="BI122" s="183">
        <f>IF(O122="nulová",K122,0)</f>
        <v>0</v>
      </c>
      <c r="BJ122" s="14" t="s">
        <v>87</v>
      </c>
      <c r="BK122" s="183">
        <f>ROUND(P122*H122,2)</f>
        <v>0</v>
      </c>
      <c r="BL122" s="14" t="s">
        <v>132</v>
      </c>
      <c r="BM122" s="182" t="s">
        <v>281</v>
      </c>
    </row>
    <row r="123" spans="1:65" s="2" customFormat="1" ht="11.25">
      <c r="A123" s="31"/>
      <c r="B123" s="32"/>
      <c r="C123" s="33"/>
      <c r="D123" s="184" t="s">
        <v>134</v>
      </c>
      <c r="E123" s="33"/>
      <c r="F123" s="185" t="s">
        <v>280</v>
      </c>
      <c r="G123" s="33"/>
      <c r="H123" s="33"/>
      <c r="I123" s="186"/>
      <c r="J123" s="186"/>
      <c r="K123" s="33"/>
      <c r="L123" s="33"/>
      <c r="M123" s="36"/>
      <c r="N123" s="187"/>
      <c r="O123" s="188"/>
      <c r="P123" s="68"/>
      <c r="Q123" s="68"/>
      <c r="R123" s="68"/>
      <c r="S123" s="68"/>
      <c r="T123" s="68"/>
      <c r="U123" s="68"/>
      <c r="V123" s="68"/>
      <c r="W123" s="68"/>
      <c r="X123" s="68"/>
      <c r="Y123" s="69"/>
      <c r="Z123" s="31"/>
      <c r="AA123" s="31"/>
      <c r="AB123" s="31"/>
      <c r="AC123" s="31"/>
      <c r="AD123" s="31"/>
      <c r="AE123" s="31"/>
      <c r="AT123" s="14" t="s">
        <v>134</v>
      </c>
      <c r="AU123" s="14" t="s">
        <v>87</v>
      </c>
    </row>
    <row r="124" spans="1:65" s="2" customFormat="1" ht="19.5">
      <c r="A124" s="31"/>
      <c r="B124" s="32"/>
      <c r="C124" s="33"/>
      <c r="D124" s="184" t="s">
        <v>135</v>
      </c>
      <c r="E124" s="33"/>
      <c r="F124" s="189" t="s">
        <v>282</v>
      </c>
      <c r="G124" s="33"/>
      <c r="H124" s="33"/>
      <c r="I124" s="186"/>
      <c r="J124" s="186"/>
      <c r="K124" s="33"/>
      <c r="L124" s="33"/>
      <c r="M124" s="36"/>
      <c r="N124" s="215"/>
      <c r="O124" s="216"/>
      <c r="P124" s="217"/>
      <c r="Q124" s="217"/>
      <c r="R124" s="217"/>
      <c r="S124" s="217"/>
      <c r="T124" s="217"/>
      <c r="U124" s="217"/>
      <c r="V124" s="217"/>
      <c r="W124" s="217"/>
      <c r="X124" s="217"/>
      <c r="Y124" s="218"/>
      <c r="Z124" s="31"/>
      <c r="AA124" s="31"/>
      <c r="AB124" s="31"/>
      <c r="AC124" s="31"/>
      <c r="AD124" s="31"/>
      <c r="AE124" s="31"/>
      <c r="AT124" s="14" t="s">
        <v>135</v>
      </c>
      <c r="AU124" s="14" t="s">
        <v>87</v>
      </c>
    </row>
    <row r="125" spans="1:65" s="2" customFormat="1" ht="6.95" customHeight="1">
      <c r="A125" s="3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36"/>
      <c r="N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</sheetData>
  <sheetProtection algorithmName="SHA-512" hashValue="AJricgzt1sxFq71kSr4USBf0GmsFQR8DW5XZ5uhTnVo2v1aFYqi+90d5+KkM9ShNmWDwRUzGlDILC29i1/VlkA==" saltValue="8dwOyRwJkhUzN/f1CwMXvQEJWX0HfoQ4NFSIGZUpYb1IoqktSUGOATboFMykV2JH+umW7W8Wu8t4UVSjDfQSEg==" spinCount="100000" sheet="1" objects="1" scenarios="1" formatColumns="0" formatRows="0" autoFilter="0"/>
  <autoFilter ref="C116:L124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 01 - Oprava R110kV</vt:lpstr>
      <vt:lpstr>PS 02 - VRN</vt:lpstr>
      <vt:lpstr>'PS 01 - Oprava R110kV'!Názvy_tisku</vt:lpstr>
      <vt:lpstr>'PS 02 - VRN'!Názvy_tisku</vt:lpstr>
      <vt:lpstr>'Rekapitulace stavby'!Názvy_tisku</vt:lpstr>
      <vt:lpstr>'PS 01 - Oprava R110kV'!Oblast_tisku</vt:lpstr>
      <vt:lpstr>'PS 02 -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Pavláček Jan, Ing.</dc:creator>
  <cp:lastModifiedBy>Duda Vlastimil, Ing.</cp:lastModifiedBy>
  <dcterms:created xsi:type="dcterms:W3CDTF">2021-07-19T10:53:04Z</dcterms:created>
  <dcterms:modified xsi:type="dcterms:W3CDTF">2021-08-26T07:31:43Z</dcterms:modified>
</cp:coreProperties>
</file>