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5-05-01" sheetId="2" r:id="rId2"/>
    <sheet name="PS 05-14-01" sheetId="3" r:id="rId3"/>
    <sheet name="PS 05-14-02" sheetId="4" r:id="rId4"/>
    <sheet name="PS 05-14-03" sheetId="5" r:id="rId5"/>
    <sheet name="PS 05-28-01" sheetId="6" r:id="rId6"/>
    <sheet name="PS 05-28-02" sheetId="7" r:id="rId7"/>
    <sheet name="SO 05-00-01" sheetId="8" r:id="rId8"/>
    <sheet name="SO 05-01-01" sheetId="9" r:id="rId9"/>
    <sheet name="SO 05-01-02" sheetId="10" r:id="rId10"/>
    <sheet name="SO 05-01-04" sheetId="11" r:id="rId11"/>
    <sheet name="SO 05-04-01" sheetId="12" r:id="rId12"/>
    <sheet name="SO 05-04-02" sheetId="13" r:id="rId13"/>
    <sheet name="SO 05-06-01.1" sheetId="14" r:id="rId14"/>
    <sheet name="SO 05-06-01.2" sheetId="15" r:id="rId15"/>
    <sheet name="SO 05-10-01" sheetId="16" r:id="rId16"/>
    <sheet name="SO 05-10-02" sheetId="17" r:id="rId17"/>
    <sheet name="SO 05-10-03" sheetId="18" r:id="rId18"/>
    <sheet name="SO 05-16-01" sheetId="19" r:id="rId19"/>
    <sheet name="SO 05-17-01" sheetId="20" r:id="rId20"/>
    <sheet name="SO 05-17-01.1" sheetId="21" r:id="rId21"/>
    <sheet name="SO 05-17-02" sheetId="22" r:id="rId22"/>
    <sheet name="SO 05-17-03" sheetId="23" r:id="rId23"/>
    <sheet name="SO 05-19-01" sheetId="24" r:id="rId24"/>
    <sheet name="SO 05-19-02" sheetId="25" r:id="rId25"/>
    <sheet name="SO 05-19-03" sheetId="26" r:id="rId26"/>
    <sheet name="SO 05-19-04" sheetId="27" r:id="rId27"/>
    <sheet name="SO 98-98" sheetId="28" r:id="rId28"/>
  </sheets>
  <definedNames/>
  <calcPr/>
  <webPublishing/>
</workbook>
</file>

<file path=xl/sharedStrings.xml><?xml version="1.0" encoding="utf-8"?>
<sst xmlns="http://schemas.openxmlformats.org/spreadsheetml/2006/main" count="19712" uniqueCount="3214">
  <si>
    <t>Aspe</t>
  </si>
  <si>
    <t>Rekapitulace ceny</t>
  </si>
  <si>
    <t>2018-055</t>
  </si>
  <si>
    <t>Dokončení I. žel. koridoru v trať. úseku Lanžhot (ČR) – Kúty (SR)</t>
  </si>
  <si>
    <t>ZŘ_zm12</t>
  </si>
  <si>
    <t/>
  </si>
  <si>
    <t>Celková cena bez DPH:</t>
  </si>
  <si>
    <t>Celková cena s DPH:</t>
  </si>
  <si>
    <t>Objekt</t>
  </si>
  <si>
    <t>Popis</t>
  </si>
  <si>
    <t>Cena bez DPH</t>
  </si>
  <si>
    <t>DPH</t>
  </si>
  <si>
    <t>Cena s DPH</t>
  </si>
  <si>
    <t>Počet neoceněných položek</t>
  </si>
  <si>
    <t>Dokončení I. žel. koridoru v trať. úseku Lanžhot (ČR) - Kúty (SR)</t>
  </si>
  <si>
    <t xml:space="preserve">  PS 05-05-01</t>
  </si>
  <si>
    <t>Žst.Lanžhot, doplnění DŘT vč.řídicího systému na ED Brno</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</si>
  <si>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</si>
  <si>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</si>
  <si>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</si>
  <si>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</si>
  <si>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</si>
  <si>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</si>
  <si>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</si>
  <si>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</si>
  <si>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</si>
  <si>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</si>
  <si>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</si>
  <si>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</si>
  <si>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</si>
  <si>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</si>
  <si>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</si>
  <si>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</si>
  <si>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</si>
  <si>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</si>
  <si>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</si>
  <si>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</si>
  <si>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</si>
  <si>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</si>
  <si>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</si>
  <si>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</si>
  <si>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</si>
  <si>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</si>
  <si>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</si>
  <si>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</si>
  <si>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05-05-01</t>
  </si>
  <si>
    <t>SD</t>
  </si>
  <si>
    <t>703, 709</t>
  </si>
  <si>
    <t>Všeobecné práce pro silnoproud a slaboproud</t>
  </si>
  <si>
    <t>P</t>
  </si>
  <si>
    <t>1</t>
  </si>
  <si>
    <t>703411</t>
  </si>
  <si>
    <t>ELEKTROINSTALAČNÍ TRUBKA PLASTOVÁ VČETNĚ UPEVNĚNÍ A PŘÍSLUŠENSTVÍ DN PRŮMĚRU DO 25 MM</t>
  </si>
  <si>
    <t>M</t>
  </si>
  <si>
    <t>2020_OTSKP</t>
  </si>
  <si>
    <t>PP</t>
  </si>
  <si>
    <t>Název položky odpovídá popisu položky</t>
  </si>
  <si>
    <t>VV</t>
  </si>
  <si>
    <t>4: Dle technické zprávy, výkresových příloh projektové dokumentace a dle TKP staveb státních drah. 5.Výměr odpovídá textaci položky tohoto projektu. Položka platí pro ED Brno.</t>
  </si>
  <si>
    <t>TS</t>
  </si>
  <si>
    <t>1. Položka obsahuje:   
 – přípravu podkladu pro osazení   
2. Položka neobsahuje:   
 X   
3. Způsob měření:   
Měří se metr délkový.</t>
  </si>
  <si>
    <t>703511</t>
  </si>
  <si>
    <t>ELEKTROINSTALAČNÍ LIŠTA ŠÍŘKY DO 30 MM</t>
  </si>
  <si>
    <t>4: Dle technické zprávy, výkresových příloh projektové dokumentace a dle TKP staveb státních drah. 5.Výměr odpovídá textaci položky tohoto projektu.</t>
  </si>
  <si>
    <t>1. Položka obsahuje:    
 – přípravu podkladu pro osazení    
2. Položka neobsahuje:    
 X    
3. Způsob měření:    
Měří se metr délkový.</t>
  </si>
  <si>
    <t>703513</t>
  </si>
  <si>
    <t>ELEKTROINSTALAČNÍ LIŠTA ŠÍŘKY PŘES 60 MM</t>
  </si>
  <si>
    <t>4</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</si>
  <si>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</si>
  <si>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</si>
  <si>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</si>
  <si>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5</t>
  </si>
  <si>
    <t>703755</t>
  </si>
  <si>
    <t>PROTIPOŽÁRNÍ UCPÁVKA PROSTUPU KABELOVÉHO PR. DO 200MM, DO EI 90 MIN.</t>
  </si>
  <si>
    <t>KUS</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</si>
  <si>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</si>
  <si>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</si>
  <si>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</si>
  <si>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741</t>
  </si>
  <si>
    <t>Silnoproud - Elektroinstalační materiál, ocelové konstrukce, uzemnění</t>
  </si>
  <si>
    <t>7</t>
  </si>
  <si>
    <t>R741</t>
  </si>
  <si>
    <t>ELEKTROINSTALAČNÍ MATERIÁL</t>
  </si>
  <si>
    <t>1.Položka obsahuje: Dodávku plastových trubek do pr.25mm, elektroinstalačních lišt do 30mm, do 60mm a přes 60mm, kabelů CYKY do tří žil CU s plastovou izolací do 16mm2  vč. příslušenství a pomocného materiálu, vyhotovení a dodání atestu. Dále obsahuje cenu za pom. mechanismy včetně všech ostatních vedlejších nákladů.</t>
  </si>
  <si>
    <t>742, 743</t>
  </si>
  <si>
    <t>Silnoproud - Silnoprudé rozvody</t>
  </si>
  <si>
    <t>8</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</si>
  <si>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</si>
  <si>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</si>
  <si>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</si>
  <si>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9</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</si>
  <si>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</si>
  <si>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</si>
  <si>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</si>
  <si>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10</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</si>
  <si>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</si>
  <si>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</si>
  <si>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</si>
  <si>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11</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</si>
  <si>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</si>
  <si>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</si>
  <si>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</si>
  <si>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12</t>
  </si>
  <si>
    <t>742J29</t>
  </si>
  <si>
    <t>KABEL SDĚLOVACÍ LAN UTP/FTP UKONČENÝ KONEKTORY RJ45</t>
  </si>
  <si>
    <t>13</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</si>
  <si>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</si>
  <si>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</si>
  <si>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</si>
  <si>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14</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</si>
  <si>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</si>
  <si>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</si>
  <si>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</si>
  <si>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15</t>
  </si>
  <si>
    <t>742P15</t>
  </si>
  <si>
    <t>OZNAČOVACÍ ŠTÍTEK NA KABEL</t>
  </si>
  <si>
    <t>1. Položka obsahuje:    
 – veškeré příslušentsví    
2. Položka neobsahuje:    
 X    
3. Způsob měření:    
Udává se počet kusů kompletní konstrukce nebo práce.</t>
  </si>
  <si>
    <t>16</t>
  </si>
  <si>
    <t>743B16</t>
  </si>
  <si>
    <t>OVLADAČ PRO DÁLKOVÉ OVLÁDÁNÍ MOTOROVÝCH POHONŮ TRAKČNÍCH ODPOJOVAČŮ (DOÚO) - ROZŠÍŘENÍ O MODUL OPTICKÉHO ODDĚLENÍ</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</si>
  <si>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</si>
  <si>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744</t>
  </si>
  <si>
    <t>Silnoproud - Rozvaděče nn</t>
  </si>
  <si>
    <t>17</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</si>
  <si>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</si>
  <si>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</si>
  <si>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</si>
  <si>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18</t>
  </si>
  <si>
    <t>744Q42</t>
  </si>
  <si>
    <t>SVODIČ PŘEPĚTÍ TYP 3 (TŘÍDA D) 3-4 PÓLOVÝ</t>
  </si>
  <si>
    <t>746</t>
  </si>
  <si>
    <t>Silnoproud - Silnoproudá technologie - R110 kV, měnírny, TNS, spínací stanice</t>
  </si>
  <si>
    <t>19</t>
  </si>
  <si>
    <t>746642</t>
  </si>
  <si>
    <t>PLC PRO AUTOMATIZACI - ZÁKLADNÍ JEDNOTKA PŘES 128 DO 1024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</si>
  <si>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</si>
  <si>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20</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</si>
  <si>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</si>
  <si>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</si>
  <si>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</si>
  <si>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21</t>
  </si>
  <si>
    <t>74664A</t>
  </si>
  <si>
    <t>PLC PRO AUTOMATIZACI - SVORKOVNICE (JEŽEK) PRO VYVEDENÍ 8 SIGNÁLŮ/POVELŮ/MĚŘENÍ VČETNĚ NAPÁJECÍHO OBVODU 24 V DC</t>
  </si>
  <si>
    <t>22</t>
  </si>
  <si>
    <t>746651</t>
  </si>
  <si>
    <t>ZÁKLADNÍ PROGRAMOVÉ VYBAVENÍ TLM. JEDNOTKY PRO OBJEKT ŽST</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</si>
  <si>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</si>
  <si>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23</t>
  </si>
  <si>
    <t>746656</t>
  </si>
  <si>
    <t>SW-OVLADAČE KOMUNIKACE, PARAMETRIZACE - PRO JEDEN PODŘÍZENÝ PLC, OCHRANU, TERMINÁL</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</si>
  <si>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</si>
  <si>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24</t>
  </si>
  <si>
    <t>746657</t>
  </si>
  <si>
    <t>SW-OVLADAČE KOMUNIKACE, PARAMETRIZACE NA ED - PRO JEDEN OBJEKT (ŽST, NS, SPS,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</si>
  <si>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</si>
  <si>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25</t>
  </si>
  <si>
    <t>746658</t>
  </si>
  <si>
    <t>ZPROVOZNĚNÍ, OŽIVENÍ TELEMECHANICKÉ JEDNOTKY V OBJEKTU ŽST</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</si>
  <si>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</si>
  <si>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26</t>
  </si>
  <si>
    <t>74665C</t>
  </si>
  <si>
    <t>PŘIPOJENÍ, OŽIVENÍ A ZPROVOZNĚNÍ PŘENOSOVÉ CESTY V OBJEKTU ŽST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</si>
  <si>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</si>
  <si>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27</t>
  </si>
  <si>
    <t>74665G</t>
  </si>
  <si>
    <t>PROVOZNÍ ZKOUŠKY TELEMECHANICKÉ JEDNOTKY V OBJEKTU ŽST</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</si>
  <si>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</si>
  <si>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28</t>
  </si>
  <si>
    <t>74665K</t>
  </si>
  <si>
    <t>PODPORA PŘI UVÁDĚNÍ DO PROVOZU, ENGINEERING PRO OBJEKT ŽST</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</si>
  <si>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</si>
  <si>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29</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</si>
  <si>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</si>
  <si>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</si>
  <si>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</si>
  <si>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30</t>
  </si>
  <si>
    <t>746674</t>
  </si>
  <si>
    <t>PŘEVODNÍK ROZHRANÍ-ROZBOČOVAČ,ROZHRANÍ METALICKÉ (MAX.6) DLE SPECIFIKACE NA OPTICKÉ (MAX.2) S FUNK.REDUNDANTNÍ KRUH.SMYČKY,PROTOKOLOVĚ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</si>
  <si>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</si>
  <si>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31</t>
  </si>
  <si>
    <t>746686</t>
  </si>
  <si>
    <t>REALIZACE A PLNĚNÍ DATOVÝCH A PREZENTAČNÍCH STRUKTUR SVZ PRO OBJEKT ŽST</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</si>
  <si>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</si>
  <si>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32</t>
  </si>
  <si>
    <t>746691</t>
  </si>
  <si>
    <t>PŘIPOJENÍ TELEMECHANICKÉ CESTY NA ED, OŽIVENÍ, ZPROVOZNĚNÍ - 1. OBJEKT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</si>
  <si>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</si>
  <si>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33</t>
  </si>
  <si>
    <t>746694</t>
  </si>
  <si>
    <t>ŠKOLENÍ DISPEČERŮ</t>
  </si>
  <si>
    <t>HOD</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</si>
  <si>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</si>
  <si>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34</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</si>
  <si>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</si>
  <si>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</si>
  <si>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</si>
  <si>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35</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</si>
  <si>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</si>
  <si>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</si>
  <si>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</si>
  <si>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36</t>
  </si>
  <si>
    <t>7466A5</t>
  </si>
  <si>
    <t>DEFINICE A DEKLARACE STRUKTUR DAT ED PRO OBJEKT ŽST</t>
  </si>
  <si>
    <t>1. Položka obsahuje:   
 – veškerý programovací software a softwarové nástroje. Dále obsahuje definici a deklaraci struktur dat ED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</si>
  <si>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37</t>
  </si>
  <si>
    <t>7466AD</t>
  </si>
  <si>
    <t>VERIFIKACE SIGNÁLŮ A POVELŮ S NOVÝMI DATY PRO OBJEKT ŽST</t>
  </si>
  <si>
    <t>1. Položka obsahuje:   
 – veškerý programovací software a softwarové nástroje. Dále obsahuje verifikaci signálů a povelů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</si>
  <si>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38</t>
  </si>
  <si>
    <t>7466AI</t>
  </si>
  <si>
    <t>SYSTÉMOVÁ A DATOVÁ ANALÝZA PRO OBJEKT ŽST</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</si>
  <si>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</si>
  <si>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39</t>
  </si>
  <si>
    <t>7466AM</t>
  </si>
  <si>
    <t>DOPLNĚNÍ A ÚPRAVA SW TABULEK PRO OBJEKT ŽST</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</si>
  <si>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</si>
  <si>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40</t>
  </si>
  <si>
    <t>7466AQ</t>
  </si>
  <si>
    <t>AKTUALIZACE MODELU ŘÍZENÉ TECHNOLOGIE V PRŮBĚHU VÝSTAVBY PRO OBJEKT ŽST</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</si>
  <si>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</si>
  <si>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41</t>
  </si>
  <si>
    <t>7466AU</t>
  </si>
  <si>
    <t>POSKYTNUTÍ DAT DO OSTATNÍCH SYSTÉMŮ NAPŘ. DDTS, ENERGETIKA</t>
  </si>
  <si>
    <t>42</t>
  </si>
  <si>
    <t>746Z71</t>
  </si>
  <si>
    <t>DEMONTÁŽ ZAŘÍZENÍ SKŘ, DŘT, DD TSŽDC - SKŘÍNĚ, ROZVADĚČE NEBO OPTICKÉHO ROZVÁDĚČE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</si>
  <si>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</si>
  <si>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43</t>
  </si>
  <si>
    <t>746Z92</t>
  </si>
  <si>
    <t>DEMONTÁŽ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</si>
  <si>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</si>
  <si>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</si>
  <si>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747</t>
  </si>
  <si>
    <t>Silnoproud - Zkoušky, revize a HZS</t>
  </si>
  <si>
    <t>44</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</si>
  <si>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</si>
  <si>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</si>
  <si>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</si>
  <si>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45</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</si>
  <si>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</si>
  <si>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</si>
  <si>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</si>
  <si>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46</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</si>
  <si>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</si>
  <si>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</si>
  <si>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</si>
  <si>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47</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</si>
  <si>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</si>
  <si>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</si>
  <si>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</si>
  <si>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48</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</si>
  <si>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</si>
  <si>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</si>
  <si>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</si>
  <si>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49</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</si>
  <si>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</si>
  <si>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</si>
  <si>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</si>
  <si>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50</t>
  </si>
  <si>
    <t>747704</t>
  </si>
  <si>
    <t>ZAŠKOLENÍ OBSLUHY</t>
  </si>
  <si>
    <t>1. Položka obsahuje:    
 – cenu za dobu kdy je s funkcí seznamována obsluha zařízení, včetně odevzdání dokumentace skutečného provedení    
2. Položka neobsahuje:    
 X    
3. Způsob měření:    
Udává se čas v hodinách.</t>
  </si>
  <si>
    <t>51</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</si>
  <si>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</si>
  <si>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</si>
  <si>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</si>
  <si>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75</t>
  </si>
  <si>
    <t>Slaboproud</t>
  </si>
  <si>
    <t>52</t>
  </si>
  <si>
    <t>75IJ21</t>
  </si>
  <si>
    <t>MĚŘENÍ ZKRÁCENÉ ZÁVĚREČNÉ DÁLKOVÉHO KABELU V OBOU SMĚRECH ZA PROVOZU</t>
  </si>
  <si>
    <t>ČTYŘKA</t>
  </si>
  <si>
    <t>4: Dle technické zprávy, výkresových příloh projektové dokumentace a dle TKP staveb státních drah. 5.Výměr odpovídá textaci položky tohoto projektu. Přenastavení stávající přenosové cesty - čt.č.31/K1,2 DK44.</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</si>
  <si>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</si>
  <si>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53</t>
  </si>
  <si>
    <t>75J922</t>
  </si>
  <si>
    <t>OPTICKÝ PATCHCORD SINGLEMODE PŘES 5 M</t>
  </si>
  <si>
    <t>4: Dle technické zprávy, výkresových příloh projektové dokumentace a dle TKP staveb státních drah. 5.Výměr odpovídá textaci položky tohoto projektu. Položka platí pro žst.Lanžhot a ED Brno.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</si>
  <si>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</si>
  <si>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54</t>
  </si>
  <si>
    <t>75J92X</t>
  </si>
  <si>
    <t>OPTICKÝ PATCHCORD SINGLEMODE - MONTÁŽ</t>
  </si>
  <si>
    <t>55</t>
  </si>
  <si>
    <t>75K611</t>
  </si>
  <si>
    <t>AKUMULÁTOROVÁ BATERIE DO 100 VAH - DODÁVKA</t>
  </si>
  <si>
    <t>4: Dle technické zprávy, výkresových příloh projektové dokumentace /7 - technická specifikace/ a dle TKP staveb státních drah. 5.Výměr odpovídá textaci položky tohoto projektu.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</si>
  <si>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</si>
  <si>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56</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</si>
  <si>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</si>
  <si>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</si>
  <si>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</si>
  <si>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05-14-01</t>
  </si>
  <si>
    <t>T.ú. Lanžhot - st.hr. ČR/SR, traťový kabel</t>
  </si>
  <si>
    <t>PS 05-14-01</t>
  </si>
  <si>
    <t>Hloubené vykopávky/ Hloubení</t>
  </si>
  <si>
    <t>13193</t>
  </si>
  <si>
    <t>HLOUBENÍ JAM ZAPAŽ I NEPAŽ TŘ III</t>
  </si>
  <si>
    <t>M3</t>
  </si>
  <si>
    <t>84*1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</si>
  <si>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</si>
  <si>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</si>
  <si>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</si>
  <si>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347,48*1</t>
  </si>
  <si>
    <t>14173</t>
  </si>
  <si>
    <t>PROTLAČOVÁNÍ POTRUBÍ Z PLAST HMOT DN DO 200MM</t>
  </si>
  <si>
    <t>192*1</t>
  </si>
  <si>
    <t>položka zahrnuje dodávku protlačovaného potrubí a veškeré pomocné práce (startovací zařízení, startovací a cílová jáma, opěrné a vodící bloky a pod.)</t>
  </si>
  <si>
    <t>R13293</t>
  </si>
  <si>
    <t>HLOUBENÍ RÝH ŠÍŘ DO 2M PAŽ I NEPAŽ TŘ. III + příplatek za opatrný ruční výkop</t>
  </si>
  <si>
    <t>640,36*1</t>
  </si>
  <si>
    <t>Konstrukce zemni</t>
  </si>
  <si>
    <t>17411</t>
  </si>
  <si>
    <t>ZÁSYP JAM A RÝH ZEMINOU SE ZHUTNĚNÍM</t>
  </si>
  <si>
    <t>640,36+84+192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</si>
  <si>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</si>
  <si>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úpravy ploch</t>
  </si>
  <si>
    <t>18090</t>
  </si>
  <si>
    <t>VŠEOBECNÉ ÚPRAVY OSTATNÍCH PLOCH</t>
  </si>
  <si>
    <t>M2</t>
  </si>
  <si>
    <t>1285*1</t>
  </si>
  <si>
    <t>Všeobecné úpravy musí zahrnovat úpravu území po uskutečnění stavby, tak jak je požadováno v zadávací dokumentaci s výjimkou těch prací, pro které jsou uvedeny samostatné položky.</t>
  </si>
  <si>
    <t>Ostatní požadavky</t>
  </si>
  <si>
    <t>029113</t>
  </si>
  <si>
    <t>OSTATNÍ POŽADAVKY - GEODETICKÉ ZAMĚŘENÍ - CELKY (GEODETICKÉ ZAMĚŘENÍ TRASY)</t>
  </si>
  <si>
    <t>KM</t>
  </si>
  <si>
    <t>3,670*1</t>
  </si>
  <si>
    <t>zahrnuje veškeré náklady spojené s objednatelem požadovanými pracemi</t>
  </si>
  <si>
    <t>29111</t>
  </si>
  <si>
    <t>OSTATNÍ POŽADAVKY - GEODETICKÉ ZAMĚŘENÍ - DÉLKOVÉ (VYTYČENÍ TRATI KABELOVÉHO VEDENÍ VE VOLNÉM TERÉNU)</t>
  </si>
  <si>
    <t>Poplatky za likvidaci odpadů</t>
  </si>
  <si>
    <t>R015160</t>
  </si>
  <si>
    <t>POPLATKY ZA LIKVIDACI ODPADŮ NEKONTAMINOVANÝCH VČETNĚ DOPRAVY NA SKLÁDKU A VEŠKERÉ MANIPULACE- 02 01 03 SMÝCENÉ STROMY A KEŘE</t>
  </si>
  <si>
    <t>T</t>
  </si>
  <si>
    <t>[bez vazby na CS]</t>
  </si>
  <si>
    <t>1*1</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</si>
  <si>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</si>
  <si>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R015240</t>
  </si>
  <si>
    <t>POPLATKY ZA LIKVIDACI ODPADŮ NEKONTAMINOVANÝCH VČETNĚ DOPRAVY NA SKLÁDKU A VEŠKERÉ MANIPULACE- 20 03 99 ODPAD PODOBNÝ KOMUNÁLNÍMU ODPADU</t>
  </si>
  <si>
    <t>0,950*1</t>
  </si>
  <si>
    <t>R015621</t>
  </si>
  <si>
    <t>POPLATKY ZA LIKVIDACI ODPADŮ NEBEZPEČNÝCH VČETNĚ DOPRAVY NA SKLÁDKU A VEŠKERÉ MANIPULACE- KABELY S PLASTOVOU IZOLACÍ</t>
  </si>
  <si>
    <t>0,350*1</t>
  </si>
  <si>
    <t>701</t>
  </si>
  <si>
    <t>Značkování</t>
  </si>
  <si>
    <t>701001</t>
  </si>
  <si>
    <t>OZNAČOVACÍ ŠTÍTEK KABELOVÉHO VEDENÍ, SPOJKY NEBO KABELOVÉ SKŘÍNĚ (VČETNĚ OBJÍMKY)</t>
  </si>
  <si>
    <t>44*1</t>
  </si>
  <si>
    <t>1. Položka obsahuje:   
 – pomocné mechanismy   
2. Položka neobsahuje:   
 X   
3. Způsob měření:   
Měří se plocha v metrech čtverečných.</t>
  </si>
  <si>
    <t>701003</t>
  </si>
  <si>
    <t>BETONOVÝ OZNAČNÍK</t>
  </si>
  <si>
    <t>10*1</t>
  </si>
  <si>
    <t>1. Položka obsahuje:   
 – veškeré práce a materiál obsažený v názvu položky   
2. Položka neobsahuje:   
 X   
3. Způsob měření:   
Udává se počet kusů kompletní konstrukce nebo práce.</t>
  </si>
  <si>
    <t>701004</t>
  </si>
  <si>
    <t>VYHLEDÁVACÍ MARKER ZEMNÍ</t>
  </si>
  <si>
    <t>12*1</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</si>
  <si>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</si>
  <si>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702</t>
  </si>
  <si>
    <t>Kabelové žlaby, chráničky</t>
  </si>
  <si>
    <t>702111</t>
  </si>
  <si>
    <t>KABELOVÝ ŽLAB ZEMNÍ VČETNĚ KRYTU SVĚTLÉ ŠÍŘKY DO 120 MM</t>
  </si>
  <si>
    <t>1835*1</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</si>
  <si>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</si>
  <si>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</si>
  <si>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</si>
  <si>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</si>
  <si>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702232</t>
  </si>
  <si>
    <t>KABELOVÁ CHRÁNIČKA ZEMNÍ DĚLENÁ DN PŘES 100 DO 200 MM</t>
  </si>
  <si>
    <t>20*1</t>
  </si>
  <si>
    <t>702311</t>
  </si>
  <si>
    <t>ZAKRYTÍ KABELŮ VÝSTRAŽNOU FÓLIÍ ŠÍŘKY DO 20 CM</t>
  </si>
  <si>
    <t>3378*1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</si>
  <si>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</si>
  <si>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702512</t>
  </si>
  <si>
    <t>PRŮRAZ ZDIVEM (PŘÍČKOU) ZDĚNÝM TLOUŠŤKY PŘES 45 DO 60 CM</t>
  </si>
  <si>
    <t>1. Položka obsahuje:   
 – veškerý montážní a pomocný materiál   
 – pomocné mechanismy   
2. Položka neobsahuje:   
 X   
3. Způsob měření:   
Udává se počet kusů kompletní konstrukce nebo práce.</t>
  </si>
  <si>
    <t>702610</t>
  </si>
  <si>
    <t>ODKRYTÍ A ZAKRYTÍ KABELOVÉHO ŽLABU</t>
  </si>
  <si>
    <t>50*1</t>
  </si>
  <si>
    <t>702901</t>
  </si>
  <si>
    <t>ZASYPÁNÍ KABELOVÉHO ŽLABU VRSTVOU Z PŘESÁTÉHO PÍSKU SVĚTLÉ ŠÍŘKY DO 120 MM</t>
  </si>
  <si>
    <t>R742P13</t>
  </si>
  <si>
    <t>ZATAŽENÍ KABELU DO CHRÁNIČKY NEBO KABELOVODU - KABEL DO 4 KG/M</t>
  </si>
  <si>
    <t>280*1</t>
  </si>
  <si>
    <t>1. Položka obsahuje:   
 – montáž kabelu o váze do 4 kg/m do chráničky/ kolektoru   
2. Položka neobsahuje:   
 X   
3. Způsob měření:   
Měří se metr délkový.</t>
  </si>
  <si>
    <t>703</t>
  </si>
  <si>
    <t>Kabelové nosné systémy</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</si>
  <si>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</si>
  <si>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</si>
  <si>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</si>
  <si>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t>
  </si>
  <si>
    <t>Ostatní pomocné a dokončovací práce</t>
  </si>
  <si>
    <t>709210</t>
  </si>
  <si>
    <t>KŘIŽOVATKA KABELOVÝCH VEDENÍ SE STÁVAJÍCÍ INŽENÝRSKOU SÍTÍ (KABELEM, POTRUBÍM APOD.)</t>
  </si>
  <si>
    <t>32*1</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</si>
  <si>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</si>
  <si>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</si>
  <si>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</si>
  <si>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709400</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</si>
  <si>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</si>
  <si>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</si>
  <si>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t>
  </si>
  <si>
    <t>Úložná vedení</t>
  </si>
  <si>
    <t>029611</t>
  </si>
  <si>
    <t>OSTATNÍ POŽADAVKY - ODBORNÝ DOZOR</t>
  </si>
  <si>
    <t>8*1</t>
  </si>
  <si>
    <t>zahrnuje veškeré náklady spojené s objednatelem požadovaným dozorem</t>
  </si>
  <si>
    <t>2940</t>
  </si>
  <si>
    <t>OSTATNÍ POŽADAVKY - VYPRACOVÁNÍ DOKUMENTACE (KNIHA PLÁNŮ)</t>
  </si>
  <si>
    <t>1,674*1</t>
  </si>
  <si>
    <t>75I211</t>
  </si>
  <si>
    <t>KABEL ZEMNÍ DVOUPLÁŠŤOVÝ BEZ PANCÍŘE PRŮMĚRU ŽÍLY 0,6 MM DO 5XN</t>
  </si>
  <si>
    <t>KMČTYŘKA</t>
  </si>
  <si>
    <t>1,68*1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</si>
  <si>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</si>
  <si>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75I212</t>
  </si>
  <si>
    <t>KABEL ZEMNÍ DVOUPLÁŠŤOVÝ BEZ PANCÍŘE PRŮMĚRU ŽÍLY 0,6 MM DO 25XN</t>
  </si>
  <si>
    <t>4,62*1</t>
  </si>
  <si>
    <t>75I21X</t>
  </si>
  <si>
    <t>KABEL ZEMNÍ DVOUPLÁŠŤOVÝ BEZ PANCÍŘE PRŮMĚRU ŽÍLY 0,6 MM - MONTÁŽ</t>
  </si>
  <si>
    <t>42+116</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</si>
  <si>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</si>
  <si>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</si>
  <si>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</si>
  <si>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58,748*1</t>
  </si>
  <si>
    <t>75I32X</t>
  </si>
  <si>
    <t>KABEL ZEMNÍ DVOUPLÁŠŤOVÝ S PANCÍŘEM PRŮMĚRU ŽÍLY 0,8 MM - MONTÁŽ</t>
  </si>
  <si>
    <t>3917*1</t>
  </si>
  <si>
    <t>75I911</t>
  </si>
  <si>
    <t>OPTOTRUBKA HDPE PRŮMĚRU DO 40 MM</t>
  </si>
  <si>
    <t>13538*1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</si>
  <si>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</si>
  <si>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</si>
  <si>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</si>
  <si>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</si>
  <si>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</si>
  <si>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</si>
  <si>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7*1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</si>
  <si>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</si>
  <si>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</si>
  <si>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</si>
  <si>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</si>
  <si>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</si>
  <si>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</si>
  <si>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</si>
  <si>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</si>
  <si>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</si>
  <si>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</si>
  <si>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</si>
  <si>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</si>
  <si>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16*1</t>
  </si>
  <si>
    <t>75IA5X</t>
  </si>
  <si>
    <t>OPTOTRUBKOVÁ KONCOVKA - MONTÁŽ</t>
  </si>
  <si>
    <t>75ID11</t>
  </si>
  <si>
    <t>PLASTOVÁ ZEMNÍ KOMORA PRO ULOŽENÍ REZERVY - DODÁVKA</t>
  </si>
  <si>
    <t>75ID1X</t>
  </si>
  <si>
    <t>PLASTOVÁ ZEMNÍ KOMORA PRO ULOŽENÍ REZERVY - MONTÁŽ</t>
  </si>
  <si>
    <t>75IEC3</t>
  </si>
  <si>
    <t>VENKOVNÍ TELEFONNÍ OBJEKT NA OBJEKTU</t>
  </si>
  <si>
    <t>75IECX</t>
  </si>
  <si>
    <t>VENKOVNÍ TELEFONNÍ OBJEKT - MONTÁŽ</t>
  </si>
  <si>
    <t>75IECY</t>
  </si>
  <si>
    <t>VENKOVNÍ TELEFONNÍ OBJEKT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</si>
  <si>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</si>
  <si>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75IF11</t>
  </si>
  <si>
    <t>SPOJOVACÍ SVORKOVNICE 2/10 - DODÁVKA</t>
  </si>
  <si>
    <t>2+2</t>
  </si>
  <si>
    <t>75IF1X</t>
  </si>
  <si>
    <t>SPOJOVACÍ SVORKOVNICE 2/10 - MONTÁŽ</t>
  </si>
  <si>
    <t>75IF21</t>
  </si>
  <si>
    <t>ROZPOJOVACÍ SVORKOVNICE 2/10, 2/8</t>
  </si>
  <si>
    <t>11*1</t>
  </si>
  <si>
    <t>75IF2X</t>
  </si>
  <si>
    <t>ROZPOJOVACÍ SVORKOVNICE 2/10, 2/8 - MONTÁŽ</t>
  </si>
  <si>
    <t>75IF31</t>
  </si>
  <si>
    <t>ZEMNÍCÍ SVORKOVNICE - DODÁVKA</t>
  </si>
  <si>
    <t>5*1</t>
  </si>
  <si>
    <t>75IF3X</t>
  </si>
  <si>
    <t>ZEMNÍCÍ SVORKOVNICE - MONTÁŽ</t>
  </si>
  <si>
    <t>75IF41</t>
  </si>
  <si>
    <t>MONTÁŽNÍ RÁM DO 10+1 - DODÁVKA</t>
  </si>
  <si>
    <t>3+3</t>
  </si>
  <si>
    <t>75IF4X</t>
  </si>
  <si>
    <t>MONTÁŽNÍ RÁM DO 10+1 - MONTÁŽ</t>
  </si>
  <si>
    <t>3*3</t>
  </si>
  <si>
    <t>75IF91</t>
  </si>
  <si>
    <t>KONSTRUKCE DO SKŘÍNĚ 19" PRO UPEVNĚNÍ ZAŘÍZENÍ - DODÁVKA</t>
  </si>
  <si>
    <t>3*1</t>
  </si>
  <si>
    <t>75IF9X</t>
  </si>
  <si>
    <t>KONSTRUKCE DO SKŘÍNĚ 19" PRO UPEVNĚNÍ ZAŘÍZENÍ - MONTÁŽ</t>
  </si>
  <si>
    <t>57</t>
  </si>
  <si>
    <t>75IFA1</t>
  </si>
  <si>
    <t>NOSNÍK BLESKOJISTEK - DODÁVKA</t>
  </si>
  <si>
    <t>58</t>
  </si>
  <si>
    <t>75IFAX</t>
  </si>
  <si>
    <t>NOSNÍK BLESKOJISTEK - MONTÁŽ</t>
  </si>
  <si>
    <t>59</t>
  </si>
  <si>
    <t>75IFB1</t>
  </si>
  <si>
    <t>BLESKOJISTKA - DODÁVKA</t>
  </si>
  <si>
    <t>5*20</t>
  </si>
  <si>
    <t>60</t>
  </si>
  <si>
    <t>75IFBX</t>
  </si>
  <si>
    <t>BLESKOJISTKA - MONTÁŽ</t>
  </si>
  <si>
    <t>61</t>
  </si>
  <si>
    <t>75IG61</t>
  </si>
  <si>
    <t>VEDENÍ UZEMŇOVACÍ V ZEMI Z FEZN DRÁTU DO 120 MM2 - DODÁVKA</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</si>
  <si>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</si>
  <si>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62</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</si>
  <si>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</si>
  <si>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</si>
  <si>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</si>
  <si>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63</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</si>
  <si>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</si>
  <si>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</si>
  <si>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</si>
  <si>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64</t>
  </si>
  <si>
    <t>75IH12</t>
  </si>
  <si>
    <t>UKONČENÍ KABELU CELOPLASTOVÉHO BEZ PANCÍŘE DO 100 ŽIL</t>
  </si>
  <si>
    <t>1+1</t>
  </si>
  <si>
    <t>65</t>
  </si>
  <si>
    <t>75IH22</t>
  </si>
  <si>
    <t>UKONČENÍ KABELU CELOPLASTOVÝHO S PANCÍŘEM DO 100 ŽIL</t>
  </si>
  <si>
    <t>2*1</t>
  </si>
  <si>
    <t>66</t>
  </si>
  <si>
    <t>75IH81</t>
  </si>
  <si>
    <t>UKONČENÍ KABELU OBJÍMKA KABELOVÁ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</si>
  <si>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</si>
  <si>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67</t>
  </si>
  <si>
    <t>75IH8X</t>
  </si>
  <si>
    <t>UKONČENÍ KABELU OBJÍMKA KABELOVÁ - MONTÁŽ</t>
  </si>
  <si>
    <t>68</t>
  </si>
  <si>
    <t>75IH91</t>
  </si>
  <si>
    <t>UKONČENÍ KABELU ŠTÍTEK KABELOVÝ - DODÁVKA</t>
  </si>
  <si>
    <t>69</t>
  </si>
  <si>
    <t>75IH9X</t>
  </si>
  <si>
    <t>UKONČENÍ KABELU ŠTÍTEK KABELOVÝ - MONTÁŽ</t>
  </si>
  <si>
    <t>70</t>
  </si>
  <si>
    <t>75II21</t>
  </si>
  <si>
    <t>SPOJKA PRO CELOPLASTOVÉ KABELY S PANCÍŘEM DO 100 ŽIL</t>
  </si>
  <si>
    <t>6+6</t>
  </si>
  <si>
    <t>71</t>
  </si>
  <si>
    <t>75II2X</t>
  </si>
  <si>
    <t>SPOJKA PRO CELOPLASTOVÉ KABELY S PANCÍŘEM - MONTÁŽ</t>
  </si>
  <si>
    <t>72</t>
  </si>
  <si>
    <t>75II62</t>
  </si>
  <si>
    <t>SPOJKA - ODBOČOVACÍ SOUPRAVA STŘEDNÍ</t>
  </si>
  <si>
    <t>73</t>
  </si>
  <si>
    <t>75II6X</t>
  </si>
  <si>
    <t>SPOJKA - ODBOČOVACÍ SOUPRAVA - MONTÁŽ</t>
  </si>
  <si>
    <t>74</t>
  </si>
  <si>
    <t>75IJ12</t>
  </si>
  <si>
    <t>MĚŘENÍ JEDNOSMĚRNÉ NA SDĚLOVACÍM KABELU</t>
  </si>
  <si>
    <t>30*1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</si>
  <si>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</si>
  <si>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75IJ13</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</si>
  <si>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</si>
  <si>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</si>
  <si>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76</t>
  </si>
  <si>
    <t>75IJ14</t>
  </si>
  <si>
    <t>MĚŘENÍ A VYROVNÁNÍ KAPACITNÍCH NEROVNOVÁH NA MÍSTNÍM SDĚLOVACÍM KABELU, KABEL DO 4 KM DÉLKY, 1 ČTYŘKA</t>
  </si>
  <si>
    <t>77</t>
  </si>
  <si>
    <t>75J222</t>
  </si>
  <si>
    <t>KABEL SDĚLOVACÍ PRO VNITŘNÍ POUŽITÍ DO 20 PÁRŮ PRŮMĚRU 0,5 MM</t>
  </si>
  <si>
    <t>KMPÁR</t>
  </si>
  <si>
    <t>4*1</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</si>
  <si>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</si>
  <si>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78</t>
  </si>
  <si>
    <t>75J23X</t>
  </si>
  <si>
    <t>KABEL SDĚLOVACÍ MONTÁŽ A UPEVNĚNÍ</t>
  </si>
  <si>
    <t>200*1</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</si>
  <si>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</si>
  <si>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79</t>
  </si>
  <si>
    <t>75K112</t>
  </si>
  <si>
    <t>TRANSFORMÁTOR ODDĚLOVACÍ (OCHRANNÝ) PŘES 1000 VA</t>
  </si>
  <si>
    <t>80</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</si>
  <si>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</si>
  <si>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</si>
  <si>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</si>
  <si>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81</t>
  </si>
  <si>
    <t>75N3AX</t>
  </si>
  <si>
    <t>PŘÍSLUŠENSTVÍ DO VENKOVNÍCH PROSTOR - MONTÁŽ</t>
  </si>
  <si>
    <t>82</t>
  </si>
  <si>
    <t>R75N3A1</t>
  </si>
  <si>
    <t>PŘÍSLUŠENSTVÍ DO VENKOVNÍCH PROSTOR - SAMOSTATNÁ PŘÍSTROJOVÁ DVOJITÁ SKŘÍŇ,1200dl.x800hl.x1600v.</t>
  </si>
  <si>
    <t>1. Položka obsahuje:   
 – kompletní dodávku venkovní temperované/klimatizované technologické skříně pro zařízení GSM-R   
 – základní vybavení skříně (kabelové kanály, DIN lišty, 19" lišty, kabelové průchodky...)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</si>
  <si>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83</t>
  </si>
  <si>
    <t>R75N3A2</t>
  </si>
  <si>
    <t>PŘÍSLUŠENSTVÍ DO VENKOVNÍCH PROSTOR - OCHRANNÁ KONSTRUKCE (NAPŘ. MŘÍŽ) SE DVEŘMI</t>
  </si>
  <si>
    <t>1. Položka obsahuje:   
 – dodávku kompletní ochranné konstrukce pro venkovní BTS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</si>
  <si>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84</t>
  </si>
  <si>
    <t>R75N3A3</t>
  </si>
  <si>
    <t>PŘÍSLUŠENSTVÍ DO VENKOVNÍCH PROSTOR - BETONOVÝ ZÁKLAD PRO VENKOVNÍ TECHNOLOGII</t>
  </si>
  <si>
    <t>1. Položka obsahuje:   
 – kompletní zhotovení základu dle specifikace v TZ pro venkovní technologii GSM-R včetně uzemnění základu tvořeného zemnící deskou nebo tyčí včetně FeZn pásku a drobného montážního materiálu   
 – dodávku souvisejícího příslušenství pro specifikovaný blok/zařízení   
 – dopravu a skladování   
 – podkladní vrstvy   
 – betonovou dlažbu před základem včetně podkladní vrstvy z dlaždic 300x300mm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</si>
  <si>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 xml:space="preserve">  PS 05-14-02</t>
  </si>
  <si>
    <t>T.ú. Lanžhot - st.hr. ČR/SR, DOK</t>
  </si>
  <si>
    <t>PS 05-14-02</t>
  </si>
  <si>
    <t>9*1</t>
  </si>
  <si>
    <t>0,250*1</t>
  </si>
  <si>
    <t>0,150*1</t>
  </si>
  <si>
    <t>24*1</t>
  </si>
  <si>
    <t>110*1</t>
  </si>
  <si>
    <t>703451</t>
  </si>
  <si>
    <t>ELEKTROINSTALAČNÍ TRUBKA S FUNKČNÍ ODOLNOSTÍ PŘI POŽÁRU VČETNĚ UPEVNĚNÍ A PŘÍSLUŠENSTVÍ DN PRŮMĚRU DO 25 MM</t>
  </si>
  <si>
    <t>20+20+20+20+10+10+10</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</si>
  <si>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</si>
  <si>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R703451</t>
  </si>
  <si>
    <t>ELEKTROINSTALAČNÍ TRUBKA S FUNKČNÍ ODOLNOSTÍ PŘI POŽÁRU VČETNĚ UPEVNĚNÍ A PŘÍSLUŠENSTVÍ DN PRŮMĚRU DO 25 MM - MONTÁŽ</t>
  </si>
  <si>
    <t>75I811</t>
  </si>
  <si>
    <t>KABEL OPTICKÝ SINGLEMODE DO 12 VLÁKEN</t>
  </si>
  <si>
    <t>KMVLÁKNO</t>
  </si>
  <si>
    <t>2,376*1</t>
  </si>
  <si>
    <t>75I813</t>
  </si>
  <si>
    <t>KABEL OPTICKÝ SINGLEMODE DO 72 VLÁKEN</t>
  </si>
  <si>
    <t>307,764*1</t>
  </si>
  <si>
    <t>75I81X</t>
  </si>
  <si>
    <t>KABEL OPTICKÝ SINGLEMODE - MONTÁŽ</t>
  </si>
  <si>
    <t>2377+4275</t>
  </si>
  <si>
    <t>75I84X</t>
  </si>
  <si>
    <t>KABEL OPTICKÝ - REZERVA DO 500 MM - MONTÁŽ</t>
  </si>
  <si>
    <t>75I84Y</t>
  </si>
  <si>
    <t>KABEL OPTICKÝ - REZERVA DO 500 MM - DEMONTÁŽ</t>
  </si>
  <si>
    <t>75ID21</t>
  </si>
  <si>
    <t>PLASTOVÁ ZEMNÍ KOMORA PRO ULOŽENÍ SPOJKY - DODÁVKA</t>
  </si>
  <si>
    <t>75ID2X</t>
  </si>
  <si>
    <t>PLASTOVÁ ZEMNÍ KOMORA PRO ULOŽENÍ SPOJKY - MONTÁŽ</t>
  </si>
  <si>
    <t>75ID31</t>
  </si>
  <si>
    <t>PLASTOVÁ ZEMNÍ KOMORA TĚSNENÍ PRO HDPE TRUBKU DO 40 MM - DODÁVKA</t>
  </si>
  <si>
    <t>75ID3X</t>
  </si>
  <si>
    <t>PLASTOVÁ ZEMNÍ KOMORA TĚSNENÍ PRO HDPE TRUBKU DO 40 MM - MONTÁŽ</t>
  </si>
  <si>
    <t>75IEE1</t>
  </si>
  <si>
    <t>OPTICKÝ ROZVADĚČ 19" PROVEDENÍ DO 12 VLÁKEN</t>
  </si>
  <si>
    <t>75IEE2</t>
  </si>
  <si>
    <t>OPTICKÝ ROZVADĚČ 19" PROVEDENÍ 24 VLÁKEN</t>
  </si>
  <si>
    <t>75IEE5</t>
  </si>
  <si>
    <t>OPTICKÝ ROZVADĚČ 19" PROVEDENÍ DO 144 VLÁKEN</t>
  </si>
  <si>
    <t>75IEEX</t>
  </si>
  <si>
    <t>OPTICKÝ ROZVADĚČ 19" PROVEDENÍ - MONTÁŽ</t>
  </si>
  <si>
    <t>75IEEY</t>
  </si>
  <si>
    <t>OPTICKÝ ROZVADĚČ 19" PROVEDENÍ - DEMONTÁŽ</t>
  </si>
  <si>
    <t>75IEH1</t>
  </si>
  <si>
    <t>KONEKTOROVÝ MODUL 12 VLÁKEN - DODÁVKA</t>
  </si>
  <si>
    <t>75IEHX</t>
  </si>
  <si>
    <t>KONEKTOROVÝ MODUL 12 VLÁKEN - MONTÁŽ</t>
  </si>
  <si>
    <t>75IEHY</t>
  </si>
  <si>
    <t>KONEKTOROVÝ MODUL 12 VLÁKEN - DEMONTÁŽ</t>
  </si>
  <si>
    <t>75IEI1</t>
  </si>
  <si>
    <t>SPOJOVACÍ MODUL 12 VLÁKEN - DODÁVKA</t>
  </si>
  <si>
    <t>6*1</t>
  </si>
  <si>
    <t>75IEIX</t>
  </si>
  <si>
    <t>SPOJOVACÍ MODUL 12 VLÁKEN - MONTÁŽ</t>
  </si>
  <si>
    <t>75IEIY</t>
  </si>
  <si>
    <t>SPOJOVACÍ MODUL 12 VLÁKEN - DEMONTÁŽ</t>
  </si>
  <si>
    <t>75IEJ1</t>
  </si>
  <si>
    <t>ZASLEPOVACÍ MODUL 12 VLÁKEN - DODÁVKA</t>
  </si>
  <si>
    <t>75IEJX</t>
  </si>
  <si>
    <t>ZASLEPOVACÍ MODUL 12 VLÁKEN - MONTÁŽ</t>
  </si>
  <si>
    <t>75IEJY</t>
  </si>
  <si>
    <t>ZASLEPOVACÍ MODUL 12 VLÁKEN - DEMONTÁŽ</t>
  </si>
  <si>
    <t>75IH61</t>
  </si>
  <si>
    <t>UKONČENÍ KABELU OPTICKÉHO DO 12 VLÁKEN</t>
  </si>
  <si>
    <t>75IH63</t>
  </si>
  <si>
    <t>UKONČENÍ KABELU OPTICKÉHO DO 72 VLÁKEN</t>
  </si>
  <si>
    <t>75IH6Y</t>
  </si>
  <si>
    <t>UKONČENÍ KABELU OPTICKÉHO - DEMONTÁŽ</t>
  </si>
  <si>
    <t>72*1</t>
  </si>
  <si>
    <t>75IK21</t>
  </si>
  <si>
    <t>MĚŘENÍ KOMPLEXNÍ OPTICKÉHO KABELU</t>
  </si>
  <si>
    <t>VLÁKNO</t>
  </si>
  <si>
    <t>(4*12)+72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</si>
  <si>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</si>
  <si>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75J822</t>
  </si>
  <si>
    <t>OPTICKÝ PIGTAIL SINGLEMODE PŘES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</si>
  <si>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</si>
  <si>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</si>
  <si>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</si>
  <si>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</si>
  <si>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</si>
  <si>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</si>
  <si>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75JB11</t>
  </si>
  <si>
    <t>DATOVÝ ROZVADĚČ 19" 600x600 DO 15 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</si>
  <si>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</si>
  <si>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</si>
  <si>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</si>
  <si>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R75JA51</t>
  </si>
  <si>
    <t>ORGANIZAR KABELŮ, ZASOBNÍK BUFFERŮ, PATCHCORDŮ-DODÁVKA</t>
  </si>
  <si>
    <t>R75JA5X</t>
  </si>
  <si>
    <t>MONTÁŽ ORGANIZARU, ZASOBNÍKŮ, PATCHPANELU</t>
  </si>
  <si>
    <t xml:space="preserve">  PS 05-14-03</t>
  </si>
  <si>
    <t>T.ú. Lanžhot - st.hr. ČR/SR, úprava přenosového zařízení</t>
  </si>
  <si>
    <t>PS 05-14-03</t>
  </si>
  <si>
    <t>75K</t>
  </si>
  <si>
    <t>Napájení 48V DC</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</si>
  <si>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</si>
  <si>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</si>
  <si>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</si>
  <si>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R75K351</t>
  </si>
  <si>
    <t>napájecí zdroj 230V AC/48V DC, N+1, modulární s výbavou pro 8kW, vč. kabeláží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</si>
  <si>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</si>
  <si>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R75K35X</t>
  </si>
  <si>
    <t>Napájecí zdroj,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</si>
  <si>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</si>
  <si>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R75K621</t>
  </si>
  <si>
    <t>AKUMULÁTOROVÁ BATERIE DO 500 VAH - DODÁVKA ČLÁNKU</t>
  </si>
  <si>
    <t>R75K62X</t>
  </si>
  <si>
    <t>AKUMULÁTOROVÁ BATERIE DO 500 VAH - MONTÁŽ</t>
  </si>
  <si>
    <t>75M</t>
  </si>
  <si>
    <t>Přenosová zařízení, datové přepínače</t>
  </si>
  <si>
    <t>75M721</t>
  </si>
  <si>
    <t>PŘENOSOVÝ SYSTÉM SDH - STM-1</t>
  </si>
  <si>
    <t>1. Položka obsahuje:    
 – dodávku specifikovaného bloku/zařízení včetně potřebného drobného montážního materiálu    
 – dodávku souvisejícího příslušenství pro specifikovaný blok/zařízení    
 – dopravu a skladování    
2. Položka neobsahuje:    
 X    
3. Zp</t>
  </si>
  <si>
    <t>R75M724</t>
  </si>
  <si>
    <t>PŘENOSOVÝ SYSTÉM SDH - ROZHRANÍ STM-1</t>
  </si>
  <si>
    <t>uzel</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</si>
  <si>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</si>
  <si>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R75M727</t>
  </si>
  <si>
    <t>PŘENOSOVÝ SYSTÉM SDH - ROZHRANÍ ETHERNET</t>
  </si>
  <si>
    <t>75M72A</t>
  </si>
  <si>
    <t>PŘENOSOVÝ SYSTÉM SDH - LICENCE PRO DOHLED</t>
  </si>
  <si>
    <t>R75M811</t>
  </si>
  <si>
    <t>PŘENOSOVÝ SYSTÉM, MULTIPLEXOR PDH, 1x KODEK, RS232</t>
  </si>
  <si>
    <t>75M81X</t>
  </si>
  <si>
    <t>PŘENOSOVÝ SYSTÉM, MULTIPLEXOR PDH - MONTÁŽ</t>
  </si>
  <si>
    <t>75M82X</t>
  </si>
  <si>
    <t>PŘENOSOVÝ SYSTÉM SDH - MONTÁŽ</t>
  </si>
  <si>
    <t>75M82Y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</si>
  <si>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</si>
  <si>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</si>
  <si>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DATOVÁ INFRASTRUKTURA LAN, MODEM - DEMONTÁŽ HDSL</t>
  </si>
  <si>
    <t>75M839</t>
  </si>
  <si>
    <t>PŘENOSOVÝ SYSTÉM, MPLS - DOPLNĚNÍ 1GE SFP EX</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</si>
  <si>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</si>
  <si>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75M866</t>
  </si>
  <si>
    <t>PŘEVODNÍK - SFP</t>
  </si>
  <si>
    <t>1. Položka obsahuje:  
 – dodávku specifikovaného bloku/zařízení včetně potřebného drobného montážního materiálu  
 – dodávku souvisejícího příslušenství pro specifikovaný blok/zařízení  
 – dopravu a skladování  
2. Položka neobsahuje:  
 X  
3. Zp</t>
  </si>
  <si>
    <t>75M86X</t>
  </si>
  <si>
    <t>PŘEVODNÍK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</si>
  <si>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</si>
  <si>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75x</t>
  </si>
  <si>
    <t>Ostatní</t>
  </si>
  <si>
    <t>IXPROJEKTA</t>
  </si>
  <si>
    <t>Převzetí místností, zajištění vstupů do žel.prostor, dozor správce zařízení</t>
  </si>
  <si>
    <t>lokalita</t>
  </si>
  <si>
    <t>Zařízení SDH, konfigurace, adresace, zapojení pod dohled</t>
  </si>
  <si>
    <t>PŘÍPAD</t>
  </si>
  <si>
    <t>Zařízení PDH, konfigurace, adresace, zapojení pod dohled</t>
  </si>
  <si>
    <t xml:space="preserve">  PS 05-28-01</t>
  </si>
  <si>
    <t>ŽST Lanžhot, úprava staničního zabezpečovacího zařízení</t>
  </si>
  <si>
    <t>PS 05-28-01</t>
  </si>
  <si>
    <t>015</t>
  </si>
  <si>
    <t>R015310</t>
  </si>
  <si>
    <t>POPLATKY ZA LIKVIDACI ODPADŮ NEKONTAMINOVANÝCH VČETNĚ DOPRAVY NA SKLÁDKU A VEŠKERÉ MANIPULACE- 16 02 14 ELEKTROŠROT (VYŘAZENÁ EL. ZAŘÍZENÍ A PŘÍSTR. - AL, CU A VZ. KOVY)</t>
  </si>
  <si>
    <t>R015330</t>
  </si>
  <si>
    <t>POPLATKY ZA LIKVIDACI ODPADŮ NEKONTAMINOVANÝCH VČETNĚ DOPRAVY NA SKLÁDKU A VEŠKERÉ MANIPULACE- 17 01 05 ŽELEZNÝ ŠROT</t>
  </si>
  <si>
    <t>Položku NENACEŇOVAT,veškeré prvky zařízení budou demontovány a předány jako výzisk  OŘ Brno SSZT.</t>
  </si>
  <si>
    <t>R015350</t>
  </si>
  <si>
    <t>POPLATKY ZA LIKVIDACI ODPADŮ NEKONTAMINOVANÝCH VČETNĚ DOPRAVY NA SKLÁDKU A VEŠKERÉ MANIPULACE - 16 02 14 VÝKONOVÉ TRANSFORMÁTORY A TLUMIVKY BEZ OLEJOVÉ NÁPLNĚ (SUCHÉ)</t>
  </si>
  <si>
    <t>R015390</t>
  </si>
  <si>
    <t>POPLATKY ZA LIKVIDACI ODPADŮ NEKONTAMINOVANÝCH VČETNĚ DOPRAVY NA SKLÁDKU A VEŠKERÉ MANIPULACE - 16 02 14 PRŮCHODKY, POJISTKY</t>
  </si>
  <si>
    <t>R015420</t>
  </si>
  <si>
    <t>POPLATKY ZA LIKVIDACI ODPADŮ NEKONTAMINOVANÝCH VČETNĚ DOPRAVY NA SKLÁDKU A VEŠKERÉ MANIPULACE - 17 06 04 ZBYTKY IZOLAČNÍCH MATERIÁLŮ</t>
  </si>
  <si>
    <t>R015430</t>
  </si>
  <si>
    <t>POPLATKY ZA LIKVIDACI ODPADŮ NEKONTAMINOVANÝCH VČETNĚ DOPRAVY NA SKLÁDKU A VEŠKERÉ MANIPULACE- 17 09 04 Směsné stavební a demoliční odpady neuvedené pod čísly 17 09 01, 17 09 02 a 17 09 03</t>
  </si>
  <si>
    <t>Zemní práce</t>
  </si>
  <si>
    <t>132831</t>
  </si>
  <si>
    <t>HLOUBENÍ RÝH ŠÍŘ DO 2M PAŽ I NEPAŽ TŘ. II, ODVOZ DO 1KM</t>
  </si>
  <si>
    <t>17521</t>
  </si>
  <si>
    <t>OBSYP POTRUBÍ A OBJEKTŮ ZEMINOU BEZ ZHUT</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</si>
  <si>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</si>
  <si>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18120</t>
  </si>
  <si>
    <t>ÚPRAVA PLÁNĚ SE ZHUTNĚNÍM V HORNINĚ TŘ. II</t>
  </si>
  <si>
    <t>položka zahrnuje úpravu pláně včetně vyrovnání výškových rozdílů. Míru zhutnění určuje projekt.</t>
  </si>
  <si>
    <t>všeobecné práce pro silnoproud a slaboproud</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</si>
  <si>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</si>
  <si>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</si>
  <si>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</si>
  <si>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</si>
  <si>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</si>
  <si>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</si>
  <si>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</si>
  <si>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</si>
  <si>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702620</t>
  </si>
  <si>
    <t>ODKRYTÍ A ZAKRYTÍ KABELŮ KRYTÝCH FÓLIÍ, PÁSEM NEBO DESKOU</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</si>
  <si>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</si>
  <si>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</si>
  <si>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</si>
  <si>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702902</t>
  </si>
  <si>
    <t>ZASYPÁNÍ KABELOVÉHO ŽLABU VRSTVOU Z PŘESÁTÉHO PÍSKU SVĚTLÉ ŠÍŘKY PŘES 120 DO 250 MM</t>
  </si>
  <si>
    <t>703111</t>
  </si>
  <si>
    <t>KABELOVÝ ROŠT/LÁVKA NOSNÝ ŽÁROVĚ ZINKOVANÝ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</si>
  <si>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</si>
  <si>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703311</t>
  </si>
  <si>
    <t>KRYT K NOSNÉMU ŽLABU/ROŠTU ŽÁROVĚ ZINKOVANÝ VČETNĚ UPEVNĚNÍ A PŘÍSLUŠENSTVÍ SVĚTLÉ ŠÍŘKY DO 100 MM</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</si>
  <si>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</si>
  <si>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</si>
  <si>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</si>
  <si>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Silnoproud</t>
  </si>
  <si>
    <t>742H25</t>
  </si>
  <si>
    <t>KABEL NN ČTYŘ- A PĚTIŽÍLOVÝ AL S PLASTOVOU IZOLACÍ OD 150 DO 240 MM2</t>
  </si>
  <si>
    <t>742L15</t>
  </si>
  <si>
    <t>UKONČENÍ DVOU AŽ PĚTIŽÍLOVÉHO KABELU V ROZVADĚČI NEBO NA PŘÍSTROJI OD 150 DO 240 MM2</t>
  </si>
  <si>
    <t>742P14</t>
  </si>
  <si>
    <t>ZATAŽENÍ KABELU DO CHRÁNIČKY - KABEL PŘES 4 KG/M</t>
  </si>
  <si>
    <t>1. Položka obsahuje:   
 – montáž kabelu o váze nad 4 kg/m do chráničky/ kolektoru   
2. Položka neobsahuje:   
 X   
3. Způsob měření:   
Měří se metr délkový.</t>
  </si>
  <si>
    <t>1. Položka obsahuje:   
 – veškeré příslušentsví   
2. Položka neobsahuje:   
 X   
3. Způsob měření:   
Udává se počet kusů kompletní konstrukce nebo práce.</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</si>
  <si>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</si>
  <si>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</si>
  <si>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</si>
  <si>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</si>
  <si>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</si>
  <si>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</si>
  <si>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</si>
  <si>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</si>
  <si>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</si>
  <si>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</si>
  <si>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</si>
  <si>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75A238</t>
  </si>
  <si>
    <t>ZATAŽENÍ A SPOJKOVÁNÍ KABELŮ SE STÍNĚNÍM DO 12 PÁRŮ - DEMONTÁŽ</t>
  </si>
  <si>
    <t>1. Položka obsahuje:   
 – demontáž kabelu, plastové spojky v počtu 2 kusy na 1 km kabelu, kabelové formy v počtu 5 kusů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</si>
  <si>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75A247</t>
  </si>
  <si>
    <t>ZATAŽENÍ A SPOJKOVÁNÍ KABELŮ SE STÍNĚNÍM PŘES 12 PÁRŮ - MONTÁŽ</t>
  </si>
  <si>
    <t>75A248</t>
  </si>
  <si>
    <t>ZATAŽENÍ A SPOJKOVÁNÍ KABELŮ SE STÍNĚNÍM PŘES 12 PÁRŮ - DEMONTÁŽ</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</si>
  <si>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</si>
  <si>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</si>
  <si>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</si>
  <si>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</si>
  <si>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</si>
  <si>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75A331</t>
  </si>
  <si>
    <t>SPOJKA ROVNÁ PRO PLASTOVÉ KABELY SE STÍNĚNÍM S JÁDRY O PRŮMĚRU 1 MM2 DO 12 PÁRŮ</t>
  </si>
  <si>
    <t>1. Položka obsahuje: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</si>
  <si>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75A332</t>
  </si>
  <si>
    <t>SPOJKA ROVNÁ PRO PLASTOVÉ KABELY SE STÍNĚNÍM S JÁDRY O PRŮMĚRU 1 MM2 PŘES 12 PÁRŮ</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</si>
  <si>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</si>
  <si>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</si>
  <si>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</si>
  <si>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75A420</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</si>
  <si>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</si>
  <si>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</si>
  <si>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</si>
  <si>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</si>
  <si>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</si>
  <si>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</si>
  <si>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</si>
  <si>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</si>
  <si>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</si>
  <si>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</si>
  <si>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</si>
  <si>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</si>
  <si>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</si>
  <si>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</si>
  <si>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</si>
  <si>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</si>
  <si>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75B331</t>
  </si>
  <si>
    <t>ÚPRAVA OVLÁDACÍHO STOLU, KONTROLNÍ SKŘÍNĚ - DODÁVKA</t>
  </si>
  <si>
    <t>1. Položka obsahuje:   
 – dodání kompletního (max. 50 tlačítek a světelných buněk) vnitřního zařízení podle typu určeného položkou včetně potřebného pomocného materiálu a jeho dopravy na místo určení   
 – pořízení úprav ovládacího stolu (kontrolní skříně) včetně pomocného materiálu a jeho dopravy do místa určení   
2. Položka neobsahuje:   
 X   
3. Způsob měření:   
Udává se počet kusů kompletní konstrukce nebo práce.</t>
  </si>
  <si>
    <t>75B337</t>
  </si>
  <si>
    <t>ÚPRAVA OVLÁDACÍHO STOLU, KONTROLNÍ SKŘÍNĚ - MONTÁŽ</t>
  </si>
  <si>
    <t>1. Položka obsahuje:   
 – provedení úprav (max. 50 tlačítek a světelných buněk) ovládacího stolu (kontrolní skříně) včetně zapojení   
 – montáž dodaného zařízení se všemi pomocnými a doplňujícími pracemi a součástmi, případné použití mechanizmů   
2. Položka neobsahuje:   
 X   
3. Způsob měření:   
Udává se počet kusů kompletní konstrukce nebo práce.</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</si>
  <si>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</si>
  <si>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</si>
  <si>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</si>
  <si>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</si>
  <si>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</si>
  <si>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</si>
  <si>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</si>
  <si>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</si>
  <si>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</si>
  <si>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</si>
  <si>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</si>
  <si>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</si>
  <si>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</si>
  <si>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</si>
  <si>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</si>
  <si>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</si>
  <si>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</si>
  <si>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</si>
  <si>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75B817</t>
  </si>
  <si>
    <t>SKŘÍŇ TRAŤOVÝCH KOLEJOVÝCH OBVODŮ S NJ A RJ VYSTROJENÁ DO 10-TI KO - MONTÁŽ</t>
  </si>
  <si>
    <t>1. Položka obsahuje:   
 – usazení skříně traťových kolejových obvodů na místě určení, zapojení   
 – montáž dodaného zařízení se všemi pomocnými a doplňujícími pracemi a součástmi, případné použití mechanizmů   
2. Položka neobsahuje:   
 X   
3. Způsob měření:   
Udává se počet kusů kompletní konstrukce nebo práce.</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</si>
  <si>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</si>
  <si>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</si>
  <si>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</si>
  <si>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</si>
  <si>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</si>
  <si>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</si>
  <si>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75B867</t>
  </si>
  <si>
    <t>SKŘÍŇ ELEKTRONICKÉHO AUTOMATICKÉHO BLOKU - MONTÁŽ</t>
  </si>
  <si>
    <t>1. Položka obsahuje:   
 – usazení skříně elektronického automatického bloku na místě určení, zapojení   
 – montáž dodaného zařízení se všemi pomocnými a doplňujícími pracemi a součástmi, případné použití mechanizmů   
2. Položka neobsahuje:   
 X   
3. Způsob měření:   
Udává se počet kusů kompletní konstrukce nebo práce.</t>
  </si>
  <si>
    <t>75B871</t>
  </si>
  <si>
    <t>ZAŘÍZENÍ BEZPEČNÉ KOMUNIKACE MEZI ZABEZPEČOVACÍMI ZAŘÍZENÍMI (32 PERIFERIÍ) - DODÁVKA</t>
  </si>
  <si>
    <t>(Položku se doporučuje používat jen při rekonstrukcích.)   
1. Položka obsahuje:   
 – dodání kompletního zařízení bezpečné komunikace mezi zabezpečovacími zařízeními podle typu určeného položkou včetně potřebného pomocného materiálu a jeho dopravy na místo určení   
 – pořízení příslušného zařízení včetně pomocného materiálu a jeho dopravu do místa určení   
2. Položka neobsahuje:   
 X   
3. Způsob měření:   
Udává se počet kusů kompletní konstrukce nebo práce.</t>
  </si>
  <si>
    <t>75B877</t>
  </si>
  <si>
    <t>ZAŘÍZENÍ BEZPEČNÉ KOMUNIKACE MEZI ZABEZPEČOVACÍMI ZAŘÍZENÍMI (32 PERIFERIÍ) - MONTÁŽ</t>
  </si>
  <si>
    <t>1. Položka obsahuje:   
 – usazení zařízení bezpečné komunikace mezi zabezpečovacími zařízeními na místě určení, zapojení   
 – montáž dodaného zařízení se všemi pomocnými a doplňujícími pracemi a součástmi, případné použití mechanizmů   
2. Položka neobsahuje:   
 X   
3. Způsob měření:   
Udává se počet kusů kompletní konstrukce nebo práce.</t>
  </si>
  <si>
    <t>75B878</t>
  </si>
  <si>
    <t>ZAŘÍZENÍ BEZPEČNÉ KOMUNIKACE MEZI ZABEZPEČOVACÍMI ZAŘÍZENÍMI (32 PERIFERIÍ) - DEMONTÁŽ</t>
  </si>
  <si>
    <t>1. Položka obsahuje:   
 – demontáž zařízení bezpečné komunikace mezi zabezpečovacími zařízeními,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</si>
  <si>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75B961</t>
  </si>
  <si>
    <t>SW PRO ELEKTRONICKÝ AUTOMATICKÝ BLOK - DODÁVKA</t>
  </si>
  <si>
    <t>1. Položka obsahuje:   
 – dodání SW pro elektronický automatický blok podle typu určeného položkou   
 – pořízení příslušného programového vybavení   
2. Položka neobsahuje:   
 X   
3. Způsob měření:   
Udává se počet kusů kompletní konstrukce nebo práce.</t>
  </si>
  <si>
    <t>75B967</t>
  </si>
  <si>
    <t>SW PRO ELEKTRONICKÝ AUTOMATICKÝ BLOK - MONTÁŽ</t>
  </si>
  <si>
    <t>1. Položka obsahuje:   
 – tvorba a instalace SW pro elektronický automatický blok podle specifikace místa použití   
 – tvorbu a instalaci příslušného programového vybavení   
2. Položka neobsahuje:   
 X   
3. Způsob měření:   
Udává se počet kusů kompletní konstrukce nebo práce.</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</si>
  <si>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</si>
  <si>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</si>
  <si>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</si>
  <si>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</si>
  <si>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</si>
  <si>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</si>
  <si>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</si>
  <si>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</si>
  <si>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</si>
  <si>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</si>
  <si>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</si>
  <si>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</si>
  <si>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</si>
  <si>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</si>
  <si>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</si>
  <si>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</si>
  <si>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</si>
  <si>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</si>
  <si>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</si>
  <si>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</si>
  <si>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</si>
  <si>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</si>
  <si>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</si>
  <si>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</si>
  <si>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</si>
  <si>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</si>
  <si>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</si>
  <si>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75E1C7</t>
  </si>
  <si>
    <t>PROTOKOL UTZ</t>
  </si>
  <si>
    <t>1. Položka obsahuje:   
 – protokol autorizovanou osobou podle požadavku ČSN, včetně hodnocení   
2. Položka neobsahuje:   
 X   
3. Způsob měření:   
Udává se počet kusů kompletní konstrukce nebo práce.</t>
  </si>
  <si>
    <t>75F287</t>
  </si>
  <si>
    <t>PŘEZKOUŠENÍ, MONTÁŽ A REGULACE TECHNOLOGIE RBC ZA 1 VC</t>
  </si>
  <si>
    <t>1. Položka obsahuje:   
 – přezkoušení SW na simulátoru a jízdou měřícím vozem, montáž technologie radioblokové centrály   
2. Položka neobsahuje:   
 X   
3. Způsob měření:   
Udává se počet kusů vlakových cest přezkušovaných v dané RBC.</t>
  </si>
  <si>
    <t>75F2B9</t>
  </si>
  <si>
    <t>SW ADRESNÝ RBC - ÚPRAVA DLE POŽADAVKŮ PRO JEDEN VENKOVNÍ ÚPRVEK</t>
  </si>
  <si>
    <t>1. Položka obsahuje:   
 – úprava adresného SW RBC   
 – dodávku zařízení včetně pomocného materiálu, dopravu do místa určení   
2. Položka neobsahuje:   
 X   
3. Způsob měření:   
Udává se počet kusů venkovních prvků vyvolávajících úpravu SW.</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</si>
  <si>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</si>
  <si>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85</t>
  </si>
  <si>
    <t>86</t>
  </si>
  <si>
    <t>75IA52</t>
  </si>
  <si>
    <t>OPTOTRUBKOVÁ KONCOVKA PRŮMĚRU PŘES 40 MM</t>
  </si>
  <si>
    <t>87</t>
  </si>
  <si>
    <t>88</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</si>
  <si>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</si>
  <si>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</si>
  <si>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</si>
  <si>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 xml:space="preserve">  PS 05-28-02</t>
  </si>
  <si>
    <t>T.ú. Lanžhot - st.hr. ČR/SR, traťové zabezpečovací zařízení</t>
  </si>
  <si>
    <t>PS 05-28-02</t>
  </si>
  <si>
    <t>R015140</t>
  </si>
  <si>
    <t>POPLATKY ZA LIKVIDACI ODPADŮ NEKONTAMINOVANÝCH VČETNĚ DOPRAVY NA SKLÁDKU A VEŠKERÉ MANIPULACE- 17 01 01 BETON Z DEMOLIC OBJEKTŮ, ZÁKLADŮ TV</t>
  </si>
  <si>
    <t>R015170</t>
  </si>
  <si>
    <t>POPLATKY ZA LIKVIDACI ODPADŮ NEKONTAMINOVANÝCH VČETNĚ DOPRAVY NA SKLÁDKU A VEŠKERÉ MANIPULACE- 17 02 01 DŘEVO PO STAVEBNÍM POUŽITÍ, Z DEMOLIC</t>
  </si>
  <si>
    <t>R015190</t>
  </si>
  <si>
    <t>POPLATKY ZA LIKVIDACI ODPADŮ NEKONTAMINOVANÝCH VČETNĚ DOPRAVY NA SKLÁDKU A VEŠKERÉ MANIPULACE - 17 02 03 PLASTY Z INTERIÉRŮ REKONSTRUOVANÝCH OBJEKTŮ</t>
  </si>
  <si>
    <t>R015230</t>
  </si>
  <si>
    <t>POPLATKY ZA LIKVIDACI ODPADŮ NEKONTAMINOVANÝCH VČETNĚ DOPRAVY NA SKLÁDKU A VEŠKERÉ MANIPULACE- 16 02 14 TRAFO BEZ NÁPLNĚ PCB A ŠKODLIVIN</t>
  </si>
  <si>
    <t>13173</t>
  </si>
  <si>
    <t>HLOUBENÍ JAM ZAPAŽ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</si>
  <si>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</si>
  <si>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703512</t>
  </si>
  <si>
    <t>ELEKTROINSTALAČNÍ LIŠTA ŠÍŘKY PŘES 30 DO 60 MM</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</si>
  <si>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</si>
  <si>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</si>
  <si>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</si>
  <si>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</si>
  <si>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</si>
  <si>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</si>
  <si>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742H12</t>
  </si>
  <si>
    <t>KABEL NN ČTYŘ- A PĚTIŽÍLOVÝ CU S PLASTOVOU IZOLACÍ OD 4 DO 16 MM2</t>
  </si>
  <si>
    <t>742L12</t>
  </si>
  <si>
    <t>UKONČENÍ DVOU AŽ PĚTIŽÍLOVÉHO KABELU V ROZVADĚČI NEBO NA PŘÍSTROJI OD 4 DO 16 MM2</t>
  </si>
  <si>
    <t>742P13</t>
  </si>
  <si>
    <t>ZATAŽENÍ KABELU DO CHRÁNIČKY - KABEL DO 4 KG/M</t>
  </si>
  <si>
    <t>133</t>
  </si>
  <si>
    <t>R744113</t>
  </si>
  <si>
    <t>ROZVODNICE NN MODULÁRNÍ, MIN. IP 30, OD 37 DO 72 MODULŮ</t>
  </si>
  <si>
    <t>0</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</si>
  <si>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 X  
3. Způsob měření:  
Udává se počet kusů kompletní konstrukce nebo práce.</t>
  </si>
  <si>
    <t>134</t>
  </si>
  <si>
    <t>744Z01</t>
  </si>
  <si>
    <t>DEMONTÁŽ ROZVODNICE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</si>
  <si>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</si>
  <si>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75A131</t>
  </si>
  <si>
    <t>KABEL METALICKÝ DVOUPLÁŠŤOVÝ DO 12 PÁRŮ - DODÁVKA</t>
  </si>
  <si>
    <t>75A141</t>
  </si>
  <si>
    <t>KABEL METALICKÝ DVOUPLÁŠŤOVÝ PŘES 12 PÁRŮ - DODÁVKA</t>
  </si>
  <si>
    <t>75A217</t>
  </si>
  <si>
    <t>ZATAŽENÍ A SPOJKOVÁNÍ KABELŮ DO 12 PÁRŮ - MONTÁŽ</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</si>
  <si>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</si>
  <si>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</si>
  <si>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</si>
  <si>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75A321</t>
  </si>
  <si>
    <t>SPOJKA ROVNÁ PRO PLASTOVÉ KABELY S JÁDRY O PRŮMĚRU 1 MM2 DO 12 PÁRŮ</t>
  </si>
  <si>
    <t>75A322</t>
  </si>
  <si>
    <t>SPOJKA ROVNÁ PRO PLASTOVÉ KABELY S JÁDRY O PRŮMĚRU 1 MM2 PŘES 12 PÁRŮ</t>
  </si>
  <si>
    <t>75B111</t>
  </si>
  <si>
    <t>VNITŘNÍ KABELOVÉ ROZVODY DO 20 KABELŮ - DODÁVKA</t>
  </si>
  <si>
    <t>75B117</t>
  </si>
  <si>
    <t>VNITŘNÍ KABELOVÉ ROZVODY DO 20 KABELŮ - MONTÁŽ</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</si>
  <si>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</si>
  <si>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</si>
  <si>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</si>
  <si>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</si>
  <si>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</si>
  <si>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</si>
  <si>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</si>
  <si>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</si>
  <si>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</si>
  <si>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</si>
  <si>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</si>
  <si>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</si>
  <si>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</si>
  <si>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</si>
  <si>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</si>
  <si>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</si>
  <si>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</si>
  <si>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</si>
  <si>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75B772</t>
  </si>
  <si>
    <t>OCHRANNÁ OPATŘENÍ PROTI ATMOSFÉRICKÝM VLIVŮM - DVOUKOLEJNÁ TRAŤ S TRAKCÍ</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</si>
  <si>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</si>
  <si>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75B951</t>
  </si>
  <si>
    <t>SW PRO ELEKTRONICKÉ PŘEJEZDOVÉ ZABEZPEČOVACÍ ZAŘÍZENÍ NA JEDNOKOLEJNÉ TRATI - DODÁVKA</t>
  </si>
  <si>
    <t>1. Položka obsahuje:   
 – dodání SW pro elektronické přejezdové zabezpečovací zařízení podle typu určeného položkou   
 – pořízení příslušného programového vybavení   
2. Položka neobsahuje:   
 X   
3. Způsob měření:   
Udává se počet kusů kompletní konstrukce nebo práce.</t>
  </si>
  <si>
    <t>75B957</t>
  </si>
  <si>
    <t>SW PRO ELEKTRONICKÉ PŘEJEZDOVÉ ZABEZPEČOVACÍ ZAŘÍZENÍ NA JEDNOKOLEJNÉ TRATI - MONTÁŽ</t>
  </si>
  <si>
    <t>1. Položka obsahuje:   
 – tvorba a instalace SW pro elektronické přejezdové zabezpečovací zařízení podle specifikace místa použití   
 – tvorbu a instalaci příslušného programového vybavení   
2. Položka neobsahuje:   
 X   
3. Způsob měření:   
Udává se počet kusů kompletní konstrukce nebo práce.</t>
  </si>
  <si>
    <t>75C541</t>
  </si>
  <si>
    <t>STOŽÁROVÉ NÁVĚSTIDLO TŘÍSVĚTLOVÉ OBOUSMĚRNÉ - DODÁVKA</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</si>
  <si>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</si>
  <si>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</si>
  <si>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</si>
  <si>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</si>
  <si>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</si>
  <si>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</si>
  <si>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</si>
  <si>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</si>
  <si>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</si>
  <si>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</si>
  <si>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</si>
  <si>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</si>
  <si>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</si>
  <si>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</si>
  <si>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</si>
  <si>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</si>
  <si>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</si>
  <si>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</si>
  <si>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</si>
  <si>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</si>
  <si>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</si>
  <si>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</si>
  <si>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</si>
  <si>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</si>
  <si>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</si>
  <si>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</si>
  <si>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</si>
  <si>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</si>
  <si>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</si>
  <si>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</si>
  <si>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</si>
  <si>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</si>
  <si>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</si>
  <si>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</si>
  <si>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</si>
  <si>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</si>
  <si>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</si>
  <si>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</si>
  <si>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</si>
  <si>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</si>
  <si>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89</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</si>
  <si>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</si>
  <si>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</si>
  <si>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</si>
  <si>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90</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</si>
  <si>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</si>
  <si>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</si>
  <si>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</si>
  <si>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91</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</si>
  <si>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</si>
  <si>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</si>
  <si>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</si>
  <si>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92</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</si>
  <si>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</si>
  <si>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</si>
  <si>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</si>
  <si>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93</t>
  </si>
  <si>
    <t>75C8A1</t>
  </si>
  <si>
    <t>VENKOVNÍ VÝSTROJ NEOHRANIČENÉHO KOLEJOVÉHO OBVODU A KO BEZ STYKOVÉHO TRANSFORMÁTORU - DODÁVKA</t>
  </si>
  <si>
    <t>1. Položka obsahuje:   
 – dodávka venkovní výstroje neohraničeného kolejového obvodu včetně potřebného pomocného materiálu a dopravy do staveništního skladu   
 – dodávku venkovní výstroje neohraničeného kolejového obvodu podle určení a pomocného materiálu, dopravu do staveništního skladu   
2. Položka neobsahuje:   
 X   
3. Způsob měření:   
Udává se počet kusů kompletní konstrukce nebo práce.</t>
  </si>
  <si>
    <t>94</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</si>
  <si>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</si>
  <si>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</si>
  <si>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</si>
  <si>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95</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</si>
  <si>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</si>
  <si>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</si>
  <si>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</si>
  <si>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</si>
  <si>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</si>
  <si>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</si>
  <si>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</si>
  <si>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97</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</si>
  <si>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</si>
  <si>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</si>
  <si>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</si>
  <si>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98</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</si>
  <si>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</si>
  <si>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</si>
  <si>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</si>
  <si>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99</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</si>
  <si>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</si>
  <si>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</si>
  <si>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</si>
  <si>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100</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</si>
  <si>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</si>
  <si>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</si>
  <si>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</si>
  <si>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101</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</si>
  <si>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</si>
  <si>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</si>
  <si>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2. Položka neobsahuje:   
 X   
3. Způsob měření:   
Udává se počet kusů kompletní konstrukce nebo práce.</t>
  </si>
  <si>
    <t>102</t>
  </si>
  <si>
    <t>75D148</t>
  </si>
  <si>
    <t>KABELOVÁ SKŘÍŇ - DEMONTÁŽ</t>
  </si>
  <si>
    <t>1. Položka obsahuje:   
 – demontáž kabelové skříně venkovní včetně odpojení   
 – demontáž kabelové skříně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</si>
  <si>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103</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</si>
  <si>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</si>
  <si>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</si>
  <si>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</si>
  <si>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104</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</si>
  <si>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</si>
  <si>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</si>
  <si>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</si>
  <si>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105</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</si>
  <si>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</si>
  <si>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</si>
  <si>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</si>
  <si>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106</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</si>
  <si>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</si>
  <si>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</si>
  <si>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</si>
  <si>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107</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</si>
  <si>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</si>
  <si>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</si>
  <si>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</si>
  <si>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108</t>
  </si>
  <si>
    <t>75D198</t>
  </si>
  <si>
    <t>PŘÍSTROJOVÁ SKŘÍŇ V KOLEJIŠTI BEZ VNITŘNÍ VÝSTROJE - DEMONTÁŽ</t>
  </si>
  <si>
    <t>1. Položka obsahuje:   
 – demontáž přístrojové skříně v kolejišti bez vnitřní výstroje včetně odpojení   
 – demontáž přístrojové skříně v kolejišti bez vnitřní výstroje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</si>
  <si>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109</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</si>
  <si>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</si>
  <si>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</si>
  <si>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</si>
  <si>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110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</si>
  <si>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</si>
  <si>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</si>
  <si>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</si>
  <si>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111</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</si>
  <si>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</si>
  <si>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</si>
  <si>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</si>
  <si>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112</t>
  </si>
  <si>
    <t>113</t>
  </si>
  <si>
    <t>114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</si>
  <si>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</si>
  <si>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</si>
  <si>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</si>
  <si>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115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</si>
  <si>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</si>
  <si>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</si>
  <si>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</si>
  <si>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116</t>
  </si>
  <si>
    <t>117</t>
  </si>
  <si>
    <t>118</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</si>
  <si>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</si>
  <si>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</si>
  <si>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</si>
  <si>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119</t>
  </si>
  <si>
    <t>75F218</t>
  </si>
  <si>
    <t>BALÍZA NEPROMĚNNÁ TYP EUROBALISE - DEMONTÁŽ</t>
  </si>
  <si>
    <t>1. Položka obsahuje:   
 – demontáž balisy včetně montážního materiálu   
2. Položka neobsahuje:   
 X   
3. Způsob měření:   
Udává se počet kusů kompletní konstrukce nebo práce.</t>
  </si>
  <si>
    <t>120</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</si>
  <si>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</si>
  <si>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</si>
  <si>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</si>
  <si>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121</t>
  </si>
  <si>
    <t>75F237</t>
  </si>
  <si>
    <t>ZAMĚŘOVÁNÍ, ZNAČKOVÁNÍ A VYHODNOCENÍ DAT INFRASTRUKTURY</t>
  </si>
  <si>
    <t>1. Položka obsahuje:   
 – označkování prvků infrastruktury, zaměření pro balízy a pro RBC, jízdu drážního vozidla včetně jeho pronájmu,vyhodnocení záznamů   
2. Položka neobsahuje:   
 X   
3. Způsob měření:   
Udává se délka zaměřovaného úseku v km.</t>
  </si>
  <si>
    <t>122</t>
  </si>
  <si>
    <t>75F251</t>
  </si>
  <si>
    <t>NÁVĚST PRO ETCS ANTIGRAFITTY</t>
  </si>
  <si>
    <t>1. Položka obsahuje:   
 – dodávka návěstidla pro ETCS   
 – dodávku zařízení včetně pomocného materiálu, dopravu do místa určení   
2. Položka neobsahuje:   
 X   
3. Způsob měření:   
Udává se počet kusů kompletní konstrukce nebo práce.</t>
  </si>
  <si>
    <t>123</t>
  </si>
  <si>
    <t>124</t>
  </si>
  <si>
    <t>125</t>
  </si>
  <si>
    <t>126</t>
  </si>
  <si>
    <t>127</t>
  </si>
  <si>
    <t>128</t>
  </si>
  <si>
    <t>129</t>
  </si>
  <si>
    <t>130</t>
  </si>
  <si>
    <t>131</t>
  </si>
  <si>
    <t>R-75F217</t>
  </si>
  <si>
    <t>Traťová část IH+IPK včetně systémových kabelů - kompletní sestava pro 1 traťovou kolej - MONTÁŽ</t>
  </si>
  <si>
    <t>1. Položka obsahuje:   
 – montáž včetně montážního materiálu   
2. Položka neobsahuje:   
 X   
3. Způsob měření:   
Udává se počet kusů kompletní konstrukce nebo práce.</t>
  </si>
  <si>
    <t>132</t>
  </si>
  <si>
    <t>R-75F218</t>
  </si>
  <si>
    <t>Traťová část IH+IPK včetně systémových kabelů - kompletní sestava pro 1 traťovou kolej - DEMONTÁŽ</t>
  </si>
  <si>
    <t>1. Položka obsahuje:   
 – demontáž včetně montážního materiálu   
2. Položka neobsahuje:   
 X   
3. Způsob měření:   
Udává se počet kusů kompletní konstrukce nebo práce.</t>
  </si>
  <si>
    <t>135</t>
  </si>
  <si>
    <t>75C8D1</t>
  </si>
  <si>
    <t>SYMETRIZAČNÍ TLUMIVKA - DODÁVKA</t>
  </si>
  <si>
    <t>1. Položka obsahuje:  
– dodávka symetrizační tlumivky, potřebného pomocného materiálu a dopravy do staveništního skladu  
– dodávku symetrizační tlumivky včetně pomocného materiálu, dopravu do staveništního  
skladu  
2. Položka neobsahuje:  
X  
3. Způsob měření:  
Udává se počet kusů kompletní konstrukce nebo práce.</t>
  </si>
  <si>
    <t>136</t>
  </si>
  <si>
    <t>75F211</t>
  </si>
  <si>
    <t>BALÍZA NEPROMĚNNÁ TYP EUROBALISE VČ. ZPRACOVÁNÍ DAT A UPEVŇOVACÍ SADY - DODÁVKA</t>
  </si>
  <si>
    <t>1. Položka obsahuje:  
– dodávku balízy vč.upevňovací sady  
– dodávku zařízení včetně pomocného materiálu, dopravu do místa určení  
- zpracování dat pro balisu - vytvoření adresného SW  
2. Položka neobsahuje:  
X  
3. Způsob měření:  
Udává se počet kusů kompletní konstrukce nebo práce.</t>
  </si>
  <si>
    <t xml:space="preserve">  SO 05-00-01</t>
  </si>
  <si>
    <t>Kácení a náhradní výsadba</t>
  </si>
  <si>
    <t>SO 05-00-01</t>
  </si>
  <si>
    <t>Všeobecné podmínky:</t>
  </si>
  <si>
    <t>POPLATKY ZA LIKVIDACI ODPADŮ NEKONTAMINOVANÝCH VČETNĚ DOPRAVY NA SKLÁDKU A VEŠKERÉ MANIPULACE - 02 01 03 SMÝCENÉ STROMY A KEŘE</t>
  </si>
  <si>
    <t>1: Dle dendrologického průzkumu 
2: 320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</si>
  <si>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odpadech.</t>
  </si>
  <si>
    <t>Zemní práce:</t>
  </si>
  <si>
    <t>R11120</t>
  </si>
  <si>
    <t>ODSTRANĚNÍ KŘOVIN A STROMŮ PRŮMĚRU KMENE DO 100 MM I S KOŘENY</t>
  </si>
  <si>
    <t>zapojené porosty dřevin</t>
  </si>
  <si>
    <t>1: Dle dendrologického průzkumu 
2: 10729+334+144+192+783</t>
  </si>
  <si>
    <t>- odstranění křovin a stromů do průměru 100 mm  
- doprava dřevin bez ohledu na vzdálenost  
- spálení na hromadách nebo štěpkování</t>
  </si>
  <si>
    <t>R11211</t>
  </si>
  <si>
    <t>KÁCENÍ STROMU S POSTUPNÝM SPOUŠTĚNÍM KORUNY A KMENE D DO 0,5M</t>
  </si>
  <si>
    <t>na lesních pozemcích (probírka)</t>
  </si>
  <si>
    <t>1: Dle dendrologického průzkumu 
2: 22+2</t>
  </si>
  <si>
    <t>Pokácení stromu postupné se spouštěním částí kmene a koruny o průměru na řezné ploše pařezu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</si>
  <si>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0,4 M</t>
  </si>
  <si>
    <t>1: Dle dendrologického průzkumu 
2: 15+10</t>
  </si>
  <si>
    <t>Pokácení stromu postupné se spouštěním částí kmene a koruny o průměru na řezné ploše pařezu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</si>
  <si>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500 MM</t>
  </si>
  <si>
    <t>kácení na drážním pozemku</t>
  </si>
  <si>
    <t>1: Dle dendrologického průzkumu 
2: 5+3</t>
  </si>
  <si>
    <t>Pokácení stromu směrové v celku s odřezáním kmene a s odvětvením průměru kmene přes 400 do 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</si>
  <si>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400 MM</t>
  </si>
  <si>
    <t>1: Dle dendrologického průzkumu 
2: 13+9</t>
  </si>
  <si>
    <t>Pokácení stromu směrové v celku s odřezáním kmene a s odvětvením průměru kmene přes 300 do 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</si>
  <si>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STROMŮ NA LESNÍCH POZEMCÍCH</t>
  </si>
  <si>
    <t>SOUB</t>
  </si>
  <si>
    <t>odlesnění</t>
  </si>
  <si>
    <t>1: Dle dendrologického průzkumu 
2: 1</t>
  </si>
  <si>
    <t>Průměr stromů se měří ve výšce 1,3 m nad terénem.   
Kácení zahrnuje zejména:  
- poražení stromu a osekání větví  
- spálení větví na hromadách nebo štěpkování  
- dopravu a uložení kmenů, případné další práce s nimi dle pokynů zadávací dokumentace</t>
  </si>
  <si>
    <t>R11212</t>
  </si>
  <si>
    <t>SMĚROVÉ KÁCENÍ STROMŮ S ROZŘEZÁNÍM A ODVĚTVENÍM D KMENE DO 900 MM</t>
  </si>
  <si>
    <t>Pokácení stromu směrové v celku s odřezáním kmene a s odvětvením průměru kmene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</si>
  <si>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800 MM</t>
  </si>
  <si>
    <t>1: Dle dendrologického průzkumu 
2: 2+2</t>
  </si>
  <si>
    <t>Pokácení stromu směrové v celku s odřezáním kmene a s odvětvením průměru kmene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</si>
  <si>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700 MM</t>
  </si>
  <si>
    <t>1: Dle dendrologického průzkumu 
2: 1+1</t>
  </si>
  <si>
    <t>Pokácení stromu směrové v celku s odřezáním kmene a s odvětvením průměru kmene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</si>
  <si>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600 MM</t>
  </si>
  <si>
    <t>1: Dle dendrologického průzkumu 
2: 2+3</t>
  </si>
  <si>
    <t>Pokácení stromu směrové v celku s odřezáním kmene a s odvětvením průměru kmene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</si>
  <si>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0,6 M</t>
  </si>
  <si>
    <t>1: Dle dendrologického průzkumu 
2: 33+2</t>
  </si>
  <si>
    <t>Pokácení stromu postupné se spouštěním částí kmene a koruny o průměru na řezné ploše pařezu přes 500 do 600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</si>
  <si>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0,9 M</t>
  </si>
  <si>
    <t>1: Dle dendrologického průzkumu 
2: 6</t>
  </si>
  <si>
    <t>Pokácení stromu postupné se spouštěním částí kmene a koruny o průměru na řezné ploše pařezu přes 800 do 900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</si>
  <si>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0,8 M</t>
  </si>
  <si>
    <t>1: Dle dendrologického průzkumu 
2: 34+1</t>
  </si>
  <si>
    <t>Pokácení stromu postupné se spouštěním částí kmene a koruny o průměru na řezné ploše pařezu přes 700 do 800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</si>
  <si>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0,7 M</t>
  </si>
  <si>
    <t>1: Dle dendrologického průzkumu 
2: 30+1</t>
  </si>
  <si>
    <t>Pokácení stromu postupné se spouštěním částí kmene a koruny o průměru na řezné ploše pařezu přes 600 do 700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</si>
  <si>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R11213</t>
  </si>
  <si>
    <t>SMĚROVÉ KÁCENÍ STROMŮ S ROZŘEZÁNÍM A ODVĚTVENÍM D KMENE DO 1100 MM</t>
  </si>
  <si>
    <t>Pokácení stromu směrové v celku s odřezáním kmene a s odvětvením průměru kmene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</si>
  <si>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1000 MM</t>
  </si>
  <si>
    <t>1: Dle dendrologického průzkumu 
2: 2+1</t>
  </si>
  <si>
    <t>Pokácení stromu směrové v celku s odřezáním kmene a s odvětvením průměru kmene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</si>
  <si>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PŘES 1,5 M</t>
  </si>
  <si>
    <t>1: Dle dendrologického průzkumu. 
2: 1</t>
  </si>
  <si>
    <t>Pokácení stromu postupné se spouštěním částí kmene a koruny o průměru na řezné ploše pařezu přes 1500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</si>
  <si>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1,4 M</t>
  </si>
  <si>
    <t>Pokácení stromu postupné se spouštěním částí kmene a koruny o průměru na řezné ploše pařezu přes 1300 do 1400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</si>
  <si>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1,2 M</t>
  </si>
  <si>
    <t>Pokácení stromu postupné se spouštěním částí kmene a koruny o průměru na řezné ploše pařezu přes 1100 do 1200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</si>
  <si>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1,1 M</t>
  </si>
  <si>
    <t>1: Dle dendrologického průzkumu 
2: 3</t>
  </si>
  <si>
    <t>Pokácení stromu postupné se spouštěním částí kmene a koruny o průměru na řezné ploše pařezu přes 1000 do 1100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</si>
  <si>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KÁCENÍ STROMU S POSTUPNÝM SPOUŠTĚNÍM KORUNY A KMENE D DO 1,0 M</t>
  </si>
  <si>
    <t>1: Dle dendrologického průzkumu 
2: 4</t>
  </si>
  <si>
    <t>Pokácení stromu postupné se spouštěním částí kmene a koruny o průměru na řezné ploše pařezu přes 900 do 1000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</si>
  <si>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R11214</t>
  </si>
  <si>
    <t>KÁCENÍ STROMU S POSTUPNÝM SPOUŠTĚNÍM KORUNY A KMENE D DO 0,3 M</t>
  </si>
  <si>
    <t>1: Dle dendrologického průzkumu 
2: 17+49</t>
  </si>
  <si>
    <t>Pokácení stromu postupné se spouštěním částí kmene a koruny o průměru na řezné ploše pařezu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</si>
  <si>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300 MM</t>
  </si>
  <si>
    <t>1: Dle dendrologického průzkumu 
2: 22+12+11+14</t>
  </si>
  <si>
    <t>Pokácení stromu směrové v celku s odřezáním kmene a s odvětvením průměru kmene přes 200 do 300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</si>
  <si>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SMĚROVÉ KÁCENÍ STROMŮ S ROZŘEZÁNÍM A ODVĚTVENÍM D KMENE DO 200 MM</t>
  </si>
  <si>
    <t>1: Dle dendrologického průzkumu 
2: 2665+32+43+7</t>
  </si>
  <si>
    <t>Pokácení stromu směrové v celku s odřezáním kmene a s odvětvením průměru kmene přes 100 do 200 mm.  
1. V cenách jsou započteny i náklady na odklizení částí kmene a větví na vzdálenost do 20 m se složením na hromady nebo naložením na dopravní prostředek.  
2. V cenách nejsou započteny náklady na:  
a) odvoz ani uložení na skládku,  
b) odstranění pařezu.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t>
  </si>
  <si>
    <t>R11221</t>
  </si>
  <si>
    <t>ODSTRANĚNÍ PAŘEZŮ D DO 500 MM</t>
  </si>
  <si>
    <t>na drážním pozemku</t>
  </si>
  <si>
    <t>1: Dle dendrologického průzkumu 
2: 35+11+14+9</t>
  </si>
  <si>
    <t>Odstranění pařezů se měří v [ks] vytrhaných nebo vykopaných pařezů, průměr pařezu je uvažován dle stromu ve výšce 1,3 m nad terénem, u stávajícího pařezu se stanoví jako změřený průměr vynásobený  koeficientem 1/1,38.   
Položka zahrnuje zejména:  
- vytrhání nebo vykopání pařezů  
- veškeré zemní práce spojené s odstraněním pařezů  
- náklady na případné nutné odklizení pařezů na hromady na vzdálenost do 50 m nebo naložení na dopravní prostředek  
- zásyp jam po pařezech.</t>
  </si>
  <si>
    <t>ODSTRANĚNÍ PAŘEZŮ D DO 300 MM</t>
  </si>
  <si>
    <t>1: Dle dendrologického průzkumu 
2: 2665+43+7</t>
  </si>
  <si>
    <t>R11222</t>
  </si>
  <si>
    <t>ODSTRANĚNÍ PAŘEZŮ D DO 900 MM</t>
  </si>
  <si>
    <t>1: Dle dendrologického průzkumu 
2: 3+1+2</t>
  </si>
  <si>
    <t>ODSTRANĚNÍ PAŘEZŮ D DO 700 MM</t>
  </si>
  <si>
    <t>1: Dle dendrologického průzkumu 
2: 7+3+3</t>
  </si>
  <si>
    <t>R11223</t>
  </si>
  <si>
    <t>ODSTRANĚNÍ PAŘEZŮ D PŘES 900 MM</t>
  </si>
  <si>
    <t>1: Dle dendrologického průzkumu 
2: 4+1</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</si>
  <si>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</si>
  <si>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R16220</t>
  </si>
  <si>
    <t>PŘÍPLATEK K VODOROVNÉMU PŘEMÍSTĚNÍ PAŘEZŮ D 900 MM ZKD 1 KM</t>
  </si>
  <si>
    <t>na drážním pozemku (celkem 15 km)</t>
  </si>
  <si>
    <t>1: Dle dendrologického průzkumu 
2: 15*(6)</t>
  </si>
  <si>
    <t>Vodorovné přemístění pařezů s naložením, složením a dopravou Příplatek k cenám za každých dalších i započatých 1000 m přes 1000 m pařezů kmenů, průměru přes 700 do 900 mm.  
1. Průměr pařezu se měří v místě řezu.  
2. Měrná jednotka kus je 1 strom.</t>
  </si>
  <si>
    <t>PŘÍPLATEK K VODOROVNÉMU PŘEMÍSTĚNÍ PAŘEZŮ D 700 MM ZKD 1 KM</t>
  </si>
  <si>
    <t>1: Dle dendrologického průzkumu 
2: 15*(13)</t>
  </si>
  <si>
    <t>Vodorovné přemístění pařezů s naložením, složením a dopravou Příplatek k cenám za každých dalších i započatých 1000 m přes 1000 m pařezů kmenů, průměru přes 500 do 700 mm.  
1. Průměr pařezu se měří v místě řezu.  
2. Měrná jednotka kus je 1 strom.</t>
  </si>
  <si>
    <t>VODOROVNÉ PŘEMÍSTĚNÍ PAŘEZŮ DO 1 KM D DO 300 MM</t>
  </si>
  <si>
    <t>1: Dle dendrologického průzkumu 
2: 2665+50</t>
  </si>
  <si>
    <t>Vodorovné přemístění pařezů s naložením, složením a dopravou do 1000 m pařezů kmenů, průměru přes 100 do 300 mm.  
1. Průměr pařezu se měří v místě řezu.  
2. Měrná jednotka kus je 1 strom.</t>
  </si>
  <si>
    <t>VODOROVNÉ PŘEMÍSTĚNÍ KMENŮ STROMŮ LISTNATÝCH DO 1 KM D KMENE DO 900 MM</t>
  </si>
  <si>
    <t>na drážním pozemku + probírka</t>
  </si>
  <si>
    <t>1: Dle dendrologického průzkumu 
2: 46</t>
  </si>
  <si>
    <t>Vodorovné přemístění kmenů s naložením, složením a dopravou do 1000 m kmenů stromů listnatých, průměru přes 700 do 900 mm.  
1. Průměr kmene se měří v místě řezu.  
2. Měrná jednotka kus je 1 strom.</t>
  </si>
  <si>
    <t>VODOROVNÉ PŘEMÍSTĚNÍ KMENŮ STROMŮ LISTNATÝCH DO 1 KM D KMENE DO 700 MM</t>
  </si>
  <si>
    <t>1: Dle dendrologického průzkumu 
2: 3+63+7</t>
  </si>
  <si>
    <t>Vodorovné přemístění kmenů s naložením, složením a dopravou do 1000 m kmenů stromů listnatých, průměru přes 500 do 700 mm.  
1. Průměr kmene se měří v místě řezu.  
2. Měrná jednotka kus je 1 strom.</t>
  </si>
  <si>
    <t>VODOROVNÉ PŘEMÍSTĚNÍ KMENŮ STROMŮ LISTNATÝCH DO 1 KM D KMENE DO 500 MM</t>
  </si>
  <si>
    <t>1: Dle dendrologického průzkumu 
2: 18+37+24</t>
  </si>
  <si>
    <t>Vodorovné přemístění kmenů s naložením, složením a dopravou do 1000 m kmenů stromů listnatých, průměru přes 300 do 500 mm.  
1. Průměr kmene se měří v místě řezu.  
2. Měrná jednotka kus je 1 strom.</t>
  </si>
  <si>
    <t>VODOROVNÉ PŘEMÍSTĚNÍ KMENŮ STROMŮ LISTNATÝCH DO 1 KM D KMENE DO 300 MM</t>
  </si>
  <si>
    <t>1: Dle dendrologického průzkumu 
2: 2665+22+17+168</t>
  </si>
  <si>
    <t>Vodorovné přemístění kmenů s naložením, složením a dopravou do 1000 m kmenů stromů listnatých, průměru přes 100 do 300 mm.  
1. Průměr kmene se měří v místě řezu.  
2. Měrná jednotka kus je 1 strom.</t>
  </si>
  <si>
    <t>VODOROVNÉ PŘEMÍSTĚNÍ VĚTVÍ STROMŮ LISTNATÝCH DO 1 KM D KMENE DO 900 MM</t>
  </si>
  <si>
    <t>Vodorovné přemístění větví s naložením, složením a dopravou do 1000 m větví stromů listnatých, průměru kmene přes 700 do 900 mm  
1. Průměr kmene i pařezu se měří v místě řezu.  
2. Měrná jednotka kus je 1 strom.</t>
  </si>
  <si>
    <t>VODOROVNÉ PŘEMÍSTĚNÍ VĚTVÍ STROMŮ LISTNATÝCH DO 1 KM D KMENE DO 700 MM</t>
  </si>
  <si>
    <t>1: Dle dendrologického průzkumu 
2: 3+63+3+1+2+1</t>
  </si>
  <si>
    <t>Vodorovné přemístění větví s naložením, složením a dopravou do 1000 m větví stromů listnatých, průměru kmene přes 500 do 700 mm.  
1. Průměr kmene i pařezu se měří v místě řezu.  
2. Měrná jednotka kus je 1 strom.</t>
  </si>
  <si>
    <t>VODOROVNÉ PŘEMÍSTĚNÍ VĚTVÍ STROMŮ LISTNATÝCH DO 1 KM D KMENE DO 500 MM</t>
  </si>
  <si>
    <t>1: Dle dendrologického průzkumu 
2: 18+37+9+3+10+2</t>
  </si>
  <si>
    <t>Vodorovné přemístění větví s naložením, složením a dopravou do 1000 m větví stromů listnatých, průměru kmene přes 300 do 500 mm.  
1. Průměr kmene i pařezu se měří v místě řezu.  
2. Měrná jednotka kus je 1 strom.</t>
  </si>
  <si>
    <t>VODOROVNÉ PŘEMÍSTĚNÍ VĚTVÍ STROMŮ LISTNATÝCH DO 1 KM D KMENE DO 300 MM</t>
  </si>
  <si>
    <t>1: Dle dendrologického průzkumu 
2: 2665+22+17+32+43+7+12+11+14+49</t>
  </si>
  <si>
    <t>Vodorovné přemístění větví s naložením, složením a dopravou do 1000 m větví stromů listnatých, průměru kmene přes 100 do 300 mm.  
1. Průměr kmene i pařezu se měří v místě řezu.  
2. Měrná jednotka kus je 1 strom.</t>
  </si>
  <si>
    <t>VODOROVNÉ PŘEMÍSTĚNÍ KMENŮ STROMŮ LISTNATÝCH DO 1 KM D KMENE PŘES 1500 MM</t>
  </si>
  <si>
    <t>probírka</t>
  </si>
  <si>
    <t>Vodorovné přemístění kmenů s naložením, složením a dopravou do 1000 m kmenů stromů listnatých, průměru přes 1500 mm.  
1. Průměr kmene se měří v místě řezu.  
2. Měrná jednotka kus je 1 strom.</t>
  </si>
  <si>
    <t>PŘÍPLATEK K VODOROVNÉMU PŘEMÍSTĚNÍ PAŘEZŮ D 500 MM ZKD 1 KM</t>
  </si>
  <si>
    <t>1: Dle dendrologického průzkumu 
2: 15*(69)</t>
  </si>
  <si>
    <t>Vodorovné přemístění pařezů s naložením, složením a dopravou Příplatek k cenám za každých dalších i započatých 1000 m přes 1000 m pařezů kmenů, průměru přes 300 do 500 mm.  
1. Průměr pařezu se měří v místě řezu.  
2. Měrná jednotka kus je 1 strom.</t>
  </si>
  <si>
    <t>VODOROVNÉ PŘEMÍSTĚNÍ KMENŮ STROMŮ LISTNATÝCH DO 1 KM D KMENE DO 1500 MM</t>
  </si>
  <si>
    <t>Vodorovné přemístění kmenů s naložením, složením a dopravou do 1000 m kmenů stromů listnatých, průměru přes 1300 do 1500 mm.  
1. Průměr kmene se měří v místě řezu.  
2. Měrná jednotka kus je 1 strom.</t>
  </si>
  <si>
    <t>VODOROVNÉ PŘEMÍSTĚNÍ KMENŮ STROMŮ LISTNATÝCH DO 1 KM D KMENE DO 1300 MM</t>
  </si>
  <si>
    <t>Vodorovné přemístění kmenů s naložením, složením a dopravou do 1000 m kmenů stromů listnatých, průměru přes 1100 do 1300 mm.  
1. Průměr kmene se měří v místě řezu.  
2. Měrná jednotka kus je 1 strom.</t>
  </si>
  <si>
    <t>VODOROVNÉ PŘEMÍSTĚNÍ VĚTVÍ STROMŮ LISTNATÝCH DO 1 KM D KMENE PŘES 1500 MM</t>
  </si>
  <si>
    <t>Vodorovné přemístění větví s naložením, složením a dopravou do 1000 m větví stromů listnatých, průměru kmene přes 1500 mm.  
1. Průměr kmene i pařezu se měří v místě řezu.  
2. Měrná jednotka kus je 1 strom.</t>
  </si>
  <si>
    <t>VODOROVNÉ PŘEMÍSTĚNÍ VĚTVÍ STROMŮ LISTNATÝCH DO 1 KM D KMENE DO 1500 MM</t>
  </si>
  <si>
    <t>Vodorovné přemístění větví s naložením, složením a dopravou do 1000 m větví stromů listnatých, průměru kmene přes 1300 do 1500 mm.  
1. Průměr kmene i pařezu se měří v místě řezu.  
2. Měrná jednotka kus je 1 strom.</t>
  </si>
  <si>
    <t>VODOROVNÉ PŘEMÍSTĚNÍ VĚTVÍ STROMŮ LISTNATÝCH DO 1 KM D KMENE DO 1300 MM</t>
  </si>
  <si>
    <t>Vodorovné přemístění větví s naložením, složením a dopravou do 1000 m větví stromů listnatých, průměru kmene přes 1100 do 1300 mm.  
1. Průměr kmene i pařezu se měří v místě řezu.  
2. Měrná jednotka kus je 1 strom.</t>
  </si>
  <si>
    <t>VODOROVNÉ PŘEMÍSTĚNÍ VĚTVÍ STROMŮ LISTNATÝCH DO 1 KM D KMENE DO 1100 MM</t>
  </si>
  <si>
    <t>1: Dle dendrologického průzkumu 
2: 11</t>
  </si>
  <si>
    <t>Vodorovné přemístění větví s naložením, složením a dopravou do 1000 m větví stromů listnatých, průměru kmene přes 900 do 1100 mm.  
1. Průměr kmene i pařezu se měří v místě řezu.  
2. Měrná jednotka kus je 1 strom.</t>
  </si>
  <si>
    <t>VODOROVNÉ PŘEMÍSTĚNÍ KMENŮ STROMŮ LISTNATÝCH DO 1 KM D KMENE DO 1100 MM</t>
  </si>
  <si>
    <t>Vodorovné přemístění kmenů s naložením, složením a dopravou do 1000 m kmenů stromů listnatých, průměru přes 900 do 1100 mm.  
1. Průměr kmene se měří v místě řezu.  
2. Měrná jednotka kus je 1 strom.</t>
  </si>
  <si>
    <t>VODOROVNÉ PŘEMÍSTĚNÍ PAŘEZŮ DO 1 KM D DO 1100 MM</t>
  </si>
  <si>
    <t>1: Dle dendrologického průzkumu 
2: 5</t>
  </si>
  <si>
    <t>Vodorovné přemístění pařezů s naložením, složením a dopravou do 1000 m pařezů kmenů, průměru přes 900 do 1100 mm.  
1. Průměr pařezu se měří v místě řezu.  
2. Měrná jednotka kus je 1 strom.</t>
  </si>
  <si>
    <t>PŘÍPLATEK K VODOROVNÉMU PŘEMÍSTĚNÍ VĚTVÍ STROMŮ LISTNATÝCH D KMENE DO 1100 MM ZKD 1 KM</t>
  </si>
  <si>
    <t>1: Dle dendrologického průzkumu 
2: 15*(5)</t>
  </si>
  <si>
    <t>Vodorovné přemístění větví s naložením, složením a dopravou Příplatek k cenám za každých dalších i započatých 1000 m přes 1000 m větví stromů listnatých, průměru kmene přes 900 do 1100 mm.  
1. Průměr kmene i pařezu se měří v místě řezu.  
2. Měrná jednotka kus je 1 strom.</t>
  </si>
  <si>
    <t>PŘÍPLATEK K VODOROVNÉMU PŘEMÍSTĚNÍ VĚTVÍ STROMŮ LISTNATÝCH D KMENE DO 900 MM ZKD 1 KM</t>
  </si>
  <si>
    <t>Vodorovné přemístění větví s naložením, složením a dopravou Příplatek k cenám za každých dalších i započatých 1000 m přes 1000 m větví stromů jehličnatých, o průměru kmene přes 700 do 900 mm.  
1. Průměr kmene i pařezu se měří v místě řezu.  
2. Měrná jednotka kus je 1 strom.</t>
  </si>
  <si>
    <t>VODOROVNÉ PŘEMÍSTĚNÍ KŘOVIN DO 5 KM D KMENE DO 100 MM</t>
  </si>
  <si>
    <t>zapojené porosty dřevin rostoucích mimo les (na drážním pozemku)</t>
  </si>
  <si>
    <t>1: Dle dendrologického průzkumu 
2: 10729+1453</t>
  </si>
  <si>
    <t>Vodorovné přemístění smýcených křovin do průměru kmene 100 mm na vzdálenost do 5 000 m.  
V cenách jsou započteny i náklady na složení křovin z dopravního prostředku do hromad na stanoveném místě.</t>
  </si>
  <si>
    <t>PŘÍPLATEK K VODOROVNÉMU PŘEMÍSTĚNÍ VĚTVÍ STROMŮ LISTNATÝCH D KMENE DO 700 MM ZKD 1 KM</t>
  </si>
  <si>
    <t>Vodorovné přemístění větví s naložením, složením a dopravou Příplatek k cenám za každých dalších i započatých 1000 m přes 1000 m větví stromů jehličnatých, o průměru kmene přes 500 do 700 mm.  
1. Průměr kmene i pařezu se měří v místě řezu.  
2. Měrná jednotka kus je 1 strom.</t>
  </si>
  <si>
    <t>PŘÍPLATEK K VODOROVNÉMU PŘEMÍSTĚNÍ VĚTVÍ STROMŮ LISTNATÝCH D KMENE DO 500 MM ZKD 1 KM</t>
  </si>
  <si>
    <t>Vodorovné přemístění větví s naložením, složením a dopravou Příplatek k cenám za každých dalších i započatých 1000 m přes 1000 m větví stromů jehličnatých, o průměru kmene přes 300 do 500 mm.  
1. Průměr kmene i pařezu se měří v místě řezu.  
2. Měrná jednotka kus je 1 strom.</t>
  </si>
  <si>
    <t>PŘÍPLATEK K VODOROVNÉMU PŘEMÍSTĚNÍ KMENŮ STROMŮ LISTNATÝCH D KMENE DO 1100 MM ZKD 1 KM</t>
  </si>
  <si>
    <t>Vodorovné přemístění kmenů s naložením, složením a dopravou Příplatek k cenám za každých dalších i započatých 1000 m přes 1000 m kmenů stromů listnatých, o průměru přes 900 do 1100 mm.  
1. Průměr kmene se měří v místě řezu.  
2. Měrná jednotka kus je 1 strom.</t>
  </si>
  <si>
    <t>PŘÍPLATEK K VODOROVNÉMU PŘEMÍSTĚNÍ KMENŮ STROMŮ LISTNATÝCH D KMENE DO 900 MM ZKD 1 KM</t>
  </si>
  <si>
    <t>Vodorovné přemístění kmenů s naložením, složením a dopravou Příplatek k cenám za každých dalších i započatých 1000 m přes 1000 m kmenů stromů listnatých, o průměru přes 700 do 900 mm.  
1. Průměr kmene se měří v místě řezu.  
2. Měrná jednotka kus je 1 strom.</t>
  </si>
  <si>
    <t>PŘÍPLATEK K VODOROVNÉMU PŘEMÍSTĚNÍ KMENŮ STROMŮ LISTNATÝCH D KMENE DO 700 MM ZKD 1 KM</t>
  </si>
  <si>
    <t>Vodorovné přemístění kmenů s naložením, složením a dopravou Příplatek k cenám za každých dalších i započatých 1000 m přes 1000 m kmenů stromů listnatých, o průměru přes 500 do 700 mm.  
1. Průměr kmene se měří v místě řezu.  
2. Měrná jednotka kus je 1 strom.</t>
  </si>
  <si>
    <t>PŘÍPLATEK K VODOROVNÉMU PŘEMÍSTĚNÍ KMENŮ STROMŮ LISTNATÝCH D KMENE DO 500 MM ZKD 1 KM</t>
  </si>
  <si>
    <t>Vodorovné přemístění kmenů s naložením, složením a dopravou Příplatek k cenám za každých dalších i započatých 1000 m přes 1000 m kmenů stromů listnatých, o průměru přes 300 do 500 mm.  
1. Průměr kmene se měří v místě řezu.  
2. Měrná jednotka kus je 1 strom.</t>
  </si>
  <si>
    <t>PŘÍPLATEK K VODOROVNÉMU PŘEMÍSTĚNÍ PAŘEZŮ D 1100 MM ZKD 1 KM</t>
  </si>
  <si>
    <t>Vodorovné přemístění pařezů s naložením, složením a dopravou Příplatek k cenám za každých dalších i započatých 1000 m přes 1000 m pařezů kmenů, průměru přes 900 do 1100 mm.  
1. Průměr pařezu se měří v místě řezu.  
2. Měrná jednotka kus je 1 strom.</t>
  </si>
  <si>
    <t>PŘÍPLATEK K VODOROVNÉMU PŘEMÍSTĚNÍ PAŘEZŮ D 300 MM ZKD 1 KM</t>
  </si>
  <si>
    <t>1: Dle dendrologického průzkumu 
2: 15*(2715)</t>
  </si>
  <si>
    <t>Vodorovné přemístění pařezů s naložením, složením a dopravou. Příplatek k cenám za každých dalších i započatých 1000 m přes 1000 m pařezů kmenů, průměru přes 100 do 300 mm.  
1. Průměr pařezu se měří v místě řezu.  
2. Měrná jednotka kus je 1 strom.</t>
  </si>
  <si>
    <t>PŘÍPLATEK K VODOROVNÉMU PŘEMÍSTĚNÍ KMENŮ STROMŮ LISTNATÝCH D KMENE DO 300 MM ZKD 1 KM</t>
  </si>
  <si>
    <t>Vodorovné přemístění kmenů s naložením, složením a dopravou Příplatek k cenám za každých dalších i započatých 1000 m přes 1000 m kmenů stromů listnatých, o průměru přes 100 do 300 mm.  
1. Průměr kmene se měří v místě řezu.  
2. Měrná jednotka kus je 1 strom.</t>
  </si>
  <si>
    <t>PŘÍPLATEK K VODOROVNÉMU PŘEMÍSTĚNÍ VĚTVÍ STROMŮ LISTNATÝCH D KMENE DO 300 MM ZKD 1 KM</t>
  </si>
  <si>
    <t>Vodorovné přemístění větví s naložením, složením a dopravou Příplatek k cenám za každých dalších i započatých 1000 m přes 1000 m větví stromů listnatých, průměru kmene přes 100 do 300 mm.  
1. Průměr kmene i pařezu se měří v místě řezu.  
2. Měrná jednotka kus je 1 strom.</t>
  </si>
  <si>
    <t>VODOROVNÉ PŘEMÍSTĚNÍ PAŘEZŮ DO 1 KM D DO 900 MM</t>
  </si>
  <si>
    <t>Vodorovné přemístění pařezů s naložením, složením a dopravou do 1000 m pařezů kmenů, průměru přes 700 do 900 mm.  
1. Průměr pařezu se měří v místě řezu.  
2. Měrná jednotka kus je 1 strom.</t>
  </si>
  <si>
    <t>VODOROVNÉ PŘEMÍSTĚNÍ PAŘEZŮ DO 1 KM D DO 700 MM</t>
  </si>
  <si>
    <t>1: Dle dendrologického průzkumu 
2: 7+6</t>
  </si>
  <si>
    <t>Vodorovné přemístění pařezů s naložením, složením a dopravou do 1000 m pařezů kmenů, průměru přes 500 do 700 mm.  
1. Průměr pařezu se měří v místě řezu.  
2. Měrná jednotka kus je 1 strom.</t>
  </si>
  <si>
    <t>VODOROVNÉ PŘEMÍSTĚNÍ PAŘEZŮ DO 1 KM D DO 500 MM</t>
  </si>
  <si>
    <t>1: Dle dendrologického průzkumu 
2: 35+34</t>
  </si>
  <si>
    <t>Vodorovné přemístění pařezů s naložením, složením a dopravou do 1000 m pařezů kmenů, průměru přes 300 do 500 mm.  
1. Průměr pařezu se měří v místě řezu.  
2. Měrná jednotka kus je 1 strom.</t>
  </si>
  <si>
    <t>R184B11</t>
  </si>
  <si>
    <t>NÁHRADNÍ VÝSADBA</t>
  </si>
  <si>
    <t>1: Povinnost náhradní výsadby a následné péče uložena MÚ Lanžhot závazným stanoviskem č.j. 783/2019/246.10/PŘ ze dne 17. 7. 2019. Umístění jednotlivých dřevin dle mapové přílohy, která bude před realizací náhradní výsadby zpracována Městem Lanžhot.  
2: 1</t>
  </si>
  <si>
    <t>Položka vysazování stromů a jejich následné péče je detailně popsána v závazném stanovisku č.j. 783/2019/246.10/PŘ ze dne 17. 7. 2019</t>
  </si>
  <si>
    <t xml:space="preserve">  SO 05-01-01</t>
  </si>
  <si>
    <t>Trakční vedení</t>
  </si>
  <si>
    <t>SO 05-01-01</t>
  </si>
  <si>
    <t>74A</t>
  </si>
  <si>
    <t>Základy TV</t>
  </si>
  <si>
    <t>11512</t>
  </si>
  <si>
    <t>ČERPÁNÍ VODY DO 1000 L/MIN</t>
  </si>
  <si>
    <t>OTSKP_ŽS_2020</t>
  </si>
  <si>
    <t>viz. výkaz základů, stožárů a bran</t>
  </si>
  <si>
    <t>Položka čerpání vody na povrchu zahrnuje i potrubí, pohotovost záložní čerpací soupravy a zřízení čerpací jímky. Součástí položky je také následná demontáž a likvidace těchto zařízení</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</si>
  <si>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</si>
  <si>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</si>
  <si>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</si>
  <si>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</si>
  <si>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 (POČET VYZTUŽENÝCH HRAN ZÁKLADU)</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</si>
  <si>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</si>
  <si>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</si>
  <si>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</si>
  <si>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</si>
  <si>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</si>
  <si>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</si>
  <si>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</si>
  <si>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74A340</t>
  </si>
  <si>
    <t>KOTEVNÍ SLOUPEK PRO ZÁKLAD TV</t>
  </si>
  <si>
    <t>1. Položka obsahuje:  
 – materiál, montáž a dopravné za kotevní sloupek  
2. Položka neobsahuje:  
 X  
3. Způsob měření:  
Udává se počet kusů kompletní konstrukce nebo práce.</t>
  </si>
  <si>
    <t>74A350</t>
  </si>
  <si>
    <t>KORUGOVANÁ ROURA PRO ZÁKLAD TV</t>
  </si>
  <si>
    <t>1. Položka obsahuje:  
 –  materiál, dopravu a montáž korugované PVC roury, včetně zálivky a hlavičky základu  
2. Položka neobsahuje:  
 X  
3. Způsob měření:  
Měří se metr délkový.</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</si>
  <si>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</si>
  <si>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</si>
  <si>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</si>
  <si>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</si>
  <si>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</si>
  <si>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</si>
  <si>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</si>
  <si>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</si>
  <si>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PRO VYTYČENÍ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</si>
  <si>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</si>
  <si>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</si>
  <si>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74B</t>
  </si>
  <si>
    <t>Stožáry TV</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</si>
  <si>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</si>
  <si>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</si>
  <si>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</si>
  <si>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</si>
  <si>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</si>
  <si>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</si>
  <si>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</si>
  <si>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74BF11</t>
  </si>
  <si>
    <t>TAŽNÉ HNACÍ VOZIDLO K PRACOVNÍM SOUPRAVÁM (PRO STOŽÁRY A BRÁNY - MONTÁŽ)</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</si>
  <si>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</si>
  <si>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</si>
  <si>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ZAJIŠŤOVACÍ ZNAČKA VYTYČENÍ NIVELETY KOLEJE PRO PŘEDMONTÁŽ BRAN A KONZOL</t>
  </si>
  <si>
    <t>viz. výkaz základů, stožárů a bran, geodetické vytyčení nivelety koleje pro předmontáž bran a konzol</t>
  </si>
  <si>
    <t>74B313</t>
  </si>
  <si>
    <t>STOŽÁR TV OCELOVÝ PROFILOVÝ NA SVORNÍKY, TYPU DS14,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</si>
  <si>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</si>
  <si>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74C</t>
  </si>
  <si>
    <t>Vodiče TV</t>
  </si>
  <si>
    <t>74C111</t>
  </si>
  <si>
    <t>ZÁVĚS TV NA KONZOLE BEZ PŘÍDAVNÉHO LANA</t>
  </si>
  <si>
    <t>viz. soupis sestavení</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</si>
  <si>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</si>
  <si>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</si>
  <si>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</si>
  <si>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</si>
  <si>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</si>
  <si>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</si>
  <si>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</si>
  <si>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</si>
  <si>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</si>
  <si>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74C135</t>
  </si>
  <si>
    <t>SVISLÝ POSUN KONZOLY NA STOŽÁRU</t>
  </si>
  <si>
    <t>1. Položka obsahuje:  
 – demontáž a montáž konzoly vč. mechanizmů a měření  
 – definitivní regulaci konzoly  
2. Položka neobsahuje:  
 – konzolu a upevňovací materiál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</si>
  <si>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</si>
  <si>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</si>
  <si>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</si>
  <si>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74C313</t>
  </si>
  <si>
    <t>VĚŠÁK TROLEJE POHYBLIVÝ S PROUDOVÝM PROPOJENÍM</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</si>
  <si>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</si>
  <si>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74C314</t>
  </si>
  <si>
    <t>ROZPĚRNÁ TYČ</t>
  </si>
  <si>
    <t>74C315</t>
  </si>
  <si>
    <t>PROUDOVÉ PROPOJENÍ PODÉLNÝCH POLÍ</t>
  </si>
  <si>
    <t>74C321</t>
  </si>
  <si>
    <t>SPOJKA LAN A TROLEJÍ NEIZOLOVANÁ</t>
  </si>
  <si>
    <t>74C322</t>
  </si>
  <si>
    <t>SPOJKA LAN A TROLEJÍ IZOLOVANÁ</t>
  </si>
  <si>
    <t>74C323</t>
  </si>
  <si>
    <t>SPOJKA TROLEJÍ SJÍZDNÁ</t>
  </si>
  <si>
    <t>74C341</t>
  </si>
  <si>
    <t>PEVNÝ BOD KOMPENZOVANÉ SESTAVY</t>
  </si>
  <si>
    <t>74C342</t>
  </si>
  <si>
    <t>KOTVENÍ PEVNÉHO BODU NA STOŽÁRU (VŠECH TYPŮ), 1 LANO</t>
  </si>
  <si>
    <t>74C351</t>
  </si>
  <si>
    <t>LANO PEVNÝCH BODŮ A ODTAHŮ 50 MM2 BZ NEBO FE</t>
  </si>
  <si>
    <t>1. Položka obsahuje:  
 – všechny náklady na materiál dodaného zařízení  
 – cena položky je vč. ostatních rozpočtových nákladů  
2. Položka neobsahuje:  
 X  
3. Způsob měření:  
Měří se metr délkový v ose vodiče nebo lana.</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</si>
  <si>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</si>
  <si>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</si>
  <si>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</si>
  <si>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</si>
  <si>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</si>
  <si>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</si>
  <si>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</si>
  <si>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</si>
  <si>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</si>
  <si>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</si>
  <si>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</si>
  <si>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</si>
  <si>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</si>
  <si>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</si>
  <si>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</si>
  <si>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</si>
  <si>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</si>
  <si>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</si>
  <si>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</si>
  <si>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</si>
  <si>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74C711</t>
  </si>
  <si>
    <t>POHON ODPOJOVAČE MOTOROVÝ</t>
  </si>
  <si>
    <t>74C713</t>
  </si>
  <si>
    <t>ODPOJOVAČ NEBO ODPÍNAČ NA STOŽÁRU TV</t>
  </si>
  <si>
    <t>74C722</t>
  </si>
  <si>
    <t>KOTVENÍ DVOU SVODŮ Z ODPOJOVAČE S PŘIPOJENÍM NA TV</t>
  </si>
  <si>
    <t>74C733</t>
  </si>
  <si>
    <t>PROUDOVÉ PROPOJENÍ SESTAV TV</t>
  </si>
  <si>
    <t>74C752</t>
  </si>
  <si>
    <t>PODPĚRNÝ IZOLÁTOR PRO NV NA LIŠTĚ, BRÁNĚ, STOŽÁRU</t>
  </si>
  <si>
    <t>74C810</t>
  </si>
  <si>
    <t>UPEVNĚNÍ KONZOLY - STŘEDOVÉ, STRANOVÉ</t>
  </si>
  <si>
    <t>74C820</t>
  </si>
  <si>
    <t>UPEVNĚNÍ DVOU KONZOL</t>
  </si>
  <si>
    <t>74C951</t>
  </si>
  <si>
    <t>MONTÁŽNÍ LÁVKA NA STOŽÁR</t>
  </si>
  <si>
    <t>74C953</t>
  </si>
  <si>
    <t>OVLÁDACÍ A BOČNÍ LÁVKA DO "L"</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</si>
  <si>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</si>
  <si>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</si>
  <si>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</si>
  <si>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</si>
  <si>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</si>
  <si>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</si>
  <si>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</si>
  <si>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</si>
  <si>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</si>
  <si>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</si>
  <si>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</si>
  <si>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</si>
  <si>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</si>
  <si>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ZAJIŠŤOVACÍ ZNAČKA PRO ZAMĚŘENÍ ZÁKLADU A STOŽÁRU TRAKČNÍHO VEDENÍ</t>
  </si>
  <si>
    <t>viz. výkaz základů, stožárů a bran, zaměření skutečného provedení základů a stožárů trakčního vedení</t>
  </si>
  <si>
    <t>74F</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</si>
  <si>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</si>
  <si>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</si>
  <si>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</si>
  <si>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</si>
  <si>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</si>
  <si>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</si>
  <si>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74G</t>
  </si>
  <si>
    <t>Demontáže TV</t>
  </si>
  <si>
    <t>R745Z33</t>
  </si>
  <si>
    <t>DEMONTÁŽ TRANSFORMÁTORU VN/NN DO 160 KVA VČETNĚ PŘIPOJENÍ</t>
  </si>
  <si>
    <t>viz. polohový plán</t>
  </si>
  <si>
    <t>74EF11</t>
  </si>
  <si>
    <t>HNACÍ KOLEJOVÁ VOZIDLA DEMONTÁŽNÍCH SOUPRAV PRO PRÁCE NA TV</t>
  </si>
  <si>
    <t>1. Položka obsahuje: – kolejové mechanizmy demontáže TV – dopravu kolejových mechanismů z mateřského depa do prostoru stavby a zpět2. Položka neobsahuje: X3. Způsob měření:Udává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</si>
  <si>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</si>
  <si>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</si>
  <si>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</si>
  <si>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</si>
  <si>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</si>
  <si>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</si>
  <si>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</si>
  <si>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</si>
  <si>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</si>
  <si>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</si>
  <si>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</si>
  <si>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</si>
  <si>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</si>
  <si>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74F426</t>
  </si>
  <si>
    <t>DEMONTÁŽ MONTÁŽNÍ LÁVKY PRO ODPOJOVAČ</t>
  </si>
  <si>
    <t>74F427</t>
  </si>
  <si>
    <t>DEMONTÁŽ OVLÁDACÍ LÁVKY PRO ODPOJOVAČ VČETNĚ ŽEBŘÍKU</t>
  </si>
  <si>
    <t>74F429</t>
  </si>
  <si>
    <t>DEMONTÁŽ NESTANDARDNÍCH KOVOVÝCH KONSTRUKCÍ</t>
  </si>
  <si>
    <t>KG</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</si>
  <si>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</si>
  <si>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</si>
  <si>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</si>
  <si>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</si>
  <si>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74F442</t>
  </si>
  <si>
    <t>DEMONTÁŽ PEVNÝCH BODŮ VČETNĚ ZAKOTVENÍ</t>
  </si>
  <si>
    <t>74F444</t>
  </si>
  <si>
    <t>DEMONTÁŽ KOTVENÍ TR NEBO NL POHYBLIVÝCH</t>
  </si>
  <si>
    <t>74F446</t>
  </si>
  <si>
    <t>DEMONTÁŽ ODPOJOVAČE NEBO ODPÍNAČE S POHONEM VČETNĚ TÁHEL A UPEVŇOVACÍCH LIŠT</t>
  </si>
  <si>
    <t>74F447</t>
  </si>
  <si>
    <t>DEMONTÁŽ KOTEVNÍ LIŠTY PŘEVĚSU NEBO SVODU Z ODPOJOVAČE</t>
  </si>
  <si>
    <t>74F448</t>
  </si>
  <si>
    <t>DEMONTÁŽ KOTVENÍ PŘEVĚSU - JEDNODUCHÉ LANO</t>
  </si>
  <si>
    <t>74F451</t>
  </si>
  <si>
    <t>DEMONTÁŽ SVODU Z PŘEVĚSU NEBO Z ODPOJOVAČE - JEDNODUCHÉ LANO</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</si>
  <si>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</si>
  <si>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</si>
  <si>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</si>
  <si>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</si>
  <si>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</si>
  <si>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</si>
  <si>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</si>
  <si>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</si>
  <si>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</si>
  <si>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</si>
  <si>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</si>
  <si>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74H</t>
  </si>
  <si>
    <t>Doprava na skládku, veškeré manipulace a poplatek za uložení na skládku</t>
  </si>
  <si>
    <t>R015111</t>
  </si>
  <si>
    <t>POPLATKY ZA LIKVIDACI ODPADŮ NEKONTAMINOVANÝCH VČ. DOPRAVY NA SKLÁDKU A VEŠKERÉ MANIPULACE - 17 05 04 VYTĚŽENÉ ZEMINY A HORNINY - I. TŘÍDA TĚŽITELNOSTI (ZEMINA)</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</si>
  <si>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</si>
  <si>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541/2020 Sb., o nakládání s odpady, v platném znění.</t>
  </si>
  <si>
    <t>POPLATKY ZA LIKVIDACI ODPADŮ NEKONTAMINOVANÝCH VČ. DOPRAVY NA SKLÁDKU A VEŠKERÉ MANIPULACE - 17 01 01 BETON Z DEMOLIC OBJEKTŮ, ZÁKLADŮ TV</t>
  </si>
  <si>
    <t>přepočet kubatury na tuny -t=2,1*m3</t>
  </si>
  <si>
    <t>R015220</t>
  </si>
  <si>
    <t>POPLATKY ZA LIKVIDACI ODPADŮ NEKONTAMINOVANÝCH VČ. DOPRAVY NA SKLÁDKU A VEŠKERÉ MANIPULACE - 17 01 01 KŮLY A SLOUPY BETONOVÉ</t>
  </si>
  <si>
    <t>přepočet kubatury na tuny - stožár 1,5t, závaží kotvení 0,5t</t>
  </si>
  <si>
    <t>R015270</t>
  </si>
  <si>
    <t>POPLATKY ZA LIKVIDACI ODPADŮ NEKONTAMINOVANÝCH VČ. DOPRAVY NA SKLÁDKU A VEŠKERÉ MANIPULACE - 17 01 03 IZOLÁTORY PORCELÁNOVÉ</t>
  </si>
  <si>
    <t>přepočet kubatury na tuny - izolátor 11kg</t>
  </si>
  <si>
    <t>R015280</t>
  </si>
  <si>
    <t>POPLATKY ZA LIKVIDACI ODPADŮ NEKONTAMINOVANÝCH VČ. DOPRAVY NA SKLÁDKU A VEŠKERÉ MANIPULACE - 17 01 03 ODPOJOVAČE-OCEL, PORCELÁN 100KG</t>
  </si>
  <si>
    <t>přepočet kubatury na tuny - odpojovač 100kg</t>
  </si>
  <si>
    <t>74I</t>
  </si>
  <si>
    <t>Zkoušky a revize</t>
  </si>
  <si>
    <t>747611</t>
  </si>
  <si>
    <t>MĚŘENÍ EMC A EMI DLE ČSN EN 50 121 V ROZSAHU PS/SO</t>
  </si>
  <si>
    <t>viz. technická zpráva</t>
  </si>
  <si>
    <t>1. Položka obsahuje: – cenu za měření dle příslušných norem a předpisů, včetně vystavení protokolu2. Položka neobsahuje: X3. Způsob měření:Udává se počet kusů kompletní konstrukce nebo práce.</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</si>
  <si>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</si>
  <si>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</si>
  <si>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</si>
  <si>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</si>
  <si>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</si>
  <si>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</si>
  <si>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</si>
  <si>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</si>
  <si>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</si>
  <si>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</si>
  <si>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</si>
  <si>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</si>
  <si>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</si>
  <si>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</si>
  <si>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</si>
  <si>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</si>
  <si>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</si>
  <si>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</si>
  <si>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</si>
  <si>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</si>
  <si>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t>
  </si>
  <si>
    <t xml:space="preserve">  SO 05-01-02</t>
  </si>
  <si>
    <t>Ukolejnění</t>
  </si>
  <si>
    <t>SO 05-01-02</t>
  </si>
  <si>
    <t>74C923</t>
  </si>
  <si>
    <t>NEPŘÍMÉ UKOLEJNĚNÍ KONSTRUKCE VŠECH TYPŮ (VČETNĚ VÝZTUŽNÝCH DVOJIC) - 1 VODIČ</t>
  </si>
  <si>
    <t>74C924</t>
  </si>
  <si>
    <t>NEPŘÍMÉ UKOLEJNĚNÍ KONSTRUKCE VŠECH TYPŮ (VČETNĚ VÝZTUŽNÝCH DVOJIC) - 2 VODIČE</t>
  </si>
  <si>
    <t>74C971</t>
  </si>
  <si>
    <t>POSPOJOVÁNÍ VODIVÝCH KONSTRUKCÍ PROUDOVOU PROPOJKOU</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</si>
  <si>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</si>
  <si>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</si>
  <si>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</si>
  <si>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</si>
  <si>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</si>
  <si>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</si>
  <si>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</si>
  <si>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</si>
  <si>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74F314</t>
  </si>
  <si>
    <t>MĚŘENÍ DOTYKOVÉHO NAPĚTÍ U VODIVÉ KONSTRUKCE</t>
  </si>
  <si>
    <t>74F315</t>
  </si>
  <si>
    <t>MĚŘENÍ ELEKTRICKÉHO ODPORU ZÁKLADU</t>
  </si>
  <si>
    <t xml:space="preserve">  SO 05-01-04</t>
  </si>
  <si>
    <t>Převěšení ZOK</t>
  </si>
  <si>
    <t>SO 05-01-04</t>
  </si>
  <si>
    <t>74E</t>
  </si>
  <si>
    <t>Závěšení optického kabelu nebo kabelu 22kV na TV</t>
  </si>
  <si>
    <t>74E112</t>
  </si>
  <si>
    <t>NOSNÁ A PŘÍCHYTNÁ ARMATURA VŠECH TYPŮ NA STOŽÁR TV PRO KONZOLU PODEPŘENOU NEBO VYVĚŠENOU</t>
  </si>
  <si>
    <t>74E122</t>
  </si>
  <si>
    <t>KONZOLA PRO ZOK PODEPŘENÁ NEBO VYVĚŠENÁ NA STOŽÁR TV NEBO NA NÁSTAVEC</t>
  </si>
  <si>
    <t>74E212</t>
  </si>
  <si>
    <t>STRANOVÉ KOTVENÍ ZOK NA PŘÍHRADOVÝ STOŽÁR TV</t>
  </si>
  <si>
    <t>74E327</t>
  </si>
  <si>
    <t>SPOJKA A REZERVA ZOK NA STOŽÁRU TV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</si>
  <si>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 vlastní spojku  
3. Způsob měření:  
Udává se počet kusů kompletní konstrukce nebo práce.</t>
  </si>
  <si>
    <t>74E411</t>
  </si>
  <si>
    <t>NOSNÁ ARMATURA ZOK SPIRÁLOVÁ PEVNÁ DO 70 M</t>
  </si>
  <si>
    <t>74E521</t>
  </si>
  <si>
    <t>KOTEVNÍ SPIRÁLOVÁ ARMATURA ZOK PRO TĚŽKÝ KABEL</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</si>
  <si>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</si>
  <si>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</si>
  <si>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</si>
  <si>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</si>
  <si>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</si>
  <si>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74E705</t>
  </si>
  <si>
    <t>DEMONTÁŽ SPOJKY</t>
  </si>
  <si>
    <t>74E706</t>
  </si>
  <si>
    <t>DEMONTÁŽ REZERVY</t>
  </si>
  <si>
    <t>74E707</t>
  </si>
  <si>
    <t>DEMONTÁŽ NOSNÉ, DISTANČNÍ NEBO KOTEVNÍ SPIRÁLY</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</si>
  <si>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</si>
  <si>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</si>
  <si>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</si>
  <si>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</si>
  <si>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</si>
  <si>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74E845</t>
  </si>
  <si>
    <t>MONTÁŽ A DEMONTÁŽ POMOCNÝCH KLADEK PRO ZÁVĚSNÝ KABEL VN NEBO ZOK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</si>
  <si>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</si>
  <si>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</si>
  <si>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</si>
  <si>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</si>
  <si>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</si>
  <si>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</si>
  <si>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</si>
  <si>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</si>
  <si>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</si>
  <si>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</si>
  <si>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</si>
  <si>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</si>
  <si>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</si>
  <si>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R74F323</t>
  </si>
  <si>
    <t>REVIZE, ZKOUŠKY, MĚŘENÍ</t>
  </si>
  <si>
    <t xml:space="preserve">  SO 05-04-01</t>
  </si>
  <si>
    <t>T.ú. Lanžhot - st.hr. ČR/SR, přeložky kabelu VN 6kV</t>
  </si>
  <si>
    <t>SO 05-04-01</t>
  </si>
  <si>
    <t>POPLATKY ZA LIKVIDACI ODPADŮ NEKONTAMINOVANÝCH VČETNĚ DOPRAVY NA SKLÁDKU A VEŠKERÉ MANIPULACE - 17 05 04 VYTĚŽENÉ ZEMINY A HORNINY - I. TŘÍDA TĚŽITELNOSTI</t>
  </si>
  <si>
    <t>viz. příloha č.1-7</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</si>
  <si>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</si>
  <si>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</si>
  <si>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viz příloha 1-7</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</si>
  <si>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</si>
  <si>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</si>
  <si>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</si>
  <si>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</si>
  <si>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</si>
  <si>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přípravu podkladu pro osazení  
2. Položka neobsahuje:  
 X  
3. Způsob měření:  
Měří se metr délkový.</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</si>
  <si>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</si>
  <si>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</si>
  <si>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709611</t>
  </si>
  <si>
    <t>DEMONTÁŽ KABELOVÉHO ŽLABU/LIŠTY VČETNĚ KRYTU</t>
  </si>
  <si>
    <t>1. Položka obsahuje:  
 – přípravu podkladu pro osazení  
2. Položka neobsahuje:  
 X  
3. Způsob měření:  
Měří se metr délkový.</t>
  </si>
  <si>
    <t>R706214</t>
  </si>
  <si>
    <t>VÝKOP A ZÁHOZ PRŮZKUMNÉ SONDY PRO PROVÁDĚNÍ VÝKOPOVÝCH PRACÍ</t>
  </si>
  <si>
    <t>1. Položka obsahuje: - výkop a zához průzkumné sondy ručně vč. zřízení a odstranění příložného pažení v zemině tř.4 a všech dalších pomocných prací. S jedním výhozem až do vzdálenosti 3m za okraj rýhy nebo s případným naložením do dopravního vozíku přistaveného k okraji rýhy. Dále ruční zához výkopu s případným rozpojováním výkopku a s jedním přehozem až do vzdálenosti 3m nebo se shozením z vozidel. Bez pěchování zeminy. Dále obsahuje cenu za pom. mechanismy včetně všech ostatních vedlejších nákladů.</t>
  </si>
  <si>
    <t>740</t>
  </si>
  <si>
    <t>11090</t>
  </si>
  <si>
    <t>VŠEOBECNÉ VYKLIZENÍ OSTATNÍCH PLOCH</t>
  </si>
  <si>
    <t>zahrnuje odstranění všech překážek pro uskutečnění stavby</t>
  </si>
  <si>
    <t>113438</t>
  </si>
  <si>
    <t>ODSTRAN KRYTU ZPEVNĚNÝCH PLOCH S ASFALT POJIVEM VČET PODKLADU, ODVOZ DO 20KM</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</si>
  <si>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</si>
  <si>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</si>
  <si>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</si>
  <si>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</si>
  <si>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</si>
  <si>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</si>
  <si>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</si>
  <si>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</si>
  <si>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</si>
  <si>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45157</t>
  </si>
  <si>
    <t>PODKLADNÍ A VÝPLŇOVÉ VRSTVY Z KAMENIVA TĚŽENÉHO</t>
  </si>
  <si>
    <t>položka zahrnuje dodávku předepsaného kameniva, mimostaveništní a vnitrostaveništní dopravu a jeho uložení  
není-li v zadávací dokumentaci uvedeno jinak, jedná se o nakupovaný materiál</t>
  </si>
  <si>
    <t>56323</t>
  </si>
  <si>
    <t>VOZOVKOVÉ VRSTVY Z VIBROVANÉHO ŠTĚRKU TL. DO 150MM</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</si>
  <si>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</si>
  <si>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</si>
  <si>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</si>
  <si>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56414</t>
  </si>
  <si>
    <t>VOZOVKOVÉ VRSTVY Z ASFALTOCEMENT BETONU TL 50MM</t>
  </si>
  <si>
    <t>- dodání asfaltové směsi s vysokou mezerovitostí v požadované kvalitě  a tekuté malty specifického složení na bázi cementu  
- očištění podkladu  
- uložení směsi dle předepsaného technologického předpisu a zhutnění vrstvy v předepsané tloušťce, prolití nebo zavibrování výplňové malty  
- zřízení vrstvy bez rozlišení šířky, pokládání vrstvy po etapách, včetně pracovních spar a spojů  
- úpravu napojení, ukončení  
- úpravu dilatačních spar včetně předepsané výztuže  
- nezahrnuje postřiky, nátěry  
- nezahrnuje úpravu povrchu krytu</t>
  </si>
  <si>
    <t>564611</t>
  </si>
  <si>
    <t>VOZOVKOVÉ VRSTVY Z PENETRAČNÍHO MAKADAMU JEMNÉHO TL. 50MM</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</si>
  <si>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</si>
  <si>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57132</t>
  </si>
  <si>
    <t>UZAVŘENÉ OBALOVANÉ KAMENIVO TL DO 100MM</t>
  </si>
  <si>
    <t>- dodání základfní vrstvy z obalovaného kameniva velmi hrubého nebo typu makadam předepsané kvality a zrnitosti, dodání vtlačované směsi z asfaltového betonu nebo asfaltového koberce tenkého předepsané kvality – dle ČSN 73 6128  
- očištění podkladu  
- rozprostření a zhutnění základní vrstvy, rozprostření a zhutnění vtlačované směsi – dle ČSN 73 6128  
- zřízení vrstvy bez rozlišení šířky, pokládání vrstvy po etapách, včetně pracovních spar a spojů  
- nezahrnuje postřiky, nátěry</t>
  </si>
  <si>
    <t>58730</t>
  </si>
  <si>
    <t>PŘEDLÁŽDĚNÍ KRYTU ZE SILNIČNÍCH DÍLCŮ (PANELŮ)</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</si>
  <si>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</si>
  <si>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96615</t>
  </si>
  <si>
    <t>BOURÁNÍ KONSTRUKCÍ Z PROSTÉHO 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</si>
  <si>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</si>
  <si>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R11355</t>
  </si>
  <si>
    <t>ŘEZÁNÍ SPÁRY ASFALTU NEBO BETONU</t>
  </si>
  <si>
    <t>Položka obsahuje: Provedení spáry zařízením pro řezání spáry. Dále obsahuje cenu za pom. Mechanismy včetně všech ostatních vedlejších nákladů.</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</si>
  <si>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</si>
  <si>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</si>
  <si>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</si>
  <si>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</si>
  <si>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741C02</t>
  </si>
  <si>
    <t>UZEMŇOVACÍ SVORKA</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</si>
  <si>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</si>
  <si>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</si>
  <si>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</si>
  <si>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</si>
  <si>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</si>
  <si>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</si>
  <si>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</si>
  <si>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741Z05</t>
  </si>
  <si>
    <t>DEMONTÁŽ VNĚJŠÍHO UZEMNĚNÍ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</si>
  <si>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</si>
  <si>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742</t>
  </si>
  <si>
    <t>742611</t>
  </si>
  <si>
    <t>KABEL VN - TŘÍŽÍLOVÝ 6-AYKCY DO 70 MM2</t>
  </si>
  <si>
    <t>1. Položka obsahuje:  
 – manipulace a uložení kabelu (do země, chráničky, kanálu, na rošty, na TV a pod.)  
2. Položka neobsahuje:  
 – příchytky, spojky, koncovky, chráničky apod.  
3. Způsob měření:  
Měří se metr délkový.</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</si>
  <si>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</si>
  <si>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</si>
  <si>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</si>
  <si>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742B11</t>
  </si>
  <si>
    <t>KABELOVÁ KONCOVKA VN VNITŘNÍ, SADA TŘÍ ŽIL NEBO TŘÍŽÍLOVÁ PRO KABELY DO 6 KV DO 70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</si>
  <si>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</si>
  <si>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</si>
  <si>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</si>
  <si>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742Z24</t>
  </si>
  <si>
    <t>DEMONTÁŽ KABELOVÉHO VEDENÍ VN</t>
  </si>
  <si>
    <t>745</t>
  </si>
  <si>
    <t>Silnoproud - Silnoproudá technologie</t>
  </si>
  <si>
    <t>745Z43</t>
  </si>
  <si>
    <t>DEMONTÁŽ DRÁŽNÍ SKŘÍNĚ 6 KV</t>
  </si>
  <si>
    <t>R745B01</t>
  </si>
  <si>
    <t>SKŘÍŇ DRÁŽNÍ 6 KV - ZÁKL. DESKA POD TRAFOKIOSKY A ZÁKL. SLOUPKY</t>
  </si>
  <si>
    <t>1. Položka obsahuje:  
 – veškerý podružný, pomocný kompletní BETONOVÝ základ  
 vč. zemních prací   
 – technický popis viz. projektová dokumentace  
 – předepsané zkoušky, revize a atesty  
2. Položka neobsahuje:  
 – kioskovou trafostanici, vnější uzemnění, transformátor, odpojovač  
3. Způsob měření:</t>
  </si>
  <si>
    <t>R745Z43</t>
  </si>
  <si>
    <t>MONTÁŽ DRÁŽNÍ SKŘÍNĚ 6 KV</t>
  </si>
  <si>
    <t>747132</t>
  </si>
  <si>
    <t>UVEDENÍ DO PROVOZU TRANSFORMÁTORU OLEJOVÉHO VN/NN DO 1000 KVA</t>
  </si>
  <si>
    <t>1. Položka obsahuje:  
 – cenu za kontrolu, revizi, seřízení a uvedení do provozu zařízení dle příslušných norem a předpisů, včetně vystavení protokolu  
2. Položka neobsahuje:  
 X  
3. Způsob měření:  
Udává se počet kusů kompletní konstrukce nebo práce.</t>
  </si>
  <si>
    <t>1. Položka obsahuje:  
 – veškeré práce a materiál obsažený v názvu položky  
2. Položka neobsahuje:  
 X  
3. Způsob měření:  
Udává se počet kusů kompletní konstrukce nebo práce.</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</si>
  <si>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</si>
  <si>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1. Položka obsahuje:  
 – cenu za vyhotovení dokladu právnickou osobou o silnoproudých zařízeních a vydání průkazu způsobilosti  
2. Položka neobsahuje:  
 X  
3. Způsob měření:  
Udává se počet kusů kompletní konstrukce nebo práce.</t>
  </si>
  <si>
    <t>747413</t>
  </si>
  <si>
    <t>MĚŘENÍ ZEMNÍCH ODPORŮ - ZEMNICÍ SÍTĚ DÉLKY PÁSKU DO 100 M</t>
  </si>
  <si>
    <t>1. Položka obsahuje:  
 – cenu za měření dle příslušných norem a předpisů, včetně vystavení protokolu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</si>
  <si>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</si>
  <si>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</si>
  <si>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</si>
  <si>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</si>
  <si>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</si>
  <si>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</si>
  <si>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</si>
  <si>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</si>
  <si>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</si>
  <si>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R747533</t>
  </si>
  <si>
    <t>DIAGNOSTICKÉ MĚŘENÍ KABELU VN VČ. KONCOVEK</t>
  </si>
  <si>
    <t>1. Položka obsahuje:  
 – cenu za provedení měření kabelu/kabelových koncovek vč. vyhotovení protokolu  
2. Položka neobsahuje:  
 X  
3. Způsob měření:  
Udává se počet kusů kompletní konstrukce nebo práce.</t>
  </si>
  <si>
    <t xml:space="preserve">  SO 05-04-02</t>
  </si>
  <si>
    <t>T.ú. Lanžhot - st.hr. ČR/SR, demontáž TTS 6kV</t>
  </si>
  <si>
    <t>SO 05-04-02</t>
  </si>
  <si>
    <t>viz. příloha č.1-3</t>
  </si>
  <si>
    <t>745Z12</t>
  </si>
  <si>
    <t>DEMONTÁŽ POLE (SKŘÍNĚ) ROZVADĚČE VN VČETNĚ JEHO NÁPLNĚ</t>
  </si>
  <si>
    <t>745Z13</t>
  </si>
  <si>
    <t>DEMONTÁŽ KOBKY ROZVODNY VN VČETNĚ JEJÍ NÁPLNĚ</t>
  </si>
  <si>
    <t>745Z14</t>
  </si>
  <si>
    <t>DEMONTÁŽ OVLÁDACÍ SKŘÍNĚ VN, PULTU, VČETNĚ JEJÍ NÁPLNĚ, JEDNO POLE</t>
  </si>
  <si>
    <t>745Z15</t>
  </si>
  <si>
    <t>DEMONTÁŽ OVLÁDACÍ SKŘÍŇKY NN NEBO ROZVADĚČE VN VČETNĚ JEJÍ NÁPLNĚ</t>
  </si>
  <si>
    <t>R78311</t>
  </si>
  <si>
    <t>PROTIKOROZ OCHRANA OCEL KONSTR NÁTĚREM.  Oprava PKO zábradlí po demontáži chráničky na mostě v ev. km. 8,942. Rozsah opravy bude upřesněn správcem</t>
  </si>
  <si>
    <t>KPL</t>
  </si>
  <si>
    <t>Rozsah opravy bude upřesněn správcem mostního objektu (SŽ, OŘ Brno, Správa mostů a tunelů).  
~</t>
  </si>
  <si>
    <t>1. Položka obsahuje:  
-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</si>
  <si>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 xml:space="preserve">  SO 05-06-01.1</t>
  </si>
  <si>
    <t>T.ú. Lanžhot - st.hr. ČR/SR, DOÚO</t>
  </si>
  <si>
    <t>SO 05-06-01.1</t>
  </si>
  <si>
    <t>viz. příloha č.1-11</t>
  </si>
  <si>
    <t>2200</t>
  </si>
  <si>
    <t>1400</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</si>
  <si>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</si>
  <si>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4140</t>
  </si>
  <si>
    <t>260</t>
  </si>
  <si>
    <t>702522</t>
  </si>
  <si>
    <t>PRŮRAZ ZDIVEM (PŘÍČKOU) BETONOVÝM TLOUŠŤKY PŘES 45 DO 60 CM</t>
  </si>
  <si>
    <t>1460</t>
  </si>
  <si>
    <t>1. Položka obsahuje:  
 – kompletní montáž, rozměření, upevnění, řezání a pod.   
 – veškerý montážní a pomocný materiál  
 – pomocné mechanismy  
2. Položka neobsahuje:  
 X  
3. Způsob měření:  
Měří se plocha v metrech čtverečných.</t>
  </si>
  <si>
    <t>703423</t>
  </si>
  <si>
    <t>ELEKTROINSTALAČNÍ TRUBKA PLASTOVÁ UV STABILNÍ VČETNĚ UPEVNĚNÍ A PŘÍSLUŠENSTVÍ DN PRŮMĚRU PŘES 40 MM</t>
  </si>
  <si>
    <t>528</t>
  </si>
  <si>
    <t>703754</t>
  </si>
  <si>
    <t>PROTIPOŽÁRNÍ UCPÁVKA PROSTUPU KABELOVÉHO PR. DO 110MM, DO EI 90 MIN.</t>
  </si>
  <si>
    <t>1346</t>
  </si>
  <si>
    <t>1374</t>
  </si>
  <si>
    <t>960</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</si>
  <si>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</si>
  <si>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640</t>
  </si>
  <si>
    <t>1618.5</t>
  </si>
  <si>
    <t>54400</t>
  </si>
  <si>
    <t>583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</si>
  <si>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</si>
  <si>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800</t>
  </si>
  <si>
    <t>365</t>
  </si>
  <si>
    <t>742F11</t>
  </si>
  <si>
    <t>KABEL NN NEBO VODIČ JEDNOŽÍLOVÝ CU S PLASTOVOU IZOLACÍ DO 2,5 MM2</t>
  </si>
  <si>
    <t>742I12</t>
  </si>
  <si>
    <t>KABEL NN CU OVLÁDACÍ 7-12ŽÍLOVÝ OD 4 DO 6 MM2</t>
  </si>
  <si>
    <t>742K11</t>
  </si>
  <si>
    <t>UKONČENÍ JEDNOŽÍLOVÉHO KABELU V ROZVADĚČI NEBO NA PŘÍSTROJI DO 2,5 MM2</t>
  </si>
  <si>
    <t>742M12</t>
  </si>
  <si>
    <t>UKONČENÍ 7-12ŽÍLOVÉHO KABELU V ROZVADĚČI NEBO NA PŘÍSTROJI OD 4 DO 6 MM2</t>
  </si>
  <si>
    <t>742M22</t>
  </si>
  <si>
    <t>UKONČENÍ 7-12ŽÍLOVÉHO KABELU KABELOVOU SPOJKOU OD 4 DO 6 MM2</t>
  </si>
  <si>
    <t>743</t>
  </si>
  <si>
    <t>Silnoproud - Silnoproudá zařízení</t>
  </si>
  <si>
    <t>743B14</t>
  </si>
  <si>
    <t>OVLADAČ PRO DÁLKOVÉ OVLÁDÁNÍ MOTOROVÝCH POHONŮ TRAKČNÍCH ODPOJOVAČŮ (DOÚO) OD 13 DO 16 KS</t>
  </si>
  <si>
    <t>175425</t>
  </si>
  <si>
    <t>1. Položka obsahuje:  
 – instalaci rozvaděče vč. zapojení, zhotovení výrobní dokumentace  
 – technický popis viz. projektová dokumentace  
2. Položka neobsahuje:  
 X  
3. Způsob měření:  
Udává se počet kusů kompletní konstrukce nebo práce.</t>
  </si>
  <si>
    <t>743B15</t>
  </si>
  <si>
    <t>OVLADAČ PRO DÁLK.OVLÁDÁNÍ MOTOR.POHONŮ TRAKČ.ODPOJOVAČŮ (DOÚO)-ROZŠÍŘENÍ O MODUL PRO KOMUNIKACI S NADŘAZENÝM SYST.POMOCÍ DOHODNUTÉHO PROTOKOLU</t>
  </si>
  <si>
    <t>20987</t>
  </si>
  <si>
    <t>OVLADAČ PRO DÁLKOVÉ OVLÁDÁNÍ MOTOROVÝCH POHONŮ TRAKČNÍCH ODPOJOVAČŮ (DOÚO) - ROZŠÍŘENÍ O MODUL PRO KOMUNIKACI S NADŘAZENÝM SYSTÉMEM POMOCÍ DOHODNUTÉHO PROTOKOLU /NAPŘ. PROFIBUS - DP/ 1. Položka obsahuje:  
 – veškeré příslušenství včetně softwaru, oživení, nastavení, zhotovení výrobní dokumentace  
 – technický popis viz. projektová dokumentace  
2. Položka neobsahuje:  
 X  
3. Způsob měření:  
Udává se počet kusů kompletní konstrukce nebo práce.</t>
  </si>
  <si>
    <t>13195</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</si>
  <si>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</si>
  <si>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743B17</t>
  </si>
  <si>
    <t>OVLADAČ PRO DÁLKOVÉ OVLÁDÁNÍ MOTOROVÝCH POHONŮ TRAKČNÍCH ODPOJOVAČŮ (DOÚO) - ROZŠÍŘENÍ O DOTYKOVOU OBRAZOVKU</t>
  </si>
  <si>
    <t>19206</t>
  </si>
  <si>
    <t>743B18</t>
  </si>
  <si>
    <t>OVLADAČ PRO DÁLKOVÉ OVLÁDÁNÍ MOTOR.POHONŮ TRAKČNÍCH ODPOJOVAČŮ (DOÚO)-NASTAVENÍ A SEŘÍZENÍ SYSTÉMU DOÚO V NÁVAZNOSTI NA DÁLKOVÉ ŘÍZENÍ A OVLÁDÁNÍ</t>
  </si>
  <si>
    <t>13550</t>
  </si>
  <si>
    <t>1. Položka obsahuje:  
 – nastavení a seřízení systému, vybavení příslušným softwarem, včetně měření vstupních a výstupních údajů  
2. Položka neobsahuje:  
 X  
3. Způsob měření:  
Udává se počet kusů kompletní konstrukce nebo práce.</t>
  </si>
  <si>
    <t>743Z61</t>
  </si>
  <si>
    <t>DEMONTÁŽ OVLADAČE PRO DOÚO</t>
  </si>
  <si>
    <t>2760</t>
  </si>
  <si>
    <t>744P03</t>
  </si>
  <si>
    <t>HLÍDAČ IZOLAČNÍHO STAVU</t>
  </si>
  <si>
    <t>8990</t>
  </si>
  <si>
    <t>1. Položka obsahuje:  
 – veškerý spojovací materiál vč. připojovacího vedení  
 – technický popis viz. projektová dokumentace  
2. Položka neobsahuje:  
 X  
3. Způsob měření:  
Udává se počet kusů kompletní konstrukce nebo práce.</t>
  </si>
  <si>
    <t>744R11</t>
  </si>
  <si>
    <t>SVORKA DO 2,5 MM2</t>
  </si>
  <si>
    <t>188</t>
  </si>
  <si>
    <t>1. Položka obsahuje:  
 – veškeré příslušenství  
 – technický popis viz. projektová dokumentace  
2. Položka neobsahuje:  
 X  
3. Způsob měření:  
Udává se počet kusů kompletní konstrukce nebo práce.</t>
  </si>
  <si>
    <t>747112</t>
  </si>
  <si>
    <t>KONTROLA MANIPULAČNÍCH, OVLÁDACÍCH NEBO RELÉOVÝCH ROZVADĚČŮ, 1 POLE</t>
  </si>
  <si>
    <t>4405</t>
  </si>
  <si>
    <t>18385</t>
  </si>
  <si>
    <t>22132</t>
  </si>
  <si>
    <t>18452</t>
  </si>
  <si>
    <t>747521</t>
  </si>
  <si>
    <t>ZKOUŠKY VODIČŮ A KABELŮ OVLÁDACÍCH OD 5 DO 12 ŽIL</t>
  </si>
  <si>
    <t>18656</t>
  </si>
  <si>
    <t>41800</t>
  </si>
  <si>
    <t>27300</t>
  </si>
  <si>
    <t>5000</t>
  </si>
  <si>
    <t>14520</t>
  </si>
  <si>
    <t>3350</t>
  </si>
  <si>
    <t>1. Položka obsahuje:  
 – cenu za prozkoumání stávajích rozvodů nn, přiřazení vývodových kabelů v rozvaděči nn k jejich zařízení a identifikaci způsobu napájení  
2. Položka neobsahuje:  
 X  
3. Způsob měření:  
Udává se čas v hodinách.</t>
  </si>
  <si>
    <t xml:space="preserve">  SO 05-06-01.2</t>
  </si>
  <si>
    <t>T.ú. Lanžhot - st.hr. ČR/SR, kabelové rozvody nn</t>
  </si>
  <si>
    <t>SO 05-06-01.2</t>
  </si>
  <si>
    <t>viz. příloha č.1-12</t>
  </si>
  <si>
    <t>709120</t>
  </si>
  <si>
    <t>PROVIZORNÍ ZAJIŠTĚNÍ POTRUBÍ VE VÝKOPU</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</si>
  <si>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</si>
  <si>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</si>
  <si>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</si>
  <si>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11120</t>
  </si>
  <si>
    <t>ODSTRANĚNÍ KŘOVIN</t>
  </si>
  <si>
    <t>odstranění křovin a stromů do průměru 100 mm  
doprava dřevin bez ohledu na vzdálenost  
spálení na hromadách nebo štěpkování</t>
  </si>
  <si>
    <t>11345</t>
  </si>
  <si>
    <t>ODSTRAN KRYTU ZPEVNĚNÝCH PLOCH Z BETONU VČET PODKLADU</t>
  </si>
  <si>
    <t>11345B</t>
  </si>
  <si>
    <t>ODSTRAN KRYTU ZPEVNĚNÝCH PLOCH Z BETONU VČET PODKLADU - DOPRAVA</t>
  </si>
  <si>
    <t>Položka zahrnuje samostatnou dopravu suti a vybouraných hmot. Množství se určí jako součin hmotnosti [t] a požadované vzdálenosti [km].</t>
  </si>
  <si>
    <t>13273B</t>
  </si>
  <si>
    <t>HLOUBENÍ RÝH ŠÍŘ DO 2M PAŽ I NEPAŽ TŘ. I - DOPRAVA</t>
  </si>
  <si>
    <t>M3KM</t>
  </si>
  <si>
    <t>Položka zahrnuje samostatnou dopravu zeminy. Množství se určí jako součin kubatutry [m3] a požadované vzdálenosti [km].</t>
  </si>
  <si>
    <t>587203</t>
  </si>
  <si>
    <t>PŘEDLÁŽDĚNÍ KRYTU Z MOZAIKOVÝCH KOSTEK</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</si>
  <si>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</si>
  <si>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</si>
  <si>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</si>
  <si>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742J22</t>
  </si>
  <si>
    <t>SYKFY 5X2X0,5, KABEL SDĚLOVACÍ IZOLACE PVC</t>
  </si>
  <si>
    <t>742L25</t>
  </si>
  <si>
    <t>UKONČENÍ DVOU AŽ PĚTIŽÍLOVÉHO KABELU KABELOVOU SPOJKOU OD 150 DO 240 MM2</t>
  </si>
  <si>
    <t>742Z23</t>
  </si>
  <si>
    <t>DEMONTÁŽ KABELOVÉHO VEDENÍ NN</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</si>
  <si>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</si>
  <si>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</si>
  <si>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</si>
  <si>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744614</t>
  </si>
  <si>
    <t>JISTIČ JEDNOPÓLOVÝ (10 KA) OD 25 DO 40 A</t>
  </si>
  <si>
    <t>744721</t>
  </si>
  <si>
    <t>PROUDOVÝ CHRÁNIČ DVOUPÓLOVÝ (10 KA) PŘES 30 MA, DO 25 A</t>
  </si>
  <si>
    <t>744722</t>
  </si>
  <si>
    <t>PROUDOVÝ CHRÁNIČ DVOUPÓLOVÝ (10 KA) PŘES 30 MA, PŘES 25 A</t>
  </si>
  <si>
    <t>744C01</t>
  </si>
  <si>
    <t>POMOCNÝ SPÍNAČ K MODULÁRNÍMU PŘÍSTROJI DO 125 A</t>
  </si>
  <si>
    <t>744J42</t>
  </si>
  <si>
    <t>SILOVÝ KOMPLETNÍ PŘEPÍNAČ 1-0-1 TŘÍ-ČTYŘPÓLOVÝ PŘES 32 DO 63 A</t>
  </si>
  <si>
    <t>744O14</t>
  </si>
  <si>
    <t>ELEKTROMĚR</t>
  </si>
  <si>
    <t>744O31</t>
  </si>
  <si>
    <t>PŘÍPLATEK ZA KOMUNIKAČNÍ ROZHRANÍ K MĚŘÍCÍMU PŘÍSTROJI</t>
  </si>
  <si>
    <t>744O33</t>
  </si>
  <si>
    <t>ÚŘEDNÍ CEJCHOVÁNÍ MĚŘÍCÍHO PŘÍSTROJE</t>
  </si>
  <si>
    <t>744R15</t>
  </si>
  <si>
    <t>SVORKA OD 150 MM2</t>
  </si>
  <si>
    <t>744R35</t>
  </si>
  <si>
    <t>OZNAČOVACÍ ŠTÍTEK DO ROZVADĚČE NN</t>
  </si>
  <si>
    <t>747111</t>
  </si>
  <si>
    <t>KONTROLA SILOVÝCH ROZVADĚČŮ NN, 1 POLE</t>
  </si>
  <si>
    <t>747511</t>
  </si>
  <si>
    <t>ZKOUŠKY VODIČŮ A KABELŮ NN PRŮŘEZU ŽÍLY DO 5X25 MM2</t>
  </si>
  <si>
    <t>747513</t>
  </si>
  <si>
    <t>ZKOUŠKY VODIČŮ A KABELŮ NN PRŮŘEZU ŽÍLY OD 4X150 DO 300 MM2</t>
  </si>
  <si>
    <t xml:space="preserve">  SO 05-10-01</t>
  </si>
  <si>
    <t>T.ú. Lanžhot - st.hr. ČR/SR, přeložky a ochrany drážních sdělovacích kabelů</t>
  </si>
  <si>
    <t>SO 05-10-01</t>
  </si>
  <si>
    <t>96*1</t>
  </si>
  <si>
    <t>422,8*1</t>
  </si>
  <si>
    <t>54*1</t>
  </si>
  <si>
    <t>56*1</t>
  </si>
  <si>
    <t>422,8+56+96</t>
  </si>
  <si>
    <t>423,5*1</t>
  </si>
  <si>
    <t>1,872*1</t>
  </si>
  <si>
    <t>1210*1</t>
  </si>
  <si>
    <t>108+54</t>
  </si>
  <si>
    <t>1710*1</t>
  </si>
  <si>
    <t>1,3*1</t>
  </si>
  <si>
    <t>0,8*1</t>
  </si>
  <si>
    <t>0,78*1</t>
  </si>
  <si>
    <t>31*1</t>
  </si>
  <si>
    <t>162*1</t>
  </si>
  <si>
    <t>0,5*1</t>
  </si>
  <si>
    <t>120*1</t>
  </si>
  <si>
    <t>27,878*1</t>
  </si>
  <si>
    <t>75I323</t>
  </si>
  <si>
    <t>KABEL ZEMNÍ DVOUPLÁŠŤOVÝ S PANCÍŘEM PRŮMĚRU ŽÍLY 0,8 MM DO 50XN</t>
  </si>
  <si>
    <t>71,064*1</t>
  </si>
  <si>
    <t>1858+1777</t>
  </si>
  <si>
    <t>2,3*1</t>
  </si>
  <si>
    <t>186,685*1</t>
  </si>
  <si>
    <t>3890+192</t>
  </si>
  <si>
    <t>75I81Y</t>
  </si>
  <si>
    <t>KABEL OPTICKÝ SINGLEMODE - DEMONTÁŽ</t>
  </si>
  <si>
    <t>2*4082</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</si>
  <si>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</si>
  <si>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1675*1</t>
  </si>
  <si>
    <t>3820*1</t>
  </si>
  <si>
    <t>75IA71</t>
  </si>
  <si>
    <t>OPTOTRUBKOVÁ PRŮCHODKA PRŮMĚRU DO 40 MM</t>
  </si>
  <si>
    <t>75IA7X</t>
  </si>
  <si>
    <t>OPTOTRUBKOVÁ PRŮCHODKA - MONTÁŽ</t>
  </si>
  <si>
    <t>75IA7Y</t>
  </si>
  <si>
    <t>OPTOTRUBKOVÁ PRŮCHODKA - DEMONTÁŽ</t>
  </si>
  <si>
    <t>6+6+6</t>
  </si>
  <si>
    <t>75II32</t>
  </si>
  <si>
    <t>SPOJKA DÁLKOVÉHO KABELU PŘES 100 ŽIL</t>
  </si>
  <si>
    <t>75II3X</t>
  </si>
  <si>
    <t>SPOJKA DÁLKOVÉHO KABELU - MONTÁŽ</t>
  </si>
  <si>
    <t>75II61</t>
  </si>
  <si>
    <t>SPOJKA - ODBOČOVACÍ SOUPRAVA MALÁ</t>
  </si>
  <si>
    <t>75II71</t>
  </si>
  <si>
    <t>SPOJKA OPTICKÁ DO 72 VLÁKEN</t>
  </si>
  <si>
    <t>75II7X</t>
  </si>
  <si>
    <t>SPOJKA OPTICKÁ - MONTÁŽ</t>
  </si>
  <si>
    <t>75II7Y</t>
  </si>
  <si>
    <t>SPOJKA OPTICKÁ - DEMONTÁŽ</t>
  </si>
  <si>
    <t>220*1</t>
  </si>
  <si>
    <t>40*1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</si>
  <si>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</si>
  <si>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48+12</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</si>
  <si>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</si>
  <si>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05-10-02</t>
  </si>
  <si>
    <t>T.ú. Lanžhot - st.hr. ČR/SR, přeložky a ochrany mimodrážních sdělovacích kabelů</t>
  </si>
  <si>
    <t>SO 05-10-02</t>
  </si>
  <si>
    <t>20*0,35*0,9</t>
  </si>
  <si>
    <t>6,3*1</t>
  </si>
  <si>
    <t>20*0,35</t>
  </si>
  <si>
    <t>2*100</t>
  </si>
  <si>
    <t>2*48</t>
  </si>
  <si>
    <t xml:space="preserve">  SO 05-10-03</t>
  </si>
  <si>
    <t>T.ú. Lanžhot - st.hr. ČR/SR, úprava ZOK ČD-T</t>
  </si>
  <si>
    <t>SO 05-10-03</t>
  </si>
  <si>
    <t>MĚŘENÍ STÁVAJÍCÍHO OPTICKÉHO KABELU (PŘED PŘELOŽKOU)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</si>
  <si>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</si>
  <si>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MĚŘENÍ STÁVAJÍCÍHO OPTICKÉHO KABELU (PO PŘELOŽCE)</t>
  </si>
  <si>
    <t xml:space="preserve">  SO 05-16-01</t>
  </si>
  <si>
    <t>Železniční spodek</t>
  </si>
  <si>
    <t>SO 05-16-01</t>
  </si>
  <si>
    <t>R014122</t>
  </si>
  <si>
    <t>POPLATKY ZA SKLÁDKU TYP S-OO (OSTATNÍ ODPAD)</t>
  </si>
  <si>
    <t>geotextilie</t>
  </si>
  <si>
    <t>1: Dle technické zprávy, výkresových příloh projektové dokumentace, TKP staveb státních drah a výkazů materiálu projektu a souhrnných částí dokumentace stavby. 
2: 30165m2*0,00035t/m2</t>
  </si>
  <si>
    <t>zahrnuje veškeré poplatky provozovateli skládky související s uložením odpadu na skládce.</t>
  </si>
  <si>
    <t>1: Dle technické zprávy, výkresových příloh projektové dokumentace, TKP staveb státních drah a výkazů materiálu projektu a souhrnných částí dokumentace stavby. 
2: 1,9t/m3*(2571m3+0,5*2869,4m3+0,8*(2150,4m3+3180m3)+13418,5m3+2989,9m3)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</si>
  <si>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</si>
  <si>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R015120</t>
  </si>
  <si>
    <t>POPLATKY ZA LIKVIDACI ODPADŮ NEKONTAMINOVANÝCH VČETNĚ DOPRAVY NA SKLÁDKU A VEŠKERÉ MANIPULACE - 17 01 02 STAVEBNÍ A DEMOLIČNÍ SUŤ (CIHLY)</t>
  </si>
  <si>
    <t>1: Dle technické zprávy, výkresových příloh projektové dokumentace, TKP staveb státních drah a výkazů materiálu projektu a souhrnných částí dokumentace stavby. 
2: 2*(4,8m+5,2m)*3,2m*0,5m*1.9t/m3</t>
  </si>
  <si>
    <t>R015130</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</si>
  <si>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</si>
  <si>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(30150m2*0,05m+150m3)*2,2t/m3</t>
  </si>
  <si>
    <t>1: Dle technické zprávy, výkresových příloh projektové dokumentace, TKP staveb státních drah a výkazů materiálu projektu a souhrnných částí dokumentace stavby. 
2: 2.4t/m3*(3009,75m3+50ks*1m*1,5m*3m+4,8m*5,2m*0,5m)</t>
  </si>
  <si>
    <t>demolice hradla + dřevěné pažiny</t>
  </si>
  <si>
    <t>1: Dle technické zprávy, výkresových příloh projektové dokumentace, TKP staveb státních drah a výkazů materiálu projektu a souhrnných částí dokumentace stavby. 
2: 1t+(189m2*0,025m+176,25m3)*0,65t/m3</t>
  </si>
  <si>
    <t>R015180</t>
  </si>
  <si>
    <t>1: Dle technické zprávy, výkresových příloh projektové dokumentace, TKP staveb státních drah a výkazů materiálu projektu a souhrnných částí dokumentace stavby. 
2: 0,1t</t>
  </si>
  <si>
    <t>R015340</t>
  </si>
  <si>
    <t>POPLATKY ZA LIKVIDACI ODPADŮ NEKONTAMINOVANÝCH VČETNĚ DOPRAVY NA SKLÁDKU A VEŠKERÉ MANIPULACE- 02 01 03 PAŘEZY</t>
  </si>
  <si>
    <t>1: Dle technické zprávy, výkresových příloh projektové dokumentace, TKP staveb státních drah a výkazů materiálu projektu a souhrnných částí dokumentace stavby. 
2: 200ks*0,5t</t>
  </si>
  <si>
    <t>R015510</t>
  </si>
  <si>
    <t>POPLATKY ZA LIKVIDACI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</si>
  <si>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0,1*1,9t/m3*(1275m3+0,5*2534,65m3+0,8*(2150,4m3+3180m3)+2989,9m3)</t>
  </si>
  <si>
    <t>1: Dle technické zprávy, výkresových příloh projektové dokumentace, TKP staveb státních drah a výkazů materiálu projektu a souhrnných částí dokumentace stavby. 
2: 20t</t>
  </si>
  <si>
    <t>R015680</t>
  </si>
  <si>
    <t>POPLATKY ZA LIKVIDACI ODPADŮ NEBEZPEČNÝCH VČETNĚ DOPRAVY NA SKLÁDKU A VEŠKERÉ MANIPULACE- 17 06 05* STAVEBNÍ MATERIÁLY OBSAHUJÍCÍ AZBEST</t>
  </si>
  <si>
    <t>1: Dle technické zprávy, výkresových příloh projektové dokumentace, TKP staveb státních drah a výkazů materiálu projektu a souhrnných částí dokumentace stavby. 
2: 1t</t>
  </si>
  <si>
    <t>R02740</t>
  </si>
  <si>
    <t>POMOC PRÁCE ZŘÍZ NEBO ZAJIŠŤ PROVIZORNÍ MOSTY</t>
  </si>
  <si>
    <t>délka přemostění 28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</si>
  <si>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2</t>
  </si>
  <si>
    <t>zahrnuje veškeré náklady spojené s objednatelem požadovanými zařízeními</t>
  </si>
  <si>
    <t>dl. přemostění 12 m  
mostní provizorium včetně založení (založení dle realizační dokumentace zhotovitele stavby), ložisek, provizorních opěr z panelové rovnaniny, včetně zásypů/násypů, dovoz + odvoz MP, montáž MP, demontáž MP, nájem/amortizace, materiál pro opěry a napojení na komunikaci, odpady – odvoz materiálu a jeho likvidace, opravy a údržba během užívání, podlahy, zábradlí, průzkumné práce, vytyčení a ochrana ing sítí, statický výpočet zhotovitele, realizační dokumentace zhotovitele)</t>
  </si>
  <si>
    <t>1: Dle technické zprávy, výkresových příloh projektové dokumentace, TKP staveb státních drah a výkazů materiálu projektu a souhrnných částí dokumentace stavby. 
2: 7</t>
  </si>
  <si>
    <t>R029113</t>
  </si>
  <si>
    <t>OSTATNÍ POŽADAVKY - GEODETICKÉ ZAMĚŘENÍ - CELKY</t>
  </si>
  <si>
    <t>Vytyčení a další geodetické práce požadované zadavatelem:  
2x trativod; 3x překop kabelové trasy; příkop; 2x patka ochranného pohozu</t>
  </si>
  <si>
    <t>1: Dle technické zprávy, výkresových příloh projektové dokumentace, TKP staveb státních drah a výkazů materiálu projektu a souhrnných částí dokumentace stavby. 
2: 8ks</t>
  </si>
  <si>
    <t>R02971</t>
  </si>
  <si>
    <t>OSTAT POŽADAVKY - GEOTECHNICKÝ MONITORING NA POVRCHU</t>
  </si>
  <si>
    <t>zkoušky zhutnění  
rozbor zemin pro zatřídění odpadu</t>
  </si>
  <si>
    <t>1: Dle technické zprávy, výkresových příloh projektové dokumentace, TKP staveb státních drah a výkazů materiálu projektu a souhrnných částí dokumentace stavby. 
2: 5ks + 5ks</t>
  </si>
  <si>
    <t>R03940</t>
  </si>
  <si>
    <t>DOKUMENTACE STAVU POZEMNÍCH KOMUNIKACÍ</t>
  </si>
  <si>
    <t>Provedení zdokumentování stavu komunikací užívaných stavbou před zahájením stavby a po jejím ukončení</t>
  </si>
  <si>
    <t>1: Dle technické zprávy, výkresových příloh projektové dokumentace, TKP staveb státních drah a výkazů materiálu projektu a souhrnných částí dokumentace stavby. 
2: 9 kpl</t>
  </si>
  <si>
    <t>111203</t>
  </si>
  <si>
    <t>ODSTRANĚNÍ KŘOVIN S ODVOZEM DO 3KM</t>
  </si>
  <si>
    <t>1: Dle technické zprávy, výkresových příloh projektové dokumentace, TKP staveb státních drah a výkazů materiálu projektu a souhrnných částí dokumentace stavby. 
2: 1536m*2*10m+615m2</t>
  </si>
  <si>
    <t>odstranění křovin a stromů do průměru 100 mm  
doprava dřevin na předepsanou vzdálenost  
spálení na hromadách nebo štěpkování</t>
  </si>
  <si>
    <t>11222</t>
  </si>
  <si>
    <t>ODSTRANĚNÍ PAŘEZŮ D DO 0,9M</t>
  </si>
  <si>
    <t>1: Dle technické zprávy, výkresových příloh projektové dokumentace, TKP staveb státních drah a výkazů materiálu projektu a souhrnných částí dokumentace stavby. 
2: 200ks</t>
  </si>
  <si>
    <t>11332</t>
  </si>
  <si>
    <t>ODSTRANĚNÍ PODKLADŮ ZPEVNĚNÝCH PLOCH Z KAMENIVA NESTMELENÉHO</t>
  </si>
  <si>
    <t>rušení staveništních cest a ZS</t>
  </si>
  <si>
    <t>1: Dle technické zprávy, výkresových příloh projektové dokumentace, TKP staveb státních drah a výkazů materiálu projektu a souhrnných částí dokumentace stavby. 
2: (3100m+1050m+1300m+100m)*2m2+3415m2*0,3m+770m2*0,2m+3800m2*0,3m</t>
  </si>
  <si>
    <t>11343</t>
  </si>
  <si>
    <t>ODSTRAN KRYTU ZPEVNĚNÝCH PLOCH S ASFALT POJIVEM VČET PODKLADU</t>
  </si>
  <si>
    <t>1: Dle technické zprávy, výkresových příloh projektové dokumentace, TKP staveb státních drah a výkazů materiálu projektu a souhrnných částí dokumentace stavby. 
2: 200m*3m*0,25m</t>
  </si>
  <si>
    <t>1: Dle technické zprávy, výkresových příloh projektové dokumentace, TKP staveb státních drah a výkazů materiálu projektu a souhrnných částí dokumentace stavby. 
2: ((3100m+1050m+1300m+100m)*3m+3415m2)*0,15m</t>
  </si>
  <si>
    <t>11372C</t>
  </si>
  <si>
    <t>FRÉZOVÁNÍ ZPEVNĚNÝCH PLOCH ASFALT DROBNÝCH OPRAV A PLOŠ ROZPADŮ PŘES 2000 M2</t>
  </si>
  <si>
    <t>1: Dle technické zprávy, výkresových příloh projektové dokumentace, TKP staveb státních drah a výkazů materiálu projektu a souhrnných částí dokumentace stavby. 
2: 30150m2*0,05m</t>
  </si>
  <si>
    <t>121103</t>
  </si>
  <si>
    <t>SEJMUTÍ ORNICE NEBO LESNÍ PŮDY S ODVOZEM DO 3KM</t>
  </si>
  <si>
    <t>1: Dle technické zprávy, výkresových příloh projektové dokumentace, TKP staveb státních drah a výkazů materiálu projektu a souhrnných částí dokumentace stavby. 
2: ((3100m+1050m+1100m+100m)*5m+3415m2+770m2)*0,4m+1536m*2*5m*0,15m</t>
  </si>
  <si>
    <t>položka zahrnuje sejmutí ornice bez ohledu na tloušťku vrstvy a její vodorovnou dopravu  
nezahrnuje uložení na trvalou skládku</t>
  </si>
  <si>
    <t>12273</t>
  </si>
  <si>
    <t>ODKOPÁVKY A PROKOPÁVKY OBECNÉ TŘ. I</t>
  </si>
  <si>
    <t>seříznutí svahů náspu - úprava sklonu na 1:2 pro položení ochranného pohozu z lomového kamene  
zářezy na staveništních komunikacích  
odstranění dočasných nájezdů</t>
  </si>
  <si>
    <t>1: Dle technické zprávy, výkresových příloh projektové dokumentace, TKP staveb státních drah a výkazů materiálu projektu a souhrnných částí dokumentace stavby. 
2: 850m*2*0,75m2+6*12m*8m2+720m3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</si>
  <si>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</si>
  <si>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122733</t>
  </si>
  <si>
    <t>ODKOPÁVKY A PROKOPÁVKY OBECNÉ TŘ. I, ODVOZ DO 3KM</t>
  </si>
  <si>
    <t>seříznutí okrajů koruny náspu - vyústění zemní pláně  
příkop v km 11,295-11,359  
odvoz na mezideponii pro další použití</t>
  </si>
  <si>
    <t>1: Dle technické zprávy, výkresových příloh projektové dokumentace, TKP staveb státních drah a výkazů materiálu projektu a souhrnných částí dokumentace stavby. 
2: 1536m*2*0,7m</t>
  </si>
  <si>
    <t>123733</t>
  </si>
  <si>
    <t>ODKOP PRO SPOD STAVBU SILNIC A ŽELEZNIC TŘ. I, ODVOZ DO 3KM</t>
  </si>
  <si>
    <t>odtěžení pro konstrukční vrstvu KPP + odtěžení pro stabilizaci zemní pláně ZKPP  
odvoz na mezideponii pro další použití</t>
  </si>
  <si>
    <t>1: Dle technické zprávy, výkresových příloh projektové dokumentace, TKP staveb státních drah a výkazů materiálu projektu a souhrnných částí dokumentace stavby. 
2: 1027m*0,2m*11m+(26m+2*4*12m)*10m*0,5m</t>
  </si>
  <si>
    <t>126733</t>
  </si>
  <si>
    <t>ZŘÍZENÍ STUPŇŮ V PODLOŽÍ NÁSYPŮ TŘ. I, ODVOZ DO 3KM</t>
  </si>
  <si>
    <t>svahové stupně pro rozšíření náspu  
odvoz na mezideponii pro další použití</t>
  </si>
  <si>
    <t>1: Dle technické zprávy, výkresových příloh projektové dokumentace, TKP staveb státních drah a výkazů materiálu projektu a souhrnných částí dokumentace stavby. 
2: 318m*10m2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</si>
  <si>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</si>
  <si>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patka ochranného pohozu z lomového kamene</t>
  </si>
  <si>
    <t>1: Dle technické zprávy, výkresových příloh projektové dokumentace, TKP staveb státních drah a výkazů materiálu projektu a souhrnných částí dokumentace stavby. 
2: 1359m*2*1,1m2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</si>
  <si>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</si>
  <si>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protlak pod provozovanou kolejí č. 1 z prostoru snesené koleje č. 2</t>
  </si>
  <si>
    <t>1: Dle technické zprávy, výkresových příloh projektové dokumentace, TKP staveb státních drah a výkazů materiálu projektu a souhrnných částí dokumentace stavby. 
2: 2*2*9m+2*9m</t>
  </si>
  <si>
    <t>17180</t>
  </si>
  <si>
    <t>ULOŽENÍ SYPANINY DO NÁSYPŮ Z NAKUPOVANÝCH MATERIÁLŮ</t>
  </si>
  <si>
    <t>dočasné nájezdy na násep</t>
  </si>
  <si>
    <t>1: Dle technické zprávy, výkresových příloh projektové dokumentace, TKP staveb státních drah a výkazů materiálu projektu a souhrnných částí dokumentace stavby. 
2: 9*16m*10m2*0,5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</si>
  <si>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</si>
  <si>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18030</t>
  </si>
  <si>
    <t>VŠEOBECNÉ ÚPRAVY LESNÍCH PLOCH</t>
  </si>
  <si>
    <t>staveništní komunikace a plochy ZS</t>
  </si>
  <si>
    <t>1: Dle technické zprávy, výkresových příloh projektové dokumentace, TKP staveb státních drah a výkazů materiálu projektu a souhrnných částí dokumentace stavby. 
2: (3100m+1050m+1100m+100m)*5m+3415m2+770m2</t>
  </si>
  <si>
    <t>18110</t>
  </si>
  <si>
    <t>ÚPRAVA PLÁNĚ SE ZHUTNĚNÍM V HORNINĚ TŘ. I</t>
  </si>
  <si>
    <t>rozšíření náspu</t>
  </si>
  <si>
    <t>1: Dle technické zprávy, výkresových příloh projektové dokumentace, TKP staveb státních drah a výkazů materiálu projektu a souhrnných částí dokumentace stavby. 
2: 318m*8m</t>
  </si>
  <si>
    <t>18222</t>
  </si>
  <si>
    <t>ROZPROSTŘENÍ ORNICE VE SVAHU V TL DO 0,15M</t>
  </si>
  <si>
    <t>1: Dle technické zprávy, výkresových příloh projektové dokumentace, TKP staveb státních drah a výkazů materiálu projektu a souhrnných částí dokumentace stavby. 
2: 1359m*2*1m</t>
  </si>
  <si>
    <t>položka zahrnuje:  
nutné přemístění ornice z dočasných skládek vzdálených do 50m  
rozprostření ornice v předepsané tloušťce ve svahu přes 1:5</t>
  </si>
  <si>
    <t>18235</t>
  </si>
  <si>
    <t>ROZPROSTŘENÍ ORNICE V ROVINĚ V TL DO 0,50M</t>
  </si>
  <si>
    <t>tloušťka dle skutečnosti před sejmutím ornice - vrácení do původního stavu</t>
  </si>
  <si>
    <t>1: Dle technické zprávy, výkresových příloh projektové dokumentace, TKP staveb státních drah a výkazů materiálu projektu a souhrnných částí dokumentace stavby. 
2: ((3100m+1050m+1100m+100m)*5m+3415m2+770m2)</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</si>
  <si>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</si>
  <si>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</si>
  <si>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</si>
  <si>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</si>
  <si>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R17110</t>
  </si>
  <si>
    <t>ULOŽENÍ SYPANINY DO NÁSYPŮ SE ZHUTNĚNÍM</t>
  </si>
  <si>
    <t>rozšíření náspu - použití směsné zeminy - výzisk z kolejového lože smísený s výziskem z odtěžených svahových stupňů nebo jinou vhodnou zeminou pro doplnění křivky zrnitosti, doplněný 50 % nakupované štěrkovité zeminy tř. G3-G4, popř. ukládaný jako vrstevnatý násep</t>
  </si>
  <si>
    <t>1: Dle technické zprávy, výkresových příloh projektové dokumentace, TKP staveb státních drah a výkazů materiálu projektu a souhrnných částí dokumentace stavby. 
2: 318m*21m2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</si>
  <si>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</si>
  <si>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R17131</t>
  </si>
  <si>
    <t>ULOŽENÍ SYPANINY DO NÁSYPŮ V AKTIVNÍ ZÓNĚ SE ZHUT SE ZLEPŠENÍM ZEMINY</t>
  </si>
  <si>
    <t>rozhrnutí kolejového lože, doplnění křivky zrnitosti vhodnou nakoupenou zeminou, promíchání a zhutnění</t>
  </si>
  <si>
    <t>1: Dle technické zprávy, výkresových příloh projektové dokumentace, TKP staveb státních drah a výkazů materiálu projektu a souhrnných částí dokumentace stavby. 
2: 509m*5m2</t>
  </si>
  <si>
    <t>R18481</t>
  </si>
  <si>
    <t>OCHRANA STROMŮ BEDNĚNÍM</t>
  </si>
  <si>
    <t>+popř. pomocné chodníky  
vč. odstranění</t>
  </si>
  <si>
    <t>1: Dle technické zprávy, výkresových příloh projektové dokumentace, TKP staveb státních drah a výkazů materiálu projektu a souhrnných částí dokumentace stavby. 
2: 189m2</t>
  </si>
  <si>
    <t>položka zahrnuje veškerý materiál, výrobky a polotovary, včetně mimostaveništní a vnitrostaveništní dopravy (rovněž přesuny), včetně naložení a složení, případně s uložením</t>
  </si>
  <si>
    <t>Základy:</t>
  </si>
  <si>
    <t>21197</t>
  </si>
  <si>
    <t>OPLÁŠTĚNÍ ODVODŇOVACÍCH ŽEBER Z GEOTEXTILIE</t>
  </si>
  <si>
    <t>trativody</t>
  </si>
  <si>
    <t>1: Dle technické zprávy, výkresových příloh projektové dokumentace, TKP staveb státních drah a výkazů materiálu projektu a souhrnných částí dokumentace stavby. 
2: (172m+190,5m+2*8m)*3m</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</si>
  <si>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</si>
  <si>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</si>
  <si>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</si>
  <si>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 2 ks odláždění výtoku</t>
  </si>
  <si>
    <t>1: Dle technické zprávy, výkresových příloh projektové dokumentace, TKP staveb státních drah a výkazů materiálu projektu a souhrnných částí dokumentace stavby. 
2: 190,5m+172m+2*8m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</si>
  <si>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</si>
  <si>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21452</t>
  </si>
  <si>
    <t>SANAČNÍ VRSTVY Z KAMENIVA DRCENÉHO</t>
  </si>
  <si>
    <t>konsolidační vrstvy přisypávky fr. 0/63  
filtrační vrstva na svahu fr. 0/32 - podklad ochranného pohozu z lomového kamene</t>
  </si>
  <si>
    <t>1: Dle technické zprávy, výkresových příloh projektové dokumentace, TKP staveb státních drah a výkazů materiálu projektu a souhrnných částí dokumentace stavby. 
2: 318m*5m2+1359m*2*6m*0,1m</t>
  </si>
  <si>
    <t>položka zahrnuje dodávku předepsaného kameniva, mimostaveništní a vnitrostaveništní dopravu a jeho uložení  
není-li v zadávací dokumentaci uvedeno jinak, jedná se o nakupovaný materiál</t>
  </si>
  <si>
    <t>21461</t>
  </si>
  <si>
    <t>SEPARAČNÍ GEOTEXTILIE</t>
  </si>
  <si>
    <t>podklad provizorních staveništních cest a ZS</t>
  </si>
  <si>
    <t>1: Dle technické zprávy, výkresových příloh projektové dokumentace, TKP staveb státních drah a výkazů materiálu projektu a souhrnných částí dokumentace stavby. 
2: 1,2*((3100m+1050m+1100m+100m)*5m+3415m2)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</si>
  <si>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není-li v zadávací dokumentaci uvedeno jinak, jedná se o nakupovaný materiál</t>
  </si>
  <si>
    <t>285364</t>
  </si>
  <si>
    <t>KOTVENÍ NA POVRCHU Z BETONÁŘSKÉ VÝZTUŽE DL. DO 6M</t>
  </si>
  <si>
    <t>kotvení záporového pažení pod kolejovým ložem koleje č. 2, vč.  převázky U160 a úpalku štětovnice dl. 1,2 m pro zakotvení. vč. odstranění</t>
  </si>
  <si>
    <t>1: Dle technické zprávy, výkresových příloh projektové dokumentace, TKP staveb státních drah a výkazů materiálu projektu a souhrnných částí dokumentace stavby. 
2: ((11,092km-10,8km)*1000-47m)/2,5m</t>
  </si>
  <si>
    <t>položka zahrnuje dodávku předepsané kotvy, případně její protikorozní úpravu, její osazení do vrtu, zainjektování a napnutí, případně opěrné desky  
nezahrnuje vrty</t>
  </si>
  <si>
    <t>289972</t>
  </si>
  <si>
    <t>OPLÁŠTĚNÍ (ZPEVNĚNÍ) Z GEOMŘÍŽOVIN</t>
  </si>
  <si>
    <t>jednoosá výztužná geomříž (rozšíření náspu)  
pevnost min. 57 kN/mb</t>
  </si>
  <si>
    <t>1: Dle technické zprávy, výkresových příloh projektové dokumentace, TKP staveb státních drah a výkazů materiálu projektu a souhrnných částí dokumentace stavby. 
2: 1,2*318m*30m</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</si>
  <si>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</si>
  <si>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R22452</t>
  </si>
  <si>
    <t>VIBROVANÉ ŠTĚRKOVÉ PILOTY Z KAMENIVA DRCENÉHO</t>
  </si>
  <si>
    <t>piloty zřizované vibračním vpěchováním (metoda displacement) bez předvrtání</t>
  </si>
  <si>
    <t>1: Dle technické zprávy, výkresových příloh projektové dokumentace, TKP staveb státních drah a výkazů materiálu projektu a souhrnných částí dokumentace stavby. 
2: 318m/2,6m*4ks*5m</t>
  </si>
  <si>
    <t>položka zahrnuje zahrnuje dodávku kameniva předepsané frakce, včetně mimostaveništní a vnitrostaveništní dopravy, výplň piloty se zhutněním  
včetně zavibrování</t>
  </si>
  <si>
    <t>R22694</t>
  </si>
  <si>
    <t>ZÁPOROVÉ PAŽENÍ Z KOVU DOČASNÉ</t>
  </si>
  <si>
    <t>zaberanění zápor HEB 140 mezi kolejemi, s předvrtáním a uložením do betonové zálivky - beranící hlava i vrták na rameni rypadla, práce z prostoru snesené koleje č. 2 (bez trakčního vedení) za provozu v koleji č. 1 (s trakčním vedením pod napětím). po skončení prací na obou kolejích odstranění zápor min. 0,8 m pod TK</t>
  </si>
  <si>
    <t>1: Dle technické zprávy, výkresových příloh projektové dokumentace, TKP staveb státních drah a výkazů materiálu projektu a souhrnných částí dokumentace stavby.  
2: (((11.092km-10.8km)*1000-47m)/1.25m+((10.8km-9.823km)*1000-34m-13m)/1.1m+4)*4m*0.034t/m+98ks*(1.5m*0.019t/m+5.5m*0.0025t/m+1.2m*0.060t)</t>
  </si>
  <si>
    <t>položka zahrnuje opotřebení ocelových zápor, jejich osazení do připravených vrtů včetně zabetonování konců a obsypu, případně jejich zaberanění a jejich odstranění. Ocelová převázka se započítá do výsledné hmotnosti.</t>
  </si>
  <si>
    <t>R22695</t>
  </si>
  <si>
    <t>VÝDŘEVA ZÁPOROVÉHO PAŽENÍ DOČASNÁ (KUBATURA)</t>
  </si>
  <si>
    <t>osazení pažin z prostoru vyloučené kol. 2 za provozu v kolji č. 1 (vč. trakčníoh vedení v provozu)</t>
  </si>
  <si>
    <t>1: Dle technické zprávy, výkresových příloh projektové dokumentace, TKP staveb státních drah a výkazů materiálu projektu a souhrnných částí dokumentace stavby. 
2: ((11.092km-9.823km)*1000-34m-13m-47m)*1,5m*0,1m</t>
  </si>
  <si>
    <t>položka zahrnuje osazení pažin bez ohledu na druh, jejich opotřebení a jejich odstranění</t>
  </si>
  <si>
    <t>Vodorovné konstrukce:</t>
  </si>
  <si>
    <t>452212</t>
  </si>
  <si>
    <t>PODKLAD KONSTR Z LOM KAMENE NA MC</t>
  </si>
  <si>
    <t>odláždění kaskády v km 11,295</t>
  </si>
  <si>
    <t>1: Dle technické zprávy, výkresových příloh projektové dokumentace, TKP staveb státních drah a výkazů materiálu projektu a souhrnných částí dokumentace stavby. 
2: (5m*2*0,5m+2m*2m)*0,2m+2m*0,5m*0,5m*3</t>
  </si>
  <si>
    <t>Položka zahrnuje veškerý materiál, výrobky a polotovary, včetně mimostaveništní a vnitrostaveništní dopravy (rovněž přesuny), včetně naložení a složení, případně s uložením.</t>
  </si>
  <si>
    <t>46451</t>
  </si>
  <si>
    <t>POHOZ DNA A SVAHŮ Z LOMOVÉHO KAMENE</t>
  </si>
  <si>
    <t>1: Dle technické zprávy, výkresových příloh projektové dokumentace, TKP staveb státních drah a výkazů materiálu projektu a souhrnných částí dokumentace stavby. 
2: 1359m*2*2,6m2</t>
  </si>
  <si>
    <t>položka zahrnuje dodávku předepsaného kamene, mimostaveništní a vnitrostaveništní dopravu a jeho uložení  
není-li v zadávací dokumentaci uvedeno jinak, jedná se o nakupovaný materiál</t>
  </si>
  <si>
    <t>465512</t>
  </si>
  <si>
    <t>DLAŽBY Z LOMOVÉHO KAMENE NA MC</t>
  </si>
  <si>
    <t>1: Dle technické zprávy, výkresových příloh projektové dokumentace, TKP staveb státních drah a výkazů materiálu projektu a souhrnných částí dokumentace stavby. 
2: (5m*2*0,5m+2m*2m)*0,25m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</si>
  <si>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</si>
  <si>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</si>
  <si>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501101</t>
  </si>
  <si>
    <t>ZŘÍZENÍ KONSTRUKČNÍ VRSTVY TĚLESA ŽELEZNIČNÍHO SPODKU ZE ŠTĚRKODRTI NOVÉ</t>
  </si>
  <si>
    <t>1: Dle technické zprávy, výkresových příloh projektové dokumentace, TKP staveb státních drah a výkazů materiálu projektu a souhrnných částí dokumentace stavby. 
2: 1077m*11m*0,2m+459m*16m*0,2m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</si>
  <si>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</si>
  <si>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</si>
  <si>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</si>
  <si>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ZKPP - stabilizace dovezená z mísícího centra</t>
  </si>
  <si>
    <t>1: Dle technické zprávy, výkresových příloh projektové dokumentace, TKP staveb státních drah a výkazů materiálu projektu a souhrnných částí dokumentace stavby. 
2: (26m+2*(4*12m))*11m*0,5m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</si>
  <si>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</si>
  <si>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501430</t>
  </si>
  <si>
    <t>ZŘÍZENÍ KONSTRUKČNÍ VRSTVY TĚLESA ŽELEZNIČNÍHO SPODKU ZE ZEMINY ZLEPŠENÉ (STABILIZOVANÉ) VÁPNO-CEMENTEM</t>
  </si>
  <si>
    <t>zlepšení na místě</t>
  </si>
  <si>
    <t>1: Dle technické zprávy, výkresových příloh projektové dokumentace, TKP staveb státních drah a výkazů materiálu projektu a souhrnných částí dokumentace stavby. 
2: 2*(1027m-(26m+2*12m+2*12m+12,7m+6,9m))*5m*0,5m</t>
  </si>
  <si>
    <t>502941</t>
  </si>
  <si>
    <t>ZŘÍZENÍ KONSTRUKČNÍ VRSTVY TĚLESA ŽELEZNIČNÍHO SPODKU Z GEOTEXTILIE</t>
  </si>
  <si>
    <t>podklad rozšíření náspu, plošná hm. 300g/m2</t>
  </si>
  <si>
    <t>1: Dle technické zprávy, výkresových příloh projektové dokumentace, TKP staveb státních drah a výkazů materiálu projektu a souhrnných částí dokumentace stavby. 
2: 1,2*318m*8m</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</si>
  <si>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</si>
  <si>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</si>
  <si>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</si>
  <si>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2osá výztužná geomříž - pevnost min. 32/32 kN/mb  
rozšíření náspu - konsolidační vrstva (2 vrstvy); aktivní zóna (1 vrstva)  
koruna náspu v km 10,905-10,975 (2 vrstvy)</t>
  </si>
  <si>
    <t>1: Dle technické zprávy, výkresových příloh projektové dokumentace, TKP staveb státních drah a výkazů materiálu projektu a souhrnných částí dokumentace stavby. 
2: 1,2*(318m*17m+70m*27m)</t>
  </si>
  <si>
    <t>56330</t>
  </si>
  <si>
    <t>VOZOVKOVÉ VRSTVY ZE ŠTĚRKODRTI</t>
  </si>
  <si>
    <t>staveništní komunikace a plochy ZS, oprava komunikace po stavbě</t>
  </si>
  <si>
    <t>1: Dle technické zprávy, výkresových příloh projektové dokumentace, TKP staveb státních drah a výkazů materiálu projektu a souhrnných částí dokumentace stavby. 
2: (3100m+1050m+1300m+100m)*2m2+3415m2*0,3m+770m2*0,2m+3800m2*0,3m+200m*3,5m*0,15m</t>
  </si>
  <si>
    <t>- dodání kameniva předepsané kvality a zrnitosti  
- rozprostření a zhutnění vrstvy v předepsané tloušťce  
- zřízení vrstvy bez rozlišení šířky, pokládání vrstvy po etapách  
- nezahrnuje postřiky, nátěry</t>
  </si>
  <si>
    <t>572221</t>
  </si>
  <si>
    <t>SPOJOVACÍ POSTŘIK Z ASFALTU DO 1,0KG/M2</t>
  </si>
  <si>
    <t>oprava cest po skončení stavby</t>
  </si>
  <si>
    <t>1: Dle technické zprávy, výkresových příloh projektové dokumentace, TKP staveb státních drah a výkazů materiálu projektu a souhrnných částí dokumentace stavby. 
2: 30150m2</t>
  </si>
  <si>
    <t>- dodání všech předepsaných materiálů pro postřiky v předepsaném množství  
- provedení dle předepsaného technologického předpisu  
- zřízení vrstvy bez rozlišení šířky, pokládání vrstvy po etapách  
- úpravu napojení, ukončení</t>
  </si>
  <si>
    <t>574E46</t>
  </si>
  <si>
    <t>ASFALTOVÝ BETON PRO PODKLADNÍ VRSTVY ACP 16+, 16S TL. 50MM</t>
  </si>
  <si>
    <t>1: Dle technické zprávy, výkresových příloh projektové dokumentace, TKP staveb státních drah a výkazů materiálu projektu a souhrnných částí dokumentace stavby. 
2: 200m*3m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</si>
  <si>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</si>
  <si>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5774AG</t>
  </si>
  <si>
    <t>VRSTVY PRO OBNOVU A OPRAVY Z ASF BETONU ACO 16S, 16+</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</si>
  <si>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</si>
  <si>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R58301</t>
  </si>
  <si>
    <t>KRYT ZE SINIČNÍCH DÍLCŮ (PANELŮ) TL 150MM</t>
  </si>
  <si>
    <t>1: Dle technické zprávy, výkresových příloh projektové dokumentace, TKP staveb státních drah a výkazů materiálu projektu a souhrnných částí dokumentace stavby. 
2: ((3100m+1050m+1300m+100m)*3m+3415m2)</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</si>
  <si>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</si>
  <si>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Přidružená stavební výroba:</t>
  </si>
  <si>
    <t>R702212</t>
  </si>
  <si>
    <t>vč. výkopu a zpětného zásypu se zhutněním (mimo oblast protlaku)</t>
  </si>
  <si>
    <t>1: Dle technické zprávy, výkresových příloh projektové dokumentace, TKP staveb státních drah a výkazů materiálu projektu a souhrnných částí dokumentace stavby. 
2: 2*2*20m+2*24m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</si>
  <si>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</si>
  <si>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Potrubí:</t>
  </si>
  <si>
    <t>894846</t>
  </si>
  <si>
    <t>ŠACHTY KANALIZAČNÍ PLASTOVÉ D 400MM</t>
  </si>
  <si>
    <t>trativodní šachty</t>
  </si>
  <si>
    <t>1: Dle technické zprávy, výkresových příloh projektové dokumentace, TKP staveb státních drah a výkazů materiálu projektu a souhrnných částí dokumentace stavby. 
2: 6ks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</si>
  <si>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</si>
  <si>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</si>
  <si>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</si>
  <si>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koncové vstupní šachty</t>
  </si>
  <si>
    <t>1: Dle technické zprávy, výkresových příloh projektové dokumentace, TKP staveb státních drah a výkazů materiálu projektu a souhrnných částí dokumentace stavby. 
2: 2ks</t>
  </si>
  <si>
    <t>Ostatní práce:</t>
  </si>
  <si>
    <t>935412</t>
  </si>
  <si>
    <t>ŽLABY A RIGOLY Z BETONOVÝCH ŽLABOVEK ŠÍŘKY DO 600 MM DO BETONU</t>
  </si>
  <si>
    <t>kaskáda s překryvem tvárnic 10 cm</t>
  </si>
  <si>
    <t>1: Dle technické zprávy, výkresových příloh projektové dokumentace, TKP staveb státních drah a výkazů materiálu projektu a souhrnných částí dokumentace stavby. 
2: 13,8m</t>
  </si>
  <si>
    <t>1. Položka obsahuje:  
 – veškerý materiál, výrobky a polotovary, včetně mimostaveništní a vnitrostaveništní dopravy (rovněž přesuny), včetně naložení a složení, případně s uložením  
 – zahrnují veškeré práce a materiál nutné pro zřízení těchto konstrukcí, včetně lože, ukončení, patek, spárování, úpravy vtoku a výtoku  
2. Položka neobsahuje:  
 X  
3. Způsob měření:  
Měří se metr délkový.</t>
  </si>
  <si>
    <t>96616</t>
  </si>
  <si>
    <t>BOURÁNÍ KONSTRUKCÍ ZE ŽELEZOBETONU</t>
  </si>
  <si>
    <t>1: Dle technické zprávy, výkresových příloh projektové dokumentace, TKP staveb státních drah a výkazů materiálu projektu a souhrnných částí dokumentace stavby. 
2: 50ks*1m*1,5m*3m+4.8m*5.2m*0.5m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</si>
  <si>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</si>
  <si>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96714</t>
  </si>
  <si>
    <t>VYBOURÁNÍ ČÁSTÍ KONSTRUKCÍ Z CIHEL A TVÁRNIC</t>
  </si>
  <si>
    <t>demolice budovy bývalého Hr. Morava</t>
  </si>
  <si>
    <t>1: Dle technické zprávy, výkresových příloh projektové dokumentace, TKP staveb státních drah a výkazů materiálu projektu a souhrnných částí dokumentace stavby. 
2: 2*(4,8m+5,2m)*3,2m*0,5m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</si>
  <si>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</si>
  <si>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R914111</t>
  </si>
  <si>
    <t>PŘECHODNÉ DOPRAVNÍ ZNAČENÍ</t>
  </si>
  <si>
    <t>Přechodné dopravní značení IP22 Pozor, výjezd vozidel stavby, umístěno v místech nájezdu staveništní dopravy na veřejné kom., v obou směrech</t>
  </si>
  <si>
    <t>1: Dle technické zprávy, výkresových příloh projektové dokumentace, TKP staveb státních drah a výkazů materiálu projektu a souhrnných částí dokumentace stavby. 
2: 1</t>
  </si>
  <si>
    <t>položka zahrnuje:  
- dodávku a montáž značek v požadovaném provedení</t>
  </si>
  <si>
    <t>R914116</t>
  </si>
  <si>
    <t>PŘECHODNÉ DOPRAVNÍ ZNAČENÍ - OBJÍZDNÁ TRASA</t>
  </si>
  <si>
    <t>Přechodné dopravní značení (PD, pronájem, zřízení, údržba, manipulace, odstranění, projektová dokumentace a její projednání s dotčenými orgány) pro uzavírku úrovňového přejezdu v místě stavby</t>
  </si>
  <si>
    <t>položka zahrnuje:  
- dodávku a montáž značek v požadovaném provedení  
- upevňovací materiál  
- pomocné konstrukce (lešení, zdvíhací plošina).</t>
  </si>
  <si>
    <t>R916159</t>
  </si>
  <si>
    <t>SEMAFOROVÁ PŘENOSNÁ SOUPRAVA - KYVADLOVÝ PROVOZ</t>
  </si>
  <si>
    <t>KSDEN</t>
  </si>
  <si>
    <t>Přechodné dopravní značení (PD, pronájem, zřízení, údržba, manipulace, odstranění, projektová dokumentace a její projednání s dotčenými orgány) pro provedení vysprávek, střídavá doprava jedním jízdním pruhem řízená SZZ</t>
  </si>
  <si>
    <t>1: Dle technické zprávy, výkresových příloh projektové dokumentace, TKP staveb státních drah a výkazů materiálu projektu a souhrnných částí dokumentace stavby. 
2: 30</t>
  </si>
  <si>
    <t>položka zahrnuje sazbu za pronájem zařízení. Počet měrných jednotek se určí jako součin počtu zařízení a počtu dní použití.</t>
  </si>
  <si>
    <t>R9183F2</t>
  </si>
  <si>
    <t>PROPUSTY Z TRUB DN 1000MM ŽELEZOBETONOVÝCH</t>
  </si>
  <si>
    <t>Zatrubnění bet. troubami 1000 mm, zřízení , zásyp, úprava povrchu pro pojezd, odstranění</t>
  </si>
  <si>
    <t>1: Dle technické zprávy, výkresových příloh projektové dokumentace, TKP staveb státních drah a výkazů materiálu projektu a souhrnných částí dokumentace stavby. 
2: 12m</t>
  </si>
  <si>
    <t>Položka zahrnuje:  
- dodání a položení potrubí z trub z dokumentací předepsaného materiálu a předepsaného průměru  
- případné úpravy trub (zkrácení, šikmé seříznutí)  
Nezahrnuje podkladní vrstvy a obetonování.</t>
  </si>
  <si>
    <t>R96688</t>
  </si>
  <si>
    <t>ODSTRANĚNÍ TRAVODNÍCH ŠACHET PLASTOVÝCH</t>
  </si>
  <si>
    <t xml:space="preserve">  SO 05-17-01</t>
  </si>
  <si>
    <t>Železniční svršek</t>
  </si>
  <si>
    <t>SO 05-17-01</t>
  </si>
  <si>
    <t>R015150</t>
  </si>
  <si>
    <t>POPLATKY ZA LIKVIDACI ODPADŮ NEKONTAMINOVANÝCH VČETNĚ DOPRAVY NA SKLÁDKU A VEŠKERÉ MANIPULACE- 17 05 08 ŠTĚRK Z KOLEJIŠTĚ (ODPAD PO RECYKLACI)</t>
  </si>
  <si>
    <t>1: Dle technické zprávy, výkresových příloh projektové dokumentace, TKP staveb státních drah a výkazů materiálu projektu a souhrnných částí dokumentace stavby. 
2: ((1027m*2,1m2+70*2,1m2+359m*1,2m2)*0,3+(1027m*2,1m2+70*2,1m2)*0,95)*2,1t/m3</t>
  </si>
  <si>
    <t>R015210</t>
  </si>
  <si>
    <t>POPLATKY ZA LIKVIDACI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</si>
  <si>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1536m*2/0,6*0,25t</t>
  </si>
  <si>
    <t>R015250</t>
  </si>
  <si>
    <t>POPLATKY ZA LIKVIDACI ODPADŮ NEKONTAMINOVANÝCH VČETNĚ DOPRAVY NA SKLÁDKU A VEŠKERÉ MANIPULACE- 17 02 03 POLYETYLÉNOVÉ PODLOŽKY (ŽEL. SVRŠEK)</t>
  </si>
  <si>
    <t>1: Dle technické zprávy, výkresových příloh projektové dokumentace, TKP staveb státních drah a výkazů materiálu projektu a souhrnných částí dokumentace stavby. 
2: 2*1536m*2*0,09kg/1000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</si>
  <si>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sezákonem č. 541/2020 Sb., o nakládání s odpady, v platném znění.</t>
  </si>
  <si>
    <t>R015260</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</si>
  <si>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</si>
  <si>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(2*1536m+25m)*2*0,193kg/1000</t>
  </si>
  <si>
    <t>1: Dle technické zprávy, výkresových příloh projektové dokumentace, TKP staveb státních drah a výkazů materiálu projektu a souhrnných částí dokumentace stavby. 
2: ((1027m*2,1m2+70*2,1m2+359m*1,2m2)*0,3+(1027m*2,1m2+70*2,1m2)*0,95)*0,1*2,1t/m3</t>
  </si>
  <si>
    <t>R015520</t>
  </si>
  <si>
    <t>POPLATKY ZA LIKVIDACI ODPADŮ NEBEZPEČNÝCH VČETNĚ DOPRAVY NA SKLÁDKU A VEŠKERÉ MANIPULACE- 17 02 04* ŽELEZNIČNÍ PRAŽCE DŘEVĚNÉ</t>
  </si>
  <si>
    <t>1: Dle technické zprávy, výkresových příloh projektové dokumentace, TKP staveb státních drah a výkazů materiálu projektu a souhrnných částí dokumentace stavby. 
2: 240ks*0,08t</t>
  </si>
  <si>
    <t>R015660</t>
  </si>
  <si>
    <t>POPLATKY ZA LIKVIDACI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</si>
  <si>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2*(13m+28,5m)/0,6m*0,15t</t>
  </si>
  <si>
    <t>1: Dle technické zprávy, výkresových příloh projektové dokumentace, TKP staveb státních drah a výkazů materiálu projektu a souhrnných částí dokumentace stavby. 
2: 5ks</t>
  </si>
  <si>
    <t>R029511</t>
  </si>
  <si>
    <t>KONTROLA GPK MĚŘICÍM VOZEM</t>
  </si>
  <si>
    <t>1: Dle technické zprávy, výkresových příloh projektové dokumentace, TKP staveb státních drah a výkazů materiálu projektu a souhrnných částí dokumentace stavby. 
2: 2*1,616km+0,1km</t>
  </si>
  <si>
    <t>KS</t>
  </si>
  <si>
    <t>Rozbor kolejového lože (kontaminace) pro zatřídění typu odpadu</t>
  </si>
  <si>
    <t>512550</t>
  </si>
  <si>
    <t>KOLEJOVÉ LOŽE - ZŘÍZENÍ Z KAMENIVA HRUBÉHO DRCENÉHO (ŠTĚRK)</t>
  </si>
  <si>
    <t>1: Dle technické zprávy, výkresových příloh projektové dokumentace, TKP staveb státních drah a výkazů materiálu projektu a souhrnných částí dokumentace stavby. 
2: 1536m*2*2,6m2</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</si>
  <si>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</si>
  <si>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</si>
  <si>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</si>
  <si>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SVÚ před ZÚ + provizorní kolejová S u mostů v km 10,140 a 11,013+úprava po zař. ASDEK v 1. TK</t>
  </si>
  <si>
    <t>1: Dle technické zprávy, výkresových příloh projektové dokumentace, TKP staveb státních drah a výkazů materiálu projektu a souhrnných částí dokumentace stavby. 
2: 2*80m*0,35m2+(2*55m+2*60m)*1,5m2+100m*0,35m2</t>
  </si>
  <si>
    <t>524352</t>
  </si>
  <si>
    <t>KOLEJ 60 E2 DLOUHÉ PASY, ROZD. ""U"", BEZSTYKOVÁ, PR. BET. BEZPODKLADNICOVÝ, UP. PRUŽNÉ</t>
  </si>
  <si>
    <t>1: Dle technické zprávy, výkresových příloh projektové dokumentace, TKP staveb státních drah a výkazů materiálu projektu a souhrnných částí dokumentace stavby. 
2: 2*1536m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</si>
  <si>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</si>
  <si>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541123</t>
  </si>
  <si>
    <t>PŘÍČNÝ POSUN KOLEJE NA PRAŽCÍCH BETONOVÝCH DO 1,5 M</t>
  </si>
  <si>
    <t>provizorní kolejová S u mostů v km 10,140 a 11,013</t>
  </si>
  <si>
    <t>1: Dle technické zprávy, výkresových příloh projektové dokumentace, TKP staveb státních drah a výkazů materiálu projektu a souhrnných částí dokumentace stavby. 
2: 2*55m+2*60m</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</si>
  <si>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</si>
  <si>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542121</t>
  </si>
  <si>
    <t>SMĚROVÉ A VÝŠKOVÉ VYROVNÁNÍ KOLEJE NA PRAŽCÍCH BETONOVÝCH DO 0,05 M</t>
  </si>
  <si>
    <t>1: Dle technické zprávy, výkresových příloh projektové dokumentace, TKP staveb státních drah a výkazů materiálu projektu a souhrnných částí dokumentace stavby. 
2: 2*80m+2*55m+2*60m+2*100m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</si>
  <si>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</si>
  <si>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543311</t>
  </si>
  <si>
    <t>VÝMĚNA KOLEJNICE 60 E2 JEDNOTLIVĚ</t>
  </si>
  <si>
    <t>po zař. ASDEK v 1. TK</t>
  </si>
  <si>
    <t>1: Dle technické zprávy, výkresových příloh projektové dokumentace, TKP staveb státních drah a výkazů materiálu projektu a souhrnných částí dokumentace stavby. 
2: 2*25m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</si>
  <si>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</si>
  <si>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</si>
  <si>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</si>
  <si>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</si>
  <si>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</si>
  <si>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</si>
  <si>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závěrné svary, svary na provizorním kolejovém S u mostů v km 10,140 a 11,013; svary po zař. ASDEK v 1.TK</t>
  </si>
  <si>
    <t>1: Dle technické zprávy, výkresových příloh projektové dokumentace, TKP staveb státních drah a výkazů materiálu projektu a souhrnných částí dokumentace stavby. 
2: 8ks*2+5*2*2+8*2+2*2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</si>
  <si>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</si>
  <si>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</si>
  <si>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</si>
  <si>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pro kolejnice délky 75 m</t>
  </si>
  <si>
    <t>1: Dle technické zprávy, výkresových příloh projektové dokumentace, TKP staveb státních drah a výkazů materiálu projektu a souhrnných částí dokumentace stavby. 
2: 40ks*2</t>
  </si>
  <si>
    <t>549111</t>
  </si>
  <si>
    <t>BROUŠENÍ KOLEJE A VÝHYBEK</t>
  </si>
  <si>
    <t>1: Dle technické zprávy, výkresových příloh projektové dokumentace, TKP staveb státních drah a výkazů materiálu projektu a souhrnných částí dokumentace stavby. 
2: 2*1536m+25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</si>
  <si>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</si>
  <si>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</si>
  <si>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</si>
  <si>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Dle technické zprávy, výkresových příloh projektové dokumentace, TKP staveb státních drah a výkazů materiálu projektu a souhrnných částí dokumentace stavby. 
2: 2*80m+123m+145m+125m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</si>
  <si>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</si>
  <si>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549331</t>
  </si>
  <si>
    <t>ZŘÍZENÍ BEZSTYKOVÉ KOLEJE NA STÁVAJÍCÍCH ÚSECÍCH V KOLEJI</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</si>
  <si>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</si>
  <si>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R549510</t>
  </si>
  <si>
    <t>ŘEZÁNÍ KOLEJNIC BEZ OHLEDU NA TVAR</t>
  </si>
  <si>
    <t>1: Dle technické zprávy, výkresových příloh projektové dokumentace, TKP staveb státních drah a výkazů materiálu projektu a souhrnných částí dokumentace stavby. 
2: 124ks+42ks+8ks*2+8ks*2+4ks</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</si>
  <si>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</si>
  <si>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</si>
  <si>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</si>
  <si>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2*(6m+2*0,6m)</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</si>
  <si>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</si>
  <si>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922101</t>
  </si>
  <si>
    <t>ZARÁŽEDLO PRAŽCOVÉ</t>
  </si>
  <si>
    <t>provizorně na začátku snesení koleje</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</si>
  <si>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</si>
  <si>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ZAJIŠŤOVACÍ ZNAČKA KONZOLOVÁ (K) NA ZÁKLADU TRAKČNÍHO STOŽÁRU</t>
  </si>
  <si>
    <t>1: Dle technické zprávy, výkresových příloh projektové dokumentace, TKP staveb státních drah a výkazů materiálu projektu a souhrnných částí dokumentace stavby. 
2: 62ks</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</si>
  <si>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</si>
  <si>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</si>
  <si>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</si>
  <si>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1027m*2*2,1m2+70*2*2,1m2+359m*1,2m2</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</si>
  <si>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</si>
  <si>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</si>
  <si>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</si>
  <si>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1: Dle technické zprávy, výkresových příloh projektové dokumentace, TKP staveb státních drah a výkazů materiálu projektu a souhrnných částí dokumentace stavby. 
2: (1027m*2*2,1m2+70*2*2,1m2+359m*1,2m2)*3km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</si>
  <si>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</si>
  <si>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</si>
  <si>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</si>
  <si>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2*(22,7m+22m+11+11)</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</si>
  <si>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</si>
  <si>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965154</t>
  </si>
  <si>
    <t>DEMONTÁŽ KOLEJE NA MOSTNÍCH KONSTRUKCÍCH ROZEBRÁNÍM DO SOUČÁSTÍ</t>
  </si>
  <si>
    <t>v kolejovém loži i na mostnicích (vč. demontáže mostnic)</t>
  </si>
  <si>
    <t>1: Dle technické zprávy, výkresových příloh projektové dokumentace, TKP staveb státních drah a výkazů materiálu projektu a souhrnných částí dokumentace stavby. 
2: 2*(13m+10,5m+28,5m+6,3m)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</si>
  <si>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</si>
  <si>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</si>
  <si>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</si>
  <si>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</si>
  <si>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R925120</t>
  </si>
  <si>
    <t>DRÁŽNÍ STEZKY Z DRTI TL. PŘES 50 MM</t>
  </si>
  <si>
    <t>provizorní kolejová S u mostů v km 10,140 a 11,013  
stezka nad trativody  
stezka na mostech</t>
  </si>
  <si>
    <t>1: Dle technické zprávy, výkresových příloh projektové dokumentace, TKP staveb státních drah a výkazů materiálu projektu a souhrnných částí dokumentace stavby. 
2: (2*55m+2*60m)*0,6m+(180,5m+162,5m)*1,1m+2*(12,7m+6,9m+28,8m+6*5,5m)*0,8m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</si>
  <si>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</si>
  <si>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R925920</t>
  </si>
  <si>
    <t>DRÁŽNÍ STEZKY Z JINÉHO MATERIÁLU TL. PŘES 50 MM</t>
  </si>
  <si>
    <t>dosypávka (podklad) drážní stezky nad trativody z recyklovaného kolejového lože</t>
  </si>
  <si>
    <t>1: Dle technické zprávy, výkresových příloh projektové dokumentace, TKP staveb státních drah a výkazů materiálu projektu a souhrnných částí dokumentace stavby. 
2: (180,5+162,5)*0,4m2</t>
  </si>
  <si>
    <t>965114</t>
  </si>
  <si>
    <t>DEMONTÁŽ KOLEJE NA BETONOVÝCH PRAŽCÍCH ROZEBRÁNÍM DO SOUČÁSTÍ</t>
  </si>
  <si>
    <t>V TK2 demontáž 75m kolejnicových pasů (zánovní - výzisk pro ST OŘ dle pokynů zsátupce ST). V TK1 libovolně dle zvolené technologie. Předpokládá se nasazení dvoucestných bagrů a vozíků ZPK 56. Následně snášení betonových pražců pomocí bagrů.</t>
  </si>
  <si>
    <t>1: Dle technické zprávy, výkresových příloh projektové dokumentace, TKP staveb státních drah a výkazů materiálu projektu a souhrnných částí dokumentace stavby. 
2: 1536m*2</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</si>
  <si>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</si>
  <si>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</si>
  <si>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</si>
  <si>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odvoz vyzískaných kolejnic do ŽST Lanžhot, uložení do SK č. 5, 6</t>
  </si>
  <si>
    <t>1: Dle technické zprávy, výkresových příloh projektové dokumentace, TKP staveb státních drah a výkazů materiálu projektu a souhrnných částí dokumentace stavby. 
2: 1536m*4*0,06t*3km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</si>
  <si>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</si>
  <si>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05-17-01.1</t>
  </si>
  <si>
    <t>Následná úprava směrového a výškového uspořádání koleje</t>
  </si>
  <si>
    <t>SO 05-17-01.1</t>
  </si>
  <si>
    <t>R542312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</si>
  <si>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</si>
  <si>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2*(1536m+80m)</t>
  </si>
  <si>
    <t>Položka obsahuje:       
- geodetické měření koleje pro následnou směrovou a výškovou úpravu koleje do předepsané polohy       
- případné doplnění kolejovho lože       
- následnou směrovou a výškovou úpravu koleje do předepsané polohy       
- kontrolní geodetické měření koleje a posouzení odchylek od předepsané polohy vzhledem k příslušným technickým normám       
- obsahuje veškeré související práce v souvislosti se směrovou a výškovou úpravou koleje - demontáž a zpětná montáž informačních bodů AVV, zabezpečovacího zařízení, ukolejnění, ZOV, přejezdů, regulace trakčního vedení včetně rychlé pantografiky       
Způsob měření:- Měří se délka koleje ve smyslu ČSN 73 6360, tj. v ose koleje.</t>
  </si>
  <si>
    <t xml:space="preserve">  SO 05-17-02</t>
  </si>
  <si>
    <t>Železniční přejezd v km 9,990</t>
  </si>
  <si>
    <t>SO 05-17-02</t>
  </si>
  <si>
    <t>1: Dle technické zprávy, výkresových příloh projektové dokumentace, TKP staveb státních drah a výkazů materiálu projektu a souhrnných částí dokumentace stavby. 
2: 1,9t/m3*(23m*2*2,5m2+2*6m*1m2)</t>
  </si>
  <si>
    <t>1: Dle technické zprávy, výkresových příloh projektové dokumentace, TKP staveb státních drah a výkazů materiálu projektu a souhrnných částí dokumentace stavby. 
2: (78m2+46m2)*0,15m*2,4t/m3</t>
  </si>
  <si>
    <t>1: Dle technické zprávy, výkresových příloh projektové dokumentace, TKP staveb státních drah a výkazů materiálu projektu a souhrnných částí dokumentace stavby. 
2: 5m3</t>
  </si>
  <si>
    <t>1: Dle technické zprávy, výkresových příloh projektové dokumentace, TKP staveb státních drah a výkazů materiálu projektu a souhrnných částí dokumentace stavby. 
2: 2,1t/m3*2*6m*1m2</t>
  </si>
  <si>
    <t>zkoušky zhutnění</t>
  </si>
  <si>
    <t>1: Dle technické zprávy, výkresových příloh projektové dokumentace, TKP staveb státních drah a výkazů materiálu projektu a souhrnných částí dokumentace stavby. 
2: 3ks</t>
  </si>
  <si>
    <t>1: Dle technické zprávy, výkresových příloh projektové dokumentace, TKP staveb státních drah a výkazů materiálu projektu a souhrnných částí dokumentace stavby. 
2: 2*(23m*5,5m+11m*4,5m)</t>
  </si>
  <si>
    <t>1: Dle technické zprávy, výkresových příloh projektové dokumentace, TKP staveb státních drah a výkazů materiálu projektu a souhrnných částí dokumentace stavby. 
2: (78m2+46m2)*0,15m</t>
  </si>
  <si>
    <t>odtěžení prostoru za závěrnými zídkami</t>
  </si>
  <si>
    <t>1: Dle technické zprávy, výkresových příloh projektové dokumentace, TKP staveb státních drah a výkazů materiálu projektu a souhrnných částí dokumentace stavby. 
2: 2*6m*1m2</t>
  </si>
  <si>
    <t>1: Dle technické zprávy, výkresových příloh projektové dokumentace, TKP staveb státních drah a výkazů materiálu projektu a souhrnných částí dokumentace stavby. 
2: 23m*2*2,9m2</t>
  </si>
  <si>
    <t>12673B</t>
  </si>
  <si>
    <t>ZŘÍZENÍ STUPŇŮ V PODLOŽÍ NÁSYPŮ TŘ. I - DOPRAVA</t>
  </si>
  <si>
    <t>1: Dle technické zprávy, výkresových příloh projektové dokumentace, TKP staveb státních drah a výkazů materiálu projektu a souhrnných částí dokumentace stavby. 
2: 23m*2*2,9m2*24km</t>
  </si>
  <si>
    <t>1: Dle technické zprávy, výkresových příloh projektové dokumentace, TKP staveb státních drah a výkazů materiálu projektu a souhrnných částí dokumentace stavby. 
2: 23m*2*2m</t>
  </si>
  <si>
    <t>1: Dle technické zprávy, výkresových příloh projektové dokumentace, TKP staveb státních drah a výkazů materiálu projektu a souhrnných částí dokumentace stavby. 
2: 23m*2*5m</t>
  </si>
  <si>
    <t>rozšíření a zvýšení náspu - použití směsné zeminy - výzisk z kolejového lože smísený s výziskem z odtěžených svahových stupňů, doplněný 30-50% nakupované zeminy, popř. uložený jako vrstevnatý násep</t>
  </si>
  <si>
    <t>1: Dle technické zprávy, výkresových příloh projektové dokumentace, TKP staveb státních drah a výkazů materiálu projektu a souhrnných částí dokumentace stavby. 
2: 23m*15m2</t>
  </si>
  <si>
    <t>podklad rozšíření náspu</t>
  </si>
  <si>
    <t>1: Dle technické zprávy, výkresových příloh projektové dokumentace, TKP staveb státních drah a výkazů materiálu projektu a souhrnných částí dokumentace stavby. 
2: 23m*2m*2</t>
  </si>
  <si>
    <t>1osá výztužná geomříž, pevnost min. 57 kN/mb</t>
  </si>
  <si>
    <t>1: Dle technické zprávy, výkresových příloh projektové dokumentace, TKP staveb státních drah a výkazů materiálu projektu a souhrnných částí dokumentace stavby. 
2: 1.2*23m*(8*3,2m+7,2m)</t>
  </si>
  <si>
    <t>dvouosá výztužná geomříž, pevnost min. 32/32 kN/mb  
konsolidační vrstva (1 vrstva) + aktivní zóna (1 vrtsva)</t>
  </si>
  <si>
    <t>1: Dle technické zprávy, výkresových příloh projektové dokumentace, TKP staveb státních drah a výkazů materiálu projektu a souhrnných částí dokumentace stavby. 
2: 23m*(2m+2m+4.5m)</t>
  </si>
  <si>
    <t>1: Dle technické zprávy, výkresových příloh projektové dokumentace, TKP staveb státních drah a výkazů materiálu projektu a souhrnných částí dokumentace stavby. 
2: (103m2+68m2)*0,15m</t>
  </si>
  <si>
    <t>572131</t>
  </si>
  <si>
    <t>INFILTRAČNÍ POSTŘIK ASFALTOVÝ DO 1,5KG/M2</t>
  </si>
  <si>
    <t>1: Dle technické zprávy, výkresových příloh projektové dokumentace, TKP staveb státních drah a výkazů materiálu projektu a souhrnných částí dokumentace stavby. 
2: 81m2+48m2</t>
  </si>
  <si>
    <t>574A33</t>
  </si>
  <si>
    <t>ASFALTOVÝ BETON PRO OBRUSNÉ VRSTVY ACO 11 TL. 40MM</t>
  </si>
  <si>
    <t>1: Dle technické zprávy, výkresových příloh projektové dokumentace, TKP staveb státních drah a výkazů materiálu projektu a souhrnných částí dokumentace stavby. 
2: 79m2+46m2</t>
  </si>
  <si>
    <t>9113A1</t>
  </si>
  <si>
    <t>SVODIDLO OCEL SILNIČ JEDNOSTR, ÚROVEŇ ZADRŽ N1, N2 - DODÁVKA A MONTÁŽ</t>
  </si>
  <si>
    <t>1: Dle technické zprávy, výkresových příloh projektové dokumentace, TKP staveb státních drah a výkazů materiálu projektu a souhrnných částí dokumentace stavby. 
2: 2*21m</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</si>
  <si>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</si>
  <si>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914121</t>
  </si>
  <si>
    <t>DOPRAVNÍ ZNAČKY ZÁKLADNÍ VELIKOSTI OCELOVÉ FÓLIE TŘ 1 - DODÁVKA A MONTÁŽ</t>
  </si>
  <si>
    <t>A 29 - Železniční přejezd se závorami  
A 31c - Návěstní deska (80m)  
A 32b - Výstražný kříž pro železniční přejezd vícekolejný</t>
  </si>
  <si>
    <t>1: Dle technické zprávy, výkresových příloh projektové dokumentace, TKP staveb státních drah a výkazů materiálu projektu a souhrnných částí dokumentace stavby. 
2: 2*3ks</t>
  </si>
  <si>
    <t>914911</t>
  </si>
  <si>
    <t>SLOUPKY A STOJKY DOPRAVNÍCH ZNAČEK Z OCEL TRUBEK SE ZABETONOVÁNÍM - DODÁVKA A MONTÁŽ</t>
  </si>
  <si>
    <t>1: Dle technické zprávy, výkresových příloh projektové dokumentace, TKP staveb státních drah a výkazů materiálu projektu a souhrnných částí dokumentace stavby. 
2: 2 ks</t>
  </si>
  <si>
    <t>položka zahrnuje:  
- sloupky a upevňovací zařízení včetně jejich osazení (betonová patka, zemní práce)</t>
  </si>
  <si>
    <t>921311</t>
  </si>
  <si>
    <t>ŽELEZNIČNÍ PŘEJEZD ŽELEZOBETONOVÝ S NOSIČI</t>
  </si>
  <si>
    <t>vč. závěrných zídek, úložných prahů a jejich osazení do cem. malty</t>
  </si>
  <si>
    <t>1: Dle technické zprávy, výkresových příloh projektové dokumentace, TKP staveb státních drah a výkazů materiálu projektu a souhrnných částí dokumentace stavby. 
2: 9,2m*6m</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</si>
  <si>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</si>
  <si>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</si>
  <si>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</si>
  <si>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konstrukce v mezikolejovém prostoru - spojení nové kce v koleji 2 se starou v koleji č. 1</t>
  </si>
  <si>
    <t>1: Dle technické zprávy, výkresových příloh projektové dokumentace, TKP staveb státních drah a výkazů materiálu projektu a souhrnných částí dokumentace stavby. 
2: 6m*2,6m</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</si>
  <si>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</si>
  <si>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</si>
  <si>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</si>
  <si>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předání panelů investorovi</t>
  </si>
  <si>
    <t>1: Dle technické zprávy, výkresových příloh projektové dokumentace, TKP staveb státních drah a výkazů materiálu projektu a souhrnných částí dokumentace stavby. 
2: 6m*7m+4m*2m+6m*2,6m</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</si>
  <si>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</si>
  <si>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</si>
  <si>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</si>
  <si>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předání investorovi</t>
  </si>
  <si>
    <t>1: Dle technické zprávy, výkresových příloh projektové dokumentace, TKP staveb státních drah a výkazů materiálu projektu a souhrnných částí dokumentace stavby. 
2: (6m*7m+4m*2m)*0,2m*2,4t/m3*24km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</si>
  <si>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</si>
  <si>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96616B</t>
  </si>
  <si>
    <t>BOURÁNÍ KONSTRUKCÍ ZE ŽELEZOBETONU - DOPRAVA</t>
  </si>
  <si>
    <t>1: Dle technické zprávy, výkresových příloh projektové dokumentace, TKP staveb státních drah a výkazů materiálu projektu a souhrnných částí dokumentace stavby. 
2: 5m3*2,4t/m3*24km</t>
  </si>
  <si>
    <t xml:space="preserve">  SO 05-17-03</t>
  </si>
  <si>
    <t>Výstroj trati</t>
  </si>
  <si>
    <t>SO 05-17-03</t>
  </si>
  <si>
    <t>1: Dle technické zprávy, výkresových příloh projektové dokumentace, TKP staveb státních drah a výkazů materiálu projektu a souhrnných částí dokumentace stavby. 
2: 2.4t/m3*(12*0,17t+12*0,05t)</t>
  </si>
  <si>
    <t>91323</t>
  </si>
  <si>
    <t>HEKTOMETROVNÍKY BETONOVÉ</t>
  </si>
  <si>
    <t>položka zahrnuje:  
- dodání a osazení hektometrovníku včetně nutných zemních prací  
- vnitrostaveništní a mimostaveništní dopravau  
- odrazky plastové nebo z retroreflexní fólie.</t>
  </si>
  <si>
    <t>923481</t>
  </si>
  <si>
    <t>STANIČNÍK - TABULE ""ÚZKÁ""</t>
  </si>
  <si>
    <t>1: Dle technické zprávy, výkresových příloh projektové dokumentace, TKP staveb státních drah a výkazů materiálu projektu a souhrnných částí dokumentace stavby. 
2: 6*4ks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</si>
  <si>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</si>
  <si>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965821</t>
  </si>
  <si>
    <t>DEMONTÁŽ KILOMETROVNÍKU, HEKTOMETROVNÍKU, MEZNÍKU</t>
  </si>
  <si>
    <t>1: Dle technické zprávy, výkresových příloh projektové dokumentace, TKP staveb státních drah a výkazů materiálu projektu a souhrnných částí dokumentace stavby. 
2: 12ks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</si>
  <si>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</si>
  <si>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</si>
  <si>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</si>
  <si>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1: Dle technické zprávy, výkresových příloh projektové dokumentace, TKP staveb státních drah a výkazů materiálu projektu a souhrnných částí dokumentace stavby. 
2: 4+2+2+4</t>
  </si>
  <si>
    <t xml:space="preserve">  SO 05-19-01</t>
  </si>
  <si>
    <t>Železniční most v km 10,140 tr. Břeclav - státní hranice ČR/SR</t>
  </si>
  <si>
    <t>SO 05-19-01</t>
  </si>
  <si>
    <t>zemina z výkopů a vrtání mikropilot</t>
  </si>
  <si>
    <t>1: Dle technické zprávy, výkresových příloh projektové dokumentace, TKP staveb státních drah a výkazů materiálu projektu a souhrnných částí dokumentace stavby. 
2: ((2m2*20m*2ks)+(8.6m2*16.5m*2ks)+((2.8m*(18ks+19ks)*1.5+0.4m*28ks))*3.14*0.15^2)*1.8t/m3</t>
  </si>
  <si>
    <t>1: Dle technické zprávy, výkresových příloh projektové dokumentace, TKP staveb státních drah a výkazů materiálu projektu a souhrnných částí dokumentace stavby. 
2:  ((4.1m2*10m*2ks+10.5m2*1m*4ks))*2.2t/m3</t>
  </si>
  <si>
    <t>smýcené keře - předpoklad</t>
  </si>
  <si>
    <t>1: Dle technické zprávy, výkresových příloh projektové dokumentace, TKP staveb státních drah a výkazů materiálu projektu a souhrnných částí dokumentace stavby. 
2: 4t</t>
  </si>
  <si>
    <t>POPLATKY ZA LIKVIDACŮ ODPADŮ NEKONTAMINOVANÝCH VČETNĚ DOPRAVY NA SKLÁDKU A VEŠKERÉ MANIPULACE- 17 05 04 KAMENNÁ SUŤ</t>
  </si>
  <si>
    <t>likvidace provizorní plošiny</t>
  </si>
  <si>
    <t>1: Dle technické zprávy, výkresových příloh projektové dokumentace, TKP staveb státních drah a výkazů materiálu projektu a souhrnných částí dokumentace stavby. 
2: (1.2m*17m*2ks+50m2*4ks)*0.6m*2.0t/m3</t>
  </si>
  <si>
    <t>R015610</t>
  </si>
  <si>
    <t>POPLATKY ZA LIKVIDACŮ ODPADŮ NEBEZPEČNÝCH VČETNĚ DOPRAVY NA SKLÁDKU A VEŠKERÉ MANIPULACE - 08 01 17* STARÉ NÁTĚROVÉ HMOTY</t>
  </si>
  <si>
    <t>starý nátěr otryskaný ze stávajících konstrukcí (předpokládaný obsah látek viz zkouška PKO u ocelových mostů), uvažováno písku pro otryskání 25 kg/m2, uvažováno PKO 1,2 m2/bm</t>
  </si>
  <si>
    <t>1: Dle technické zprávy, výkresových příloh projektové dokumentace, TKP staveb státních drah a výkazů materiálu projektu a souhrnných částí dokumentace stavby. 
2: ((3.5*12*11)*0.025t/m2)*10km</t>
  </si>
  <si>
    <t>POPLATKY ZA LIKVIDACŮ ODPADŮ NEBEZPEČNÝCH VČETNĚ DOPRAVY NA SKLÁDKU A VEŠKERÉ MANIPULACE- 17 02 04* ŽELEZNIČNÍ PRAŽCE DŘEVĚNÉ - MOSTNICE</t>
  </si>
  <si>
    <t>1: Dle technické zprávy, výkresových příloh projektové dokumentace, TKP staveb státních drah a výkazů materiálu projektu a souhrnných částí dokumentace stavby. 
2: (22ks*2*0,24*0,24*2,4m)*0,6t/m3</t>
  </si>
  <si>
    <t>R0274111</t>
  </si>
  <si>
    <t>PROVIZORNÍ MOSTY</t>
  </si>
  <si>
    <t>KOMPLET PŘESUN STÁVAJÍCÍ NK (=SOK) do provizorní polohy (obsahuje: vybourání ložisek a jejich fixaci, přesun SOK včetně veškerých manipulací (zdvihy, spuštění, posuny) a mechanizmů a pomocných konstrukcí a lešení a podpěrných konstrukcí a plošin, realizační dokumentace zhotovitele pro přesun NK, založení pilířů pro provizorní stav SOK, pilíře SOK, výrobky pro uložení SOK na ložiska, uložení SOK, potřebné úpravy SOK, řezání a spojování kolejnic).</t>
  </si>
  <si>
    <t>1: Dle technické zprávy, výkresových příloh projektové dokumentace, TKP staveb státních drah a výkazů materiálu projektu a souhrnných částí dokumentace stavby. 
2: 1kpl</t>
  </si>
  <si>
    <t>R027413</t>
  </si>
  <si>
    <t>PROVIZORNÍ MOSTY - DEMONTÁŽ</t>
  </si>
  <si>
    <t>Demontáž mostního provizoria včetně veškeré likvidace založení a pilířů (i vč. poplatků za skládku, doprava, atd.), vlastní demontáž a likvidace ocelové konstrukce (SOK) je vykázána v jiné položce</t>
  </si>
  <si>
    <t>R02911</t>
  </si>
  <si>
    <t>OSTATNÍ POŽADAVKY - GEODETICKÉ ZAMĚŘENÍ</t>
  </si>
  <si>
    <t>R029401</t>
  </si>
  <si>
    <t>OSTATNÍ POŽADAVKY - VYPRACOVÁNÍ DOKUMENTACE</t>
  </si>
  <si>
    <t>Realizační dokumentace pažení včetně statického posouzení</t>
  </si>
  <si>
    <t>R029402</t>
  </si>
  <si>
    <t>OSTATNÍ POŽADAVKY - VÝROBNÍ DOKUMENTACE</t>
  </si>
  <si>
    <t>R03100</t>
  </si>
  <si>
    <t>ZAŘÍZENÍ STAVENIŠTĚ - ZŘÍZENÍ, PROVOZ, DEMONTÁŽ</t>
  </si>
  <si>
    <t>zahrnuje objednatelem povolené náklady na pořízení (event. pronájem), provozování, udržování a likvidaci zhotovitelova zařízení</t>
  </si>
  <si>
    <t>R03440</t>
  </si>
  <si>
    <t>STAVEBNÍ VYBAVENÍ STABILNÍ PRO ČERPÁNÍ VODY</t>
  </si>
  <si>
    <t>otevřená stavební jáma</t>
  </si>
  <si>
    <t>zahrnuje objednatelem povolené náklady na stavební vybavení zhotovitele</t>
  </si>
  <si>
    <t>1: Dle technické zprávy, výkresových příloh projektové dokumentace, TKP staveb státních drah a výkazů materiálu projektu a souhrnných částí dokumentace stavby. 
2: 80m2*4ks</t>
  </si>
  <si>
    <t>odstranění křovin a stromů do průměru 100 mm doprava dřevin bez ohledu na vzdálenost  
spálení na hromadách nebo štěpkování</t>
  </si>
  <si>
    <t>s uložením na mezideponii</t>
  </si>
  <si>
    <t>1: Dle technické zprávy, výkresových příloh projektové dokumentace, TKP staveb státních drah a výkazů materiálu projektu a souhrnných částí dokumentace stavby. 
2: (80m2*4ks)*0.15m</t>
  </si>
  <si>
    <t>položka zahrnuje sejmutí ornice bez ohledu na tloušťku vrstvy a její vodorovnou dopravu nezahrnuje uložení na trvalou skládku</t>
  </si>
  <si>
    <t>125733</t>
  </si>
  <si>
    <t>VYKOPÁVKY ZE ZEMNÍKŮ A SKLÁDEK TŘ. I, ODVOZ DO 3KM</t>
  </si>
  <si>
    <t>meziskládka pro zpětný zásyp</t>
  </si>
  <si>
    <t>1: Dle technické zprávy, výkresových příloh projektové dokumentace, TKP staveb státních drah a výkazů materiálu projektu a souhrnných částí dokumentace stavby. 
2: 3m2*3m*4ks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</si>
  <si>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</si>
  <si>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12773</t>
  </si>
  <si>
    <t>VYKOPÁVKY POD VODOU TŘ I</t>
  </si>
  <si>
    <t>výkopové práce pod mostem (pro kamenný zához u opěr)</t>
  </si>
  <si>
    <t>1: Dle technické zprávy, výkresových příloh projektové dokumentace, TKP staveb státních drah a výkazů materiálu projektu a souhrnných částí dokumentace stavby. 
2: 2m2*20m*2ks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</si>
  <si>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</si>
  <si>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výkopy za opěrami, výkopy pro pracovní plošiny</t>
  </si>
  <si>
    <t>1: Dle technické zprávy, výkresových příloh projektové dokumentace, TKP staveb státních drah a výkazů materiálu projektu a souhrnných částí dokumentace stavby. 
2: 8.6m2*16.5m*2ks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</si>
  <si>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</si>
  <si>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zpětné zásypy mimo aktivní oblast</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</si>
  <si>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</si>
  <si>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R174811</t>
  </si>
  <si>
    <t>ZÁSYP JAM A RÝH Z NAKUPOVANÝCH MATERIÁLŮ</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</si>
  <si>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</si>
  <si>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3.8m2*9.7m*2ks+2m*2m*1.2m*4ks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</si>
  <si>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</si>
  <si>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R174812</t>
  </si>
  <si>
    <t>drenážní zásypy za čely nosné konstrukce, podél křídel/zídek v ZKPP a obsyp drenážního potrubí, vč. vodorovné a svislé dopravy, přemístění, přeložení, manipulace s výkopkem</t>
  </si>
  <si>
    <t>1: Dle technické zprávy, výkresových příloh projektové dokumentace, TKP staveb státních drah a výkazů materiálu projektu a souhrnných částí dokumentace stavby. 
2: 0.3m2*20m*2ks+0.6m*0.9m*10.1m*2ks+0.5m*0.5*1.6m*2ks</t>
  </si>
  <si>
    <t>R18222</t>
  </si>
  <si>
    <t>uvedení dotčených ploch do původního stavu</t>
  </si>
  <si>
    <t>1: Dle technické zprávy, výkresových příloh projektové dokumentace, TKP staveb státních drah a výkazů materiálu projektu a souhrnných částí dokumentace stavby. 
2: 1.5m*8m*4ks+30m*4ks</t>
  </si>
  <si>
    <t>položka zahrnuje:  
nutné přemístění ornice z dočasných skládek vzdálených do 50m rozprostření ornice v předepsané tloušťce ve svahu přes 1:5</t>
  </si>
  <si>
    <t>227831</t>
  </si>
  <si>
    <t>MIKROPILOTY KOMPLET D DO 150MM NA POVRCHU</t>
  </si>
  <si>
    <t>MP 108/16, S355, svislé a šikmé mikropiloty pod opěrami, vrty jsou v samostatných položkách</t>
  </si>
  <si>
    <t>1: Dle technické zprávy, výkresových příloh projektové dokumentace, TKP staveb státních drah a výkazů materiálu projektu a souhrnných částí dokumentace stavby. 
2: 8m*(18ks+19ks)+10m*28ks</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</si>
  <si>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</si>
  <si>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26115</t>
  </si>
  <si>
    <t>VRTY PRO KOTVENÍ, INJEKTÁŽ A MIKROPILOTY NA POVRCHU TŘ. I D DO 300MM</t>
  </si>
  <si>
    <t>vrty pro mikropiloty v zemině pod základem</t>
  </si>
  <si>
    <t>položka zahrnuje:  
přemístění, montáž a demontáž vrtných souprav  
svislou dopravu zeminy z vrtu  
vodorovnou dopravu zeminy bez uložení na skládku případně nutné pažení dočasné (včetně odpažení) i trvalé</t>
  </si>
  <si>
    <t>261614</t>
  </si>
  <si>
    <t>VRTY PRO KOTVENÍ A INJEKTÁŽ TŘ VI NA POVRCHU D DO 35MM</t>
  </si>
  <si>
    <t>vrty do betonu stávajících základů pro kotevní trny opěr</t>
  </si>
  <si>
    <t>1: Dle technické zprávy, výkresových příloh projektové dokumentace, TKP staveb státních drah a výkazů materiálu projektu a souhrnných částí dokumentace stavby. 
2: 21.8m2*2ks*12ks/m2*0.5m</t>
  </si>
  <si>
    <t>26165</t>
  </si>
  <si>
    <t>VRTY PRO KOTVENÍ, INJEKTÁŽ A MIKROPILOTY NA POVRCHU TŘ. VI D DO 300MM</t>
  </si>
  <si>
    <t>vrty (svislé a 26 ks šikmých vrtů na O 01) do stávajícího betonového základu pro mikropiloty, uvažováno 50% navíc (posun vrtu z důvodu výskytu dřevěné piloty)</t>
  </si>
  <si>
    <t>1: Dle technické zprávy, výkresových příloh projektové dokumentace, TKP staveb státních drah a výkazů materiálu projektu a souhrnných částí dokumentace stavby. 
2: 2.8m*(18ks+19ks)*1.5+0.4m*28ks</t>
  </si>
  <si>
    <t>PAŽENÍ PRO ZAJIŠTĚNÍ STAVEBNÍCH POSTUPŮ</t>
  </si>
  <si>
    <t>záporové pažení a zapažení kolejového lože na nosné konstrukci mezi kolejemi: zřízení, odstranění či upálení dle potřeby, včetně přesunů/úprav v rámci stavebních postupů, obsahuje veškeré vrty, kotvení pažení, převázky, spojovací tyče, protikotvy všecho typu apod. RDS pažení včetně statického posouzení je vykázána v samostatné položce.</t>
  </si>
  <si>
    <t>1: Dle technické zprávy, výkresových příloh projektové dokumentace, TKP staveb státních drah a výkazů materiálu projektu a souhrnných částí dokumentace stavby. 
2: 4.5m*10m*2ks</t>
  </si>
  <si>
    <t>R272365</t>
  </si>
  <si>
    <t>KOTEVNÍ TRNY</t>
  </si>
  <si>
    <t>průměr trnů 25 mm, rastr 12ks/m2, délka trnů 700 mm</t>
  </si>
  <si>
    <t>1: Dle technické zprávy, výkresových příloh projektové dokumentace, TKP staveb státních drah a výkazů materiálu projektu a souhrnných částí dokumentace stavby. 
2: 21.8m2*2ks*12ks/m2*(0.7m*3.85kg/m/1000)</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</si>
  <si>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</si>
  <si>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 (a kompletní):</t>
  </si>
  <si>
    <t>317325</t>
  </si>
  <si>
    <t>ŘÍMSY ZE ŽELEZOBETONU DO C30/37</t>
  </si>
  <si>
    <t>2 ks říms na NK a na křídlech 4 ks říms</t>
  </si>
  <si>
    <t>1: Dle technické zprávy, výkresových příloh projektové dokumentace, TKP staveb státních drah a výkazů materiálu projektu a souhrnných částí dokumentace stavby. 
2: 0.23m2*12.05m*2ks+0.21m2*2.2m*4ks</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</si>
  <si>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</si>
  <si>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333325</t>
  </si>
  <si>
    <t>MOSTNÍ OPĚRY A KŘÍDLA ZE ŽELEZOVÉHO BETONU DO C30/37</t>
  </si>
  <si>
    <t>dřík+ÚP opěr 2ks a dřík zavěšených rovnoběžných křídel 4ks</t>
  </si>
  <si>
    <t>1: Dle technické zprávy, výkresových příloh projektové dokumentace, TKP staveb státních drah a výkazů materiálu projektu a souhrnných částí dokumentace stavby. 
2: (2.3m2+1.2m2)*10.9m2*2ks+3.6m2*0.6m*4ks</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</si>
  <si>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</si>
  <si>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</si>
  <si>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</si>
  <si>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dřík+ÚP opěr 2ks a dřík zavěšených rovnoběžných křídel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</si>
  <si>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4.865t*2ks</t>
  </si>
  <si>
    <t>348173</t>
  </si>
  <si>
    <t>ZÁBRADLÍ Z DÍLCŮ KOVOVÝCH ŽÁROVĚ ZINK PONOREM S NÁTĚREM</t>
  </si>
  <si>
    <t>viz výkaz materiálu v příloze 8. Výkres zábradlí</t>
  </si>
  <si>
    <t>1: Dle technické zprávy, výkresových příloh projektové dokumentace, TKP staveb státních drah a výkazů materiálu projektu a souhrnných částí dokumentace stavby. 
2: 1083.6kg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</si>
  <si>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</si>
  <si>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R327211</t>
  </si>
  <si>
    <t>ZDI OPĚRNÉ, ZÁRUBNÍ, NÁBŘEŽNÍ Z LOMOVÉHO KAMENE NA SUCHO</t>
  </si>
  <si>
    <t>komplet opevnění svahu skládaným lomovým kamenem na vazbu ve strmém sklonu od 5:4 do 1:1 formou opěné zdi</t>
  </si>
  <si>
    <t>1: Dle technické zprávy, výkresových příloh projektové dokumentace, TKP staveb státních drah a výkazů materiálu projektu a souhrnných částí dokumentace stavby. 
2: 1.9m2*3.1m*4ks</t>
  </si>
  <si>
    <t>položka zahrnuje dodávku a osazení lomového kamene, jeho výběr a případnou úpravu</t>
  </si>
  <si>
    <t>421325</t>
  </si>
  <si>
    <t>MOSTNÍ NOSNÉ DESKOVÉ KONSTRUKCE ZE ŽELEZOBETONU C30/37</t>
  </si>
  <si>
    <t>konstrukce ze zabetonovaných nosníků, položka válcovaných nosníků, výztuže a říms zvlášť</t>
  </si>
  <si>
    <t>1: Dle technické zprávy, výkresových příloh projektové dokumentace, TKP staveb státních drah a výkazů materiálu projektu a souhrnných částí dokumentace stavby. 
2: 2.98m2*12.05m*2ks</t>
  </si>
  <si>
    <t>421365</t>
  </si>
  <si>
    <t>VÝZTUŽ MOSTNÍ DESKOVÉ KONSTRUKCE Z OCELI 10505, B500B</t>
  </si>
  <si>
    <t>vč. výztuže říms na NK a spojek výztuže, nosníky HEM jsou v samostatné položce (výkaz výztuže viz přílohy části 7.x.x "Výkres výztuže ...")</t>
  </si>
  <si>
    <t>1: Dle technické zprávy, výkresových příloh projektové dokumentace, TKP staveb státních drah a výkazů materiálu projektu a souhrnných částí dokumentace stavby. 
2: (3.509t+0.02t)*2ks</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</si>
  <si>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</si>
  <si>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</si>
  <si>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</si>
  <si>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HEM400, 8ks/NK, dvě NK</t>
  </si>
  <si>
    <t>1: Dle technické zprávy, výkresových příloh projektové dokumentace, TKP staveb státních drah a výkazů materiálu projektu a souhrnných částí dokumentace stavby. 
2: 11.45m*8ks*2ks*0.256t/m</t>
  </si>
  <si>
    <t>451313</t>
  </si>
  <si>
    <t>PODKLADNÍ A VÝPLŇOVÉ VRSTVY Z PROSTÉHO BETONU C16/20</t>
  </si>
  <si>
    <t>podkladní beton pod drenážní trubku odvodnění rubu</t>
  </si>
  <si>
    <t>1: Dle technické zprávy, výkresových příloh projektové dokumentace, TKP staveb státních drah a výkazů materiálu projektu a souhrnných částí dokumentace stavby. 
2: 0.7m2*18.5m*2ks</t>
  </si>
  <si>
    <t>458311</t>
  </si>
  <si>
    <t>VÝPLŇ ZA OPĚRAMI A ZDMI Z PROSTÉHO BETONU C8/10</t>
  </si>
  <si>
    <t>výplň za rubem opěr</t>
  </si>
  <si>
    <t>1: Dle technické zprávy, výkresových příloh projektové dokumentace, TKP staveb státních drah a výkazů materiálu projektu a souhrnných částí dokumentace stavby. 
2: 2m2*18.5m*2ks</t>
  </si>
  <si>
    <t>R42417</t>
  </si>
  <si>
    <t>MOSTNÍ LOŽISKA Z VÁLCOVANÝCH NOSNÍKŮ</t>
  </si>
  <si>
    <t>uložení nosné konstrukce na kolejnice dle MVL 511 vč. všech prvků pro detail uložení a jeho utěsnění a odizolování</t>
  </si>
  <si>
    <t>1: Dle technické zprávy, výkresových příloh projektové dokumentace, TKP staveb státních drah a výkazů materiálu projektu a souhrnných částí dokumentace stavby. 
2: 9,965m*2ks</t>
  </si>
  <si>
    <t>R451313</t>
  </si>
  <si>
    <t>VÝPLŇOVÉ VRSTVY Z PROSTÉHO BETONU</t>
  </si>
  <si>
    <t>utěsnění vrtů betonem po realizaci mikropilot, zabetonování hluchých vrtů v základu</t>
  </si>
  <si>
    <t>1: Dle technické zprávy, výkresových příloh projektové dokumentace, TKP staveb státních drah a výkazů materiálu projektu a souhrnných částí dokumentace stavby. 
2: 20ks*2ks*0.5m+20ks*2.8m</t>
  </si>
  <si>
    <t>R461211</t>
  </si>
  <si>
    <t>PATKY Z LOMOVÉHO KAMENE NA SUCHO</t>
  </si>
  <si>
    <t>ochrana opevnění svahů - u stávajících křídel (masivní patka se sklonem hrany) a navázání se na opevnění v rámci SO 05-16-01 (patka průřez min. 800x800 mm)</t>
  </si>
  <si>
    <t>1: Dle technické zprávy, výkresových příloh projektové dokumentace, TKP staveb státních drah a výkazů materiálu projektu a souhrnných částí dokumentace stavby. 
2: 4.25m*2.6m2*4ks+(9.8m+9.4m)*2ks*0.8m*0.8m</t>
  </si>
  <si>
    <t>položka zahrnuje:  
- nutné zemní práce (hloubení rýh a pod.)  
- dodání a uložení lomového kamene předepsané frakce do předepsaného tvaru, včetně mimostaveništní a vnitrostaveništní dopravy</t>
  </si>
  <si>
    <t>R46251</t>
  </si>
  <si>
    <t>ZÁHOZ Z LOMOVÉHO KAMENE</t>
  </si>
  <si>
    <t>trvalý zához pod mostem u opěr (nad i pod vodou) (velikost kamene min. 200x200x350 mm)</t>
  </si>
  <si>
    <t>1: Dle technické zprávy, výkresových příloh projektové dokumentace, TKP staveb státních drah a výkazů materiálu projektu a souhrnných částí dokumentace stavby. 
2: 1.3m2*10.9m*2ks</t>
  </si>
  <si>
    <t>položka zahrnuje:  
- dodávku a zához lomového kamene předepsané frakce včetně mimostaveništní a vnitrostaveništní dopravy  
není-li v zadávací dokumentaci uvedeno jinak, jedná se o nakupovaný materiál</t>
  </si>
  <si>
    <t>R462512</t>
  </si>
  <si>
    <t>DOČASNÁ PRACOVNÍ PLOŠINA POD MOSTEM</t>
  </si>
  <si>
    <t>zřízení a demontáž pracovních plošin vč. likvidace a dopravy</t>
  </si>
  <si>
    <t>1: Dle technické zprávy, výkresových příloh projektové dokumentace, TKP staveb státních drah a výkazů materiálu projektu a souhrnných částí dokumentace stavby. 
2: 1.2m*17m*2ks+50m2*4ks</t>
  </si>
  <si>
    <t>R46321</t>
  </si>
  <si>
    <t>ROVNANINA Z LOMOVÉHO KAMENE</t>
  </si>
  <si>
    <t>kompletní realizace opevnění svahů dle detailu a skladby SŽDC Ž 6.11, obrázek 5. za křídly o sklonu nad 1:1, navázání na opevnění v rámci SO 05-16-01 Žel. Spodek (tl. 400 mm lomového kamene, tl. 200 mm  stěrkopísku + geotextilie)</t>
  </si>
  <si>
    <t>1: Dle technické zprávy, výkresových příloh projektové dokumentace, TKP staveb státních drah a výkazů materiálu projektu a souhrnných částí dokumentace stavby. 
2: 3.5m*(8.0m+7.6m)*2ks</t>
  </si>
  <si>
    <t>položka zahrnuje:  
- dodávku a vyrovnání lomového kamene předepsané frakce do předepsaného tvaru včetně mimostaveništní a vnitrostaveništní dopravy  
není-li v zadávací dokumentaci uvedeno jinak, jedná se o nakupovaný materiál</t>
  </si>
  <si>
    <t>Úprava povrchů, podlahy, výplně otvorů:</t>
  </si>
  <si>
    <t>631385</t>
  </si>
  <si>
    <t>MAZANINA ZE ŽELEZOBETONU DO C30/37 VČET VÝZTUŽE</t>
  </si>
  <si>
    <t>tvrdá ochrana SVI</t>
  </si>
  <si>
    <t>1: Dle technické zprávy, výkresových příloh projektové dokumentace, TKP staveb státních drah a výkazů materiálu projektu a souhrnných částí dokumentace stavby. 
2: (15.5m*10.8m+3m2*4ks)*0,05m</t>
  </si>
  <si>
    <t>- dodání  čerstvého  betonu  (betonové  směsi)  požadované  kvality,  jeho  uložení  do požadovaného tvaru při jakékoliv hustotě výztuže, konzistenci čerstvého betonu a způsobu hutnění, ošetření a ochranu betonu  
- dodání a uložení předepsané výztuže v předepsaném množství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</si>
  <si>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711111</t>
  </si>
  <si>
    <t>IZOLACE BĚŽNÝCH KONSTRUKCÍ PROTI ZEMNÍ VLHKOSTI ASFALTOVÝMI NÁTĚRY</t>
  </si>
  <si>
    <t>1: Dle technické zprávy, výkresových příloh projektové dokumentace, TKP staveb státních drah a výkazů materiálu projektu a souhrnných částí dokumentace stavby. 
2: 10m2*4ks</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</si>
  <si>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</si>
  <si>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711132</t>
  </si>
  <si>
    <t>IZOLACE BĚŽNÝCH KONSTRUKCÍ PROTI VOLNĚ STÉKAJÍCÍ VODĚ ASFALTOVÝMI PÁSY</t>
  </si>
  <si>
    <t>SVI na rubových stranách spodní stavby a podkladním betonu pod odvodněním, vč. měkké ochrany geotextilií, specifikace viz příloha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</si>
  <si>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((2.5m+4.5m)*10m+3.8m*4m*2ks+2.8m*1.7m*2ks)*2ks</t>
  </si>
  <si>
    <t>711412</t>
  </si>
  <si>
    <t>IZOLACE MOSTOVEK CELOPLOŠNÁ ASFALTOVÝMI PÁSY</t>
  </si>
  <si>
    <t>specifikace viz 1.2 Technická zpráva k SVI, výměra zohledňuje výslednou izolovanou plochu (tj. bez spojů a detailů)</t>
  </si>
  <si>
    <t>1: Dle technické zprávy, výkresových příloh projektové dokumentace, TKP staveb státních drah a výkazů materiálu projektu a souhrnných částí dokumentace stavby. 
2: 14.4m*10.8m</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</si>
  <si>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</si>
  <si>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R875332</t>
  </si>
  <si>
    <t>POTRUBÍ DREN Z TRUB PLAST DN DO 150MM DĚROVANÝCH</t>
  </si>
  <si>
    <t>vč. koncovek, spojování, obalení geotextilíí atd.</t>
  </si>
  <si>
    <t>1: Dle technické zprávy, výkresových příloh projektové dokumentace, TKP staveb státních drah a výkazů materiálu projektu a souhrnných částí dokumentace stavby. 
2: (9.9m+9.6m)*2ks</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</si>
  <si>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</si>
  <si>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91913</t>
  </si>
  <si>
    <t>ŘEZÁNÍ BETONOVÝCH KONSTRUKCÍ</t>
  </si>
  <si>
    <t>podélné rozříznutí stávající opěry mezi stavebními postupy diamantovým lanem</t>
  </si>
  <si>
    <t>1: Dle technické zprávy, výkresových příloh projektové dokumentace, TKP staveb státních drah a výkazů materiálu projektu a souhrnných částí dokumentace stavby. 
2: 4.1m2*3m*2ks</t>
  </si>
  <si>
    <t>položka zahrnuje řezání betonových konstrukcí bez ohledu na tloušťku, včetně spotřeby vody</t>
  </si>
  <si>
    <t>919132</t>
  </si>
  <si>
    <t>ŘEZÁNÍ BETONOVÝCH KONSTRUKCÍ TL DO 100MM</t>
  </si>
  <si>
    <t>naříznutí líce stávajících konstrukcí opěr (před bouráním/začištění spáry mezi stávajícím a novým beton)</t>
  </si>
  <si>
    <t>1: Dle technické zprávy, výkresových příloh projektové dokumentace, TKP staveb státních drah a výkazů materiálu projektu a souhrnných částí dokumentace stavby. 
2: 12m*2ks</t>
  </si>
  <si>
    <t>položka zahrnuje řezání betonových konstrukcí v předepsané tloušťce, včetně spotřeby vody</t>
  </si>
  <si>
    <t>94190</t>
  </si>
  <si>
    <t>LEHKÉ PRACOVNÍ LEŠENÍ DO 1,5 KPA</t>
  </si>
  <si>
    <t>M3OP</t>
  </si>
  <si>
    <t>pomocné lešení, montáž/demontáž, vč. přesunů dle potřeb stavebních postupů</t>
  </si>
  <si>
    <t>1: Dle technické zprávy, výkresových příloh projektové dokumentace, TKP staveb státních drah a výkazů materiálu projektu a souhrnných částí dokumentace stavby. 
2: 2m*1,2m*6m*2*2</t>
  </si>
  <si>
    <t>Položka zahrnuje dovoz, montáž, údržbu, opotřebení (nájemné), demontáž, konzervaci, odvoz.</t>
  </si>
  <si>
    <t>stávající dřík opěr, ÚP, ZZ a křídla</t>
  </si>
  <si>
    <t>1: Dle technické zprávy, výkresových příloh projektové dokumentace, TKP staveb státních drah a výkazů materiálu projektu a souhrnných částí dokumentace stavby. 
2: (4.1m2*10m*2ks+10.5m2*1m*4ks)</t>
  </si>
  <si>
    <t>R91355</t>
  </si>
  <si>
    <t>LETOPOČET VÝSTAVBY MOSTU</t>
  </si>
  <si>
    <t>vyznačení letopočtu výstavby otiskem šablony do betonu</t>
  </si>
  <si>
    <t>položka zahrnuje štítek s evidenčním číslem mostu, sloupek dopravní značky včetně osazení  
a nutných zemních prací a zabetonování</t>
  </si>
  <si>
    <t>R93140</t>
  </si>
  <si>
    <t>MOSTNÍ PODÉLNÁ SPÁRY</t>
  </si>
  <si>
    <t>kompletní zřízení dilatační spáry vč. NEREZOVÉHO oplechování, NEREZOVÝCH krycích plechů, izolace, polystyrenu a těsnění dle detailu D.1 přílohy 4.6 Nový stav - detaily</t>
  </si>
  <si>
    <t>1: Dle technické zprávy, výkresových příloh projektové dokumentace, TKP staveb státních drah a výkazů materiálu projektu a souhrnných částí dokumentace stavby. 
2: 13.9m</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</si>
  <si>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</si>
  <si>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R9661811</t>
  </si>
  <si>
    <t>DEMONTÁŽ KONSTRUKCÍ KOVOVÝCH</t>
  </si>
  <si>
    <t>odstranění stávající ocelové konstrukce SOK (výměra převzata z archivní dokumentace) a zábradlí - uvažováno 30kg/bm, včetně veškerých prací souvisejících s ekologickou likvidací (např. otryskání a likvidace PKO včetně abraziva a související práce a manipulace či přeprava NK atd.)</t>
  </si>
  <si>
    <t>1: Dle technické zprávy, výkresových příloh projektové dokumentace, TKP staveb státních drah a výkazů materiálu projektu a souhrnných částí dokumentace stavby. 
2: 42t+(21m*2*0,03kg/bm)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</si>
  <si>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</si>
  <si>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R9661812</t>
  </si>
  <si>
    <t>DEMONTÁŽ KONSTRUKCÍ - DOPRAVA</t>
  </si>
  <si>
    <t>odvoz stávající SOK a zábradlí, doprava 10 km</t>
  </si>
  <si>
    <t>1: Dle technické zprávy, výkresových příloh projektové dokumentace, TKP staveb státních drah a výkazů materiálu projektu a souhrnných částí dokumentace stavby. 
2: (42t+(21m*2*0,03kg/bm))*10km</t>
  </si>
  <si>
    <t xml:space="preserve">  SO 05-19-02</t>
  </si>
  <si>
    <t>SO 05-19-02</t>
  </si>
  <si>
    <t>R015570</t>
  </si>
  <si>
    <t>POPLATKY ZA LIKVIDACI ODPADŮ NEBEZPEČNÝCH VČETNĚ DOPRAVY- 17 03 03* ASFALTOVÉ STAVEBNÍ NÁTĚRY</t>
  </si>
  <si>
    <t>1: Dle technické zprávy, výkresových příloh projektové dokumentace, TKP staveb státních drah a výkazů materiálu projektu a souhrnných částí dokumentace stavby. 
2: 8m*9m*0.01*2t/m3</t>
  </si>
  <si>
    <t>1: Dle technické zprávy, výkresových příloh projektové dokumentace, TKP staveb státních drah a výkazů materiálu projektu a souhrnných částí dokumentace stavby. 
2: ((2.1m2*13m)+(9.4m2*15m+8m2*23m))*1.8t/m3</t>
  </si>
  <si>
    <t>1: Dle technické zprávy, výkresových příloh projektové dokumentace, TKP staveb státních drah a výkazů materiálu projektu a souhrnných částí dokumentace stavby. 
2: (1m*0.33m*8.6m*2ks+1m2*8.6m*2ks+2.2m2*1m*4ks)*2.2t/m3</t>
  </si>
  <si>
    <t>1: Dle technické zprávy, výkresových příloh projektové dokumentace, TKP staveb státních drah a výkazů materiálu projektu a souhrnných částí dokumentace stavby. 
2: 3t</t>
  </si>
  <si>
    <t>1: Dle technické zprávy, výkresových příloh projektové dokumentace, TKP staveb státních drah a výkazů materiálu projektu a souhrnných částí dokumentace stavby. 
2:  (11m*2ks*0,03t/bm)*(1.2m2/bm*0.025t/m2)</t>
  </si>
  <si>
    <t>zajištění stávající nosné konstrukce - kotvení krajních zabetonovaných nosníků na stávající konstrukci dle PD</t>
  </si>
  <si>
    <t>1: Dle technické zprávy, výkresových příloh projektové dokumentace, TKP staveb státních drah a výkazů materiálu projektu a souhrnných částí dokumentace stavby. 
2: 50m2*4ks</t>
  </si>
  <si>
    <t>1: Dle technické zprávy, výkresových příloh projektové dokumentace, TKP staveb státních drah a výkazů materiálu projektu a souhrnných částí dokumentace stavby. 
2: (50m2*4ks)*0.15m</t>
  </si>
  <si>
    <t>1: Dle technické zprávy, výkresových příloh projektové dokumentace, TKP staveb státních drah a výkazů materiálu projektu a souhrnných částí dokumentace stavby. 
2: (3m2*9m*2ks+10m2*2m*4ks)</t>
  </si>
  <si>
    <t>1: Dle technické zprávy, výkresových příloh projektové dokumentace, TKP staveb státních drah a výkazů materiálu projektu a souhrnných částí dokumentace stavby. 
2: 2.1m2*13m</t>
  </si>
  <si>
    <t>1: Dle technické zprávy, výkresových příloh projektové dokumentace, TKP staveb státních drah a výkazů materiálu projektu a souhrnných částí dokumentace stavby. 
2: 9.4m2*15m+8m2*23m</t>
  </si>
  <si>
    <t>1: Dle technické zprávy, výkresových příloh projektové dokumentace, TKP staveb státních drah a výkazů materiálu projektu a souhrnných částí dokumentace stavby. 
2: 3m2*9m*2ks+10m2*2m*4ks</t>
  </si>
  <si>
    <t>zásypy v aktivní oblasti, hutněno dle parametrů uvedených v PD, vč. vodorovné a svislé dopravy, přemístění, přeložení, manipulace s výkopkem</t>
  </si>
  <si>
    <t>1: Dle technické zprávy, výkresových příloh projektové dokumentace, TKP staveb státních drah a výkazů materiálu projektu a souhrnných částí dokumentace stavby. 
2: 1.7m2*10.8m*2ks</t>
  </si>
  <si>
    <t>OBSYP POTRUBÍ A OBJEKTŮ Z NAKUPOVANÝCH MATERIÁLŮ</t>
  </si>
  <si>
    <t>obsyp drenážního potrubí a drenážní zásyp za čely nosné konstrukce, vč. vodorovné a svislé dopravy, přemístění, přeložení, manipulace s výkopkem</t>
  </si>
  <si>
    <t>1: Dle technické zprávy, výkresových příloh projektové dokumentace, TKP staveb státních drah a výkazů materiálu projektu a souhrnných částí dokumentace stavby. 
2: 0.3m2*10m*2*2ks</t>
  </si>
  <si>
    <t>1: Dle technické zprávy, výkresových příloh projektové dokumentace, TKP staveb státních drah a výkazů materiálu projektu a souhrnných částí dokumentace stavby. 
2: 60m2*2ks</t>
  </si>
  <si>
    <t>27157</t>
  </si>
  <si>
    <t>POLŠTÁŘE POD ZÁKLADY Z KAMENIVA TĚŽENÉHO</t>
  </si>
  <si>
    <t>1: Dle technické zprávy, výkresových příloh projektové dokumentace, TKP staveb státních drah a výkazů materiálu projektu a souhrnných částí dokumentace stavby. 
2: 2.1m2*12.5m</t>
  </si>
  <si>
    <t>272325</t>
  </si>
  <si>
    <t>ZÁKLADY ZE ŽELEZOBETONU DO C30/37</t>
  </si>
  <si>
    <t>základová deska</t>
  </si>
  <si>
    <t>1: Dle technické zprávy, výkresových příloh projektové dokumentace, TKP staveb státních drah a výkazů materiálu projektu a souhrnných částí dokumentace stavby. 
2: 10.8m*6.9m*0.15m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</si>
  <si>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</si>
  <si>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272366</t>
  </si>
  <si>
    <t>VÝZTUŽ ZÁKLADŮ Z KARI SÍTÍ</t>
  </si>
  <si>
    <t>základová deska - síť 10/100/100, uvažováno 30% na přesahy</t>
  </si>
  <si>
    <t>1: Dle technické zprávy, výkresových příloh projektové dokumentace, TKP staveb státních drah a výkazů materiálu projektu a souhrnných částí dokumentace stavby. 
2: 5.3m*6.85m*2ks*2ks*0.0124t/m2*1,3</t>
  </si>
  <si>
    <t>288381</t>
  </si>
  <si>
    <t>TRYSK INJEKTÁŽ D SLOUPU DO 800MM DL VRTU DO 18M NA POVRCHU</t>
  </si>
  <si>
    <t>realizace kompletní TI: sloupy prům 1000 mm, délky 7 m, 2 řady po 8 ks</t>
  </si>
  <si>
    <t>1: Dle technické zprávy, výkresových příloh projektové dokumentace, TKP staveb státních drah a výkazů materiálu projektu a souhrnných částí dokumentace stavby. 
2: 3.14*0.5m^2*7m*2*8ks</t>
  </si>
  <si>
    <t>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</si>
  <si>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2.5m*7.5m*2ks+9.8m*0.6m</t>
  </si>
  <si>
    <t>1: Dle technické zprávy, výkresových příloh projektové dokumentace, TKP staveb státních drah a výkazů materiálu projektu a souhrnných částí dokumentace stavby. 
2: 0.23m2*6.9m*2ks+0.2m2*4.8m*4ks</t>
  </si>
  <si>
    <t>1: Dle technické zprávy, výkresových příloh projektové dokumentace, TKP staveb státních drah a výkazů materiálu projektu a souhrnných částí dokumentace stavby. 
2: 788.88kg</t>
  </si>
  <si>
    <t>389325</t>
  </si>
  <si>
    <t>MOSTNÍ RÁMOVÉ KONSTRUKCE ZE ŽELEZOBETONU C30/37</t>
  </si>
  <si>
    <t>uzavřený rám + zavěšená křídal 4ks (římsy jsou vykázány v samostatné položce)</t>
  </si>
  <si>
    <t>1: Dle technické zprávy, výkresových příloh projektové dokumentace, TKP staveb státních drah a výkazů materiálu projektu a souhrnných částí dokumentace stavby. 
2: 9.7m2*10.8m+9.3m2*0.5m*4ks</t>
  </si>
  <si>
    <t>389365</t>
  </si>
  <si>
    <t>VÝZTUŽ MOSTNÍ RÁMOVÉ KONSTRUKCE Z OCELI 10505, B500B</t>
  </si>
  <si>
    <t>výztuž celkem vč. výztuže ŘÍMS a spojek výztuže (tabulka výztuže viz příloha 6.2 Výkres výztuže)</t>
  </si>
  <si>
    <t>1: Dle technické zprávy, výkresových příloh projektové dokumentace, TKP staveb státních drah a výkazů materiálu projektu a souhrnných částí dokumentace stavby. 
2: 23.269t</t>
  </si>
  <si>
    <t>pod drenáž za rubem opěr a křídel</t>
  </si>
  <si>
    <t>1: Dle technické zprávy, výkresových příloh projektové dokumentace, TKP staveb státních drah a výkazů materiálu projektu a souhrnných částí dokumentace stavby. 
2: 0.35m2*8.7m+0.6m2*6m*4ks</t>
  </si>
  <si>
    <t>451314</t>
  </si>
  <si>
    <t>PODKLADNÍ A VÝPLŇOVÉ VRSTVY Z PROSTÉHO BETONU C25/30</t>
  </si>
  <si>
    <t>pod základ rámu a křídel</t>
  </si>
  <si>
    <t>1: Dle technické zprávy, výkresových příloh projektové dokumentace, TKP staveb státních drah a výkazů materiálu projektu a souhrnných částí dokumentace stavby. 
2: 11.8m*7m*0.1m+4.5m*1.6m*0.1*4ks</t>
  </si>
  <si>
    <t>drenážní vrstvy na rubu mostu</t>
  </si>
  <si>
    <t>1: Dle technické zprávy, výkresových příloh projektové dokumentace, TKP staveb státních drah a výkazů materiálu projektu a souhrnných částí dokumentace stavby. 
2: 1m*0.6m*10.8m*2ks</t>
  </si>
  <si>
    <t>ochrana opevnění svahů, patka průřez min. 800x800 mm, navázání se na opevnění v rámci SO 05-16-01</t>
  </si>
  <si>
    <t>1: Dle technické zprávy, výkresových příloh projektové dokumentace, TKP staveb státních drah a výkazů materiálu projektu a souhrnných částí dokumentace stavby. 
2:  0,8m*0,8m*6,5m*4ks</t>
  </si>
  <si>
    <t>R457325</t>
  </si>
  <si>
    <t>VYZTUŽENÝ BETONOVÝ POTĚR</t>
  </si>
  <si>
    <t>sanace ubouraných ÚP s přesahem na část stávajících křídel - betonový potěr vyztužený KARI sítí 6/100/100, vč. kotvení trny prům12 mm, 9 ks/m2 do stávající opěry</t>
  </si>
  <si>
    <t>1: Dle technické zprávy, výkresových příloh projektové dokumentace, TKP staveb státních drah a výkazů materiálu projektu a souhrnných částí dokumentace stavby. 
2: 11.5m*1.4m*2ks</t>
  </si>
  <si>
    <t>1: Dle technické zprávy, výkresových příloh projektové dokumentace, TKP staveb státních drah a výkazů materiálu projektu a souhrnných částí dokumentace stavby. 
2: 5.5m*6m*4ks</t>
  </si>
  <si>
    <t>R465512</t>
  </si>
  <si>
    <t>odláždění terénu pod mostem, vč. zřízení betonových prahů dle VML 649</t>
  </si>
  <si>
    <t>1: Dle technické zprávy, výkresových příloh projektové dokumentace, TKP staveb státních drah a výkazů materiálu projektu a souhrnných částí dokumentace stavby. 
2: 4.1m*5,9m*2ks</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</si>
  <si>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</si>
  <si>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R46591</t>
  </si>
  <si>
    <t>OBKLAD Z KAMENE</t>
  </si>
  <si>
    <t>obložení dna rámu štípaným kamenem do mrazuvzdorného lepidla, tl. obkladu 60 mm</t>
  </si>
  <si>
    <t>1: Dle technické zprávy, výkresových příloh projektové dokumentace, TKP staveb státních drah a výkazů materiálu projektu a souhrnných částí dokumentace stavby. 
2: 6.2m*10.8m</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</si>
  <si>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</si>
  <si>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626113</t>
  </si>
  <si>
    <t>REPROFILACE PODHLEDŮ, SVISLÝCH PLOCH SANAČNÍ MALTOU JEDNOVRST TL 30MM</t>
  </si>
  <si>
    <t>rub a líc stávajících opěr pod SVI</t>
  </si>
  <si>
    <t>1: Dle technické zprávy, výkresových příloh projektové dokumentace, TKP staveb státních drah a výkazů materiálu projektu a souhrnných částí dokumentace stavby. 
2: (2.7m+1.4m)*8.7m*2ks</t>
  </si>
  <si>
    <t>položka zahrnuje:  
dodávku veškerého materiálu potřebného pro předepsanou úpravu v předepsané kvalitě nutné vyspravení podkladu, případně zatření spar zdiva  
položení vrstvy v předepsané tloušťce potřebná lešení a podpěrné konstrukce</t>
  </si>
  <si>
    <t>1: Dle technické zprávy, výkresových příloh projektové dokumentace, TKP staveb státních drah a výkazů materiálu projektu a souhrnných částí dokumentace stavby. 
2: (4.5m*8.7+2.7m*8.1m*2ks)*2ks*0,05m</t>
  </si>
  <si>
    <t>1: Dle technické zprávy, výkresových příloh projektové dokumentace, TKP staveb státních drah a výkazů materiálu projektu a souhrnných částí dokumentace stavby. 
2: (8m2+4m2)*4ks</t>
  </si>
  <si>
    <t>1: Dle technické zprávy, výkresových příloh projektové dokumentace, TKP staveb státních drah a výkazů materiálu projektu a souhrnných částí dokumentace stavby. 
2: (5.3m*9.7m+3.5m*9.7m+19.2m*4.0m)*2ks</t>
  </si>
  <si>
    <t>1: Dle technické zprávy, výkresových příloh projektové dokumentace, TKP staveb státních drah a výkazů materiálu projektu a souhrnných částí dokumentace stavby. 
2: 12.4m*10.6m</t>
  </si>
  <si>
    <t>1: Dle technické zprávy, výkresových příloh projektové dokumentace, TKP staveb státních drah a výkazů materiálu projektu a souhrnných částí dokumentace stavby. 
2: 10,9m*2*2ks</t>
  </si>
  <si>
    <t>938543</t>
  </si>
  <si>
    <t>OČIŠTĚNÍ BETON KONSTR OTRYSKÁNÍM TLAK VODOU DO 1000 BARŮ</t>
  </si>
  <si>
    <t>ponechané stávající líce opěr pod SVI</t>
  </si>
  <si>
    <t>1: Dle technické zprávy, výkresových příloh projektové dokumentace, TKP staveb státních drah a výkazů materiálu projektu a souhrnných částí dokumentace stavby. 
2: 8.6m2*3m*2ks+8m2*4ks</t>
  </si>
  <si>
    <t>položka zahrnuje očištění předepsaným způsobem včetně odklizení vzniklého odpadu</t>
  </si>
  <si>
    <t>1: Dle technické zprávy, výkresových příloh projektové dokumentace, TKP staveb státních drah a výkazů materiálu projektu a souhrnných částí dokumentace stavby. 
2: 7m*1.2m*3.5m*2ks</t>
  </si>
  <si>
    <t>části stávajícího základu, ÚP a křídel vhodným způsobem</t>
  </si>
  <si>
    <t>1: Dle technické zprávy, výkresových příloh projektové dokumentace, TKP staveb státních drah a výkazů materiálu projektu a souhrnných částí dokumentace stavby. 
2: 1m*0.33m*8.6m*2ks+1m2*8.6m*2ks+2.2m2*1m*4ks</t>
  </si>
  <si>
    <t>stávající ocelobetonová NK (ZBN)</t>
  </si>
  <si>
    <t>1: Dle technické zprávy, výkresových příloh projektové dokumentace, TKP staveb státních drah a výkazů materiálu projektu a souhrnných částí dokumentace stavby. 
2: 5.1m2*7.9m</t>
  </si>
  <si>
    <t>R91913</t>
  </si>
  <si>
    <t>ŘEZÁNÍ ŽELEZOBETONOVÝCH BETONOVÝCH KONSTRUKCÍ</t>
  </si>
  <si>
    <t>rozřezání NK mezi stavebními postupy a na části před snesením + část ÚP uprostřed (mezi stavebními postupy)     
  diamantovým lanem</t>
  </si>
  <si>
    <t>1: Dle technické zprávy, výkresových příloh projektové dokumentace, TKP staveb státních drah a výkazů materiálu projektu a souhrnných částí dokumentace stavby. 
2: 0.55m*8m+1.5m2*2ks</t>
  </si>
  <si>
    <t>R931182</t>
  </si>
  <si>
    <t>OBLOŽENÍ STĚN Z POLYSTYRENU TL 20MM</t>
  </si>
  <si>
    <t>polystyren XPS, výplň mezi rámem a ponechanými opěrami, vč. veškerého materiálu, lepidla, lepení a pomocných konstrukcí, lešení atd.</t>
  </si>
  <si>
    <t>1: Dle technické zprávy, výkresových příloh projektové dokumentace, TKP staveb státních drah a výkazů materiálu projektu a souhrnných částí dokumentace stavby. 
2: 2.8m*8.6m*2ks</t>
  </si>
  <si>
    <t>položka zahrnuje dodávku a osazení předepsaného materiálu, očištění ploch spáry před úpravou, očištění okolí spáry po úpravě</t>
  </si>
  <si>
    <t>odstranění stávajícího ocelového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</si>
  <si>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(11m*2ks*0,03t/bm)</t>
  </si>
  <si>
    <t>doprava 10 km</t>
  </si>
  <si>
    <t>1: Dle technické zprávy, výkresových příloh projektové dokumentace, TKP staveb státních drah a výkazů materiálu projektu a souhrnných částí dokumentace stavby. 
2: (1m*0.33m*8.6m*2ks+1m2*8.6m*2ks+2.2m2*1m*4ks)*2.2t/m3*10km</t>
  </si>
  <si>
    <t xml:space="preserve">  SO 05-19-03</t>
  </si>
  <si>
    <t>Železniční most v km 11,013 tr. Břeclav - státní hranice ČR/SR</t>
  </si>
  <si>
    <t>SO 05-19-03</t>
  </si>
  <si>
    <t>1: Dle technické zprávy, výkresových příloh projektové dokumentace, TKP staveb státních drah a výkazů materiálu projektu a souhrnných částí dokumentace stavby. 
2: ((8m*3m2*4ks+((2.5m2+8m2+7.5m2)*18m+(163m2+35m2+72m2+110m)*0.5m)*0.5)+(17m2*17.5m*2ks+(163m2+35m2+72m2+110m)*0.3m)+(5m*(22ks+24ks)+7.5m*13ks+10m*20ks+3.5m*4ks*4ks)*3.14*0.15^2+(14m*12ks+8m*2ks)*3.14*0.45^2)*1.8t/m3</t>
  </si>
  <si>
    <t>1: Dle technické zprávy, výkresových příloh projektové dokumentace, TKP staveb státních drah a výkazů materiálu projektu a souhrnných částí dokumentace stavby. 
2: ((5.9m2*12m*2ks+13m2*1m*4ks))*2.2t/m3</t>
  </si>
  <si>
    <t>1: Dle technické zprávy, výkresových příloh projektové dokumentace, TKP staveb státních drah a výkazů materiálu projektu a souhrnných částí dokumentace stavby. 
2: 8t</t>
  </si>
  <si>
    <t>1: Dle technické zprávy, výkresových příloh projektové dokumentace, TKP staveb státních drah a výkazů materiálu projektu a souhrnných částí dokumentace stavby. 
2: 8m*8ks*3.14*0.3^2</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</si>
  <si>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</si>
  <si>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(164m2+516m2+50m2)*0.6m*2.0t/m3</t>
  </si>
  <si>
    <t>starý nátěr otryskaný ze stávajících konstrukcí (předpokládaný obsah látek viz zkouška PKO u ocelových mostů, obsahuje mj.  nadlimitní množství PCB !!!), ), uvažováno písku pro otryskání 25 kg/m2, uvažováno PKO 1,2 m2/bm</t>
  </si>
  <si>
    <t>1: Dle technické zprávy, výkresových příloh projektové dokumentace, TKP staveb státních drah a výkazů materiálu projektu a souhrnných částí dokumentace stavby. 
2: (120t*15m2t+(38m*2ks*1.2m2/bm))*0.025t/m2</t>
  </si>
  <si>
    <t>POPLATKY ZA LIKVIDACŮ ODPADŮ NEBEZPEČNÝCH VČETNĚ DOPRAVY NA SKLÁDKU A VEŠKERÉ MANIPULACE - 17 02 04* ŽELEZNIČNÍ PRAŽCE DŘEVĚNÉ - MOSTNICE</t>
  </si>
  <si>
    <t>1: Dle technické zprávy, výkresových příloh projektové dokumentace, TKP staveb státních drah a výkazů materiálu projektu a souhrnných částí dokumentace stavby. 
2: (48ks*2*0,24*0,24*2,4m)*0,6t/m3</t>
  </si>
  <si>
    <t>R027411</t>
  </si>
  <si>
    <t>1: Dle technické zprávy, výkresových příloh projektové dokumentace, TKP staveb státních drah a výkazů materiálu projektu a souhrnných částí dokumentace stavby. 
2: 110m2*2ks+230m2+180m2</t>
  </si>
  <si>
    <t>1: Dle technické zprávy, výkresových příloh projektové dokumentace, TKP staveb státních drah a výkazů materiálu projektu a souhrnných částí dokumentace stavby. 
2: (110m2*2ks+230m2+180m2)*0.15m</t>
  </si>
  <si>
    <t>1: Dle technické zprávy, výkresových příloh projektové dokumentace, TKP staveb státních drah a výkazů materiálu projektu a souhrnných částí dokumentace stavby. 
2: 2m2*6m*4ks+(155m2+25m2+80m2+120m2)*1m</t>
  </si>
  <si>
    <t>výkopové práce pod mostem (pro kamenný zához u opěr, pro pilíř a pracovní plošiny)</t>
  </si>
  <si>
    <t>1: Dle technické zprávy, výkresových příloh projektové dokumentace, TKP staveb státních drah a výkazů materiálu projektu a souhrnných částí dokumentace stavby. 
2: 8m*3m2*4ks+((2.5m2+8m2+7.5m2)*18m+(163m2+35m2+72m2+110m)*0.5m)*0.5</t>
  </si>
  <si>
    <t>výkopy za opěrami, výkopy pro pilíř, výkopy pro pracovní plošiny</t>
  </si>
  <si>
    <t>1: Dle technické zprávy, výkresových příloh projektové dokumentace, TKP staveb státních drah a výkazů materiálu projektu a souhrnných částí dokumentace stavby. 
2: 17m2*17.5m*2ks+(163m2+35m2+72m2+110m)*0.3m</t>
  </si>
  <si>
    <t>zpětné zásypy mimo aktivní oblast, zásypy po odstranění provizorních plošin</t>
  </si>
  <si>
    <t>zásypy v aktivní oblasti, hutněno dle parametrů uvedených v PD, + zásyp za kamennou rovnaninou u křídel, vč. vodorovné a svislé dopravy, přemístění, přeložení, manipulace s výkopkem</t>
  </si>
  <si>
    <t>1: Dle technické zprávy, výkresových příloh projektové dokumentace, TKP staveb státních drah a výkazů materiálu projektu a souhrnných částí dokumentace stavby. 
2: 9.5m2*10.1m*2ks</t>
  </si>
  <si>
    <t>1: Dle technické zprávy, výkresových příloh projektové dokumentace, TKP staveb státních drah a výkazů materiálu projektu a souhrnných částí dokumentace stavby. 
2: 1.4m2*10.3m*2ks+0.5m*0.5m*4.4m*4ks+0.3m2*9.2m*2ks</t>
  </si>
  <si>
    <t>1: Dle technické zprávy, výkresových příloh projektové dokumentace, TKP staveb státních drah a výkazů materiálu projektu a souhrnných částí dokumentace stavby. 
2: 2.6m*8m*4ks+155m2+25m2+80m2+120m2</t>
  </si>
  <si>
    <t>224325</t>
  </si>
  <si>
    <t>PILOTY ZE ŽELEZOBETONU C30/37</t>
  </si>
  <si>
    <t>pro založení pilíře, jedna řada pilot 12 ks, průměr 900 mm, délka 14.0 m, výztuž je uvedena v samostatné položce</t>
  </si>
  <si>
    <t>1: Dle technické zprávy, výkresových příloh projektové dokumentace, TKP staveb státních drah a výkazů materiálu projektu a souhrnných částí dokumentace stavby. 
2: 14m*12ks*3.14*0.45m^2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</si>
  <si>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t>
  </si>
  <si>
    <t>224365</t>
  </si>
  <si>
    <t>VÝZTUŽ PILOT Z OCELI 10505, B500B</t>
  </si>
  <si>
    <t>viz výkaz výztuže armokoše v části 6. Založení mostu</t>
  </si>
  <si>
    <t>1: Dle technické zprávy, výkresových příloh projektové dokumentace, TKP staveb státních drah a výkazů materiálu projektu a souhrnných částí dokumentace stavby. 
2: 12*1.02t</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</si>
  <si>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</si>
  <si>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Dle technické zprávy, výkresových příloh projektové dokumentace, TKP staveb státních drah a výkazů materiálu projektu a souhrnných částí dokumentace stavby. 
2: 8m*(22ks+24ks)+10.5m*33ks+4m*4ks*4ks</t>
  </si>
  <si>
    <t>vrty pro mikropiloty v zemině pod základem + vrty v zemině pro založení přechodových zídek</t>
  </si>
  <si>
    <t>1: Dle technické zprávy, výkresových příloh projektové dokumentace, TKP staveb státních drah a výkazů materiálu projektu a souhrnných částí dokumentace stavby. 
2: 5m*(22ks+24ks)+7.5m*13ks+10m*20ks+3.5m*4ks*4ks</t>
  </si>
  <si>
    <t>1: Dle technické zprávy, výkresových příloh projektové dokumentace, TKP staveb státních drah a výkazů materiálu projektu a souhrnných částí dokumentace stavby. 
2: 2.35m*11.3m*2ks*12ks/m2*0.5m</t>
  </si>
  <si>
    <t>1: Dle technické zprávy, výkresových příloh projektové dokumentace, TKP staveb státních drah a výkazů materiálu projektu a souhrnných částí dokumentace stavby. 
2: 3.1m*(22ks+24ks)*1.2+3m*13ks+0.5m*20ks</t>
  </si>
  <si>
    <t>264141</t>
  </si>
  <si>
    <t>VRTY PRO PILOTY TŘ. I D DO 1000MM</t>
  </si>
  <si>
    <t>vrt průměru 900 mm, uvažováno 2x vrt navíc (pro výskyt stávajících dřevěných kůlů v zemině!!), vrtání pod hladinou podzemní vody</t>
  </si>
  <si>
    <t>1: Dle technické zprávy, výkresových příloh projektové dokumentace, TKP staveb státních drah a výkazů materiálu projektu a souhrnných částí dokumentace stavby. 
2: 14m*12ks+8m*2ks</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</si>
  <si>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</si>
  <si>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 Dle technické zprávy, výkresových příloh projektové dokumentace, TKP staveb státních drah a výkazů materiálu projektu a souhrnných částí dokumentace stavby. 
2: 12.5m*6.3m*2ks</t>
  </si>
  <si>
    <t>R23718</t>
  </si>
  <si>
    <t>VYTAŽENÍ DŘEVĚNÝCH PILOT</t>
  </si>
  <si>
    <t>vytažení stávajících kůlů (zaměřených i nezaměřených) v oblasti vrtaných pilot nového pilíře</t>
  </si>
  <si>
    <t>1: Dle technické zprávy, výkresových příloh projektové dokumentace, TKP staveb státních drah a výkazů materiálu projektu a souhrnných částí dokumentace stavby. 
2: (5ks+2ks)*8m</t>
  </si>
  <si>
    <t>položka zahrnuje odstranění stěn včetně odvozu a uložení na skládku</t>
  </si>
  <si>
    <t>1: Dle technické zprávy, výkresových příloh projektové dokumentace, TKP staveb státních drah a výkazů materiálu projektu a souhrnných částí dokumentace stavby. 
2: 2.35m*11.3m*2ks*12ks/m2*(0.7m*3.85kg/m/1000)</t>
  </si>
  <si>
    <t>4 ks říms na NK, na křídlech 4 ks říms a na přechodových zídkách 4 ks</t>
  </si>
  <si>
    <t>1: Dle technické zprávy, výkresových příloh projektové dokumentace, TKP staveb státních drah a výkazů materiálu projektu a souhrnných částí dokumentace stavby. 
2: (0.22m2*14.2m*4ks)+(0.21m2*2.21m*4ks)+(0.21m2*3.3m*4ks)</t>
  </si>
  <si>
    <t>dřík+ÚP opěr 2ks, dřík zavěšených rovnoběžných křídel 4ks, dřík přechodových zídek 4 ks</t>
  </si>
  <si>
    <t>1: Dle technické zprávy, výkresových příloh projektové dokumentace, TKP staveb státních drah a výkazů materiálu projektu a souhrnných částí dokumentace stavby. 
2: (4.6m2*11.3m+5.9m2*0.6m*2ks)+(4.8m2*11.3m+6m2*0.6m*2ks)+(0.5m2*3.3m*4ks)</t>
  </si>
  <si>
    <t>dřík+ÚP opěr 2ks, dřík zavěšených rovnoběžných křídel 4ks a přechodových zídek 4ks, vč. výztuže římsy na křídlech a spojek výztuže (výkaz výztuže viz přílohy části 7.x.x "Výkres výztuže ...")</t>
  </si>
  <si>
    <t>1: Dle technické zprávy, výkresových příloh projektové dokumentace, TKP staveb státních drah a výkazů materiálu projektu a souhrnných částí dokumentace stavby. 
2: 8.287t+8.296t</t>
  </si>
  <si>
    <t>viz výkaz materiálu v příloze 9. Výkres zábradlí</t>
  </si>
  <si>
    <t>1: Dle technické zprávy, výkresových příloh projektové dokumentace, TKP staveb státních drah a výkazů materiálu projektu a souhrnných částí dokumentace stavby. 
2: 2787.47kg</t>
  </si>
  <si>
    <t>nový pilíř: dřík+ÚP</t>
  </si>
  <si>
    <t>1: Dle technické zprávy, výkresových příloh projektové dokumentace, TKP staveb státních drah a výkazů materiálu projektu a souhrnných částí dokumentace stavby. 
2: 4.4m2*11.3m+3.4m2*1.25m*2ks</t>
  </si>
  <si>
    <t>dřík+ÚP pilíře vč. Spojek výztuže (výkaz výztuže viz příslušná příloha v části 7.x.x "Výkres výztuže ...")</t>
  </si>
  <si>
    <t>1: Dle technické zprávy, výkresových příloh projektové dokumentace, TKP staveb státních drah a výkazů materiálu projektu a souhrnných částí dokumentace stavby. 
2: 5.485t</t>
  </si>
  <si>
    <t>1: Dle technické zprávy, výkresových příloh projektové dokumentace, TKP staveb státních drah a výkazů materiálu projektu a souhrnných částí dokumentace stavby. 
2: 2.4m2*5.2m*4ks</t>
  </si>
  <si>
    <t>konstrukce ze zabetonovaných nosníků, položka válcovaných nosníků zvlášť</t>
  </si>
  <si>
    <t>1: Dle technické zprávy, výkresových příloh projektové dokumentace, TKP staveb státních drah a výkazů materiálu projektu a souhrnných částí dokumentace stavby. 
2: 3.85m2*14.2m*4ks</t>
  </si>
  <si>
    <t>1: Dle technické zprávy, výkresových příloh projektové dokumentace, TKP staveb státních drah a výkazů materiálu projektu a souhrnných částí dokumentace stavby. 
2: (5.009t+0.025t)*4ks</t>
  </si>
  <si>
    <t>HEM500, 9ks/NK, 4 ks NK</t>
  </si>
  <si>
    <t>1: Dle technické zprávy, výkresových příloh projektové dokumentace, TKP staveb státních drah a výkazů materiálu projektu a souhrnných částí dokumentace stavby. 
2: 13.75m*9ks*4ks*0.27t/m</t>
  </si>
  <si>
    <t>pod odvodnění</t>
  </si>
  <si>
    <t>1: Dle technické zprávy, výkresových příloh projektové dokumentace, TKP staveb státních drah a výkazů materiálu projektu a souhrnných částí dokumentace stavby. 
2: 1.4m2*9.2m*2ks</t>
  </si>
  <si>
    <t>pod přechodové zídky a pilíř</t>
  </si>
  <si>
    <t>1: Dle technické zprávy, výkresových příloh projektové dokumentace, TKP staveb státních drah a výkazů materiálu projektu a souhrnných částí dokumentace stavby. 
2: 0.35m2*3.9m+1.6m*15.6m*0.15m</t>
  </si>
  <si>
    <t>1: Dle technické zprávy, výkresových příloh projektové dokumentace, TKP staveb státních drah a výkazů materiálu projektu a souhrnných částí dokumentace stavby. 
2: 5.2m2*(17.7m+20.2m)</t>
  </si>
  <si>
    <t>1: Dle technické zprávy, výkresových příloh projektové dokumentace, TKP staveb státních drah a výkazů materiálu projektu a souhrnných částí dokumentace stavby. 
2: 11.3m*4ks</t>
  </si>
  <si>
    <t>1: Dle technické zprávy, výkresových příloh projektové dokumentace, TKP staveb státních drah a výkazů materiálu projektu a souhrnných částí dokumentace stavby. 
2: (22ks+24ks+33ks)*0.5m+10ks*3.1m</t>
  </si>
  <si>
    <t>1: Dle technické zprávy, výkresových příloh projektové dokumentace, TKP staveb státních drah a výkazů materiálu projektu a souhrnných částí dokumentace stavby. 
2: 2.7m2*5.7m*4ks+(7.5m+6.7m)*2ks*0.8m*0.8m</t>
  </si>
  <si>
    <t>trvalý zához pod mostem u opěr a pilíře (nad i pod vodou) + rampy podél opevnění svahů (velikost kamene min. 200x200x350 mm)</t>
  </si>
  <si>
    <t>1: Dle technické zprávy, výkresových příloh projektové dokumentace, TKP staveb státních drah a výkazů materiálu projektu a souhrnných částí dokumentace stavby. 
2: 3.1m2*11.5m*2ks+11.7m2*19.3m+1m2*5.7m*4ks</t>
  </si>
  <si>
    <t>1: Dle technické zprávy, výkresových příloh projektové dokumentace, TKP staveb státních drah a výkazů materiálu projektu a souhrnných částí dokumentace stavby. 
2: 164m2+516m2+50m2</t>
  </si>
  <si>
    <t>1: Dle technické zprávy, výkresových příloh projektové dokumentace, TKP staveb státních drah a výkazů materiálu projektu a souhrnných částí dokumentace stavby. 
2: 4.1m*(6.8m+6.1m)*2ks</t>
  </si>
  <si>
    <t>1: Dle technické zprávy, výkresových příloh projektové dokumentace, TKP staveb státních drah a výkazů materiálu projektu a souhrnných částí dokumentace stavby. 
2: 5.6m*15.5m*4ks*0,05m</t>
  </si>
  <si>
    <t>1: Dle technické zprávy, výkresových příloh projektové dokumentace, TKP staveb státních drah a výkazů materiálu projektu a souhrnných částí dokumentace stavby. 
2: 11m2*4ks+15m2*2ks</t>
  </si>
  <si>
    <t>1: Dle technické zprávy, výkresových příloh projektové dokumentace, TKP staveb státních drah a výkazů materiálu projektu a souhrnných částí dokumentace stavby. 
2: (3.2m*(12.92m+1.5m*2ks)+6.2m*17m)*2ks+11m2*4ks</t>
  </si>
  <si>
    <t>1: Dle technické zprávy, výkresových příloh projektové dokumentace, TKP staveb státních drah a výkazů materiálu projektu a souhrnných částí dokumentace stavby. 
2: 5.6m*15.5m*4ks</t>
  </si>
  <si>
    <t>1: Dle technické zprávy, výkresových příloh projektové dokumentace, TKP staveb státních drah a výkazů materiálu projektu a souhrnných částí dokumentace stavby. 
2: (9.3m+9m)*2ks</t>
  </si>
  <si>
    <t>1: Dle technické zprávy, výkresových příloh projektové dokumentace, TKP staveb státních drah a výkazů materiálu projektu a souhrnných částí dokumentace stavby. 
2: 5.7m2*2ks</t>
  </si>
  <si>
    <t>naříznutí líce stávajících konstrukcí (před bouráním/začištění spáry mezi stávajícím a novým beton)</t>
  </si>
  <si>
    <t>1: Dle technické zprávy, výkresových příloh projektové dokumentace, TKP staveb státních drah a výkazů materiálu projektu a souhrnných částí dokumentace stavby. 
2: 14m*2ks</t>
  </si>
  <si>
    <t>936541</t>
  </si>
  <si>
    <t>MOSTNÍ ODVODŇOVACÍ TRUBKA (POVRCHŮ IZOLACE) Z NEREZ OCELI</t>
  </si>
  <si>
    <t>zřízení odvodňovačů NK z nerezové trubky TR 135/6 vč. límce a síta (viz detail D.7 přílohy 4.9)</t>
  </si>
  <si>
    <t>1: Dle technické zprávy, výkresových příloh projektové dokumentace, TKP staveb státních drah a výkazů materiálu projektu a souhrnných částí dokumentace stavby. 
2: 4ks*2ks</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</si>
  <si>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</si>
  <si>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 Dle technické zprávy, výkresových příloh projektové dokumentace, TKP staveb státních drah a výkazů materiálu projektu a souhrnných částí dokumentace stavby. 
2: 2.8m*1,2m*7m*4ks*2</t>
  </si>
  <si>
    <t>1: Dle technické zprávy, výkresových příloh projektové dokumentace, TKP staveb státních drah a výkazů materiálu projektu a souhrnných částí dokumentace stavby. 
2: (5.9m2*12m*2ks+13m2*1m*4ks)</t>
  </si>
  <si>
    <t>kompletní zřízení dilatační spáry vč. NEREZOVÉHO oplechování, NEREZOVÝCH krycích plechů, izolace, polystyrenu a těsnění dle přílohy 4.8 Nový stav - detaily podélné spáry</t>
  </si>
  <si>
    <t>1: Dle technické zprávy, výkresových příloh projektové dokumentace, TKP staveb státních drah a výkazů materiálu projektu a souhrnných částí dokumentace stavby. 
2: (14.2m+0.8m*2ks)*2ks</t>
  </si>
  <si>
    <t>1: Dle technické zprávy, výkresových příloh projektové dokumentace, TKP staveb státních drah a výkazů materiálu projektu a souhrnných částí dokumentace stavby. 
2: 120t+(38m*2ks*0,03kg/bm)</t>
  </si>
  <si>
    <t>1: Dle technické zprávy, výkresových příloh projektové dokumentace, TKP staveb státních drah a výkazů materiálu projektu a souhrnných částí dokumentace stavby. 
2: (120t+(38m*2ks*0,03kg/bm))*10km</t>
  </si>
  <si>
    <t xml:space="preserve">  SO 05-19-04</t>
  </si>
  <si>
    <t>Železniční most v km 11,117 tr. Břeclav - státní hranice ČR/SR</t>
  </si>
  <si>
    <t>SO 05-19-04</t>
  </si>
  <si>
    <t>1: Dle technické zprávy, výkresových příloh projektové dokumentace, TKP staveb státních drah a výkazů materiálu projektu a souhrnných částí dokumentace stavby. 
2: ((5m2*1m*4ks)+(7m2*11.5m*2ks+(110m2*2+21m2)*1m))*1.8t/m3</t>
  </si>
  <si>
    <t>1: Dle technické zprávy, výkresových příloh projektové dokumentace, TKP staveb státních drah a výkazů materiálu projektu a souhrnných částí dokumentace stavby. 
2: (1.5m2*8.4m*2ks+(5.4m2+5.0m2)*0.5m*2ks)*2.2t/m3</t>
  </si>
  <si>
    <t>1: Dle technické zprávy, výkresových příloh projektové dokumentace, TKP staveb státních drah a výkazů materiálu projektu a souhrnných částí dokumentace stavby. 
2: (30m*6m)*0.6m*2.0t/m3</t>
  </si>
  <si>
    <t>1: Dle technické zprávy, výkresových příloh projektové dokumentace, TKP staveb státních drah a výkazů materiálu projektu a souhrnných částí dokumentace stavby. 
2: 11m*6.7m*0.01m*2t/m3</t>
  </si>
  <si>
    <t>POPLATKY ZA LIKVIDACŮ ODPADŮ NEBEZPEČNÝCH VČETNĚ DOPRAVY NA SKLÁDKU A VEŠKERÉ MANIPULACE- 08 01 17* STARÉ NÁTĚROVÉ HMOTY</t>
  </si>
  <si>
    <t>1: Dle technické zprávy, výkresových příloh projektové dokumentace, TKP staveb státních drah a výkazů materiálu projektu a souhrnných částí dokumentace stavby. 
2: (13m*2ks*0,03t/bm)*(1.2m2/bm*0.025t/m2)</t>
  </si>
  <si>
    <t>KOMPLET ZŘÍZENÍ: pronájem a zřízení provizorního mostu o rozpětí 12 m vč materiálu a založení na ŽB blocích a 12 ks mikropilot, uložení žel. jeřábem a veškerých mechanizmů a pomocných konstrukcí a lešení a podpěrných konstrukcí a plošin (zábradlí, ložiska, ..) vč. dopravy a manipulace, řezání a spojování kolejnic, realizační dokumentace zhotovitele</t>
  </si>
  <si>
    <t>Demontáž mostního provizoria včetně veškeré likvidace založení (i vč. poplatků za skládku, doprava, atd.)</t>
  </si>
  <si>
    <t>R02851</t>
  </si>
  <si>
    <t>PRŮZKUMNÉ PRÁCE DIAGNOSTIKY KONSTRUKCÍ NA POVRCHU</t>
  </si>
  <si>
    <t>3 ks jádrových vrtů pro ověření tvaru základu</t>
  </si>
  <si>
    <t>zapažená otevřená stavební jáma pod hladinou podzemní vody</t>
  </si>
  <si>
    <t>1: Dle technické zprávy, výkresových příloh projektové dokumentace, TKP staveb státních drah a výkazů materiálu projektu a souhrnných částí dokumentace stavby. 
2: 10m2*2m*4ks</t>
  </si>
  <si>
    <t>výkopové práce pod mostem mimo zapaženou jámu (pro kamenný zához u opěr)</t>
  </si>
  <si>
    <t>1: Dle technické zprávy, výkresových příloh projektové dokumentace, TKP staveb státních drah a výkazů materiálu projektu a souhrnných částí dokumentace stavby. 
2: 5m2*1m*4ks</t>
  </si>
  <si>
    <t>1: Dle technické zprávy, výkresových příloh projektové dokumentace, TKP staveb státních drah a výkazů materiálu projektu a souhrnných částí dokumentace stavby. 
2: 7m2*11.5m*2ks+(110m2*2+21m2)*1m</t>
  </si>
  <si>
    <t>141146</t>
  </si>
  <si>
    <t>PROTLAČOVÁNÍ OCELOVÉHO POTRUBÍ DN DO 400MM</t>
  </si>
  <si>
    <t>protlak v patě náspu pro převedení vody během výstavby (zavodnění slepého ramene) vč. rýh pro napojení na stávající koryta, vč. likvidace po dokončení stavby (utěsnění = zafouknutí).</t>
  </si>
  <si>
    <t>1: Dle technické zprávy, výkresových příloh projektové dokumentace, TKP staveb státních drah a výkazů materiálu projektu a souhrnných částí dokumentace stavby. 
2: 50m</t>
  </si>
  <si>
    <t>zásypy v aktivní oblasti, hutněno dle parametrů uvedených v PDl, vč. vodorovné a svislé dopravy, přemístění, přeložení, manipulace s výkopkem</t>
  </si>
  <si>
    <t>1: Dle technické zprávy, výkresových příloh projektové dokumentace, TKP staveb státních drah a výkazů materiálu projektu a souhrnných částí dokumentace stavby. 
2: 2m2*10.5m*2ks</t>
  </si>
  <si>
    <t>obsyp drenážního potrubí a drenážní zásyp za čely nosné konstrukcel, vč. vodorovné a svislé dopravy, přemístění, přeložení, manipulace s výkopkem</t>
  </si>
  <si>
    <t>1: Dle technické zprávy, výkresových příloh projektové dokumentace, TKP staveb státních drah a výkazů materiálu projektu a souhrnných částí dokumentace stavby. 
2: 0.3m2*11.3m*2*2ks</t>
  </si>
  <si>
    <t>R17750</t>
  </si>
  <si>
    <t>ZEMNÍ HRÁZKY ZE ZEMIN NEPROPUSTNÝCH</t>
  </si>
  <si>
    <t>zřízení dočasných těsněných hrázek podél staveništní cesty pro výkopy a realizaci opevnění svahů mimo zapaženou jámu</t>
  </si>
  <si>
    <t>1: Dle technické zprávy, výkresových příloh projektové dokumentace, TKP staveb státních drah a výkazů materiálu projektu a souhrnných částí dokumentace stavby. 
2: 18m+30m+25m+19m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</si>
  <si>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</si>
  <si>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40m2*4ks</t>
  </si>
  <si>
    <t>23217A</t>
  </si>
  <si>
    <t>ŠTĚTOVÉ STĚNY BERANĚNÉ Z KOVOVÝCH DÍLCŮ DOČASNÉ (PLOCHA)</t>
  </si>
  <si>
    <t>zřízení těsněných stěn vč. svařování, dělení materiálu a utěsnění, apod, zaražení do vrstvy písků cca 1 až 2m, po výstavbě budou štětovnice upáleny a ponechány - upálení je vykázáno v samostatné položce. RDS pažení včetně statického posouzení je vykázána v samostatné položce.</t>
  </si>
  <si>
    <t>1: Dle technické zprávy, výkresových příloh projektové dokumentace, TKP staveb státních drah a výkazů materiálu projektu a souhrnných částí dokumentace stavby. 
2: (6.6m*2ks+6.5m*2ks+5.3m+5.9m)*9.5m</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</si>
  <si>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</si>
  <si>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</si>
  <si>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</si>
  <si>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odřez cca 1,5 m, zarovnání se dnem vodního toku</t>
  </si>
  <si>
    <t>1: Dle technické zprávy, výkresových příloh projektové dokumentace, TKP staveb státních drah a výkazů materiálu projektu a souhrnných částí dokumentace stavby. 
2:  (6.7m*2ks+5.9m*2ks+6.1m+5.5m)</t>
  </si>
  <si>
    <t>zásyp ze štěrku 31,5/63 hutněného nad vodou pod rámem</t>
  </si>
  <si>
    <t>1: Dle technické zprávy, výkresových příloh projektové dokumentace, TKP staveb státních drah a výkazů materiálu projektu a souhrnných částí dokumentace stavby. 
2: (110m2*2+21m2)*0.3m</t>
  </si>
  <si>
    <t>1: Dle technické zprávy, výkresových příloh projektové dokumentace, TKP staveb státních drah a výkazů materiálu projektu a souhrnných částí dokumentace stavby. 
2: 26.4m*3.22m*0.2m</t>
  </si>
  <si>
    <t>1: Dle technické zprávy, výkresových příloh projektové dokumentace, TKP staveb státních drah a výkazů materiálu projektu a souhrnných částí dokumentace stavby. 
2: 26.3m*3.12m*2ks*0.0124t/m2*1,3</t>
  </si>
  <si>
    <t>komplet      
sloupy TI dle přílohy č. 6. Založení, vč. technologického zázemí</t>
  </si>
  <si>
    <t>1: Dle technické zprávy, výkresových příloh projektové dokumentace, TKP staveb státních drah a výkazů materiálu projektu a souhrnných částí dokumentace stavby. 
2: (3.14*0.5m^2*5m)*18ks+(3.14*0.5m^2*7,7m)*22ks+(3.14*0.675m^2*7,7m)*9ks</t>
  </si>
  <si>
    <t>1: Dle technické zprávy, výkresových příloh projektové dokumentace, TKP staveb státních drah a výkazů materiálu projektu a souhrnných částí dokumentace stavby. 
2: 5.0m*9.2m*2ks</t>
  </si>
  <si>
    <t>2 ks říms na NK (horní příčel) a na křídlech 4 ks říms</t>
  </si>
  <si>
    <t>1: Dle technické zprávy, výkresových příloh projektové dokumentace, TKP staveb státních drah a výkazů materiálu projektu a souhrnných částí dokumentace stavby. 
2:  0.24m2*3.22m*2ks+0.14m2*7.9m*4ks</t>
  </si>
  <si>
    <t>1: Dle technické zprávy, výkresových příloh projektové dokumentace, TKP staveb státních drah a výkazů materiálu projektu a souhrnných částí dokumentace stavby. 
2: 1064.65kg</t>
  </si>
  <si>
    <t>uzavřený rám + křídla 4ks (římsy jsou vykázány v samostatné položce)</t>
  </si>
  <si>
    <t>1: Dle technické zprávy, výkresových příloh projektové dokumentace, TKP staveb státních drah a výkazů materiálu projektu a souhrnných částí dokumentace stavby. 
2:  5.2m2*13.6m+16.5m2*0.35m*4ks+3.22m*6.3m*0.35m*2ks</t>
  </si>
  <si>
    <t>výztuž celkem vč. výztuže ŘÍMS, vč. spojek výztuže, armování ve ztížených podmínkách - manipulační prostor mezi opěrami cca 2,5 m, práce pod mostním provizoriem (tabulka výztuže viz příloha 7.2 Výkres výztuže)</t>
  </si>
  <si>
    <t>1: Dle technické zprávy, výkresových příloh projektové dokumentace, TKP staveb státních drah a výkazů materiálu projektu a souhrnných částí dokumentace stavby. 
2: 25.032t</t>
  </si>
  <si>
    <t>opěrná zeď z kamenné rovniny skládaná na vazbu (kužel za křídly), velikost hrany kamene min. 350 mm (průřez zídek v jímce/mimo jímku*šířka*počet zídek &gt;&gt; oměřeno z detailu)</t>
  </si>
  <si>
    <t>1: Dle technické zprávy, výkresových příloh projektové dokumentace, TKP staveb státních drah a výkazů materiálu projektu a souhrnných částí dokumentace stavby. 
2: (8.2m2*1.35m+6.2m2*0.95m)*4ks</t>
  </si>
  <si>
    <t>pod drenáž</t>
  </si>
  <si>
    <t>1: Dle technické zprávy, výkresových příloh projektové dokumentace, TKP staveb státních drah a výkazů materiálu projektu a souhrnných částí dokumentace stavby. 
2: .3m2*20m*2ks+4.4m*1.35m*0.2m*4ks</t>
  </si>
  <si>
    <t>podkladní beton na dno zapažené jímky</t>
  </si>
  <si>
    <t>1: Dle technické zprávy, výkresových příloh projektové dokumentace, TKP staveb státních drah a výkazů materiálu projektu a souhrnných částí dokumentace stavby. 
2: 140m2*0.15m</t>
  </si>
  <si>
    <t>1: Dle technické zprávy, výkresových příloh projektové dokumentace, TKP staveb státních drah a výkazů materiálu projektu a souhrnných částí dokumentace stavby. 
2: 0.6m*1.4m*13.6m*2ks</t>
  </si>
  <si>
    <t>ochrana opevnění svahů, patka průřez min. 800x800 mm a základ pod opěrnou zeď mimo jímku</t>
  </si>
  <si>
    <t>1: Dle technické zprávy, výkresových příloh projektové dokumentace, TKP staveb státních drah a výkazů materiálu projektu a souhrnných částí dokumentace stavby. 
2: (1.5m*0.8m*0.8m+2.5m*1.25m*0.8m)*2ks+0.8m*0.8*3m*2ks+5.5m*0.95m*0.8m</t>
  </si>
  <si>
    <t>opevnění břehů koryta na vtoku, velikost hrany kamene min. 350 mm</t>
  </si>
  <si>
    <t>1: Dle technické zprávy, výkresových příloh projektové dokumentace, TKP staveb státních drah a výkazů materiálu projektu a souhrnných částí dokumentace stavby. 
2: (6.5m+4m)*2.2m*0.4m</t>
  </si>
  <si>
    <t>zřízení a demontáž pracovních plošin vč. materiálů, likvidace odpadů a dopravy, povrch ze silničních panelů - provoz těžké technicky</t>
  </si>
  <si>
    <t>1: Dle technické zprávy, výkresových příloh projektové dokumentace, TKP staveb státních drah a výkazů materiálu projektu a souhrnných částí dokumentace stavby. 
2: 30m*6m</t>
  </si>
  <si>
    <t>1: Dle technické zprávy, výkresových příloh projektové dokumentace, TKP staveb státních drah a výkazů materiálu projektu a souhrnných částí dokumentace stavby. 
2: 4.6m*1.2m*4ks</t>
  </si>
  <si>
    <t>navázání dna toku na rám</t>
  </si>
  <si>
    <t>1: Dle technické zprávy, výkresových příloh projektové dokumentace, TKP staveb státních drah a výkazů materiálu projektu a souhrnných částí dokumentace stavby. 
2: 1m*3.2m*2ks</t>
  </si>
  <si>
    <t>rub a líc opěr pod SVI</t>
  </si>
  <si>
    <t>1: Dle technické zprávy, výkresových příloh projektové dokumentace, TKP staveb státních drah a výkazů materiálu projektu a souhrnných částí dokumentace stavby. 
2: (4.5m+2m)*9.3m*2ks</t>
  </si>
  <si>
    <t>1: Dle technické zprávy, výkresových příloh projektové dokumentace, TKP staveb státních drah a výkazů materiálu projektu a souhrnných částí dokumentace stavby. 
2: ((4m*13.6m)+(2.8m*22m))*2ks*0,05m</t>
  </si>
  <si>
    <t>1: Dle technické zprávy, výkresových příloh projektové dokumentace, TKP staveb státních drah a výkazů materiálu projektu a souhrnných částí dokumentace stavby. 
2: 5m2*4ks</t>
  </si>
  <si>
    <t>1: Dle technické zprávy, výkresových příloh projektové dokumentace, TKP staveb státních drah a výkazů materiálu projektu a souhrnných částí dokumentace stavby. 
2: (6.7m*11.3m+(9.7m+8.2m)*3.4m+21.2m*4m)*2ks</t>
  </si>
  <si>
    <t>1: Dle technické zprávy, výkresových příloh projektové dokumentace, TKP staveb státních drah a výkazů materiálu projektu a souhrnných částí dokumentace stavby. 
2: 4,5m*2ks*13.6m</t>
  </si>
  <si>
    <t>1: Dle technické zprávy, výkresových příloh projektové dokumentace, TKP staveb státních drah a výkazů materiálu projektu a souhrnných částí dokumentace stavby. 
2: (12m+11.5m)*2ks</t>
  </si>
  <si>
    <t>919137</t>
  </si>
  <si>
    <t>ŘEZÁNÍ BETONOVÝCH KONSTRUKCÍ TL DO 400MM</t>
  </si>
  <si>
    <t>ubourání stávajících líců opěr, nařezání líce po pásech po 0.3m</t>
  </si>
  <si>
    <t>1: Dle technické zprávy, výkresových příloh projektové dokumentace, TKP staveb státních drah a výkazů materiálu projektu a souhrnných částí dokumentace stavby. 
2: 9.3m/0.3m*3,6m*2ks</t>
  </si>
  <si>
    <t>ubourané líce opěr pod SVI</t>
  </si>
  <si>
    <t>1: Dle technické zprávy, výkresových příloh projektové dokumentace, TKP staveb státních drah a výkazů materiálu projektu a souhrnných částí dokumentace stavby. 
2: 4.5m*9.3m*2ks</t>
  </si>
  <si>
    <t>1: Dle technické zprávy, výkresových příloh projektové dokumentace, TKP staveb státních drah a výkazů materiálu projektu a souhrnných částí dokumentace stavby. 
2: 4.1m*22m*2.5m*1.5</t>
  </si>
  <si>
    <t>stávající líce opěr a křídel vhodným způsobem</t>
  </si>
  <si>
    <t>1: Dle technické zprávy, výkresových příloh projektové dokumentace, TKP staveb státních drah a výkazů materiálu projektu a souhrnných částí dokumentace stavby. 
2: 1.5m2*8.4m*2ks+(5.4m2+5.0m2)*0.5m*2ks</t>
  </si>
  <si>
    <t>stávající ocelobetonová NK (ZBN) a části ÚP</t>
  </si>
  <si>
    <t>1: Dle technické zprávy, výkresových příloh projektové dokumentace, TKP staveb státních drah a výkazů materiálu projektu a souhrnných částí dokumentace stavby. 
2: 3.7m2*4.3m+0.5m2*9.5m*2ks</t>
  </si>
  <si>
    <t>ŘEZÁNÍ OCELOBETONOVÝCH KONSTRUKCÍ DIAMANTOVÝM LANEM</t>
  </si>
  <si>
    <t>rozřezání stávající NK na části před snesením diamantovým lanem</t>
  </si>
  <si>
    <t>1: Dle technické zprávy, výkresových příloh projektové dokumentace, TKP staveb státních drah a výkazů materiálu projektu a souhrnných částí dokumentace stavby. 
2: 3ks*1.4m2</t>
  </si>
  <si>
    <t>R919148</t>
  </si>
  <si>
    <t>ŘEZÁNÍ ŽELEZOBETONOVÝCH KONSTRUKCÍ DIAMANTOVÝM LANEM</t>
  </si>
  <si>
    <t>odřezání lícové části ÚP na výšku cca 0,9 m a vrchní části uložení (spádování pod SVI) lanem vč. pomocných prací (vrtání otvorů, zajištění, dopravy, atd.)</t>
  </si>
  <si>
    <t>1: Dle technické zprávy, výkresových příloh projektové dokumentace, TKP staveb státních drah a výkazů materiálu projektu a souhrnných částí dokumentace stavby. 
2: 9.3m*(0.9m+0,5m)*2ks</t>
  </si>
  <si>
    <t>položka zahrnuje řezání železobetonových konstrukcí v předepsané tloušťce, včetně spotřeby  
vody</t>
  </si>
  <si>
    <t>odstranění stávajícího zábradlí - uvažováno 30kg/bm, včetně veškerých prací souvisejících s ekologickou likvidací (např. otryskání a likvidace PKO včetně abraziva a související práce a manipulace či přeprava atd.)</t>
  </si>
  <si>
    <t>1: Dle technické zprávy, výkresových příloh projektové dokumentace, TKP staveb státních drah a výkazů materiálu projektu a souhrnných částí dokumentace stavby. 
2: (13m*2ks*0,03t/bm)</t>
  </si>
  <si>
    <t>odvoz vybouraných I nosníků, zábradlí a upálených štětovnic, doprava 10 km</t>
  </si>
  <si>
    <t>1: Dle technické zprávy, výkresových příloh projektové dokumentace, TKP staveb státních drah a výkazů materiálu projektu a souhrnných částí dokumentace stavby. 
2: ((13m*2ks*0,03t/bm)+3.9m*16ks*0.05t/m+(6.7m*2ks+5.9m*2ks+6.1m+5.5m)*1.5m*0.11t/m2)*10km</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</si>
  <si>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</si>
  <si>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</si>
  <si>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</si>
  <si>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</si>
  <si>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</si>
  <si>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</si>
  <si>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</si>
  <si>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 TKP</t>
  </si>
  <si>
    <t>Položka zahrnuje veškeré činnosti nezbytné k vypracování dokumentace skutečného provedení dle SOD na zhotovení stavby a v rozsahu vyhlášky č. 499/2006 Sb., v platném znění,  a dle požadavků VTP a ZTP, TKP.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</si>
  <si>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</si>
  <si>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</si>
  <si>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</si>
  <si>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 TKP.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</si>
  <si>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</si>
  <si>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</si>
  <si>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</si>
  <si>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TKP.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</si>
  <si>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</si>
  <si>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t>
  </si>
  <si>
    <t>Realizační dokumentace - vypracování u vybraných D.1, D.2., D.3</t>
  </si>
  <si>
    <t>v předepsaném rozsahu a počtu dle VTP a ZTP</t>
  </si>
  <si>
    <t>Položka zahrnuje veškeré činnosti nezbytné k vypracování realizační dokumentace, které doplňuje a upřesňuje projektovou dokumentaci pro stavební povolení nebo do ohlášení stavby do úplného obsahu stupně dokumentace pro provádění stavby.</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</si>
  <si>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</si>
  <si>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</si>
  <si>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</si>
  <si>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</si>
  <si>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</si>
  <si>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</si>
  <si>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</si>
  <si>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</si>
  <si>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</si>
  <si>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 stavby spolufinancované Evropskou unií</t>
  </si>
  <si>
    <t>Zajištění propagace stavby dle podmínek poskytovatele dotace</t>
  </si>
  <si>
    <t>v předepsaném rozsahu a počtu dle ZTP, kapitola 4.6</t>
  </si>
  <si>
    <t>VSEOB008</t>
  </si>
  <si>
    <t>Publicita stavby</t>
  </si>
  <si>
    <t>v předepsaném rozsahu a počtu dle ZTP, kapitola 4.7</t>
  </si>
  <si>
    <t>VSEOB009</t>
  </si>
  <si>
    <t>Ostatní náklady v realizaci</t>
  </si>
  <si>
    <t>Položka zahrnuje veškeré činnosti nezbytné k zajištění daných úkonů k realizaci stavby v souvislosti s koordinací se ŽSR.</t>
  </si>
  <si>
    <t>VSEOB010</t>
  </si>
  <si>
    <t>Exkurze pro studenty</t>
  </si>
  <si>
    <t>1.Položka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koordinací akce s koordinátorem BOZP.  
2.Položka neobsahuje: 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 0</t>
  </si>
  <si>
    <t>VSEOB011</t>
  </si>
  <si>
    <t>Ekologický dozor</t>
  </si>
  <si>
    <t>DEN</t>
  </si>
  <si>
    <t>provedení ekologického dozoru na stavbě v četnosti 1 x týdně po celou dobu realizace (6.11.2021 - 9.12.2023) - 112 dnů</t>
  </si>
  <si>
    <t>Položka zahrnuje dozor 1x týdně po celou dobu realizace stavby (od stadia příprav staveniště) v období od 6. 11. 2021 do 9. 12. 2023. Zahrnuta je kontrola provádění kácení dřevin, kontrola zachování torz vybraných dřevin, kontrola ploch přímo dotčených realizací záměru, kontrola šíření invazních druhů rostlin (nezahrnuje položku na vlastní odstranění invazních rostlin), kontrola dodržování podmínek rozhodnutí KrÚ JMK č. j. JMK 120212/2017 ze dne 25. 8. 2017 (vč. detailní kontroly výskytu korýšů a obojživelníků ve vazbě na periodické tůně), zpracování průběžných zpráv, závěrečné zprávy vč. fotodokumetnace.</t>
  </si>
  <si>
    <t>VSEOB012</t>
  </si>
  <si>
    <t>Záchranný transfer</t>
  </si>
  <si>
    <t>20 dnů</t>
  </si>
  <si>
    <t>Položka zahrnuje záchranný transfer chráněných a/nebo ohrožených živočichů dle podmínek rozhodnutí KrÚ JMK č. j. JMK 120212/2017 ze dne 25. 8. 2017 – zahrnuje odlov korýšů a obojživelníků a jejich transfer.</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</si>
</sst>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f>
      </c>
      <c s="14">
        <f>C10*0.21</f>
      </c>
      <c s="14">
        <f>0+E11+E12+E13+E14+E15+E16+E17+E18+E19+E20+E21+E22+E23+E24+E25+E26+E27+E28+E29+E30+E31+E32+E33+E34+E35+E36+E37</f>
      </c>
      <c s="13">
        <f>0+F11+F12+F13+F14+F15+F16+F17+F18+F19+F20+F21+F22+F23+F24+F25+F26+F27+F28+F29+F30+F31+F32+F33+F34+F35+F36+F37</f>
      </c>
    </row>
    <row r="11" spans="1:6" ht="12.75">
      <c r="A11" s="11" t="s">
        <v>15</v>
      </c>
      <c s="12" t="s">
        <v>16</v>
      </c>
      <c s="14">
        <f>'PS 05-05-01'!K8+'PS 05-05-01'!M8</f>
      </c>
      <c s="14">
        <f>C11*0.21</f>
      </c>
      <c s="14">
        <f>C11+D11</f>
      </c>
      <c s="13">
        <f>'PS 05-05-01'!T7</f>
      </c>
    </row>
    <row r="12" spans="1:6" ht="12.75">
      <c r="A12" s="11" t="s">
        <v>291</v>
      </c>
      <c s="12" t="s">
        <v>292</v>
      </c>
      <c s="14">
        <f>'PS 05-14-01'!K8+'PS 05-14-01'!M8</f>
      </c>
      <c s="14">
        <f>C12*0.21</f>
      </c>
      <c s="14">
        <f>C12+D12</f>
      </c>
      <c s="13">
        <f>'PS 05-14-01'!T7</f>
      </c>
    </row>
    <row r="13" spans="1:6" ht="12.75">
      <c r="A13" s="11" t="s">
        <v>592</v>
      </c>
      <c s="12" t="s">
        <v>593</v>
      </c>
      <c s="14">
        <f>'PS 05-14-02'!K8+'PS 05-14-02'!M8</f>
      </c>
      <c s="14">
        <f>C13*0.21</f>
      </c>
      <c s="14">
        <f>C13+D13</f>
      </c>
      <c s="13">
        <f>'PS 05-14-02'!T7</f>
      </c>
    </row>
    <row r="14" spans="1:6" ht="12.75">
      <c r="A14" s="11" t="s">
        <v>686</v>
      </c>
      <c s="12" t="s">
        <v>687</v>
      </c>
      <c s="14">
        <f>'PS 05-14-03'!K8+'PS 05-14-03'!M8</f>
      </c>
      <c s="14">
        <f>C14*0.21</f>
      </c>
      <c s="14">
        <f>C14+D14</f>
      </c>
      <c s="13">
        <f>'PS 05-14-03'!T7</f>
      </c>
    </row>
    <row r="15" spans="1:6" ht="12.75">
      <c r="A15" s="11" t="s">
        <v>744</v>
      </c>
      <c s="12" t="s">
        <v>745</v>
      </c>
      <c s="14">
        <f>'PS 05-28-01'!K8+'PS 05-28-01'!M8</f>
      </c>
      <c s="14">
        <f>C15*0.21</f>
      </c>
      <c s="14">
        <f>C15+D15</f>
      </c>
      <c s="13">
        <f>'PS 05-28-01'!T7</f>
      </c>
    </row>
    <row r="16" spans="1:6" ht="12.75">
      <c r="A16" s="11" t="s">
        <v>948</v>
      </c>
      <c s="12" t="s">
        <v>949</v>
      </c>
      <c s="14">
        <f>'PS 05-28-02'!K8+'PS 05-28-02'!M8</f>
      </c>
      <c s="14">
        <f>C16*0.21</f>
      </c>
      <c s="14">
        <f>C16+D16</f>
      </c>
      <c s="13">
        <f>'PS 05-28-02'!T7</f>
      </c>
    </row>
    <row r="17" spans="1:6" ht="12.75">
      <c r="A17" s="11" t="s">
        <v>1219</v>
      </c>
      <c s="12" t="s">
        <v>1220</v>
      </c>
      <c s="14">
        <f>'SO 05-00-01'!K8+'SO 05-00-01'!M8</f>
      </c>
      <c s="14">
        <f>C17*0.21</f>
      </c>
      <c s="14">
        <f>C17+D17</f>
      </c>
      <c s="13">
        <f>'SO 05-00-01'!T7</f>
      </c>
    </row>
    <row r="18" spans="1:6" ht="12.75">
      <c r="A18" s="11" t="s">
        <v>1422</v>
      </c>
      <c s="12" t="s">
        <v>1423</v>
      </c>
      <c s="14">
        <f>'SO 05-01-01'!K8+'SO 05-01-01'!M8</f>
      </c>
      <c s="14">
        <f>C18*0.21</f>
      </c>
      <c s="14">
        <f>C18+D18</f>
      </c>
      <c s="13">
        <f>'SO 05-01-01'!T7</f>
      </c>
    </row>
    <row r="19" spans="1:6" ht="12.75">
      <c r="A19" s="11" t="s">
        <v>1678</v>
      </c>
      <c s="12" t="s">
        <v>1679</v>
      </c>
      <c s="14">
        <f>'SO 05-01-02'!K8+'SO 05-01-02'!M8</f>
      </c>
      <c s="14">
        <f>C19*0.21</f>
      </c>
      <c s="14">
        <f>C19+D19</f>
      </c>
      <c s="13">
        <f>'SO 05-01-02'!T7</f>
      </c>
    </row>
    <row r="20" spans="1:6" ht="12.75">
      <c r="A20" s="11" t="s">
        <v>1699</v>
      </c>
      <c s="12" t="s">
        <v>1700</v>
      </c>
      <c s="14">
        <f>'SO 05-01-04'!K8+'SO 05-01-04'!M8</f>
      </c>
      <c s="14">
        <f>C20*0.21</f>
      </c>
      <c s="14">
        <f>C20+D20</f>
      </c>
      <c s="13">
        <f>'SO 05-01-04'!T7</f>
      </c>
    </row>
    <row r="21" spans="1:6" ht="12.75">
      <c r="A21" s="11" t="s">
        <v>1750</v>
      </c>
      <c s="12" t="s">
        <v>1751</v>
      </c>
      <c s="14">
        <f>'SO 05-04-01'!K8+'SO 05-04-01'!M8</f>
      </c>
      <c s="14">
        <f>C21*0.21</f>
      </c>
      <c s="14">
        <f>C21+D21</f>
      </c>
      <c s="13">
        <f>'SO 05-04-01'!T7</f>
      </c>
    </row>
    <row r="22" spans="1:6" ht="12.75">
      <c r="A22" s="11" t="s">
        <v>1873</v>
      </c>
      <c s="12" t="s">
        <v>1874</v>
      </c>
      <c s="14">
        <f>'SO 05-04-02'!K8+'SO 05-04-02'!M8</f>
      </c>
      <c s="14">
        <f>C22*0.21</f>
      </c>
      <c s="14">
        <f>C22+D22</f>
      </c>
      <c s="13">
        <f>'SO 05-04-02'!T7</f>
      </c>
    </row>
    <row r="23" spans="1:6" ht="12.75">
      <c r="A23" s="11" t="s">
        <v>1890</v>
      </c>
      <c s="12" t="s">
        <v>1891</v>
      </c>
      <c s="14">
        <f>'SO 05-06-01.1'!K8+'SO 05-06-01.1'!M8</f>
      </c>
      <c s="14">
        <f>C23*0.21</f>
      </c>
      <c s="14">
        <f>C23+D23</f>
      </c>
      <c s="13">
        <f>'SO 05-06-01.1'!T7</f>
      </c>
    </row>
    <row r="24" spans="1:6" ht="12.75">
      <c r="A24" s="11" t="s">
        <v>1974</v>
      </c>
      <c s="12" t="s">
        <v>1975</v>
      </c>
      <c s="14">
        <f>'SO 05-06-01.2'!K8+'SO 05-06-01.2'!M8</f>
      </c>
      <c s="14">
        <f>C24*0.21</f>
      </c>
      <c s="14">
        <f>C24+D24</f>
      </c>
      <c s="13">
        <f>'SO 05-06-01.2'!T7</f>
      </c>
    </row>
    <row r="25" spans="1:6" ht="12.75">
      <c r="A25" s="11" t="s">
        <v>2035</v>
      </c>
      <c s="12" t="s">
        <v>2036</v>
      </c>
      <c s="14">
        <f>'SO 05-10-01'!K8+'SO 05-10-01'!M8</f>
      </c>
      <c s="14">
        <f>C25*0.21</f>
      </c>
      <c s="14">
        <f>C25+D25</f>
      </c>
      <c s="13">
        <f>'SO 05-10-01'!T7</f>
      </c>
    </row>
    <row r="26" spans="1:6" ht="25.5">
      <c r="A26" s="11" t="s">
        <v>2093</v>
      </c>
      <c s="12" t="s">
        <v>2094</v>
      </c>
      <c s="14">
        <f>'SO 05-10-02'!K8+'SO 05-10-02'!M8</f>
      </c>
      <c s="14">
        <f>C26*0.21</f>
      </c>
      <c s="14">
        <f>C26+D26</f>
      </c>
      <c s="13">
        <f>'SO 05-10-02'!T7</f>
      </c>
    </row>
    <row r="27" spans="1:6" ht="12.75">
      <c r="A27" s="11" t="s">
        <v>2101</v>
      </c>
      <c s="12" t="s">
        <v>2102</v>
      </c>
      <c s="14">
        <f>'SO 05-10-03'!K8+'SO 05-10-03'!M8</f>
      </c>
      <c s="14">
        <f>C27*0.21</f>
      </c>
      <c s="14">
        <f>C27+D27</f>
      </c>
      <c s="13">
        <f>'SO 05-10-03'!T7</f>
      </c>
    </row>
    <row r="28" spans="1:6" ht="12.75">
      <c r="A28" s="11" t="s">
        <v>2107</v>
      </c>
      <c s="12" t="s">
        <v>2108</v>
      </c>
      <c s="14">
        <f>'SO 05-16-01'!K8+'SO 05-16-01'!M8</f>
      </c>
      <c s="14">
        <f>C28*0.21</f>
      </c>
      <c s="14">
        <f>C28+D28</f>
      </c>
      <c s="13">
        <f>'SO 05-16-01'!T7</f>
      </c>
    </row>
    <row r="29" spans="1:6" ht="12.75">
      <c r="A29" s="11" t="s">
        <v>2397</v>
      </c>
      <c s="12" t="s">
        <v>2398</v>
      </c>
      <c s="14">
        <f>'SO 05-17-01'!K8+'SO 05-17-01'!M8</f>
      </c>
      <c s="14">
        <f>C29*0.21</f>
      </c>
      <c s="14">
        <f>C29+D29</f>
      </c>
      <c s="13">
        <f>'SO 05-17-01'!T7</f>
      </c>
    </row>
    <row r="30" spans="1:6" ht="12.75">
      <c r="A30" s="11" t="s">
        <v>2529</v>
      </c>
      <c s="12" t="s">
        <v>2530</v>
      </c>
      <c s="14">
        <f>'SO 05-17-01.1'!K8+'SO 05-17-01.1'!M8</f>
      </c>
      <c s="14">
        <f>C30*0.21</f>
      </c>
      <c s="14">
        <f>C30+D30</f>
      </c>
      <c s="13">
        <f>'SO 05-17-01.1'!T7</f>
      </c>
    </row>
    <row r="31" spans="1:6" ht="12.75">
      <c r="A31" s="11" t="s">
        <v>2536</v>
      </c>
      <c s="12" t="s">
        <v>2537</v>
      </c>
      <c s="14">
        <f>'SO 05-17-02'!K8+'SO 05-17-02'!M8</f>
      </c>
      <c s="14">
        <f>C31*0.21</f>
      </c>
      <c s="14">
        <f>C31+D31</f>
      </c>
      <c s="13">
        <f>'SO 05-17-02'!T7</f>
      </c>
    </row>
    <row r="32" spans="1:6" ht="12.75">
      <c r="A32" s="11" t="s">
        <v>2605</v>
      </c>
      <c s="12" t="s">
        <v>2606</v>
      </c>
      <c s="14">
        <f>'SO 05-17-03'!K8+'SO 05-17-03'!M8</f>
      </c>
      <c s="14">
        <f>C32*0.21</f>
      </c>
      <c s="14">
        <f>C32+D32</f>
      </c>
      <c s="13">
        <f>'SO 05-17-03'!T7</f>
      </c>
    </row>
    <row r="33" spans="1:6" ht="12.75">
      <c r="A33" s="11" t="s">
        <v>2623</v>
      </c>
      <c s="12" t="s">
        <v>2624</v>
      </c>
      <c s="14">
        <f>'SO 05-19-01'!K8+'SO 05-19-01'!M8</f>
      </c>
      <c s="14">
        <f>C33*0.21</f>
      </c>
      <c s="14">
        <f>C33+D33</f>
      </c>
      <c s="13">
        <f>'SO 05-19-01'!T7</f>
      </c>
    </row>
    <row r="34" spans="1:6" ht="12.75">
      <c r="A34" s="11" t="s">
        <v>2851</v>
      </c>
      <c s="12" t="s">
        <v>2624</v>
      </c>
      <c s="14">
        <f>'SO 05-19-02'!K8+'SO 05-19-02'!M8</f>
      </c>
      <c s="14">
        <f>C34*0.21</f>
      </c>
      <c s="14">
        <f>C34+D34</f>
      </c>
      <c s="13">
        <f>'SO 05-19-02'!T7</f>
      </c>
    </row>
    <row r="35" spans="1:6" ht="12.75">
      <c r="A35" s="11" t="s">
        <v>2958</v>
      </c>
      <c s="12" t="s">
        <v>2959</v>
      </c>
      <c s="14">
        <f>'SO 05-19-03'!K8+'SO 05-19-03'!M8</f>
      </c>
      <c s="14">
        <f>C35*0.21</f>
      </c>
      <c s="14">
        <f>C35+D35</f>
      </c>
      <c s="13">
        <f>'SO 05-19-03'!T7</f>
      </c>
    </row>
    <row r="36" spans="1:6" ht="12.75">
      <c r="A36" s="11" t="s">
        <v>3060</v>
      </c>
      <c s="12" t="s">
        <v>3061</v>
      </c>
      <c s="14">
        <f>'SO 05-19-04'!K8+'SO 05-19-04'!M8</f>
      </c>
      <c s="14">
        <f>C36*0.21</f>
      </c>
      <c s="14">
        <f>C36+D36</f>
      </c>
      <c s="13">
        <f>'SO 05-19-04'!T7</f>
      </c>
    </row>
    <row r="37" spans="1:6" ht="12.75">
      <c r="A37" s="11" t="s">
        <v>3162</v>
      </c>
      <c s="12" t="s">
        <v>3163</v>
      </c>
      <c s="14">
        <f>'SO 98-98'!K8+'SO 98-98'!M8</f>
      </c>
      <c s="14">
        <f>C37*0.21</f>
      </c>
      <c s="14">
        <f>C37+D37</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1680</v>
      </c>
      <c r="E8" s="30" t="s">
        <v>1679</v>
      </c>
      <c r="J8" s="29">
        <f>0+J9+J30+J35</f>
      </c>
      <c s="29">
        <f>0+K9+K30+K35</f>
      </c>
      <c s="29">
        <f>0+L9+L30+L35</f>
      </c>
      <c s="29">
        <f>0+M9+M30+M35</f>
      </c>
    </row>
    <row r="9" spans="1:13" ht="12.75">
      <c r="A9" t="s">
        <v>46</v>
      </c>
      <c r="C9" s="31" t="s">
        <v>1479</v>
      </c>
      <c r="E9" s="33" t="s">
        <v>1480</v>
      </c>
      <c r="J9" s="32">
        <f>0</f>
      </c>
      <c s="32">
        <f>0</f>
      </c>
      <c s="32">
        <f>0+L10+L14+L18+L22+L26</f>
      </c>
      <c s="32">
        <f>0+M10+M14+M18+M22+M26</f>
      </c>
    </row>
    <row r="10" spans="1:16" ht="25.5">
      <c r="A10" t="s">
        <v>49</v>
      </c>
      <c s="34" t="s">
        <v>50</v>
      </c>
      <c s="34" t="s">
        <v>1681</v>
      </c>
      <c s="35" t="s">
        <v>5</v>
      </c>
      <c s="6" t="s">
        <v>1682</v>
      </c>
      <c s="36" t="s">
        <v>74</v>
      </c>
      <c s="37">
        <v>49</v>
      </c>
      <c s="36">
        <v>0</v>
      </c>
      <c s="36">
        <f>ROUND(G10*H10,6)</f>
      </c>
      <c r="L10" s="38">
        <v>0</v>
      </c>
      <c s="32">
        <f>ROUND(ROUND(L10,2)*ROUND(G10,3),2)</f>
      </c>
      <c s="36" t="s">
        <v>1429</v>
      </c>
      <c>
        <f>(M10*21)/100</f>
      </c>
      <c t="s">
        <v>27</v>
      </c>
    </row>
    <row r="11" spans="1:5" ht="12.75">
      <c r="A11" s="35" t="s">
        <v>55</v>
      </c>
      <c r="E11" s="39" t="s">
        <v>5</v>
      </c>
    </row>
    <row r="12" spans="1:5" ht="12.75">
      <c r="A12" s="35" t="s">
        <v>57</v>
      </c>
      <c r="E12" s="40" t="s">
        <v>1483</v>
      </c>
    </row>
    <row r="13" spans="1:5" ht="114.75">
      <c r="A13" t="s">
        <v>59</v>
      </c>
      <c r="E13" s="39" t="s">
        <v>1521</v>
      </c>
    </row>
    <row r="14" spans="1:16" ht="25.5">
      <c r="A14" t="s">
        <v>49</v>
      </c>
      <c s="34" t="s">
        <v>27</v>
      </c>
      <c s="34" t="s">
        <v>1683</v>
      </c>
      <c s="35" t="s">
        <v>5</v>
      </c>
      <c s="6" t="s">
        <v>1684</v>
      </c>
      <c s="36" t="s">
        <v>74</v>
      </c>
      <c s="37">
        <v>12</v>
      </c>
      <c s="36">
        <v>0</v>
      </c>
      <c s="36">
        <f>ROUND(G14*H14,6)</f>
      </c>
      <c r="L14" s="38">
        <v>0</v>
      </c>
      <c s="32">
        <f>ROUND(ROUND(L14,2)*ROUND(G14,3),2)</f>
      </c>
      <c s="36" t="s">
        <v>1429</v>
      </c>
      <c>
        <f>(M14*21)/100</f>
      </c>
      <c t="s">
        <v>27</v>
      </c>
    </row>
    <row r="15" spans="1:5" ht="12.75">
      <c r="A15" s="35" t="s">
        <v>55</v>
      </c>
      <c r="E15" s="39" t="s">
        <v>5</v>
      </c>
    </row>
    <row r="16" spans="1:5" ht="12.75">
      <c r="A16" s="35" t="s">
        <v>57</v>
      </c>
      <c r="E16" s="40" t="s">
        <v>1483</v>
      </c>
    </row>
    <row r="17" spans="1:5" ht="114.75">
      <c r="A17" t="s">
        <v>59</v>
      </c>
      <c r="E17" s="39" t="s">
        <v>1521</v>
      </c>
    </row>
    <row r="18" spans="1:16" ht="12.75">
      <c r="A18" t="s">
        <v>49</v>
      </c>
      <c s="34" t="s">
        <v>25</v>
      </c>
      <c s="34" t="s">
        <v>1685</v>
      </c>
      <c s="35" t="s">
        <v>5</v>
      </c>
      <c s="6" t="s">
        <v>1686</v>
      </c>
      <c s="36" t="s">
        <v>74</v>
      </c>
      <c s="37">
        <v>4</v>
      </c>
      <c s="36">
        <v>0</v>
      </c>
      <c s="36">
        <f>ROUND(G18*H18,6)</f>
      </c>
      <c r="L18" s="38">
        <v>0</v>
      </c>
      <c s="32">
        <f>ROUND(ROUND(L18,2)*ROUND(G18,3),2)</f>
      </c>
      <c s="36" t="s">
        <v>1429</v>
      </c>
      <c>
        <f>(M18*21)/100</f>
      </c>
      <c t="s">
        <v>27</v>
      </c>
    </row>
    <row r="19" spans="1:5" ht="12.75">
      <c r="A19" s="35" t="s">
        <v>55</v>
      </c>
      <c r="E19" s="39" t="s">
        <v>5</v>
      </c>
    </row>
    <row r="20" spans="1:5" ht="12.75">
      <c r="A20" s="35" t="s">
        <v>57</v>
      </c>
      <c r="E20" s="40" t="s">
        <v>1483</v>
      </c>
    </row>
    <row r="21" spans="1:5" ht="114.75">
      <c r="A21" t="s">
        <v>59</v>
      </c>
      <c r="E21" s="39" t="s">
        <v>1521</v>
      </c>
    </row>
    <row r="22" spans="1:16" ht="25.5">
      <c r="A22" t="s">
        <v>49</v>
      </c>
      <c s="34" t="s">
        <v>67</v>
      </c>
      <c s="34" t="s">
        <v>1687</v>
      </c>
      <c s="35" t="s">
        <v>5</v>
      </c>
      <c s="6" t="s">
        <v>1688</v>
      </c>
      <c s="36" t="s">
        <v>74</v>
      </c>
      <c s="37">
        <v>32</v>
      </c>
      <c s="36">
        <v>0</v>
      </c>
      <c s="36">
        <f>ROUND(G22*H22,6)</f>
      </c>
      <c r="L22" s="38">
        <v>0</v>
      </c>
      <c s="32">
        <f>ROUND(ROUND(L22,2)*ROUND(G22,3),2)</f>
      </c>
      <c s="36" t="s">
        <v>1429</v>
      </c>
      <c>
        <f>(M22*21)/100</f>
      </c>
      <c t="s">
        <v>27</v>
      </c>
    </row>
    <row r="23" spans="1:5" ht="12.75">
      <c r="A23" s="35" t="s">
        <v>55</v>
      </c>
      <c r="E23" s="39" t="s">
        <v>5</v>
      </c>
    </row>
    <row r="24" spans="1:5" ht="12.75">
      <c r="A24" s="35" t="s">
        <v>57</v>
      </c>
      <c r="E24" s="40" t="s">
        <v>1483</v>
      </c>
    </row>
    <row r="25" spans="1:5" ht="76.5">
      <c r="A25" t="s">
        <v>59</v>
      </c>
      <c r="E25" s="39" t="s">
        <v>1689</v>
      </c>
    </row>
    <row r="26" spans="1:16" ht="25.5">
      <c r="A26" t="s">
        <v>49</v>
      </c>
      <c s="34" t="s">
        <v>71</v>
      </c>
      <c s="34" t="s">
        <v>1690</v>
      </c>
      <c s="35" t="s">
        <v>5</v>
      </c>
      <c s="6" t="s">
        <v>1691</v>
      </c>
      <c s="36" t="s">
        <v>74</v>
      </c>
      <c s="37">
        <v>32</v>
      </c>
      <c s="36">
        <v>0</v>
      </c>
      <c s="36">
        <f>ROUND(G26*H26,6)</f>
      </c>
      <c r="L26" s="38">
        <v>0</v>
      </c>
      <c s="32">
        <f>ROUND(ROUND(L26,2)*ROUND(G26,3),2)</f>
      </c>
      <c s="36" t="s">
        <v>1429</v>
      </c>
      <c>
        <f>(M26*21)/100</f>
      </c>
      <c t="s">
        <v>27</v>
      </c>
    </row>
    <row r="27" spans="1:5" ht="12.75">
      <c r="A27" s="35" t="s">
        <v>55</v>
      </c>
      <c r="E27" s="39" t="s">
        <v>5</v>
      </c>
    </row>
    <row r="28" spans="1:5" ht="12.75">
      <c r="A28" s="35" t="s">
        <v>57</v>
      </c>
      <c r="E28" s="40" t="s">
        <v>1483</v>
      </c>
    </row>
    <row r="29" spans="1:5" ht="89.25">
      <c r="A29" t="s">
        <v>59</v>
      </c>
      <c r="E29" s="39" t="s">
        <v>1692</v>
      </c>
    </row>
    <row r="30" spans="1:13" ht="12.75">
      <c r="A30" t="s">
        <v>46</v>
      </c>
      <c r="C30" s="31" t="s">
        <v>1579</v>
      </c>
      <c r="E30" s="33" t="s">
        <v>1580</v>
      </c>
      <c r="J30" s="32">
        <f>0</f>
      </c>
      <c s="32">
        <f>0</f>
      </c>
      <c s="32">
        <f>0+L31</f>
      </c>
      <c s="32">
        <f>0+M31</f>
      </c>
    </row>
    <row r="31" spans="1:16" ht="25.5">
      <c r="A31" t="s">
        <v>49</v>
      </c>
      <c s="34" t="s">
        <v>26</v>
      </c>
      <c s="34" t="s">
        <v>1693</v>
      </c>
      <c s="35" t="s">
        <v>5</v>
      </c>
      <c s="6" t="s">
        <v>1694</v>
      </c>
      <c s="36" t="s">
        <v>74</v>
      </c>
      <c s="37">
        <v>55</v>
      </c>
      <c s="36">
        <v>0</v>
      </c>
      <c s="36">
        <f>ROUND(G31*H31,6)</f>
      </c>
      <c r="L31" s="38">
        <v>0</v>
      </c>
      <c s="32">
        <f>ROUND(ROUND(L31,2)*ROUND(G31,3),2)</f>
      </c>
      <c s="36" t="s">
        <v>1429</v>
      </c>
      <c>
        <f>(M31*21)/100</f>
      </c>
      <c t="s">
        <v>27</v>
      </c>
    </row>
    <row r="32" spans="1:5" ht="12.75">
      <c r="A32" s="35" t="s">
        <v>55</v>
      </c>
      <c r="E32" s="39" t="s">
        <v>5</v>
      </c>
    </row>
    <row r="33" spans="1:5" ht="12.75">
      <c r="A33" s="35" t="s">
        <v>57</v>
      </c>
      <c r="E33" s="40" t="s">
        <v>1583</v>
      </c>
    </row>
    <row r="34" spans="1:5" ht="102">
      <c r="A34" t="s">
        <v>59</v>
      </c>
      <c r="E34" s="39" t="s">
        <v>1610</v>
      </c>
    </row>
    <row r="35" spans="1:13" ht="12.75">
      <c r="A35" t="s">
        <v>46</v>
      </c>
      <c r="C35" s="31" t="s">
        <v>1651</v>
      </c>
      <c r="E35" s="33" t="s">
        <v>1652</v>
      </c>
      <c r="J35" s="32">
        <f>0</f>
      </c>
      <c s="32">
        <f>0</f>
      </c>
      <c s="32">
        <f>0+L36+L40+L44+L48+L52+L56</f>
      </c>
      <c s="32">
        <f>0+M36+M40+M44+M48+M52+M56</f>
      </c>
    </row>
    <row r="36" spans="1:16" ht="12.75">
      <c r="A36" t="s">
        <v>49</v>
      </c>
      <c s="34" t="s">
        <v>80</v>
      </c>
      <c s="34" t="s">
        <v>1653</v>
      </c>
      <c s="35" t="s">
        <v>5</v>
      </c>
      <c s="6" t="s">
        <v>1654</v>
      </c>
      <c s="36" t="s">
        <v>74</v>
      </c>
      <c s="37">
        <v>1</v>
      </c>
      <c s="36">
        <v>0</v>
      </c>
      <c s="36">
        <f>ROUND(G36*H36,6)</f>
      </c>
      <c r="L36" s="38">
        <v>0</v>
      </c>
      <c s="32">
        <f>ROUND(ROUND(L36,2)*ROUND(G36,3),2)</f>
      </c>
      <c s="36" t="s">
        <v>1429</v>
      </c>
      <c>
        <f>(M36*21)/100</f>
      </c>
      <c t="s">
        <v>27</v>
      </c>
    </row>
    <row r="37" spans="1:5" ht="12.75">
      <c r="A37" s="35" t="s">
        <v>55</v>
      </c>
      <c r="E37" s="39" t="s">
        <v>5</v>
      </c>
    </row>
    <row r="38" spans="1:5" ht="12.75">
      <c r="A38" s="35" t="s">
        <v>57</v>
      </c>
      <c r="E38" s="40" t="s">
        <v>1655</v>
      </c>
    </row>
    <row r="39" spans="1:5" ht="38.25">
      <c r="A39" t="s">
        <v>59</v>
      </c>
      <c r="E39" s="39" t="s">
        <v>1656</v>
      </c>
    </row>
    <row r="40" spans="1:16" ht="12.75">
      <c r="A40" t="s">
        <v>49</v>
      </c>
      <c s="34" t="s">
        <v>86</v>
      </c>
      <c s="34" t="s">
        <v>1695</v>
      </c>
      <c s="35" t="s">
        <v>5</v>
      </c>
      <c s="6" t="s">
        <v>1696</v>
      </c>
      <c s="36" t="s">
        <v>74</v>
      </c>
      <c s="37">
        <v>53</v>
      </c>
      <c s="36">
        <v>0</v>
      </c>
      <c s="36">
        <f>ROUND(G40*H40,6)</f>
      </c>
      <c r="L40" s="38">
        <v>0</v>
      </c>
      <c s="32">
        <f>ROUND(ROUND(L40,2)*ROUND(G40,3),2)</f>
      </c>
      <c s="36" t="s">
        <v>1429</v>
      </c>
      <c>
        <f>(M40*21)/100</f>
      </c>
      <c t="s">
        <v>27</v>
      </c>
    </row>
    <row r="41" spans="1:5" ht="12.75">
      <c r="A41" s="35" t="s">
        <v>55</v>
      </c>
      <c r="E41" s="39" t="s">
        <v>5</v>
      </c>
    </row>
    <row r="42" spans="1:5" ht="12.75">
      <c r="A42" s="35" t="s">
        <v>57</v>
      </c>
      <c r="E42" s="40" t="s">
        <v>1655</v>
      </c>
    </row>
    <row r="43" spans="1:5" ht="89.25">
      <c r="A43" t="s">
        <v>59</v>
      </c>
      <c r="E43" s="39" t="s">
        <v>1665</v>
      </c>
    </row>
    <row r="44" spans="1:16" ht="12.75">
      <c r="A44" t="s">
        <v>49</v>
      </c>
      <c s="34" t="s">
        <v>90</v>
      </c>
      <c s="34" t="s">
        <v>1697</v>
      </c>
      <c s="35" t="s">
        <v>5</v>
      </c>
      <c s="6" t="s">
        <v>1698</v>
      </c>
      <c s="36" t="s">
        <v>74</v>
      </c>
      <c s="37">
        <v>53</v>
      </c>
      <c s="36">
        <v>0</v>
      </c>
      <c s="36">
        <f>ROUND(G44*H44,6)</f>
      </c>
      <c r="L44" s="38">
        <v>0</v>
      </c>
      <c s="32">
        <f>ROUND(ROUND(L44,2)*ROUND(G44,3),2)</f>
      </c>
      <c s="36" t="s">
        <v>1429</v>
      </c>
      <c>
        <f>(M44*21)/100</f>
      </c>
      <c t="s">
        <v>27</v>
      </c>
    </row>
    <row r="45" spans="1:5" ht="12.75">
      <c r="A45" s="35" t="s">
        <v>55</v>
      </c>
      <c r="E45" s="39" t="s">
        <v>5</v>
      </c>
    </row>
    <row r="46" spans="1:5" ht="12.75">
      <c r="A46" s="35" t="s">
        <v>57</v>
      </c>
      <c r="E46" s="40" t="s">
        <v>1655</v>
      </c>
    </row>
    <row r="47" spans="1:5" ht="89.25">
      <c r="A47" t="s">
        <v>59</v>
      </c>
      <c r="E47" s="39" t="s">
        <v>1665</v>
      </c>
    </row>
    <row r="48" spans="1:16" ht="12.75">
      <c r="A48" t="s">
        <v>49</v>
      </c>
      <c s="34" t="s">
        <v>94</v>
      </c>
      <c s="34" t="s">
        <v>1666</v>
      </c>
      <c s="35" t="s">
        <v>5</v>
      </c>
      <c s="6" t="s">
        <v>1667</v>
      </c>
      <c s="36" t="s">
        <v>74</v>
      </c>
      <c s="37">
        <v>2</v>
      </c>
      <c s="36">
        <v>0</v>
      </c>
      <c s="36">
        <f>ROUND(G48*H48,6)</f>
      </c>
      <c r="L48" s="38">
        <v>0</v>
      </c>
      <c s="32">
        <f>ROUND(ROUND(L48,2)*ROUND(G48,3),2)</f>
      </c>
      <c s="36" t="s">
        <v>1429</v>
      </c>
      <c>
        <f>(M48*21)/100</f>
      </c>
      <c t="s">
        <v>27</v>
      </c>
    </row>
    <row r="49" spans="1:5" ht="12.75">
      <c r="A49" s="35" t="s">
        <v>55</v>
      </c>
      <c r="E49" s="39" t="s">
        <v>5</v>
      </c>
    </row>
    <row r="50" spans="1:5" ht="12.75">
      <c r="A50" s="35" t="s">
        <v>57</v>
      </c>
      <c r="E50" s="40" t="s">
        <v>1655</v>
      </c>
    </row>
    <row r="51" spans="1:5" ht="89.25">
      <c r="A51" t="s">
        <v>59</v>
      </c>
      <c r="E51" s="39" t="s">
        <v>1668</v>
      </c>
    </row>
    <row r="52" spans="1:16" ht="12.75">
      <c r="A52" t="s">
        <v>49</v>
      </c>
      <c s="34" t="s">
        <v>98</v>
      </c>
      <c s="34" t="s">
        <v>1669</v>
      </c>
      <c s="35" t="s">
        <v>5</v>
      </c>
      <c s="6" t="s">
        <v>1670</v>
      </c>
      <c s="36" t="s">
        <v>74</v>
      </c>
      <c s="37">
        <v>2</v>
      </c>
      <c s="36">
        <v>0</v>
      </c>
      <c s="36">
        <f>ROUND(G52*H52,6)</f>
      </c>
      <c r="L52" s="38">
        <v>0</v>
      </c>
      <c s="32">
        <f>ROUND(ROUND(L52,2)*ROUND(G52,3),2)</f>
      </c>
      <c s="36" t="s">
        <v>1429</v>
      </c>
      <c>
        <f>(M52*21)/100</f>
      </c>
      <c t="s">
        <v>27</v>
      </c>
    </row>
    <row r="53" spans="1:5" ht="12.75">
      <c r="A53" s="35" t="s">
        <v>55</v>
      </c>
      <c r="E53" s="39" t="s">
        <v>5</v>
      </c>
    </row>
    <row r="54" spans="1:5" ht="12.75">
      <c r="A54" s="35" t="s">
        <v>57</v>
      </c>
      <c r="E54" s="40" t="s">
        <v>1655</v>
      </c>
    </row>
    <row r="55" spans="1:5" ht="89.25">
      <c r="A55" t="s">
        <v>59</v>
      </c>
      <c r="E55" s="39" t="s">
        <v>1671</v>
      </c>
    </row>
    <row r="56" spans="1:16" ht="12.75">
      <c r="A56" t="s">
        <v>49</v>
      </c>
      <c s="34" t="s">
        <v>102</v>
      </c>
      <c s="34" t="s">
        <v>1672</v>
      </c>
      <c s="35" t="s">
        <v>5</v>
      </c>
      <c s="6" t="s">
        <v>930</v>
      </c>
      <c s="36" t="s">
        <v>74</v>
      </c>
      <c s="37">
        <v>2</v>
      </c>
      <c s="36">
        <v>0</v>
      </c>
      <c s="36">
        <f>ROUND(G56*H56,6)</f>
      </c>
      <c r="L56" s="38">
        <v>0</v>
      </c>
      <c s="32">
        <f>ROUND(ROUND(L56,2)*ROUND(G56,3),2)</f>
      </c>
      <c s="36" t="s">
        <v>1429</v>
      </c>
      <c>
        <f>(M56*21)/100</f>
      </c>
      <c t="s">
        <v>27</v>
      </c>
    </row>
    <row r="57" spans="1:5" ht="12.75">
      <c r="A57" s="35" t="s">
        <v>55</v>
      </c>
      <c r="E57" s="39" t="s">
        <v>5</v>
      </c>
    </row>
    <row r="58" spans="1:5" ht="12.75">
      <c r="A58" s="35" t="s">
        <v>57</v>
      </c>
      <c r="E58" s="40" t="s">
        <v>1655</v>
      </c>
    </row>
    <row r="59" spans="1:5" ht="89.25">
      <c r="A59" t="s">
        <v>59</v>
      </c>
      <c r="E59" s="39" t="s">
        <v>1673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1701</v>
      </c>
      <c r="E8" s="30" t="s">
        <v>1700</v>
      </c>
      <c r="J8" s="29">
        <f>0+J9+J82</f>
      </c>
      <c s="29">
        <f>0+K9+K82</f>
      </c>
      <c s="29">
        <f>0+L9+L82</f>
      </c>
      <c s="29">
        <f>0+M9+M82</f>
      </c>
    </row>
    <row r="9" spans="1:13" ht="12.75">
      <c r="A9" t="s">
        <v>46</v>
      </c>
      <c r="C9" s="31" t="s">
        <v>1702</v>
      </c>
      <c r="E9" s="33" t="s">
        <v>1703</v>
      </c>
      <c r="J9" s="32">
        <f>0</f>
      </c>
      <c s="32">
        <f>0</f>
      </c>
      <c s="32">
        <f>0+L10+L14+L18+L22+L26+L30+L34+L38+L42+L46+L50+L54+L58+L62+L66+L70+L74+L78</f>
      </c>
      <c s="32">
        <f>0+M10+M14+M18+M22+M26+M30+M34+M38+M42+M46+M50+M54+M58+M62+M66+M70+M74+M78</f>
      </c>
    </row>
    <row r="10" spans="1:16" ht="25.5">
      <c r="A10" t="s">
        <v>49</v>
      </c>
      <c s="34" t="s">
        <v>50</v>
      </c>
      <c s="34" t="s">
        <v>1704</v>
      </c>
      <c s="35" t="s">
        <v>5</v>
      </c>
      <c s="6" t="s">
        <v>1705</v>
      </c>
      <c s="36" t="s">
        <v>74</v>
      </c>
      <c s="37">
        <v>15</v>
      </c>
      <c s="36">
        <v>0</v>
      </c>
      <c s="36">
        <f>ROUND(G10*H10,6)</f>
      </c>
      <c r="L10" s="38">
        <v>0</v>
      </c>
      <c s="32">
        <f>ROUND(ROUND(L10,2)*ROUND(G10,3),2)</f>
      </c>
      <c s="36" t="s">
        <v>1429</v>
      </c>
      <c>
        <f>(M10*21)/100</f>
      </c>
      <c t="s">
        <v>27</v>
      </c>
    </row>
    <row r="11" spans="1:5" ht="12.75">
      <c r="A11" s="35" t="s">
        <v>55</v>
      </c>
      <c r="E11" s="39" t="s">
        <v>5</v>
      </c>
    </row>
    <row r="12" spans="1:5" ht="12.75">
      <c r="A12" s="35" t="s">
        <v>57</v>
      </c>
      <c r="E12" s="40" t="s">
        <v>1483</v>
      </c>
    </row>
    <row r="13" spans="1:5" ht="114.75">
      <c r="A13" t="s">
        <v>59</v>
      </c>
      <c r="E13" s="39" t="s">
        <v>1521</v>
      </c>
    </row>
    <row r="14" spans="1:16" ht="25.5">
      <c r="A14" t="s">
        <v>49</v>
      </c>
      <c s="34" t="s">
        <v>27</v>
      </c>
      <c s="34" t="s">
        <v>1706</v>
      </c>
      <c s="35" t="s">
        <v>5</v>
      </c>
      <c s="6" t="s">
        <v>1707</v>
      </c>
      <c s="36" t="s">
        <v>74</v>
      </c>
      <c s="37">
        <v>15</v>
      </c>
      <c s="36">
        <v>0</v>
      </c>
      <c s="36">
        <f>ROUND(G14*H14,6)</f>
      </c>
      <c r="L14" s="38">
        <v>0</v>
      </c>
      <c s="32">
        <f>ROUND(ROUND(L14,2)*ROUND(G14,3),2)</f>
      </c>
      <c s="36" t="s">
        <v>1429</v>
      </c>
      <c>
        <f>(M14*21)/100</f>
      </c>
      <c t="s">
        <v>27</v>
      </c>
    </row>
    <row r="15" spans="1:5" ht="12.75">
      <c r="A15" s="35" t="s">
        <v>55</v>
      </c>
      <c r="E15" s="39" t="s">
        <v>5</v>
      </c>
    </row>
    <row r="16" spans="1:5" ht="12.75">
      <c r="A16" s="35" t="s">
        <v>57</v>
      </c>
      <c r="E16" s="40" t="s">
        <v>1483</v>
      </c>
    </row>
    <row r="17" spans="1:5" ht="114.75">
      <c r="A17" t="s">
        <v>59</v>
      </c>
      <c r="E17" s="39" t="s">
        <v>1521</v>
      </c>
    </row>
    <row r="18" spans="1:16" ht="12.75">
      <c r="A18" t="s">
        <v>49</v>
      </c>
      <c s="34" t="s">
        <v>25</v>
      </c>
      <c s="34" t="s">
        <v>1708</v>
      </c>
      <c s="35" t="s">
        <v>5</v>
      </c>
      <c s="6" t="s">
        <v>1709</v>
      </c>
      <c s="36" t="s">
        <v>74</v>
      </c>
      <c s="37">
        <v>1</v>
      </c>
      <c s="36">
        <v>0</v>
      </c>
      <c s="36">
        <f>ROUND(G18*H18,6)</f>
      </c>
      <c r="L18" s="38">
        <v>0</v>
      </c>
      <c s="32">
        <f>ROUND(ROUND(L18,2)*ROUND(G18,3),2)</f>
      </c>
      <c s="36" t="s">
        <v>1429</v>
      </c>
      <c>
        <f>(M18*21)/100</f>
      </c>
      <c t="s">
        <v>27</v>
      </c>
    </row>
    <row r="19" spans="1:5" ht="12.75">
      <c r="A19" s="35" t="s">
        <v>55</v>
      </c>
      <c r="E19" s="39" t="s">
        <v>5</v>
      </c>
    </row>
    <row r="20" spans="1:5" ht="12.75">
      <c r="A20" s="35" t="s">
        <v>57</v>
      </c>
      <c r="E20" s="40" t="s">
        <v>1483</v>
      </c>
    </row>
    <row r="21" spans="1:5" ht="114.75">
      <c r="A21" t="s">
        <v>59</v>
      </c>
      <c r="E21" s="39" t="s">
        <v>1521</v>
      </c>
    </row>
    <row r="22" spans="1:16" ht="12.75">
      <c r="A22" t="s">
        <v>49</v>
      </c>
      <c s="34" t="s">
        <v>67</v>
      </c>
      <c s="34" t="s">
        <v>1710</v>
      </c>
      <c s="35" t="s">
        <v>5</v>
      </c>
      <c s="6" t="s">
        <v>1711</v>
      </c>
      <c s="36" t="s">
        <v>74</v>
      </c>
      <c s="37">
        <v>1</v>
      </c>
      <c s="36">
        <v>0</v>
      </c>
      <c s="36">
        <f>ROUND(G22*H22,6)</f>
      </c>
      <c r="L22" s="38">
        <v>0</v>
      </c>
      <c s="32">
        <f>ROUND(ROUND(L22,2)*ROUND(G22,3),2)</f>
      </c>
      <c s="36" t="s">
        <v>1429</v>
      </c>
      <c>
        <f>(M22*21)/100</f>
      </c>
      <c t="s">
        <v>27</v>
      </c>
    </row>
    <row r="23" spans="1:5" ht="12.75">
      <c r="A23" s="35" t="s">
        <v>55</v>
      </c>
      <c r="E23" s="39" t="s">
        <v>5</v>
      </c>
    </row>
    <row r="24" spans="1:5" ht="12.75">
      <c r="A24" s="35" t="s">
        <v>57</v>
      </c>
      <c r="E24" s="40" t="s">
        <v>1483</v>
      </c>
    </row>
    <row r="25" spans="1:5" ht="114.75">
      <c r="A25" t="s">
        <v>59</v>
      </c>
      <c r="E25" s="39" t="s">
        <v>1712</v>
      </c>
    </row>
    <row r="26" spans="1:16" ht="12.75">
      <c r="A26" t="s">
        <v>49</v>
      </c>
      <c s="34" t="s">
        <v>71</v>
      </c>
      <c s="34" t="s">
        <v>1713</v>
      </c>
      <c s="35" t="s">
        <v>5</v>
      </c>
      <c s="6" t="s">
        <v>1714</v>
      </c>
      <c s="36" t="s">
        <v>74</v>
      </c>
      <c s="37">
        <v>15</v>
      </c>
      <c s="36">
        <v>0</v>
      </c>
      <c s="36">
        <f>ROUND(G26*H26,6)</f>
      </c>
      <c r="L26" s="38">
        <v>0</v>
      </c>
      <c s="32">
        <f>ROUND(ROUND(L26,2)*ROUND(G26,3),2)</f>
      </c>
      <c s="36" t="s">
        <v>1429</v>
      </c>
      <c>
        <f>(M26*21)/100</f>
      </c>
      <c t="s">
        <v>27</v>
      </c>
    </row>
    <row r="27" spans="1:5" ht="12.75">
      <c r="A27" s="35" t="s">
        <v>55</v>
      </c>
      <c r="E27" s="39" t="s">
        <v>5</v>
      </c>
    </row>
    <row r="28" spans="1:5" ht="12.75">
      <c r="A28" s="35" t="s">
        <v>57</v>
      </c>
      <c r="E28" s="40" t="s">
        <v>1483</v>
      </c>
    </row>
    <row r="29" spans="1:5" ht="114.75">
      <c r="A29" t="s">
        <v>59</v>
      </c>
      <c r="E29" s="39" t="s">
        <v>1521</v>
      </c>
    </row>
    <row r="30" spans="1:16" ht="12.75">
      <c r="A30" t="s">
        <v>49</v>
      </c>
      <c s="34" t="s">
        <v>26</v>
      </c>
      <c s="34" t="s">
        <v>1715</v>
      </c>
      <c s="35" t="s">
        <v>5</v>
      </c>
      <c s="6" t="s">
        <v>1716</v>
      </c>
      <c s="36" t="s">
        <v>74</v>
      </c>
      <c s="37">
        <v>1</v>
      </c>
      <c s="36">
        <v>0</v>
      </c>
      <c s="36">
        <f>ROUND(G30*H30,6)</f>
      </c>
      <c r="L30" s="38">
        <v>0</v>
      </c>
      <c s="32">
        <f>ROUND(ROUND(L30,2)*ROUND(G30,3),2)</f>
      </c>
      <c s="36" t="s">
        <v>1429</v>
      </c>
      <c>
        <f>(M30*21)/100</f>
      </c>
      <c t="s">
        <v>27</v>
      </c>
    </row>
    <row r="31" spans="1:5" ht="12.75">
      <c r="A31" s="35" t="s">
        <v>55</v>
      </c>
      <c r="E31" s="39" t="s">
        <v>5</v>
      </c>
    </row>
    <row r="32" spans="1:5" ht="12.75">
      <c r="A32" s="35" t="s">
        <v>57</v>
      </c>
      <c r="E32" s="40" t="s">
        <v>1483</v>
      </c>
    </row>
    <row r="33" spans="1:5" ht="114.75">
      <c r="A33" t="s">
        <v>59</v>
      </c>
      <c r="E33" s="39" t="s">
        <v>1521</v>
      </c>
    </row>
    <row r="34" spans="1:16" ht="25.5">
      <c r="A34" t="s">
        <v>49</v>
      </c>
      <c s="34" t="s">
        <v>80</v>
      </c>
      <c s="34" t="s">
        <v>1717</v>
      </c>
      <c s="35" t="s">
        <v>5</v>
      </c>
      <c s="6" t="s">
        <v>1718</v>
      </c>
      <c s="36" t="s">
        <v>74</v>
      </c>
      <c s="37">
        <v>13</v>
      </c>
      <c s="36">
        <v>0</v>
      </c>
      <c s="36">
        <f>ROUND(G34*H34,6)</f>
      </c>
      <c r="L34" s="38">
        <v>0</v>
      </c>
      <c s="32">
        <f>ROUND(ROUND(L34,2)*ROUND(G34,3),2)</f>
      </c>
      <c s="36" t="s">
        <v>1429</v>
      </c>
      <c>
        <f>(M34*21)/100</f>
      </c>
      <c t="s">
        <v>27</v>
      </c>
    </row>
    <row r="35" spans="1:5" ht="12.75">
      <c r="A35" s="35" t="s">
        <v>55</v>
      </c>
      <c r="E35" s="39" t="s">
        <v>5</v>
      </c>
    </row>
    <row r="36" spans="1:5" ht="12.75">
      <c r="A36" s="35" t="s">
        <v>57</v>
      </c>
      <c r="E36" s="40" t="s">
        <v>1483</v>
      </c>
    </row>
    <row r="37" spans="1:5" ht="102">
      <c r="A37" t="s">
        <v>59</v>
      </c>
      <c r="E37" s="39" t="s">
        <v>1719</v>
      </c>
    </row>
    <row r="38" spans="1:16" ht="12.75">
      <c r="A38" t="s">
        <v>49</v>
      </c>
      <c s="34" t="s">
        <v>86</v>
      </c>
      <c s="34" t="s">
        <v>1720</v>
      </c>
      <c s="35" t="s">
        <v>5</v>
      </c>
      <c s="6" t="s">
        <v>1721</v>
      </c>
      <c s="36" t="s">
        <v>74</v>
      </c>
      <c s="37">
        <v>1</v>
      </c>
      <c s="36">
        <v>0</v>
      </c>
      <c s="36">
        <f>ROUND(G38*H38,6)</f>
      </c>
      <c r="L38" s="38">
        <v>0</v>
      </c>
      <c s="32">
        <f>ROUND(ROUND(L38,2)*ROUND(G38,3),2)</f>
      </c>
      <c s="36" t="s">
        <v>1429</v>
      </c>
      <c>
        <f>(M38*21)/100</f>
      </c>
      <c t="s">
        <v>27</v>
      </c>
    </row>
    <row r="39" spans="1:5" ht="12.75">
      <c r="A39" s="35" t="s">
        <v>55</v>
      </c>
      <c r="E39" s="39" t="s">
        <v>5</v>
      </c>
    </row>
    <row r="40" spans="1:5" ht="12.75">
      <c r="A40" s="35" t="s">
        <v>57</v>
      </c>
      <c r="E40" s="40" t="s">
        <v>1483</v>
      </c>
    </row>
    <row r="41" spans="1:5" ht="102">
      <c r="A41" t="s">
        <v>59</v>
      </c>
      <c r="E41" s="39" t="s">
        <v>1719</v>
      </c>
    </row>
    <row r="42" spans="1:16" ht="12.75">
      <c r="A42" t="s">
        <v>49</v>
      </c>
      <c s="34" t="s">
        <v>90</v>
      </c>
      <c s="34" t="s">
        <v>1722</v>
      </c>
      <c s="35" t="s">
        <v>5</v>
      </c>
      <c s="6" t="s">
        <v>1723</v>
      </c>
      <c s="36" t="s">
        <v>74</v>
      </c>
      <c s="37">
        <v>1</v>
      </c>
      <c s="36">
        <v>0</v>
      </c>
      <c s="36">
        <f>ROUND(G42*H42,6)</f>
      </c>
      <c r="L42" s="38">
        <v>0</v>
      </c>
      <c s="32">
        <f>ROUND(ROUND(L42,2)*ROUND(G42,3),2)</f>
      </c>
      <c s="36" t="s">
        <v>1429</v>
      </c>
      <c>
        <f>(M42*21)/100</f>
      </c>
      <c t="s">
        <v>27</v>
      </c>
    </row>
    <row r="43" spans="1:5" ht="12.75">
      <c r="A43" s="35" t="s">
        <v>55</v>
      </c>
      <c r="E43" s="39" t="s">
        <v>5</v>
      </c>
    </row>
    <row r="44" spans="1:5" ht="12.75">
      <c r="A44" s="35" t="s">
        <v>57</v>
      </c>
      <c r="E44" s="40" t="s">
        <v>1483</v>
      </c>
    </row>
    <row r="45" spans="1:5" ht="102">
      <c r="A45" t="s">
        <v>59</v>
      </c>
      <c r="E45" s="39" t="s">
        <v>1719</v>
      </c>
    </row>
    <row r="46" spans="1:16" ht="12.75">
      <c r="A46" t="s">
        <v>49</v>
      </c>
      <c s="34" t="s">
        <v>94</v>
      </c>
      <c s="34" t="s">
        <v>1724</v>
      </c>
      <c s="35" t="s">
        <v>5</v>
      </c>
      <c s="6" t="s">
        <v>1725</v>
      </c>
      <c s="36" t="s">
        <v>74</v>
      </c>
      <c s="37">
        <v>1</v>
      </c>
      <c s="36">
        <v>0</v>
      </c>
      <c s="36">
        <f>ROUND(G46*H46,6)</f>
      </c>
      <c r="L46" s="38">
        <v>0</v>
      </c>
      <c s="32">
        <f>ROUND(ROUND(L46,2)*ROUND(G46,3),2)</f>
      </c>
      <c s="36" t="s">
        <v>1429</v>
      </c>
      <c>
        <f>(M46*21)/100</f>
      </c>
      <c t="s">
        <v>27</v>
      </c>
    </row>
    <row r="47" spans="1:5" ht="12.75">
      <c r="A47" s="35" t="s">
        <v>55</v>
      </c>
      <c r="E47" s="39" t="s">
        <v>5</v>
      </c>
    </row>
    <row r="48" spans="1:5" ht="12.75">
      <c r="A48" s="35" t="s">
        <v>57</v>
      </c>
      <c r="E48" s="40" t="s">
        <v>1483</v>
      </c>
    </row>
    <row r="49" spans="1:5" ht="102">
      <c r="A49" t="s">
        <v>59</v>
      </c>
      <c r="E49" s="39" t="s">
        <v>1719</v>
      </c>
    </row>
    <row r="50" spans="1:16" ht="12.75">
      <c r="A50" t="s">
        <v>49</v>
      </c>
      <c s="34" t="s">
        <v>98</v>
      </c>
      <c s="34" t="s">
        <v>1726</v>
      </c>
      <c s="35" t="s">
        <v>5</v>
      </c>
      <c s="6" t="s">
        <v>1727</v>
      </c>
      <c s="36" t="s">
        <v>74</v>
      </c>
      <c s="37">
        <v>14</v>
      </c>
      <c s="36">
        <v>0</v>
      </c>
      <c s="36">
        <f>ROUND(G50*H50,6)</f>
      </c>
      <c r="L50" s="38">
        <v>0</v>
      </c>
      <c s="32">
        <f>ROUND(ROUND(L50,2)*ROUND(G50,3),2)</f>
      </c>
      <c s="36" t="s">
        <v>1429</v>
      </c>
      <c>
        <f>(M50*21)/100</f>
      </c>
      <c t="s">
        <v>27</v>
      </c>
    </row>
    <row r="51" spans="1:5" ht="12.75">
      <c r="A51" s="35" t="s">
        <v>55</v>
      </c>
      <c r="E51" s="39" t="s">
        <v>5</v>
      </c>
    </row>
    <row r="52" spans="1:5" ht="12.75">
      <c r="A52" s="35" t="s">
        <v>57</v>
      </c>
      <c r="E52" s="40" t="s">
        <v>1483</v>
      </c>
    </row>
    <row r="53" spans="1:5" ht="102">
      <c r="A53" t="s">
        <v>59</v>
      </c>
      <c r="E53" s="39" t="s">
        <v>1719</v>
      </c>
    </row>
    <row r="54" spans="1:16" ht="12.75">
      <c r="A54" t="s">
        <v>49</v>
      </c>
      <c s="34" t="s">
        <v>102</v>
      </c>
      <c s="34" t="s">
        <v>1728</v>
      </c>
      <c s="35" t="s">
        <v>5</v>
      </c>
      <c s="6" t="s">
        <v>1729</v>
      </c>
      <c s="36" t="s">
        <v>53</v>
      </c>
      <c s="37">
        <v>1070</v>
      </c>
      <c s="36">
        <v>0</v>
      </c>
      <c s="36">
        <f>ROUND(G54*H54,6)</f>
      </c>
      <c r="L54" s="38">
        <v>0</v>
      </c>
      <c s="32">
        <f>ROUND(ROUND(L54,2)*ROUND(G54,3),2)</f>
      </c>
      <c s="36" t="s">
        <v>1429</v>
      </c>
      <c>
        <f>(M54*21)/100</f>
      </c>
      <c t="s">
        <v>27</v>
      </c>
    </row>
    <row r="55" spans="1:5" ht="12.75">
      <c r="A55" s="35" t="s">
        <v>55</v>
      </c>
      <c r="E55" s="39" t="s">
        <v>5</v>
      </c>
    </row>
    <row r="56" spans="1:5" ht="12.75">
      <c r="A56" s="35" t="s">
        <v>57</v>
      </c>
      <c r="E56" s="40" t="s">
        <v>1483</v>
      </c>
    </row>
    <row r="57" spans="1:5" ht="102">
      <c r="A57" t="s">
        <v>59</v>
      </c>
      <c r="E57" s="39" t="s">
        <v>1730</v>
      </c>
    </row>
    <row r="58" spans="1:16" ht="12.75">
      <c r="A58" t="s">
        <v>49</v>
      </c>
      <c s="34" t="s">
        <v>105</v>
      </c>
      <c s="34" t="s">
        <v>1731</v>
      </c>
      <c s="35" t="s">
        <v>5</v>
      </c>
      <c s="6" t="s">
        <v>1732</v>
      </c>
      <c s="36" t="s">
        <v>53</v>
      </c>
      <c s="37">
        <v>1070</v>
      </c>
      <c s="36">
        <v>0</v>
      </c>
      <c s="36">
        <f>ROUND(G58*H58,6)</f>
      </c>
      <c r="L58" s="38">
        <v>0</v>
      </c>
      <c s="32">
        <f>ROUND(ROUND(L58,2)*ROUND(G58,3),2)</f>
      </c>
      <c s="36" t="s">
        <v>1429</v>
      </c>
      <c>
        <f>(M58*21)/100</f>
      </c>
      <c t="s">
        <v>27</v>
      </c>
    </row>
    <row r="59" spans="1:5" ht="12.75">
      <c r="A59" s="35" t="s">
        <v>55</v>
      </c>
      <c r="E59" s="39" t="s">
        <v>5</v>
      </c>
    </row>
    <row r="60" spans="1:5" ht="12.75">
      <c r="A60" s="35" t="s">
        <v>57</v>
      </c>
      <c r="E60" s="40" t="s">
        <v>1483</v>
      </c>
    </row>
    <row r="61" spans="1:5" ht="102">
      <c r="A61" t="s">
        <v>59</v>
      </c>
      <c r="E61" s="39" t="s">
        <v>1730</v>
      </c>
    </row>
    <row r="62" spans="1:16" ht="25.5">
      <c r="A62" t="s">
        <v>49</v>
      </c>
      <c s="34" t="s">
        <v>109</v>
      </c>
      <c s="34" t="s">
        <v>1733</v>
      </c>
      <c s="35" t="s">
        <v>5</v>
      </c>
      <c s="6" t="s">
        <v>1734</v>
      </c>
      <c s="36" t="s">
        <v>74</v>
      </c>
      <c s="37">
        <v>15</v>
      </c>
      <c s="36">
        <v>0</v>
      </c>
      <c s="36">
        <f>ROUND(G62*H62,6)</f>
      </c>
      <c r="L62" s="38">
        <v>0</v>
      </c>
      <c s="32">
        <f>ROUND(ROUND(L62,2)*ROUND(G62,3),2)</f>
      </c>
      <c s="36" t="s">
        <v>1429</v>
      </c>
      <c>
        <f>(M62*21)/100</f>
      </c>
      <c t="s">
        <v>27</v>
      </c>
    </row>
    <row r="63" spans="1:5" ht="12.75">
      <c r="A63" s="35" t="s">
        <v>55</v>
      </c>
      <c r="E63" s="39" t="s">
        <v>5</v>
      </c>
    </row>
    <row r="64" spans="1:5" ht="12.75">
      <c r="A64" s="35" t="s">
        <v>57</v>
      </c>
      <c r="E64" s="40" t="s">
        <v>1483</v>
      </c>
    </row>
    <row r="65" spans="1:5" ht="102">
      <c r="A65" t="s">
        <v>59</v>
      </c>
      <c r="E65" s="39" t="s">
        <v>1735</v>
      </c>
    </row>
    <row r="66" spans="1:16" ht="12.75">
      <c r="A66" t="s">
        <v>49</v>
      </c>
      <c s="34" t="s">
        <v>113</v>
      </c>
      <c s="34" t="s">
        <v>1736</v>
      </c>
      <c s="35" t="s">
        <v>5</v>
      </c>
      <c s="6" t="s">
        <v>1737</v>
      </c>
      <c s="36" t="s">
        <v>74</v>
      </c>
      <c s="37">
        <v>15</v>
      </c>
      <c s="36">
        <v>0</v>
      </c>
      <c s="36">
        <f>ROUND(G66*H66,6)</f>
      </c>
      <c r="L66" s="38">
        <v>0</v>
      </c>
      <c s="32">
        <f>ROUND(ROUND(L66,2)*ROUND(G66,3),2)</f>
      </c>
      <c s="36" t="s">
        <v>1429</v>
      </c>
      <c>
        <f>(M66*21)/100</f>
      </c>
      <c t="s">
        <v>27</v>
      </c>
    </row>
    <row r="67" spans="1:5" ht="12.75">
      <c r="A67" s="35" t="s">
        <v>55</v>
      </c>
      <c r="E67" s="39" t="s">
        <v>5</v>
      </c>
    </row>
    <row r="68" spans="1:5" ht="12.75">
      <c r="A68" s="35" t="s">
        <v>57</v>
      </c>
      <c r="E68" s="40" t="s">
        <v>1483</v>
      </c>
    </row>
    <row r="69" spans="1:5" ht="102">
      <c r="A69" t="s">
        <v>59</v>
      </c>
      <c r="E69" s="39" t="s">
        <v>1735</v>
      </c>
    </row>
    <row r="70" spans="1:16" ht="12.75">
      <c r="A70" t="s">
        <v>49</v>
      </c>
      <c s="34" t="s">
        <v>117</v>
      </c>
      <c s="34" t="s">
        <v>1738</v>
      </c>
      <c s="35" t="s">
        <v>5</v>
      </c>
      <c s="6" t="s">
        <v>1739</v>
      </c>
      <c s="36" t="s">
        <v>74</v>
      </c>
      <c s="37">
        <v>1</v>
      </c>
      <c s="36">
        <v>0</v>
      </c>
      <c s="36">
        <f>ROUND(G70*H70,6)</f>
      </c>
      <c r="L70" s="38">
        <v>0</v>
      </c>
      <c s="32">
        <f>ROUND(ROUND(L70,2)*ROUND(G70,3),2)</f>
      </c>
      <c s="36" t="s">
        <v>1429</v>
      </c>
      <c>
        <f>(M70*21)/100</f>
      </c>
      <c t="s">
        <v>27</v>
      </c>
    </row>
    <row r="71" spans="1:5" ht="12.75">
      <c r="A71" s="35" t="s">
        <v>55</v>
      </c>
      <c r="E71" s="39" t="s">
        <v>5</v>
      </c>
    </row>
    <row r="72" spans="1:5" ht="12.75">
      <c r="A72" s="35" t="s">
        <v>57</v>
      </c>
      <c r="E72" s="40" t="s">
        <v>1483</v>
      </c>
    </row>
    <row r="73" spans="1:5" ht="102">
      <c r="A73" t="s">
        <v>59</v>
      </c>
      <c r="E73" s="39" t="s">
        <v>1735</v>
      </c>
    </row>
    <row r="74" spans="1:16" ht="12.75">
      <c r="A74" t="s">
        <v>49</v>
      </c>
      <c s="34" t="s">
        <v>123</v>
      </c>
      <c s="34" t="s">
        <v>1740</v>
      </c>
      <c s="35" t="s">
        <v>5</v>
      </c>
      <c s="6" t="s">
        <v>1741</v>
      </c>
      <c s="36" t="s">
        <v>53</v>
      </c>
      <c s="37">
        <v>905</v>
      </c>
      <c s="36">
        <v>0</v>
      </c>
      <c s="36">
        <f>ROUND(G74*H74,6)</f>
      </c>
      <c r="L74" s="38">
        <v>0</v>
      </c>
      <c s="32">
        <f>ROUND(ROUND(L74,2)*ROUND(G74,3),2)</f>
      </c>
      <c s="36" t="s">
        <v>333</v>
      </c>
      <c>
        <f>(M74*21)/100</f>
      </c>
      <c t="s">
        <v>27</v>
      </c>
    </row>
    <row r="75" spans="1:5" ht="12.75">
      <c r="A75" s="35" t="s">
        <v>55</v>
      </c>
      <c r="E75" s="39" t="s">
        <v>5</v>
      </c>
    </row>
    <row r="76" spans="1:5" ht="12.75">
      <c r="A76" s="35" t="s">
        <v>57</v>
      </c>
      <c r="E76" s="40" t="s">
        <v>1483</v>
      </c>
    </row>
    <row r="77" spans="1:5" ht="51">
      <c r="A77" t="s">
        <v>59</v>
      </c>
      <c r="E77" s="39" t="s">
        <v>1742</v>
      </c>
    </row>
    <row r="78" spans="1:16" ht="12.75">
      <c r="A78" t="s">
        <v>49</v>
      </c>
      <c s="34" t="s">
        <v>127</v>
      </c>
      <c s="34" t="s">
        <v>1743</v>
      </c>
      <c s="35" t="s">
        <v>5</v>
      </c>
      <c s="6" t="s">
        <v>1744</v>
      </c>
      <c s="36" t="s">
        <v>190</v>
      </c>
      <c s="37">
        <v>53</v>
      </c>
      <c s="36">
        <v>0</v>
      </c>
      <c s="36">
        <f>ROUND(G78*H78,6)</f>
      </c>
      <c r="L78" s="38">
        <v>0</v>
      </c>
      <c s="32">
        <f>ROUND(ROUND(L78,2)*ROUND(G78,3),2)</f>
      </c>
      <c s="36" t="s">
        <v>333</v>
      </c>
      <c>
        <f>(M78*21)/100</f>
      </c>
      <c t="s">
        <v>27</v>
      </c>
    </row>
    <row r="79" spans="1:5" ht="12.75">
      <c r="A79" s="35" t="s">
        <v>55</v>
      </c>
      <c r="E79" s="39" t="s">
        <v>5</v>
      </c>
    </row>
    <row r="80" spans="1:5" ht="12.75">
      <c r="A80" s="35" t="s">
        <v>57</v>
      </c>
      <c r="E80" s="40" t="s">
        <v>1483</v>
      </c>
    </row>
    <row r="81" spans="1:5" ht="38.25">
      <c r="A81" t="s">
        <v>59</v>
      </c>
      <c r="E81" s="39" t="s">
        <v>1586</v>
      </c>
    </row>
    <row r="82" spans="1:13" ht="12.75">
      <c r="A82" t="s">
        <v>46</v>
      </c>
      <c r="C82" s="31" t="s">
        <v>1651</v>
      </c>
      <c r="E82" s="33" t="s">
        <v>1652</v>
      </c>
      <c r="J82" s="32">
        <f>0</f>
      </c>
      <c s="32">
        <f>0</f>
      </c>
      <c s="32">
        <f>0+L83+L87+L91+L95</f>
      </c>
      <c s="32">
        <f>0+M83+M87+M91+M95</f>
      </c>
    </row>
    <row r="83" spans="1:16" ht="12.75">
      <c r="A83" t="s">
        <v>49</v>
      </c>
      <c s="34" t="s">
        <v>132</v>
      </c>
      <c s="34" t="s">
        <v>1669</v>
      </c>
      <c s="35" t="s">
        <v>5</v>
      </c>
      <c s="6" t="s">
        <v>1670</v>
      </c>
      <c s="36" t="s">
        <v>74</v>
      </c>
      <c s="37">
        <v>1</v>
      </c>
      <c s="36">
        <v>0</v>
      </c>
      <c s="36">
        <f>ROUND(G83*H83,6)</f>
      </c>
      <c r="L83" s="38">
        <v>0</v>
      </c>
      <c s="32">
        <f>ROUND(ROUND(L83,2)*ROUND(G83,3),2)</f>
      </c>
      <c s="36" t="s">
        <v>1429</v>
      </c>
      <c>
        <f>(M83*21)/100</f>
      </c>
      <c t="s">
        <v>27</v>
      </c>
    </row>
    <row r="84" spans="1:5" ht="12.75">
      <c r="A84" s="35" t="s">
        <v>55</v>
      </c>
      <c r="E84" s="39" t="s">
        <v>5</v>
      </c>
    </row>
    <row r="85" spans="1:5" ht="12.75">
      <c r="A85" s="35" t="s">
        <v>57</v>
      </c>
      <c r="E85" s="40" t="s">
        <v>1655</v>
      </c>
    </row>
    <row r="86" spans="1:5" ht="89.25">
      <c r="A86" t="s">
        <v>59</v>
      </c>
      <c r="E86" s="39" t="s">
        <v>1671</v>
      </c>
    </row>
    <row r="87" spans="1:16" ht="12.75">
      <c r="A87" t="s">
        <v>49</v>
      </c>
      <c s="34" t="s">
        <v>136</v>
      </c>
      <c s="34" t="s">
        <v>1674</v>
      </c>
      <c s="35" t="s">
        <v>5</v>
      </c>
      <c s="6" t="s">
        <v>1675</v>
      </c>
      <c s="36" t="s">
        <v>190</v>
      </c>
      <c s="37">
        <v>4</v>
      </c>
      <c s="36">
        <v>0</v>
      </c>
      <c s="36">
        <f>ROUND(G87*H87,6)</f>
      </c>
      <c r="L87" s="38">
        <v>0</v>
      </c>
      <c s="32">
        <f>ROUND(ROUND(L87,2)*ROUND(G87,3),2)</f>
      </c>
      <c s="36" t="s">
        <v>1429</v>
      </c>
      <c>
        <f>(M87*21)/100</f>
      </c>
      <c t="s">
        <v>27</v>
      </c>
    </row>
    <row r="88" spans="1:5" ht="12.75">
      <c r="A88" s="35" t="s">
        <v>55</v>
      </c>
      <c r="E88" s="39" t="s">
        <v>5</v>
      </c>
    </row>
    <row r="89" spans="1:5" ht="12.75">
      <c r="A89" s="35" t="s">
        <v>57</v>
      </c>
      <c r="E89" s="40" t="s">
        <v>1676</v>
      </c>
    </row>
    <row r="90" spans="1:5" ht="89.25">
      <c r="A90" t="s">
        <v>59</v>
      </c>
      <c r="E90" s="39" t="s">
        <v>1677</v>
      </c>
    </row>
    <row r="91" spans="1:16" ht="12.75">
      <c r="A91" t="s">
        <v>49</v>
      </c>
      <c s="34" t="s">
        <v>140</v>
      </c>
      <c s="34" t="s">
        <v>1745</v>
      </c>
      <c s="35" t="s">
        <v>5</v>
      </c>
      <c s="6" t="s">
        <v>1746</v>
      </c>
      <c s="36" t="s">
        <v>666</v>
      </c>
      <c s="37">
        <v>144</v>
      </c>
      <c s="36">
        <v>0</v>
      </c>
      <c s="36">
        <f>ROUND(G91*H91,6)</f>
      </c>
      <c r="L91" s="38">
        <v>0</v>
      </c>
      <c s="32">
        <f>ROUND(ROUND(L91,2)*ROUND(G91,3),2)</f>
      </c>
      <c s="36" t="s">
        <v>1429</v>
      </c>
      <c>
        <f>(M91*21)/100</f>
      </c>
      <c t="s">
        <v>27</v>
      </c>
    </row>
    <row r="92" spans="1:5" ht="12.75">
      <c r="A92" s="35" t="s">
        <v>55</v>
      </c>
      <c r="E92" s="39" t="s">
        <v>5</v>
      </c>
    </row>
    <row r="93" spans="1:5" ht="12.75">
      <c r="A93" s="35" t="s">
        <v>57</v>
      </c>
      <c r="E93" s="40" t="s">
        <v>1655</v>
      </c>
    </row>
    <row r="94" spans="1:5" ht="102">
      <c r="A94" t="s">
        <v>59</v>
      </c>
      <c r="E94" s="39" t="s">
        <v>1747</v>
      </c>
    </row>
    <row r="95" spans="1:16" ht="12.75">
      <c r="A95" t="s">
        <v>49</v>
      </c>
      <c s="34" t="s">
        <v>143</v>
      </c>
      <c s="34" t="s">
        <v>1748</v>
      </c>
      <c s="35" t="s">
        <v>5</v>
      </c>
      <c s="6" t="s">
        <v>1749</v>
      </c>
      <c s="36" t="s">
        <v>190</v>
      </c>
      <c s="37">
        <v>4</v>
      </c>
      <c s="36">
        <v>0</v>
      </c>
      <c s="36">
        <f>ROUND(G95*H95,6)</f>
      </c>
      <c r="L95" s="38">
        <v>0</v>
      </c>
      <c s="32">
        <f>ROUND(ROUND(L95,2)*ROUND(G95,3),2)</f>
      </c>
      <c s="36" t="s">
        <v>333</v>
      </c>
      <c>
        <f>(M95*21)/100</f>
      </c>
      <c t="s">
        <v>27</v>
      </c>
    </row>
    <row r="96" spans="1:5" ht="12.75">
      <c r="A96" s="35" t="s">
        <v>55</v>
      </c>
      <c r="E96" s="39" t="s">
        <v>5</v>
      </c>
    </row>
    <row r="97" spans="1:5" ht="12.75">
      <c r="A97" s="35" t="s">
        <v>57</v>
      </c>
      <c r="E97" s="40" t="s">
        <v>1655</v>
      </c>
    </row>
    <row r="98" spans="1:5" ht="89.25">
      <c r="A98" t="s">
        <v>59</v>
      </c>
      <c r="E98" s="39" t="s">
        <v>1673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COUNTIFS(L8:L248,"=0",A8:A248,"P")+COUNTIFS(L8:L248,"",A8:A248,"P")+SUM(Q8:Q248)</f>
      </c>
    </row>
    <row r="8" spans="1:13" ht="12.75">
      <c r="A8" t="s">
        <v>44</v>
      </c>
      <c r="C8" s="28" t="s">
        <v>1752</v>
      </c>
      <c r="E8" s="30" t="s">
        <v>1751</v>
      </c>
      <c r="J8" s="29">
        <f>0+J9+J30+J75+J140+J165+J194+J207</f>
      </c>
      <c s="29">
        <f>0+K9+K30+K75+K140+K165+K194+K207</f>
      </c>
      <c s="29">
        <f>0+L9+L30+L75+L140+L165+L194+L207</f>
      </c>
      <c s="29">
        <f>0+M9+M30+M75+M140+M165+M194+M207</f>
      </c>
    </row>
    <row r="9" spans="1:13" ht="12.75">
      <c r="A9" t="s">
        <v>46</v>
      </c>
      <c r="C9" s="31" t="s">
        <v>113</v>
      </c>
      <c r="E9" s="33" t="s">
        <v>329</v>
      </c>
      <c r="J9" s="32">
        <f>0</f>
      </c>
      <c s="32">
        <f>0</f>
      </c>
      <c s="32">
        <f>0+L10+L14+L18+L22+L26</f>
      </c>
      <c s="32">
        <f>0+M10+M14+M18+M22+M26</f>
      </c>
    </row>
    <row r="10" spans="1:16" ht="38.25">
      <c r="A10" t="s">
        <v>49</v>
      </c>
      <c s="34" t="s">
        <v>50</v>
      </c>
      <c s="34" t="s">
        <v>1636</v>
      </c>
      <c s="35" t="s">
        <v>5</v>
      </c>
      <c s="6" t="s">
        <v>1753</v>
      </c>
      <c s="36" t="s">
        <v>332</v>
      </c>
      <c s="37">
        <v>210</v>
      </c>
      <c s="36">
        <v>0</v>
      </c>
      <c s="36">
        <f>ROUND(G10*H10,6)</f>
      </c>
      <c r="L10" s="38">
        <v>0</v>
      </c>
      <c s="32">
        <f>ROUND(ROUND(L10,2)*ROUND(G10,3),2)</f>
      </c>
      <c s="36" t="s">
        <v>333</v>
      </c>
      <c>
        <f>(M10*21)/100</f>
      </c>
      <c t="s">
        <v>27</v>
      </c>
    </row>
    <row r="11" spans="1:5" ht="12.75">
      <c r="A11" s="35" t="s">
        <v>55</v>
      </c>
      <c r="E11" s="39" t="s">
        <v>5</v>
      </c>
    </row>
    <row r="12" spans="1:5" ht="12.75">
      <c r="A12" s="35" t="s">
        <v>57</v>
      </c>
      <c r="E12" s="40" t="s">
        <v>1754</v>
      </c>
    </row>
    <row r="13" spans="1:5" ht="140.25">
      <c r="A13" t="s">
        <v>59</v>
      </c>
      <c r="E13" s="39" t="s">
        <v>1755</v>
      </c>
    </row>
    <row r="14" spans="1:16" ht="38.25">
      <c r="A14" t="s">
        <v>49</v>
      </c>
      <c s="34" t="s">
        <v>27</v>
      </c>
      <c s="34" t="s">
        <v>951</v>
      </c>
      <c s="35" t="s">
        <v>5</v>
      </c>
      <c s="6" t="s">
        <v>952</v>
      </c>
      <c s="36" t="s">
        <v>332</v>
      </c>
      <c s="37">
        <v>82</v>
      </c>
      <c s="36">
        <v>0</v>
      </c>
      <c s="36">
        <f>ROUND(G14*H14,6)</f>
      </c>
      <c r="L14" s="38">
        <v>0</v>
      </c>
      <c s="32">
        <f>ROUND(ROUND(L14,2)*ROUND(G14,3),2)</f>
      </c>
      <c s="36" t="s">
        <v>333</v>
      </c>
      <c>
        <f>(M14*21)/100</f>
      </c>
      <c t="s">
        <v>27</v>
      </c>
    </row>
    <row r="15" spans="1:5" ht="12.75">
      <c r="A15" s="35" t="s">
        <v>55</v>
      </c>
      <c r="E15" s="39" t="s">
        <v>5</v>
      </c>
    </row>
    <row r="16" spans="1:5" ht="12.75">
      <c r="A16" s="35" t="s">
        <v>57</v>
      </c>
      <c r="E16" s="40" t="s">
        <v>1754</v>
      </c>
    </row>
    <row r="17" spans="1:5" ht="140.25">
      <c r="A17" t="s">
        <v>59</v>
      </c>
      <c r="E17" s="39" t="s">
        <v>1756</v>
      </c>
    </row>
    <row r="18" spans="1:16" ht="25.5">
      <c r="A18" t="s">
        <v>49</v>
      </c>
      <c s="34" t="s">
        <v>25</v>
      </c>
      <c s="34" t="s">
        <v>330</v>
      </c>
      <c s="35" t="s">
        <v>5</v>
      </c>
      <c s="6" t="s">
        <v>331</v>
      </c>
      <c s="36" t="s">
        <v>332</v>
      </c>
      <c s="37">
        <v>5</v>
      </c>
      <c s="36">
        <v>0</v>
      </c>
      <c s="36">
        <f>ROUND(G18*H18,6)</f>
      </c>
      <c r="L18" s="38">
        <v>0</v>
      </c>
      <c s="32">
        <f>ROUND(ROUND(L18,2)*ROUND(G18,3),2)</f>
      </c>
      <c s="36" t="s">
        <v>333</v>
      </c>
      <c>
        <f>(M18*21)/100</f>
      </c>
      <c t="s">
        <v>27</v>
      </c>
    </row>
    <row r="19" spans="1:5" ht="12.75">
      <c r="A19" s="35" t="s">
        <v>55</v>
      </c>
      <c r="E19" s="39" t="s">
        <v>5</v>
      </c>
    </row>
    <row r="20" spans="1:5" ht="12.75">
      <c r="A20" s="35" t="s">
        <v>57</v>
      </c>
      <c r="E20" s="40" t="s">
        <v>1757</v>
      </c>
    </row>
    <row r="21" spans="1:5" ht="153">
      <c r="A21" t="s">
        <v>59</v>
      </c>
      <c r="E21" s="39" t="s">
        <v>335</v>
      </c>
    </row>
    <row r="22" spans="1:16" ht="38.25">
      <c r="A22" t="s">
        <v>49</v>
      </c>
      <c s="34" t="s">
        <v>67</v>
      </c>
      <c s="34" t="s">
        <v>336</v>
      </c>
      <c s="35" t="s">
        <v>5</v>
      </c>
      <c s="6" t="s">
        <v>337</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1754</v>
      </c>
    </row>
    <row r="25" spans="1:5" ht="140.25">
      <c r="A25" t="s">
        <v>59</v>
      </c>
      <c r="E25" s="39" t="s">
        <v>1756</v>
      </c>
    </row>
    <row r="26" spans="1:16" ht="25.5">
      <c r="A26" t="s">
        <v>49</v>
      </c>
      <c s="34" t="s">
        <v>71</v>
      </c>
      <c s="34" t="s">
        <v>339</v>
      </c>
      <c s="35" t="s">
        <v>5</v>
      </c>
      <c s="6" t="s">
        <v>340</v>
      </c>
      <c s="36" t="s">
        <v>332</v>
      </c>
      <c s="37">
        <v>3.2</v>
      </c>
      <c s="36">
        <v>0</v>
      </c>
      <c s="36">
        <f>ROUND(G26*H26,6)</f>
      </c>
      <c r="L26" s="38">
        <v>0</v>
      </c>
      <c s="32">
        <f>ROUND(ROUND(L26,2)*ROUND(G26,3),2)</f>
      </c>
      <c s="36" t="s">
        <v>333</v>
      </c>
      <c>
        <f>(M26*21)/100</f>
      </c>
      <c t="s">
        <v>27</v>
      </c>
    </row>
    <row r="27" spans="1:5" ht="12.75">
      <c r="A27" s="35" t="s">
        <v>55</v>
      </c>
      <c r="E27" s="39" t="s">
        <v>5</v>
      </c>
    </row>
    <row r="28" spans="1:5" ht="12.75">
      <c r="A28" s="35" t="s">
        <v>57</v>
      </c>
      <c r="E28" s="40" t="s">
        <v>1754</v>
      </c>
    </row>
    <row r="29" spans="1:5" ht="140.25">
      <c r="A29" t="s">
        <v>59</v>
      </c>
      <c r="E29" s="39" t="s">
        <v>1756</v>
      </c>
    </row>
    <row r="30" spans="1:13" ht="12.75">
      <c r="A30" t="s">
        <v>46</v>
      </c>
      <c r="C30" s="31" t="s">
        <v>535</v>
      </c>
      <c r="E30" s="33" t="s">
        <v>48</v>
      </c>
      <c r="J30" s="32">
        <f>0</f>
      </c>
      <c s="32">
        <f>0</f>
      </c>
      <c s="32">
        <f>0+L31+L35+L39+L43+L47+L51+L55+L59+L63+L67+L71</f>
      </c>
      <c s="32">
        <f>0+M31+M35+M39+M43+M47+M51+M55+M59+M63+M67+M71</f>
      </c>
    </row>
    <row r="31" spans="1:16" ht="25.5">
      <c r="A31" t="s">
        <v>49</v>
      </c>
      <c s="34" t="s">
        <v>26</v>
      </c>
      <c s="34" t="s">
        <v>344</v>
      </c>
      <c s="35" t="s">
        <v>5</v>
      </c>
      <c s="6" t="s">
        <v>345</v>
      </c>
      <c s="36" t="s">
        <v>74</v>
      </c>
      <c s="37">
        <v>20</v>
      </c>
      <c s="36">
        <v>0</v>
      </c>
      <c s="36">
        <f>ROUND(G31*H31,6)</f>
      </c>
      <c r="L31" s="38">
        <v>0</v>
      </c>
      <c s="32">
        <f>ROUND(ROUND(L31,2)*ROUND(G31,3),2)</f>
      </c>
      <c s="36" t="s">
        <v>54</v>
      </c>
      <c>
        <f>(M31*21)/100</f>
      </c>
      <c t="s">
        <v>27</v>
      </c>
    </row>
    <row r="32" spans="1:5" ht="12.75">
      <c r="A32" s="35" t="s">
        <v>55</v>
      </c>
      <c r="E32" s="39" t="s">
        <v>5</v>
      </c>
    </row>
    <row r="33" spans="1:5" ht="12.75">
      <c r="A33" s="35" t="s">
        <v>57</v>
      </c>
      <c r="E33" s="40" t="s">
        <v>1754</v>
      </c>
    </row>
    <row r="34" spans="1:5" ht="76.5">
      <c r="A34" t="s">
        <v>59</v>
      </c>
      <c r="E34" s="39" t="s">
        <v>1758</v>
      </c>
    </row>
    <row r="35" spans="1:16" ht="12.75">
      <c r="A35" t="s">
        <v>49</v>
      </c>
      <c s="34" t="s">
        <v>80</v>
      </c>
      <c s="34" t="s">
        <v>774</v>
      </c>
      <c s="35" t="s">
        <v>5</v>
      </c>
      <c s="6" t="s">
        <v>775</v>
      </c>
      <c s="36" t="s">
        <v>53</v>
      </c>
      <c s="37">
        <v>1550</v>
      </c>
      <c s="36">
        <v>0</v>
      </c>
      <c s="36">
        <f>ROUND(G35*H35,6)</f>
      </c>
      <c r="L35" s="38">
        <v>0</v>
      </c>
      <c s="32">
        <f>ROUND(ROUND(L35,2)*ROUND(G35,3),2)</f>
      </c>
      <c s="36" t="s">
        <v>54</v>
      </c>
      <c>
        <f>(M35*21)/100</f>
      </c>
      <c t="s">
        <v>27</v>
      </c>
    </row>
    <row r="36" spans="1:5" ht="12.75">
      <c r="A36" s="35" t="s">
        <v>55</v>
      </c>
      <c r="E36" s="39" t="s">
        <v>5</v>
      </c>
    </row>
    <row r="37" spans="1:5" ht="12.75">
      <c r="A37" s="35" t="s">
        <v>57</v>
      </c>
      <c r="E37" s="40" t="s">
        <v>1754</v>
      </c>
    </row>
    <row r="38" spans="1:5" ht="102">
      <c r="A38" t="s">
        <v>59</v>
      </c>
      <c r="E38" s="39" t="s">
        <v>1759</v>
      </c>
    </row>
    <row r="39" spans="1:16" ht="12.75">
      <c r="A39" t="s">
        <v>49</v>
      </c>
      <c s="34" t="s">
        <v>86</v>
      </c>
      <c s="34" t="s">
        <v>1760</v>
      </c>
      <c s="35" t="s">
        <v>5</v>
      </c>
      <c s="6" t="s">
        <v>1761</v>
      </c>
      <c s="36" t="s">
        <v>53</v>
      </c>
      <c s="37">
        <v>10</v>
      </c>
      <c s="36">
        <v>0</v>
      </c>
      <c s="36">
        <f>ROUND(G39*H39,6)</f>
      </c>
      <c r="L39" s="38">
        <v>0</v>
      </c>
      <c s="32">
        <f>ROUND(ROUND(L39,2)*ROUND(G39,3),2)</f>
      </c>
      <c s="36" t="s">
        <v>54</v>
      </c>
      <c>
        <f>(M39*21)/100</f>
      </c>
      <c t="s">
        <v>27</v>
      </c>
    </row>
    <row r="40" spans="1:5" ht="12.75">
      <c r="A40" s="35" t="s">
        <v>55</v>
      </c>
      <c r="E40" s="39" t="s">
        <v>5</v>
      </c>
    </row>
    <row r="41" spans="1:5" ht="12.75">
      <c r="A41" s="35" t="s">
        <v>57</v>
      </c>
      <c r="E41" s="40" t="s">
        <v>1754</v>
      </c>
    </row>
    <row r="42" spans="1:5" ht="102">
      <c r="A42" t="s">
        <v>59</v>
      </c>
      <c r="E42" s="39" t="s">
        <v>1762</v>
      </c>
    </row>
    <row r="43" spans="1:16" ht="12.75">
      <c r="A43" t="s">
        <v>49</v>
      </c>
      <c s="34" t="s">
        <v>90</v>
      </c>
      <c s="34" t="s">
        <v>362</v>
      </c>
      <c s="35" t="s">
        <v>5</v>
      </c>
      <c s="6" t="s">
        <v>363</v>
      </c>
      <c s="36" t="s">
        <v>53</v>
      </c>
      <c s="37">
        <v>10</v>
      </c>
      <c s="36">
        <v>0</v>
      </c>
      <c s="36">
        <f>ROUND(G43*H43,6)</f>
      </c>
      <c r="L43" s="38">
        <v>0</v>
      </c>
      <c s="32">
        <f>ROUND(ROUND(L43,2)*ROUND(G43,3),2)</f>
      </c>
      <c s="36" t="s">
        <v>54</v>
      </c>
      <c>
        <f>(M43*21)/100</f>
      </c>
      <c t="s">
        <v>27</v>
      </c>
    </row>
    <row r="44" spans="1:5" ht="12.75">
      <c r="A44" s="35" t="s">
        <v>55</v>
      </c>
      <c r="E44" s="39" t="s">
        <v>5</v>
      </c>
    </row>
    <row r="45" spans="1:5" ht="12.75">
      <c r="A45" s="35" t="s">
        <v>57</v>
      </c>
      <c r="E45" s="40" t="s">
        <v>1754</v>
      </c>
    </row>
    <row r="46" spans="1:5" ht="102">
      <c r="A46" t="s">
        <v>59</v>
      </c>
      <c r="E46" s="39" t="s">
        <v>1762</v>
      </c>
    </row>
    <row r="47" spans="1:16" ht="12.75">
      <c r="A47" t="s">
        <v>49</v>
      </c>
      <c s="34" t="s">
        <v>94</v>
      </c>
      <c s="34" t="s">
        <v>776</v>
      </c>
      <c s="35" t="s">
        <v>5</v>
      </c>
      <c s="6" t="s">
        <v>777</v>
      </c>
      <c s="36" t="s">
        <v>53</v>
      </c>
      <c s="37">
        <v>1550</v>
      </c>
      <c s="36">
        <v>0</v>
      </c>
      <c s="36">
        <f>ROUND(G47*H47,6)</f>
      </c>
      <c r="L47" s="38">
        <v>0</v>
      </c>
      <c s="32">
        <f>ROUND(ROUND(L47,2)*ROUND(G47,3),2)</f>
      </c>
      <c s="36" t="s">
        <v>54</v>
      </c>
      <c>
        <f>(M47*21)/100</f>
      </c>
      <c t="s">
        <v>27</v>
      </c>
    </row>
    <row r="48" spans="1:5" ht="12.75">
      <c r="A48" s="35" t="s">
        <v>55</v>
      </c>
      <c r="E48" s="39" t="s">
        <v>5</v>
      </c>
    </row>
    <row r="49" spans="1:5" ht="12.75">
      <c r="A49" s="35" t="s">
        <v>57</v>
      </c>
      <c r="E49" s="40" t="s">
        <v>1754</v>
      </c>
    </row>
    <row r="50" spans="1:5" ht="76.5">
      <c r="A50" t="s">
        <v>59</v>
      </c>
      <c r="E50" s="39" t="s">
        <v>1763</v>
      </c>
    </row>
    <row r="51" spans="1:16" ht="25.5">
      <c r="A51" t="s">
        <v>49</v>
      </c>
      <c s="34" t="s">
        <v>98</v>
      </c>
      <c s="34" t="s">
        <v>386</v>
      </c>
      <c s="35" t="s">
        <v>5</v>
      </c>
      <c s="6" t="s">
        <v>387</v>
      </c>
      <c s="36" t="s">
        <v>74</v>
      </c>
      <c s="37">
        <v>4</v>
      </c>
      <c s="36">
        <v>0</v>
      </c>
      <c s="36">
        <f>ROUND(G51*H51,6)</f>
      </c>
      <c r="L51" s="38">
        <v>0</v>
      </c>
      <c s="32">
        <f>ROUND(ROUND(L51,2)*ROUND(G51,3),2)</f>
      </c>
      <c s="36" t="s">
        <v>54</v>
      </c>
      <c>
        <f>(M51*21)/100</f>
      </c>
      <c t="s">
        <v>27</v>
      </c>
    </row>
    <row r="52" spans="1:5" ht="12.75">
      <c r="A52" s="35" t="s">
        <v>55</v>
      </c>
      <c r="E52" s="39" t="s">
        <v>5</v>
      </c>
    </row>
    <row r="53" spans="1:5" ht="12.75">
      <c r="A53" s="35" t="s">
        <v>57</v>
      </c>
      <c r="E53" s="40" t="s">
        <v>1754</v>
      </c>
    </row>
    <row r="54" spans="1:5" ht="38.25">
      <c r="A54" t="s">
        <v>59</v>
      </c>
      <c r="E54" s="39" t="s">
        <v>388</v>
      </c>
    </row>
    <row r="55" spans="1:16" ht="12.75">
      <c r="A55" t="s">
        <v>49</v>
      </c>
      <c s="34" t="s">
        <v>102</v>
      </c>
      <c s="34" t="s">
        <v>791</v>
      </c>
      <c s="35" t="s">
        <v>5</v>
      </c>
      <c s="6" t="s">
        <v>792</v>
      </c>
      <c s="36" t="s">
        <v>74</v>
      </c>
      <c s="37">
        <v>10</v>
      </c>
      <c s="36">
        <v>0</v>
      </c>
      <c s="36">
        <f>ROUND(G55*H55,6)</f>
      </c>
      <c r="L55" s="38">
        <v>0</v>
      </c>
      <c s="32">
        <f>ROUND(ROUND(L55,2)*ROUND(G55,3),2)</f>
      </c>
      <c s="36" t="s">
        <v>54</v>
      </c>
      <c>
        <f>(M55*21)/100</f>
      </c>
      <c t="s">
        <v>27</v>
      </c>
    </row>
    <row r="56" spans="1:5" ht="12.75">
      <c r="A56" s="35" t="s">
        <v>55</v>
      </c>
      <c r="E56" s="39" t="s">
        <v>5</v>
      </c>
    </row>
    <row r="57" spans="1:5" ht="12.75">
      <c r="A57" s="35" t="s">
        <v>57</v>
      </c>
      <c r="E57" s="40" t="s">
        <v>1754</v>
      </c>
    </row>
    <row r="58" spans="1:5" ht="102">
      <c r="A58" t="s">
        <v>59</v>
      </c>
      <c r="E58" s="39" t="s">
        <v>1764</v>
      </c>
    </row>
    <row r="59" spans="1:16" ht="25.5">
      <c r="A59" t="s">
        <v>49</v>
      </c>
      <c s="34" t="s">
        <v>105</v>
      </c>
      <c s="34" t="s">
        <v>391</v>
      </c>
      <c s="35" t="s">
        <v>5</v>
      </c>
      <c s="6" t="s">
        <v>392</v>
      </c>
      <c s="36" t="s">
        <v>74</v>
      </c>
      <c s="37">
        <v>4</v>
      </c>
      <c s="36">
        <v>0</v>
      </c>
      <c s="36">
        <f>ROUND(G59*H59,6)</f>
      </c>
      <c r="L59" s="38">
        <v>0</v>
      </c>
      <c s="32">
        <f>ROUND(ROUND(L59,2)*ROUND(G59,3),2)</f>
      </c>
      <c s="36" t="s">
        <v>54</v>
      </c>
      <c>
        <f>(M59*21)/100</f>
      </c>
      <c t="s">
        <v>27</v>
      </c>
    </row>
    <row r="60" spans="1:5" ht="12.75">
      <c r="A60" s="35" t="s">
        <v>55</v>
      </c>
      <c r="E60" s="39" t="s">
        <v>5</v>
      </c>
    </row>
    <row r="61" spans="1:5" ht="12.75">
      <c r="A61" s="35" t="s">
        <v>57</v>
      </c>
      <c r="E61" s="40" t="s">
        <v>1754</v>
      </c>
    </row>
    <row r="62" spans="1:5" ht="102">
      <c r="A62" t="s">
        <v>59</v>
      </c>
      <c r="E62" s="39" t="s">
        <v>1759</v>
      </c>
    </row>
    <row r="63" spans="1:16" ht="25.5">
      <c r="A63" t="s">
        <v>49</v>
      </c>
      <c s="34" t="s">
        <v>109</v>
      </c>
      <c s="34" t="s">
        <v>394</v>
      </c>
      <c s="35" t="s">
        <v>5</v>
      </c>
      <c s="6" t="s">
        <v>395</v>
      </c>
      <c s="36" t="s">
        <v>74</v>
      </c>
      <c s="37">
        <v>2</v>
      </c>
      <c s="36">
        <v>0</v>
      </c>
      <c s="36">
        <f>ROUND(G63*H63,6)</f>
      </c>
      <c r="L63" s="38">
        <v>0</v>
      </c>
      <c s="32">
        <f>ROUND(ROUND(L63,2)*ROUND(G63,3),2)</f>
      </c>
      <c s="36" t="s">
        <v>54</v>
      </c>
      <c>
        <f>(M63*21)/100</f>
      </c>
      <c t="s">
        <v>27</v>
      </c>
    </row>
    <row r="64" spans="1:5" ht="12.75">
      <c r="A64" s="35" t="s">
        <v>55</v>
      </c>
      <c r="E64" s="39" t="s">
        <v>5</v>
      </c>
    </row>
    <row r="65" spans="1:5" ht="12.75">
      <c r="A65" s="35" t="s">
        <v>57</v>
      </c>
      <c r="E65" s="40" t="s">
        <v>1754</v>
      </c>
    </row>
    <row r="66" spans="1:5" ht="102">
      <c r="A66" t="s">
        <v>59</v>
      </c>
      <c r="E66" s="39" t="s">
        <v>1765</v>
      </c>
    </row>
    <row r="67" spans="1:16" ht="12.75">
      <c r="A67" t="s">
        <v>49</v>
      </c>
      <c s="34" t="s">
        <v>113</v>
      </c>
      <c s="34" t="s">
        <v>1766</v>
      </c>
      <c s="35" t="s">
        <v>5</v>
      </c>
      <c s="6" t="s">
        <v>1767</v>
      </c>
      <c s="36" t="s">
        <v>53</v>
      </c>
      <c s="37">
        <v>1600</v>
      </c>
      <c s="36">
        <v>0</v>
      </c>
      <c s="36">
        <f>ROUND(G67*H67,6)</f>
      </c>
      <c r="L67" s="38">
        <v>0</v>
      </c>
      <c s="32">
        <f>ROUND(ROUND(L67,2)*ROUND(G67,3),2)</f>
      </c>
      <c s="36" t="s">
        <v>54</v>
      </c>
      <c>
        <f>(M67*21)/100</f>
      </c>
      <c t="s">
        <v>27</v>
      </c>
    </row>
    <row r="68" spans="1:5" ht="12.75">
      <c r="A68" s="35" t="s">
        <v>55</v>
      </c>
      <c r="E68" s="39" t="s">
        <v>5</v>
      </c>
    </row>
    <row r="69" spans="1:5" ht="12.75">
      <c r="A69" s="35" t="s">
        <v>57</v>
      </c>
      <c r="E69" s="40" t="s">
        <v>1754</v>
      </c>
    </row>
    <row r="70" spans="1:5" ht="76.5">
      <c r="A70" t="s">
        <v>59</v>
      </c>
      <c r="E70" s="39" t="s">
        <v>1768</v>
      </c>
    </row>
    <row r="71" spans="1:16" ht="25.5">
      <c r="A71" t="s">
        <v>49</v>
      </c>
      <c s="34" t="s">
        <v>117</v>
      </c>
      <c s="34" t="s">
        <v>1769</v>
      </c>
      <c s="35" t="s">
        <v>5</v>
      </c>
      <c s="6" t="s">
        <v>1770</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1754</v>
      </c>
    </row>
    <row r="74" spans="1:5" ht="89.25">
      <c r="A74" t="s">
        <v>59</v>
      </c>
      <c r="E74" s="39" t="s">
        <v>1771</v>
      </c>
    </row>
    <row r="75" spans="1:13" ht="12.75">
      <c r="A75" t="s">
        <v>46</v>
      </c>
      <c r="C75" s="31" t="s">
        <v>1772</v>
      </c>
      <c r="E75" s="33" t="s">
        <v>761</v>
      </c>
      <c r="J75" s="32">
        <f>0</f>
      </c>
      <c s="32">
        <f>0</f>
      </c>
      <c s="32">
        <f>0+L76+L80+L84+L88+L92+L96+L100+L104+L108+L112+L116+L120+L124+L128+L132+L136</f>
      </c>
      <c s="32">
        <f>0+M76+M80+M84+M88+M92+M96+M100+M104+M108+M112+M116+M120+M124+M128+M132+M136</f>
      </c>
    </row>
    <row r="76" spans="1:16" ht="12.75">
      <c r="A76" t="s">
        <v>49</v>
      </c>
      <c s="34" t="s">
        <v>123</v>
      </c>
      <c s="34" t="s">
        <v>1773</v>
      </c>
      <c s="35" t="s">
        <v>5</v>
      </c>
      <c s="6" t="s">
        <v>1774</v>
      </c>
      <c s="36" t="s">
        <v>318</v>
      </c>
      <c s="37">
        <v>1700</v>
      </c>
      <c s="36">
        <v>0</v>
      </c>
      <c s="36">
        <f>ROUND(G76*H76,6)</f>
      </c>
      <c r="L76" s="38">
        <v>0</v>
      </c>
      <c s="32">
        <f>ROUND(ROUND(L76,2)*ROUND(G76,3),2)</f>
      </c>
      <c s="36" t="s">
        <v>54</v>
      </c>
      <c>
        <f>(M76*21)/100</f>
      </c>
      <c t="s">
        <v>27</v>
      </c>
    </row>
    <row r="77" spans="1:5" ht="12.75">
      <c r="A77" s="35" t="s">
        <v>55</v>
      </c>
      <c r="E77" s="39" t="s">
        <v>5</v>
      </c>
    </row>
    <row r="78" spans="1:5" ht="12.75">
      <c r="A78" s="35" t="s">
        <v>57</v>
      </c>
      <c r="E78" s="40" t="s">
        <v>1754</v>
      </c>
    </row>
    <row r="79" spans="1:5" ht="12.75">
      <c r="A79" t="s">
        <v>59</v>
      </c>
      <c r="E79" s="39" t="s">
        <v>1775</v>
      </c>
    </row>
    <row r="80" spans="1:16" ht="25.5">
      <c r="A80" t="s">
        <v>49</v>
      </c>
      <c s="34" t="s">
        <v>127</v>
      </c>
      <c s="34" t="s">
        <v>1776</v>
      </c>
      <c s="35" t="s">
        <v>5</v>
      </c>
      <c s="6" t="s">
        <v>1777</v>
      </c>
      <c s="36" t="s">
        <v>297</v>
      </c>
      <c s="37">
        <v>1</v>
      </c>
      <c s="36">
        <v>0</v>
      </c>
      <c s="36">
        <f>ROUND(G80*H80,6)</f>
      </c>
      <c r="L80" s="38">
        <v>0</v>
      </c>
      <c s="32">
        <f>ROUND(ROUND(L80,2)*ROUND(G80,3),2)</f>
      </c>
      <c s="36" t="s">
        <v>54</v>
      </c>
      <c>
        <f>(M80*21)/100</f>
      </c>
      <c t="s">
        <v>27</v>
      </c>
    </row>
    <row r="81" spans="1:5" ht="12.75">
      <c r="A81" s="35" t="s">
        <v>55</v>
      </c>
      <c r="E81" s="39" t="s">
        <v>5</v>
      </c>
    </row>
    <row r="82" spans="1:5" ht="12.75">
      <c r="A82" s="35" t="s">
        <v>57</v>
      </c>
      <c r="E82" s="40" t="s">
        <v>1754</v>
      </c>
    </row>
    <row r="83" spans="1:5" ht="63.75">
      <c r="A83" t="s">
        <v>59</v>
      </c>
      <c r="E83" s="39" t="s">
        <v>1778</v>
      </c>
    </row>
    <row r="84" spans="1:16" ht="25.5">
      <c r="A84" t="s">
        <v>49</v>
      </c>
      <c s="34" t="s">
        <v>132</v>
      </c>
      <c s="34" t="s">
        <v>1779</v>
      </c>
      <c s="35" t="s">
        <v>5</v>
      </c>
      <c s="6" t="s">
        <v>1780</v>
      </c>
      <c s="36" t="s">
        <v>297</v>
      </c>
      <c s="37">
        <v>2</v>
      </c>
      <c s="36">
        <v>0</v>
      </c>
      <c s="36">
        <f>ROUND(G84*H84,6)</f>
      </c>
      <c r="L84" s="38">
        <v>0</v>
      </c>
      <c s="32">
        <f>ROUND(ROUND(L84,2)*ROUND(G84,3),2)</f>
      </c>
      <c s="36" t="s">
        <v>54</v>
      </c>
      <c>
        <f>(M84*21)/100</f>
      </c>
      <c t="s">
        <v>27</v>
      </c>
    </row>
    <row r="85" spans="1:5" ht="12.75">
      <c r="A85" s="35" t="s">
        <v>55</v>
      </c>
      <c r="E85" s="39" t="s">
        <v>5</v>
      </c>
    </row>
    <row r="86" spans="1:5" ht="12.75">
      <c r="A86" s="35" t="s">
        <v>57</v>
      </c>
      <c r="E86" s="40" t="s">
        <v>1754</v>
      </c>
    </row>
    <row r="87" spans="1:5" ht="63.75">
      <c r="A87" t="s">
        <v>59</v>
      </c>
      <c r="E87" s="39" t="s">
        <v>1778</v>
      </c>
    </row>
    <row r="88" spans="1:16" ht="12.75">
      <c r="A88" t="s">
        <v>49</v>
      </c>
      <c s="34" t="s">
        <v>136</v>
      </c>
      <c s="34" t="s">
        <v>1781</v>
      </c>
      <c s="35" t="s">
        <v>5</v>
      </c>
      <c s="6" t="s">
        <v>1782</v>
      </c>
      <c s="36" t="s">
        <v>297</v>
      </c>
      <c s="37">
        <v>1010</v>
      </c>
      <c s="36">
        <v>0</v>
      </c>
      <c s="36">
        <f>ROUND(G88*H88,6)</f>
      </c>
      <c r="L88" s="38">
        <v>0</v>
      </c>
      <c s="32">
        <f>ROUND(ROUND(L88,2)*ROUND(G88,3),2)</f>
      </c>
      <c s="36" t="s">
        <v>54</v>
      </c>
      <c>
        <f>(M88*21)/100</f>
      </c>
      <c t="s">
        <v>27</v>
      </c>
    </row>
    <row r="89" spans="1:5" ht="12.75">
      <c r="A89" s="35" t="s">
        <v>55</v>
      </c>
      <c r="E89" s="39" t="s">
        <v>5</v>
      </c>
    </row>
    <row r="90" spans="1:5" ht="12.75">
      <c r="A90" s="35" t="s">
        <v>57</v>
      </c>
      <c r="E90" s="40" t="s">
        <v>1754</v>
      </c>
    </row>
    <row r="91" spans="1:5" ht="318.75">
      <c r="A91" t="s">
        <v>59</v>
      </c>
      <c r="E91" s="39" t="s">
        <v>1783</v>
      </c>
    </row>
    <row r="92" spans="1:16" ht="12.75">
      <c r="A92" t="s">
        <v>49</v>
      </c>
      <c s="34" t="s">
        <v>140</v>
      </c>
      <c s="34" t="s">
        <v>303</v>
      </c>
      <c s="35" t="s">
        <v>5</v>
      </c>
      <c s="6" t="s">
        <v>304</v>
      </c>
      <c s="36" t="s">
        <v>53</v>
      </c>
      <c s="37">
        <v>130</v>
      </c>
      <c s="36">
        <v>0</v>
      </c>
      <c s="36">
        <f>ROUND(G92*H92,6)</f>
      </c>
      <c r="L92" s="38">
        <v>0</v>
      </c>
      <c s="32">
        <f>ROUND(ROUND(L92,2)*ROUND(G92,3),2)</f>
      </c>
      <c s="36" t="s">
        <v>54</v>
      </c>
      <c>
        <f>(M92*21)/100</f>
      </c>
      <c t="s">
        <v>27</v>
      </c>
    </row>
    <row r="93" spans="1:5" ht="12.75">
      <c r="A93" s="35" t="s">
        <v>55</v>
      </c>
      <c r="E93" s="39" t="s">
        <v>5</v>
      </c>
    </row>
    <row r="94" spans="1:5" ht="12.75">
      <c r="A94" s="35" t="s">
        <v>57</v>
      </c>
      <c r="E94" s="40" t="s">
        <v>1754</v>
      </c>
    </row>
    <row r="95" spans="1:5" ht="25.5">
      <c r="A95" t="s">
        <v>59</v>
      </c>
      <c r="E95" s="39" t="s">
        <v>306</v>
      </c>
    </row>
    <row r="96" spans="1:16" ht="12.75">
      <c r="A96" t="s">
        <v>49</v>
      </c>
      <c s="34" t="s">
        <v>143</v>
      </c>
      <c s="34" t="s">
        <v>1784</v>
      </c>
      <c s="35" t="s">
        <v>5</v>
      </c>
      <c s="6" t="s">
        <v>1785</v>
      </c>
      <c s="36" t="s">
        <v>297</v>
      </c>
      <c s="37">
        <v>891</v>
      </c>
      <c s="36">
        <v>0</v>
      </c>
      <c s="36">
        <f>ROUND(G96*H96,6)</f>
      </c>
      <c r="L96" s="38">
        <v>0</v>
      </c>
      <c s="32">
        <f>ROUND(ROUND(L96,2)*ROUND(G96,3),2)</f>
      </c>
      <c s="36" t="s">
        <v>54</v>
      </c>
      <c>
        <f>(M96*21)/100</f>
      </c>
      <c t="s">
        <v>27</v>
      </c>
    </row>
    <row r="97" spans="1:5" ht="12.75">
      <c r="A97" s="35" t="s">
        <v>55</v>
      </c>
      <c r="E97" s="39" t="s">
        <v>5</v>
      </c>
    </row>
    <row r="98" spans="1:5" ht="12.75">
      <c r="A98" s="35" t="s">
        <v>57</v>
      </c>
      <c r="E98" s="40" t="s">
        <v>1754</v>
      </c>
    </row>
    <row r="99" spans="1:5" ht="204">
      <c r="A99" t="s">
        <v>59</v>
      </c>
      <c r="E99" s="39" t="s">
        <v>1786</v>
      </c>
    </row>
    <row r="100" spans="1:16" ht="12.75">
      <c r="A100" t="s">
        <v>49</v>
      </c>
      <c s="34" t="s">
        <v>147</v>
      </c>
      <c s="34" t="s">
        <v>316</v>
      </c>
      <c s="35" t="s">
        <v>5</v>
      </c>
      <c s="6" t="s">
        <v>317</v>
      </c>
      <c s="36" t="s">
        <v>318</v>
      </c>
      <c s="37">
        <v>1700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1754</v>
      </c>
    </row>
    <row r="103" spans="1:5" ht="38.25">
      <c r="A103" t="s">
        <v>59</v>
      </c>
      <c r="E103" s="39" t="s">
        <v>320</v>
      </c>
    </row>
    <row r="104" spans="1:16" ht="12.75">
      <c r="A104" t="s">
        <v>49</v>
      </c>
      <c s="34" t="s">
        <v>151</v>
      </c>
      <c s="34" t="s">
        <v>1787</v>
      </c>
      <c s="35" t="s">
        <v>5</v>
      </c>
      <c s="6" t="s">
        <v>1788</v>
      </c>
      <c s="36" t="s">
        <v>297</v>
      </c>
      <c s="37">
        <v>39</v>
      </c>
      <c s="36">
        <v>0</v>
      </c>
      <c s="36">
        <f>ROUND(G104*H104,6)</f>
      </c>
      <c r="L104" s="38">
        <v>0</v>
      </c>
      <c s="32">
        <f>ROUND(ROUND(L104,2)*ROUND(G104,3),2)</f>
      </c>
      <c s="36" t="s">
        <v>54</v>
      </c>
      <c>
        <f>(M104*21)/100</f>
      </c>
      <c t="s">
        <v>27</v>
      </c>
    </row>
    <row r="105" spans="1:5" ht="12.75">
      <c r="A105" s="35" t="s">
        <v>55</v>
      </c>
      <c r="E105" s="39" t="s">
        <v>5</v>
      </c>
    </row>
    <row r="106" spans="1:5" ht="12.75">
      <c r="A106" s="35" t="s">
        <v>57</v>
      </c>
      <c r="E106" s="40" t="s">
        <v>1754</v>
      </c>
    </row>
    <row r="107" spans="1:5" ht="38.25">
      <c r="A107" t="s">
        <v>59</v>
      </c>
      <c r="E107" s="39" t="s">
        <v>1789</v>
      </c>
    </row>
    <row r="108" spans="1:16" ht="12.75">
      <c r="A108" t="s">
        <v>49</v>
      </c>
      <c s="34" t="s">
        <v>155</v>
      </c>
      <c s="34" t="s">
        <v>1790</v>
      </c>
      <c s="35" t="s">
        <v>5</v>
      </c>
      <c s="6" t="s">
        <v>1791</v>
      </c>
      <c s="36" t="s">
        <v>318</v>
      </c>
      <c s="37">
        <v>15</v>
      </c>
      <c s="36">
        <v>0</v>
      </c>
      <c s="36">
        <f>ROUND(G108*H108,6)</f>
      </c>
      <c r="L108" s="38">
        <v>0</v>
      </c>
      <c s="32">
        <f>ROUND(ROUND(L108,2)*ROUND(G108,3),2)</f>
      </c>
      <c s="36" t="s">
        <v>54</v>
      </c>
      <c>
        <f>(M108*21)/100</f>
      </c>
      <c t="s">
        <v>27</v>
      </c>
    </row>
    <row r="109" spans="1:5" ht="12.75">
      <c r="A109" s="35" t="s">
        <v>55</v>
      </c>
      <c r="E109" s="39" t="s">
        <v>5</v>
      </c>
    </row>
    <row r="110" spans="1:5" ht="12.75">
      <c r="A110" s="35" t="s">
        <v>57</v>
      </c>
      <c r="E110" s="40" t="s">
        <v>1754</v>
      </c>
    </row>
    <row r="111" spans="1:5" ht="51">
      <c r="A111" t="s">
        <v>59</v>
      </c>
      <c r="E111" s="39" t="s">
        <v>1792</v>
      </c>
    </row>
    <row r="112" spans="1:16" ht="12.75">
      <c r="A112" t="s">
        <v>49</v>
      </c>
      <c s="34" t="s">
        <v>159</v>
      </c>
      <c s="34" t="s">
        <v>1793</v>
      </c>
      <c s="35" t="s">
        <v>5</v>
      </c>
      <c s="6" t="s">
        <v>1794</v>
      </c>
      <c s="36" t="s">
        <v>318</v>
      </c>
      <c s="37">
        <v>5</v>
      </c>
      <c s="36">
        <v>0</v>
      </c>
      <c s="36">
        <f>ROUND(G112*H112,6)</f>
      </c>
      <c r="L112" s="38">
        <v>0</v>
      </c>
      <c s="32">
        <f>ROUND(ROUND(L112,2)*ROUND(G112,3),2)</f>
      </c>
      <c s="36" t="s">
        <v>54</v>
      </c>
      <c>
        <f>(M112*21)/100</f>
      </c>
      <c t="s">
        <v>27</v>
      </c>
    </row>
    <row r="113" spans="1:5" ht="12.75">
      <c r="A113" s="35" t="s">
        <v>55</v>
      </c>
      <c r="E113" s="39" t="s">
        <v>5</v>
      </c>
    </row>
    <row r="114" spans="1:5" ht="12.75">
      <c r="A114" s="35" t="s">
        <v>57</v>
      </c>
      <c r="E114" s="40" t="s">
        <v>1754</v>
      </c>
    </row>
    <row r="115" spans="1:5" ht="51">
      <c r="A115" t="s">
        <v>59</v>
      </c>
      <c r="E115" s="39" t="s">
        <v>1792</v>
      </c>
    </row>
    <row r="116" spans="1:16" ht="12.75">
      <c r="A116" t="s">
        <v>49</v>
      </c>
      <c s="34" t="s">
        <v>163</v>
      </c>
      <c s="34" t="s">
        <v>1795</v>
      </c>
      <c s="35" t="s">
        <v>5</v>
      </c>
      <c s="6" t="s">
        <v>1796</v>
      </c>
      <c s="36" t="s">
        <v>318</v>
      </c>
      <c s="37">
        <v>5</v>
      </c>
      <c s="36">
        <v>0</v>
      </c>
      <c s="36">
        <f>ROUND(G116*H116,6)</f>
      </c>
      <c r="L116" s="38">
        <v>0</v>
      </c>
      <c s="32">
        <f>ROUND(ROUND(L116,2)*ROUND(G116,3),2)</f>
      </c>
      <c s="36" t="s">
        <v>54</v>
      </c>
      <c>
        <f>(M116*21)/100</f>
      </c>
      <c t="s">
        <v>27</v>
      </c>
    </row>
    <row r="117" spans="1:5" ht="12.75">
      <c r="A117" s="35" t="s">
        <v>55</v>
      </c>
      <c r="E117" s="39" t="s">
        <v>5</v>
      </c>
    </row>
    <row r="118" spans="1:5" ht="12.75">
      <c r="A118" s="35" t="s">
        <v>57</v>
      </c>
      <c r="E118" s="40" t="s">
        <v>1754</v>
      </c>
    </row>
    <row r="119" spans="1:5" ht="140.25">
      <c r="A119" t="s">
        <v>59</v>
      </c>
      <c r="E119" s="39" t="s">
        <v>1797</v>
      </c>
    </row>
    <row r="120" spans="1:16" ht="12.75">
      <c r="A120" t="s">
        <v>49</v>
      </c>
      <c s="34" t="s">
        <v>167</v>
      </c>
      <c s="34" t="s">
        <v>1798</v>
      </c>
      <c s="35" t="s">
        <v>5</v>
      </c>
      <c s="6" t="s">
        <v>1799</v>
      </c>
      <c s="36" t="s">
        <v>318</v>
      </c>
      <c s="37">
        <v>5</v>
      </c>
      <c s="36">
        <v>0</v>
      </c>
      <c s="36">
        <f>ROUND(G120*H120,6)</f>
      </c>
      <c r="L120" s="38">
        <v>0</v>
      </c>
      <c s="32">
        <f>ROUND(ROUND(L120,2)*ROUND(G120,3),2)</f>
      </c>
      <c s="36" t="s">
        <v>54</v>
      </c>
      <c>
        <f>(M120*21)/100</f>
      </c>
      <c t="s">
        <v>27</v>
      </c>
    </row>
    <row r="121" spans="1:5" ht="12.75">
      <c r="A121" s="35" t="s">
        <v>55</v>
      </c>
      <c r="E121" s="39" t="s">
        <v>5</v>
      </c>
    </row>
    <row r="122" spans="1:5" ht="12.75">
      <c r="A122" s="35" t="s">
        <v>57</v>
      </c>
      <c r="E122" s="40" t="s">
        <v>1754</v>
      </c>
    </row>
    <row r="123" spans="1:5" ht="89.25">
      <c r="A123" t="s">
        <v>59</v>
      </c>
      <c r="E123" s="39" t="s">
        <v>1800</v>
      </c>
    </row>
    <row r="124" spans="1:16" ht="12.75">
      <c r="A124" t="s">
        <v>49</v>
      </c>
      <c s="34" t="s">
        <v>171</v>
      </c>
      <c s="34" t="s">
        <v>1801</v>
      </c>
      <c s="35" t="s">
        <v>5</v>
      </c>
      <c s="6" t="s">
        <v>1802</v>
      </c>
      <c s="36" t="s">
        <v>318</v>
      </c>
      <c s="37">
        <v>5</v>
      </c>
      <c s="36">
        <v>0</v>
      </c>
      <c s="36">
        <f>ROUND(G124*H124,6)</f>
      </c>
      <c r="L124" s="38">
        <v>0</v>
      </c>
      <c s="32">
        <f>ROUND(ROUND(L124,2)*ROUND(G124,3),2)</f>
      </c>
      <c s="36" t="s">
        <v>54</v>
      </c>
      <c>
        <f>(M124*21)/100</f>
      </c>
      <c t="s">
        <v>27</v>
      </c>
    </row>
    <row r="125" spans="1:5" ht="12.75">
      <c r="A125" s="35" t="s">
        <v>55</v>
      </c>
      <c r="E125" s="39" t="s">
        <v>5</v>
      </c>
    </row>
    <row r="126" spans="1:5" ht="12.75">
      <c r="A126" s="35" t="s">
        <v>57</v>
      </c>
      <c r="E126" s="40" t="s">
        <v>1754</v>
      </c>
    </row>
    <row r="127" spans="1:5" ht="114.75">
      <c r="A127" t="s">
        <v>59</v>
      </c>
      <c r="E127" s="39" t="s">
        <v>1803</v>
      </c>
    </row>
    <row r="128" spans="1:16" ht="12.75">
      <c r="A128" t="s">
        <v>49</v>
      </c>
      <c s="34" t="s">
        <v>175</v>
      </c>
      <c s="34" t="s">
        <v>1804</v>
      </c>
      <c s="35" t="s">
        <v>5</v>
      </c>
      <c s="6" t="s">
        <v>1805</v>
      </c>
      <c s="36" t="s">
        <v>318</v>
      </c>
      <c s="37">
        <v>10</v>
      </c>
      <c s="36">
        <v>0</v>
      </c>
      <c s="36">
        <f>ROUND(G128*H128,6)</f>
      </c>
      <c r="L128" s="38">
        <v>0</v>
      </c>
      <c s="32">
        <f>ROUND(ROUND(L128,2)*ROUND(G128,3),2)</f>
      </c>
      <c s="36" t="s">
        <v>54</v>
      </c>
      <c>
        <f>(M128*21)/100</f>
      </c>
      <c t="s">
        <v>27</v>
      </c>
    </row>
    <row r="129" spans="1:5" ht="12.75">
      <c r="A129" s="35" t="s">
        <v>55</v>
      </c>
      <c r="E129" s="39" t="s">
        <v>5</v>
      </c>
    </row>
    <row r="130" spans="1:5" ht="12.75">
      <c r="A130" s="35" t="s">
        <v>57</v>
      </c>
      <c r="E130" s="40" t="s">
        <v>1754</v>
      </c>
    </row>
    <row r="131" spans="1:5" ht="89.25">
      <c r="A131" t="s">
        <v>59</v>
      </c>
      <c r="E131" s="39" t="s">
        <v>1806</v>
      </c>
    </row>
    <row r="132" spans="1:16" ht="12.75">
      <c r="A132" t="s">
        <v>49</v>
      </c>
      <c s="34" t="s">
        <v>179</v>
      </c>
      <c s="34" t="s">
        <v>1807</v>
      </c>
      <c s="35" t="s">
        <v>5</v>
      </c>
      <c s="6" t="s">
        <v>1808</v>
      </c>
      <c s="36" t="s">
        <v>297</v>
      </c>
      <c s="37">
        <v>1</v>
      </c>
      <c s="36">
        <v>0</v>
      </c>
      <c s="36">
        <f>ROUND(G132*H132,6)</f>
      </c>
      <c r="L132" s="38">
        <v>0</v>
      </c>
      <c s="32">
        <f>ROUND(ROUND(L132,2)*ROUND(G132,3),2)</f>
      </c>
      <c s="36" t="s">
        <v>54</v>
      </c>
      <c>
        <f>(M132*21)/100</f>
      </c>
      <c t="s">
        <v>27</v>
      </c>
    </row>
    <row r="133" spans="1:5" ht="12.75">
      <c r="A133" s="35" t="s">
        <v>55</v>
      </c>
      <c r="E133" s="39" t="s">
        <v>5</v>
      </c>
    </row>
    <row r="134" spans="1:5" ht="12.75">
      <c r="A134" s="35" t="s">
        <v>57</v>
      </c>
      <c r="E134" s="40" t="s">
        <v>1754</v>
      </c>
    </row>
    <row r="135" spans="1:5" ht="102">
      <c r="A135" t="s">
        <v>59</v>
      </c>
      <c r="E135" s="39" t="s">
        <v>1809</v>
      </c>
    </row>
    <row r="136" spans="1:16" ht="12.75">
      <c r="A136" t="s">
        <v>49</v>
      </c>
      <c s="34" t="s">
        <v>183</v>
      </c>
      <c s="34" t="s">
        <v>1810</v>
      </c>
      <c s="35" t="s">
        <v>5</v>
      </c>
      <c s="6" t="s">
        <v>1811</v>
      </c>
      <c s="36" t="s">
        <v>53</v>
      </c>
      <c s="37">
        <v>10</v>
      </c>
      <c s="36">
        <v>0</v>
      </c>
      <c s="36">
        <f>ROUND(G136*H136,6)</f>
      </c>
      <c r="L136" s="38">
        <v>0</v>
      </c>
      <c s="32">
        <f>ROUND(ROUND(L136,2)*ROUND(G136,3),2)</f>
      </c>
      <c s="36" t="s">
        <v>333</v>
      </c>
      <c>
        <f>(M136*21)/100</f>
      </c>
      <c t="s">
        <v>27</v>
      </c>
    </row>
    <row r="137" spans="1:5" ht="12.75">
      <c r="A137" s="35" t="s">
        <v>55</v>
      </c>
      <c r="E137" s="39" t="s">
        <v>5</v>
      </c>
    </row>
    <row r="138" spans="1:5" ht="12.75">
      <c r="A138" s="35" t="s">
        <v>57</v>
      </c>
      <c r="E138" s="40" t="s">
        <v>1754</v>
      </c>
    </row>
    <row r="139" spans="1:5" ht="25.5">
      <c r="A139" t="s">
        <v>59</v>
      </c>
      <c r="E139" s="39" t="s">
        <v>1812</v>
      </c>
    </row>
    <row r="140" spans="1:13" ht="12.75">
      <c r="A140" t="s">
        <v>46</v>
      </c>
      <c r="C140" s="31" t="s">
        <v>78</v>
      </c>
      <c r="E140" s="33" t="s">
        <v>79</v>
      </c>
      <c r="J140" s="32">
        <f>0</f>
      </c>
      <c s="32">
        <f>0</f>
      </c>
      <c s="32">
        <f>0+L141+L145+L149+L153+L157+L161</f>
      </c>
      <c s="32">
        <f>0+M141+M145+M149+M153+M157+M161</f>
      </c>
    </row>
    <row r="141" spans="1:16" ht="12.75">
      <c r="A141" t="s">
        <v>49</v>
      </c>
      <c s="34" t="s">
        <v>187</v>
      </c>
      <c s="34" t="s">
        <v>964</v>
      </c>
      <c s="35" t="s">
        <v>5</v>
      </c>
      <c s="6" t="s">
        <v>965</v>
      </c>
      <c s="36" t="s">
        <v>53</v>
      </c>
      <c s="37">
        <v>50</v>
      </c>
      <c s="36">
        <v>0</v>
      </c>
      <c s="36">
        <f>ROUND(G141*H141,6)</f>
      </c>
      <c r="L141" s="38">
        <v>0</v>
      </c>
      <c s="32">
        <f>ROUND(ROUND(L141,2)*ROUND(G141,3),2)</f>
      </c>
      <c s="36" t="s">
        <v>54</v>
      </c>
      <c>
        <f>(M141*21)/100</f>
      </c>
      <c t="s">
        <v>27</v>
      </c>
    </row>
    <row r="142" spans="1:5" ht="12.75">
      <c r="A142" s="35" t="s">
        <v>55</v>
      </c>
      <c r="E142" s="39" t="s">
        <v>5</v>
      </c>
    </row>
    <row r="143" spans="1:5" ht="12.75">
      <c r="A143" s="35" t="s">
        <v>57</v>
      </c>
      <c r="E143" s="40" t="s">
        <v>1754</v>
      </c>
    </row>
    <row r="144" spans="1:5" ht="114.75">
      <c r="A144" t="s">
        <v>59</v>
      </c>
      <c r="E144" s="39" t="s">
        <v>1813</v>
      </c>
    </row>
    <row r="145" spans="1:16" ht="12.75">
      <c r="A145" t="s">
        <v>49</v>
      </c>
      <c s="34" t="s">
        <v>192</v>
      </c>
      <c s="34" t="s">
        <v>1814</v>
      </c>
      <c s="35" t="s">
        <v>5</v>
      </c>
      <c s="6" t="s">
        <v>1815</v>
      </c>
      <c s="36" t="s">
        <v>74</v>
      </c>
      <c s="37">
        <v>12</v>
      </c>
      <c s="36">
        <v>0</v>
      </c>
      <c s="36">
        <f>ROUND(G145*H145,6)</f>
      </c>
      <c r="L145" s="38">
        <v>0</v>
      </c>
      <c s="32">
        <f>ROUND(ROUND(L145,2)*ROUND(G145,3),2)</f>
      </c>
      <c s="36" t="s">
        <v>54</v>
      </c>
      <c>
        <f>(M145*21)/100</f>
      </c>
      <c t="s">
        <v>27</v>
      </c>
    </row>
    <row r="146" spans="1:5" ht="12.75">
      <c r="A146" s="35" t="s">
        <v>55</v>
      </c>
      <c r="E146" s="39" t="s">
        <v>5</v>
      </c>
    </row>
    <row r="147" spans="1:5" ht="12.75">
      <c r="A147" s="35" t="s">
        <v>57</v>
      </c>
      <c r="E147" s="40" t="s">
        <v>1754</v>
      </c>
    </row>
    <row r="148" spans="1:5" ht="102">
      <c r="A148" t="s">
        <v>59</v>
      </c>
      <c r="E148" s="39" t="s">
        <v>1816</v>
      </c>
    </row>
    <row r="149" spans="1:16" ht="12.75">
      <c r="A149" t="s">
        <v>49</v>
      </c>
      <c s="34" t="s">
        <v>196</v>
      </c>
      <c s="34" t="s">
        <v>1817</v>
      </c>
      <c s="35" t="s">
        <v>5</v>
      </c>
      <c s="6" t="s">
        <v>1818</v>
      </c>
      <c s="36" t="s">
        <v>74</v>
      </c>
      <c s="37">
        <v>14</v>
      </c>
      <c s="36">
        <v>0</v>
      </c>
      <c s="36">
        <f>ROUND(G149*H149,6)</f>
      </c>
      <c r="L149" s="38">
        <v>0</v>
      </c>
      <c s="32">
        <f>ROUND(ROUND(L149,2)*ROUND(G149,3),2)</f>
      </c>
      <c s="36" t="s">
        <v>54</v>
      </c>
      <c>
        <f>(M149*21)/100</f>
      </c>
      <c t="s">
        <v>27</v>
      </c>
    </row>
    <row r="150" spans="1:5" ht="12.75">
      <c r="A150" s="35" t="s">
        <v>55</v>
      </c>
      <c r="E150" s="39" t="s">
        <v>5</v>
      </c>
    </row>
    <row r="151" spans="1:5" ht="12.75">
      <c r="A151" s="35" t="s">
        <v>57</v>
      </c>
      <c r="E151" s="40" t="s">
        <v>1754</v>
      </c>
    </row>
    <row r="152" spans="1:5" ht="76.5">
      <c r="A152" t="s">
        <v>59</v>
      </c>
      <c r="E152" s="39" t="s">
        <v>1819</v>
      </c>
    </row>
    <row r="153" spans="1:16" ht="12.75">
      <c r="A153" t="s">
        <v>49</v>
      </c>
      <c s="34" t="s">
        <v>200</v>
      </c>
      <c s="34" t="s">
        <v>1820</v>
      </c>
      <c s="35" t="s">
        <v>5</v>
      </c>
      <c s="6" t="s">
        <v>1821</v>
      </c>
      <c s="36" t="s">
        <v>74</v>
      </c>
      <c s="37">
        <v>6</v>
      </c>
      <c s="36">
        <v>0</v>
      </c>
      <c s="36">
        <f>ROUND(G153*H153,6)</f>
      </c>
      <c r="L153" s="38">
        <v>0</v>
      </c>
      <c s="32">
        <f>ROUND(ROUND(L153,2)*ROUND(G153,3),2)</f>
      </c>
      <c s="36" t="s">
        <v>54</v>
      </c>
      <c>
        <f>(M153*21)/100</f>
      </c>
      <c t="s">
        <v>27</v>
      </c>
    </row>
    <row r="154" spans="1:5" ht="12.75">
      <c r="A154" s="35" t="s">
        <v>55</v>
      </c>
      <c r="E154" s="39" t="s">
        <v>5</v>
      </c>
    </row>
    <row r="155" spans="1:5" ht="12.75">
      <c r="A155" s="35" t="s">
        <v>57</v>
      </c>
      <c r="E155" s="40" t="s">
        <v>1754</v>
      </c>
    </row>
    <row r="156" spans="1:5" ht="102">
      <c r="A156" t="s">
        <v>59</v>
      </c>
      <c r="E156" s="39" t="s">
        <v>1822</v>
      </c>
    </row>
    <row r="157" spans="1:16" ht="12.75">
      <c r="A157" t="s">
        <v>49</v>
      </c>
      <c s="34" t="s">
        <v>204</v>
      </c>
      <c s="34" t="s">
        <v>1823</v>
      </c>
      <c s="35" t="s">
        <v>5</v>
      </c>
      <c s="6" t="s">
        <v>1824</v>
      </c>
      <c s="36" t="s">
        <v>74</v>
      </c>
      <c s="37">
        <v>2</v>
      </c>
      <c s="36">
        <v>0</v>
      </c>
      <c s="36">
        <f>ROUND(G157*H157,6)</f>
      </c>
      <c r="L157" s="38">
        <v>0</v>
      </c>
      <c s="32">
        <f>ROUND(ROUND(L157,2)*ROUND(G157,3),2)</f>
      </c>
      <c s="36" t="s">
        <v>54</v>
      </c>
      <c>
        <f>(M157*21)/100</f>
      </c>
      <c t="s">
        <v>27</v>
      </c>
    </row>
    <row r="158" spans="1:5" ht="12.75">
      <c r="A158" s="35" t="s">
        <v>55</v>
      </c>
      <c r="E158" s="39" t="s">
        <v>5</v>
      </c>
    </row>
    <row r="159" spans="1:5" ht="12.75">
      <c r="A159" s="35" t="s">
        <v>57</v>
      </c>
      <c r="E159" s="40" t="s">
        <v>1754</v>
      </c>
    </row>
    <row r="160" spans="1:5" ht="102">
      <c r="A160" t="s">
        <v>59</v>
      </c>
      <c r="E160" s="39" t="s">
        <v>1825</v>
      </c>
    </row>
    <row r="161" spans="1:16" ht="12.75">
      <c r="A161" t="s">
        <v>49</v>
      </c>
      <c s="34" t="s">
        <v>208</v>
      </c>
      <c s="34" t="s">
        <v>1826</v>
      </c>
      <c s="35" t="s">
        <v>5</v>
      </c>
      <c s="6" t="s">
        <v>1827</v>
      </c>
      <c s="36" t="s">
        <v>53</v>
      </c>
      <c s="37">
        <v>50</v>
      </c>
      <c s="36">
        <v>0</v>
      </c>
      <c s="36">
        <f>ROUND(G161*H161,6)</f>
      </c>
      <c r="L161" s="38">
        <v>0</v>
      </c>
      <c s="32">
        <f>ROUND(ROUND(L161,2)*ROUND(G161,3),2)</f>
      </c>
      <c s="36" t="s">
        <v>54</v>
      </c>
      <c>
        <f>(M161*21)/100</f>
      </c>
      <c t="s">
        <v>27</v>
      </c>
    </row>
    <row r="162" spans="1:5" ht="12.75">
      <c r="A162" s="35" t="s">
        <v>55</v>
      </c>
      <c r="E162" s="39" t="s">
        <v>5</v>
      </c>
    </row>
    <row r="163" spans="1:5" ht="12.75">
      <c r="A163" s="35" t="s">
        <v>57</v>
      </c>
      <c r="E163" s="40" t="s">
        <v>1754</v>
      </c>
    </row>
    <row r="164" spans="1:5" ht="114.75">
      <c r="A164" t="s">
        <v>59</v>
      </c>
      <c r="E164" s="39" t="s">
        <v>1828</v>
      </c>
    </row>
    <row r="165" spans="1:13" ht="12.75">
      <c r="A165" t="s">
        <v>46</v>
      </c>
      <c r="C165" s="31" t="s">
        <v>1829</v>
      </c>
      <c r="E165" s="33" t="s">
        <v>85</v>
      </c>
      <c r="J165" s="32">
        <f>0</f>
      </c>
      <c s="32">
        <f>0</f>
      </c>
      <c s="32">
        <f>0+L166+L170+L174+L178+L182+L186+L190</f>
      </c>
      <c s="32">
        <f>0+M166+M170+M174+M178+M182+M186+M190</f>
      </c>
    </row>
    <row r="166" spans="1:16" ht="12.75">
      <c r="A166" t="s">
        <v>49</v>
      </c>
      <c s="34" t="s">
        <v>212</v>
      </c>
      <c s="34" t="s">
        <v>1830</v>
      </c>
      <c s="35" t="s">
        <v>5</v>
      </c>
      <c s="6" t="s">
        <v>1831</v>
      </c>
      <c s="36" t="s">
        <v>53</v>
      </c>
      <c s="37">
        <v>1700</v>
      </c>
      <c s="36">
        <v>0</v>
      </c>
      <c s="36">
        <f>ROUND(G166*H166,6)</f>
      </c>
      <c r="L166" s="38">
        <v>0</v>
      </c>
      <c s="32">
        <f>ROUND(ROUND(L166,2)*ROUND(G166,3),2)</f>
      </c>
      <c s="36" t="s">
        <v>54</v>
      </c>
      <c>
        <f>(M166*21)/100</f>
      </c>
      <c t="s">
        <v>27</v>
      </c>
    </row>
    <row r="167" spans="1:5" ht="12.75">
      <c r="A167" s="35" t="s">
        <v>55</v>
      </c>
      <c r="E167" s="39" t="s">
        <v>5</v>
      </c>
    </row>
    <row r="168" spans="1:5" ht="12.75">
      <c r="A168" s="35" t="s">
        <v>57</v>
      </c>
      <c r="E168" s="40" t="s">
        <v>1754</v>
      </c>
    </row>
    <row r="169" spans="1:5" ht="89.25">
      <c r="A169" t="s">
        <v>59</v>
      </c>
      <c r="E169" s="39" t="s">
        <v>1832</v>
      </c>
    </row>
    <row r="170" spans="1:16" ht="25.5">
      <c r="A170" t="s">
        <v>49</v>
      </c>
      <c s="34" t="s">
        <v>216</v>
      </c>
      <c s="34" t="s">
        <v>1833</v>
      </c>
      <c s="35" t="s">
        <v>5</v>
      </c>
      <c s="6" t="s">
        <v>1834</v>
      </c>
      <c s="36" t="s">
        <v>74</v>
      </c>
      <c s="37">
        <v>4</v>
      </c>
      <c s="36">
        <v>0</v>
      </c>
      <c s="36">
        <f>ROUND(G170*H170,6)</f>
      </c>
      <c r="L170" s="38">
        <v>0</v>
      </c>
      <c s="32">
        <f>ROUND(ROUND(L170,2)*ROUND(G170,3),2)</f>
      </c>
      <c s="36" t="s">
        <v>54</v>
      </c>
      <c>
        <f>(M170*21)/100</f>
      </c>
      <c t="s">
        <v>27</v>
      </c>
    </row>
    <row r="171" spans="1:5" ht="12.75">
      <c r="A171" s="35" t="s">
        <v>55</v>
      </c>
      <c r="E171" s="39" t="s">
        <v>5</v>
      </c>
    </row>
    <row r="172" spans="1:5" ht="12.75">
      <c r="A172" s="35" t="s">
        <v>57</v>
      </c>
      <c r="E172" s="40" t="s">
        <v>1754</v>
      </c>
    </row>
    <row r="173" spans="1:5" ht="102">
      <c r="A173" t="s">
        <v>59</v>
      </c>
      <c r="E173" s="39" t="s">
        <v>1835</v>
      </c>
    </row>
    <row r="174" spans="1:16" ht="25.5">
      <c r="A174" t="s">
        <v>49</v>
      </c>
      <c s="34" t="s">
        <v>220</v>
      </c>
      <c s="34" t="s">
        <v>1836</v>
      </c>
      <c s="35" t="s">
        <v>5</v>
      </c>
      <c s="6" t="s">
        <v>1837</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1754</v>
      </c>
    </row>
    <row r="177" spans="1:5" ht="102">
      <c r="A177" t="s">
        <v>59</v>
      </c>
      <c r="E177" s="39" t="s">
        <v>1835</v>
      </c>
    </row>
    <row r="178" spans="1:16" ht="12.75">
      <c r="A178" t="s">
        <v>49</v>
      </c>
      <c s="34" t="s">
        <v>223</v>
      </c>
      <c s="34" t="s">
        <v>974</v>
      </c>
      <c s="35" t="s">
        <v>5</v>
      </c>
      <c s="6" t="s">
        <v>975</v>
      </c>
      <c s="36" t="s">
        <v>53</v>
      </c>
      <c s="37">
        <v>130</v>
      </c>
      <c s="36">
        <v>0</v>
      </c>
      <c s="36">
        <f>ROUND(G178*H178,6)</f>
      </c>
      <c r="L178" s="38">
        <v>0</v>
      </c>
      <c s="32">
        <f>ROUND(ROUND(L178,2)*ROUND(G178,3),2)</f>
      </c>
      <c s="36" t="s">
        <v>54</v>
      </c>
      <c>
        <f>(M178*21)/100</f>
      </c>
      <c t="s">
        <v>27</v>
      </c>
    </row>
    <row r="179" spans="1:5" ht="12.75">
      <c r="A179" s="35" t="s">
        <v>55</v>
      </c>
      <c r="E179" s="39" t="s">
        <v>5</v>
      </c>
    </row>
    <row r="180" spans="1:5" ht="12.75">
      <c r="A180" s="35" t="s">
        <v>57</v>
      </c>
      <c r="E180" s="40" t="s">
        <v>1754</v>
      </c>
    </row>
    <row r="181" spans="1:5" ht="76.5">
      <c r="A181" t="s">
        <v>59</v>
      </c>
      <c r="E181" s="39" t="s">
        <v>1838</v>
      </c>
    </row>
    <row r="182" spans="1:16" ht="12.75">
      <c r="A182" t="s">
        <v>49</v>
      </c>
      <c s="34" t="s">
        <v>227</v>
      </c>
      <c s="34" t="s">
        <v>114</v>
      </c>
      <c s="35" t="s">
        <v>5</v>
      </c>
      <c s="6" t="s">
        <v>115</v>
      </c>
      <c s="36" t="s">
        <v>74</v>
      </c>
      <c s="37">
        <v>4</v>
      </c>
      <c s="36">
        <v>0</v>
      </c>
      <c s="36">
        <f>ROUND(G182*H182,6)</f>
      </c>
      <c r="L182" s="38">
        <v>0</v>
      </c>
      <c s="32">
        <f>ROUND(ROUND(L182,2)*ROUND(G182,3),2)</f>
      </c>
      <c s="36" t="s">
        <v>54</v>
      </c>
      <c>
        <f>(M182*21)/100</f>
      </c>
      <c t="s">
        <v>27</v>
      </c>
    </row>
    <row r="183" spans="1:5" ht="12.75">
      <c r="A183" s="35" t="s">
        <v>55</v>
      </c>
      <c r="E183" s="39" t="s">
        <v>5</v>
      </c>
    </row>
    <row r="184" spans="1:5" ht="12.75">
      <c r="A184" s="35" t="s">
        <v>57</v>
      </c>
      <c r="E184" s="40" t="s">
        <v>1754</v>
      </c>
    </row>
    <row r="185" spans="1:5" ht="89.25">
      <c r="A185" t="s">
        <v>59</v>
      </c>
      <c r="E185" s="39" t="s">
        <v>1839</v>
      </c>
    </row>
    <row r="186" spans="1:16" ht="12.75">
      <c r="A186" t="s">
        <v>49</v>
      </c>
      <c s="34" t="s">
        <v>234</v>
      </c>
      <c s="34" t="s">
        <v>803</v>
      </c>
      <c s="35" t="s">
        <v>5</v>
      </c>
      <c s="6" t="s">
        <v>804</v>
      </c>
      <c s="36" t="s">
        <v>74</v>
      </c>
      <c s="37">
        <v>4</v>
      </c>
      <c s="36">
        <v>0</v>
      </c>
      <c s="36">
        <f>ROUND(G186*H186,6)</f>
      </c>
      <c r="L186" s="38">
        <v>0</v>
      </c>
      <c s="32">
        <f>ROUND(ROUND(L186,2)*ROUND(G186,3),2)</f>
      </c>
      <c s="36" t="s">
        <v>54</v>
      </c>
      <c>
        <f>(M186*21)/100</f>
      </c>
      <c t="s">
        <v>27</v>
      </c>
    </row>
    <row r="187" spans="1:5" ht="12.75">
      <c r="A187" s="35" t="s">
        <v>55</v>
      </c>
      <c r="E187" s="39" t="s">
        <v>5</v>
      </c>
    </row>
    <row r="188" spans="1:5" ht="12.75">
      <c r="A188" s="35" t="s">
        <v>57</v>
      </c>
      <c r="E188" s="40" t="s">
        <v>1754</v>
      </c>
    </row>
    <row r="189" spans="1:5" ht="102">
      <c r="A189" t="s">
        <v>59</v>
      </c>
      <c r="E189" s="39" t="s">
        <v>1840</v>
      </c>
    </row>
    <row r="190" spans="1:16" ht="12.75">
      <c r="A190" t="s">
        <v>49</v>
      </c>
      <c s="34" t="s">
        <v>238</v>
      </c>
      <c s="34" t="s">
        <v>1841</v>
      </c>
      <c s="35" t="s">
        <v>5</v>
      </c>
      <c s="6" t="s">
        <v>1842</v>
      </c>
      <c s="36" t="s">
        <v>53</v>
      </c>
      <c s="37">
        <v>1600</v>
      </c>
      <c s="36">
        <v>0</v>
      </c>
      <c s="36">
        <f>ROUND(G190*H190,6)</f>
      </c>
      <c r="L190" s="38">
        <v>0</v>
      </c>
      <c s="32">
        <f>ROUND(ROUND(L190,2)*ROUND(G190,3),2)</f>
      </c>
      <c s="36" t="s">
        <v>54</v>
      </c>
      <c>
        <f>(M190*21)/100</f>
      </c>
      <c t="s">
        <v>27</v>
      </c>
    </row>
    <row r="191" spans="1:5" ht="12.75">
      <c r="A191" s="35" t="s">
        <v>55</v>
      </c>
      <c r="E191" s="39" t="s">
        <v>5</v>
      </c>
    </row>
    <row r="192" spans="1:5" ht="12.75">
      <c r="A192" s="35" t="s">
        <v>57</v>
      </c>
      <c r="E192" s="40" t="s">
        <v>1754</v>
      </c>
    </row>
    <row r="193" spans="1:5" ht="114.75">
      <c r="A193" t="s">
        <v>59</v>
      </c>
      <c r="E193" s="39" t="s">
        <v>1828</v>
      </c>
    </row>
    <row r="194" spans="1:13" ht="12.75">
      <c r="A194" t="s">
        <v>46</v>
      </c>
      <c r="C194" s="31" t="s">
        <v>1843</v>
      </c>
      <c r="E194" s="33" t="s">
        <v>1844</v>
      </c>
      <c r="J194" s="32">
        <f>0</f>
      </c>
      <c s="32">
        <f>0</f>
      </c>
      <c s="32">
        <f>0+L195+L199+L203</f>
      </c>
      <c s="32">
        <f>0+M195+M199+M203</f>
      </c>
    </row>
    <row r="195" spans="1:16" ht="12.75">
      <c r="A195" t="s">
        <v>49</v>
      </c>
      <c s="34" t="s">
        <v>242</v>
      </c>
      <c s="34" t="s">
        <v>1845</v>
      </c>
      <c s="35" t="s">
        <v>5</v>
      </c>
      <c s="6" t="s">
        <v>1846</v>
      </c>
      <c s="36" t="s">
        <v>74</v>
      </c>
      <c s="37">
        <v>2</v>
      </c>
      <c s="36">
        <v>0</v>
      </c>
      <c s="36">
        <f>ROUND(G195*H195,6)</f>
      </c>
      <c r="L195" s="38">
        <v>0</v>
      </c>
      <c s="32">
        <f>ROUND(ROUND(L195,2)*ROUND(G195,3),2)</f>
      </c>
      <c s="36" t="s">
        <v>54</v>
      </c>
      <c>
        <f>(M195*21)/100</f>
      </c>
      <c t="s">
        <v>27</v>
      </c>
    </row>
    <row r="196" spans="1:5" ht="12.75">
      <c r="A196" s="35" t="s">
        <v>55</v>
      </c>
      <c r="E196" s="39" t="s">
        <v>5</v>
      </c>
    </row>
    <row r="197" spans="1:5" ht="12.75">
      <c r="A197" s="35" t="s">
        <v>57</v>
      </c>
      <c r="E197" s="40" t="s">
        <v>1754</v>
      </c>
    </row>
    <row r="198" spans="1:5" ht="114.75">
      <c r="A198" t="s">
        <v>59</v>
      </c>
      <c r="E198" s="39" t="s">
        <v>984</v>
      </c>
    </row>
    <row r="199" spans="1:16" ht="12.75">
      <c r="A199" t="s">
        <v>49</v>
      </c>
      <c s="34" t="s">
        <v>246</v>
      </c>
      <c s="34" t="s">
        <v>1847</v>
      </c>
      <c s="35" t="s">
        <v>5</v>
      </c>
      <c s="6" t="s">
        <v>1848</v>
      </c>
      <c s="36" t="s">
        <v>74</v>
      </c>
      <c s="37">
        <v>2</v>
      </c>
      <c s="36">
        <v>0</v>
      </c>
      <c s="36">
        <f>ROUND(G199*H199,6)</f>
      </c>
      <c r="L199" s="38">
        <v>0</v>
      </c>
      <c s="32">
        <f>ROUND(ROUND(L199,2)*ROUND(G199,3),2)</f>
      </c>
      <c s="36" t="s">
        <v>333</v>
      </c>
      <c>
        <f>(M199*21)/100</f>
      </c>
      <c t="s">
        <v>27</v>
      </c>
    </row>
    <row r="200" spans="1:5" ht="12.75">
      <c r="A200" s="35" t="s">
        <v>55</v>
      </c>
      <c r="E200" s="39" t="s">
        <v>5</v>
      </c>
    </row>
    <row r="201" spans="1:5" ht="12.75">
      <c r="A201" s="35" t="s">
        <v>57</v>
      </c>
      <c r="E201" s="40" t="s">
        <v>1754</v>
      </c>
    </row>
    <row r="202" spans="1:5" ht="102">
      <c r="A202" t="s">
        <v>59</v>
      </c>
      <c r="E202" s="39" t="s">
        <v>1849</v>
      </c>
    </row>
    <row r="203" spans="1:16" ht="12.75">
      <c r="A203" t="s">
        <v>49</v>
      </c>
      <c s="34" t="s">
        <v>250</v>
      </c>
      <c s="34" t="s">
        <v>1850</v>
      </c>
      <c s="35" t="s">
        <v>5</v>
      </c>
      <c s="6" t="s">
        <v>1851</v>
      </c>
      <c s="36" t="s">
        <v>74</v>
      </c>
      <c s="37">
        <v>2</v>
      </c>
      <c s="36">
        <v>0</v>
      </c>
      <c s="36">
        <f>ROUND(G203*H203,6)</f>
      </c>
      <c r="L203" s="38">
        <v>0</v>
      </c>
      <c s="32">
        <f>ROUND(ROUND(L203,2)*ROUND(G203,3),2)</f>
      </c>
      <c s="36" t="s">
        <v>333</v>
      </c>
      <c>
        <f>(M203*21)/100</f>
      </c>
      <c t="s">
        <v>27</v>
      </c>
    </row>
    <row r="204" spans="1:5" ht="12.75">
      <c r="A204" s="35" t="s">
        <v>55</v>
      </c>
      <c r="E204" s="39" t="s">
        <v>5</v>
      </c>
    </row>
    <row r="205" spans="1:5" ht="12.75">
      <c r="A205" s="35" t="s">
        <v>57</v>
      </c>
      <c r="E205" s="40" t="s">
        <v>1754</v>
      </c>
    </row>
    <row r="206" spans="1:5" ht="114.75">
      <c r="A206" t="s">
        <v>59</v>
      </c>
      <c r="E206" s="39" t="s">
        <v>984</v>
      </c>
    </row>
    <row r="207" spans="1:13" ht="12.75">
      <c r="A207" t="s">
        <v>46</v>
      </c>
      <c r="C207" s="31" t="s">
        <v>232</v>
      </c>
      <c r="E207" s="33" t="s">
        <v>233</v>
      </c>
      <c r="J207" s="32">
        <f>0</f>
      </c>
      <c s="32">
        <f>0</f>
      </c>
      <c s="32">
        <f>0+L208+L212+L216+L220+L224+L228+L232+L236+L240+L244+L248</f>
      </c>
      <c s="32">
        <f>0+M208+M212+M216+M220+M224+M228+M232+M236+M240+M244+M248</f>
      </c>
    </row>
    <row r="208" spans="1:16" ht="12.75">
      <c r="A208" t="s">
        <v>49</v>
      </c>
      <c s="34" t="s">
        <v>254</v>
      </c>
      <c s="34" t="s">
        <v>1852</v>
      </c>
      <c s="35" t="s">
        <v>5</v>
      </c>
      <c s="6" t="s">
        <v>1853</v>
      </c>
      <c s="36" t="s">
        <v>74</v>
      </c>
      <c s="37">
        <v>3</v>
      </c>
      <c s="36">
        <v>0</v>
      </c>
      <c s="36">
        <f>ROUND(G208*H208,6)</f>
      </c>
      <c r="L208" s="38">
        <v>0</v>
      </c>
      <c s="32">
        <f>ROUND(ROUND(L208,2)*ROUND(G208,3),2)</f>
      </c>
      <c s="36" t="s">
        <v>54</v>
      </c>
      <c>
        <f>(M208*21)/100</f>
      </c>
      <c t="s">
        <v>27</v>
      </c>
    </row>
    <row r="209" spans="1:5" ht="12.75">
      <c r="A209" s="35" t="s">
        <v>55</v>
      </c>
      <c r="E209" s="39" t="s">
        <v>5</v>
      </c>
    </row>
    <row r="210" spans="1:5" ht="12.75">
      <c r="A210" s="35" t="s">
        <v>57</v>
      </c>
      <c r="E210" s="40" t="s">
        <v>1754</v>
      </c>
    </row>
    <row r="211" spans="1:5" ht="89.25">
      <c r="A211" t="s">
        <v>59</v>
      </c>
      <c r="E211" s="39" t="s">
        <v>1854</v>
      </c>
    </row>
    <row r="212" spans="1:16" ht="25.5">
      <c r="A212" t="s">
        <v>49</v>
      </c>
      <c s="34" t="s">
        <v>258</v>
      </c>
      <c s="34" t="s">
        <v>235</v>
      </c>
      <c s="35" t="s">
        <v>5</v>
      </c>
      <c s="6" t="s">
        <v>236</v>
      </c>
      <c s="36" t="s">
        <v>74</v>
      </c>
      <c s="37">
        <v>1</v>
      </c>
      <c s="36">
        <v>0</v>
      </c>
      <c s="36">
        <f>ROUND(G212*H212,6)</f>
      </c>
      <c r="L212" s="38">
        <v>0</v>
      </c>
      <c s="32">
        <f>ROUND(ROUND(L212,2)*ROUND(G212,3),2)</f>
      </c>
      <c s="36" t="s">
        <v>54</v>
      </c>
      <c>
        <f>(M212*21)/100</f>
      </c>
      <c t="s">
        <v>27</v>
      </c>
    </row>
    <row r="213" spans="1:5" ht="12.75">
      <c r="A213" s="35" t="s">
        <v>55</v>
      </c>
      <c r="E213" s="39" t="s">
        <v>5</v>
      </c>
    </row>
    <row r="214" spans="1:5" ht="12.75">
      <c r="A214" s="35" t="s">
        <v>57</v>
      </c>
      <c r="E214" s="40" t="s">
        <v>1754</v>
      </c>
    </row>
    <row r="215" spans="1:5" ht="76.5">
      <c r="A215" t="s">
        <v>59</v>
      </c>
      <c r="E215" s="39" t="s">
        <v>1855</v>
      </c>
    </row>
    <row r="216" spans="1:16" ht="38.25">
      <c r="A216" t="s">
        <v>49</v>
      </c>
      <c s="34" t="s">
        <v>262</v>
      </c>
      <c s="34" t="s">
        <v>239</v>
      </c>
      <c s="35" t="s">
        <v>5</v>
      </c>
      <c s="6" t="s">
        <v>240</v>
      </c>
      <c s="36" t="s">
        <v>74</v>
      </c>
      <c s="37">
        <v>4</v>
      </c>
      <c s="36">
        <v>0</v>
      </c>
      <c s="36">
        <f>ROUND(G216*H216,6)</f>
      </c>
      <c r="L216" s="38">
        <v>0</v>
      </c>
      <c s="32">
        <f>ROUND(ROUND(L216,2)*ROUND(G216,3),2)</f>
      </c>
      <c s="36" t="s">
        <v>54</v>
      </c>
      <c>
        <f>(M216*21)/100</f>
      </c>
      <c t="s">
        <v>27</v>
      </c>
    </row>
    <row r="217" spans="1:5" ht="12.75">
      <c r="A217" s="35" t="s">
        <v>55</v>
      </c>
      <c r="E217" s="39" t="s">
        <v>5</v>
      </c>
    </row>
    <row r="218" spans="1:5" ht="12.75">
      <c r="A218" s="35" t="s">
        <v>57</v>
      </c>
      <c r="E218" s="40" t="s">
        <v>1754</v>
      </c>
    </row>
    <row r="219" spans="1:5" ht="51">
      <c r="A219" t="s">
        <v>59</v>
      </c>
      <c r="E219" s="39" t="s">
        <v>1856</v>
      </c>
    </row>
    <row r="220" spans="1:16" ht="25.5">
      <c r="A220" t="s">
        <v>49</v>
      </c>
      <c s="34" t="s">
        <v>268</v>
      </c>
      <c s="34" t="s">
        <v>243</v>
      </c>
      <c s="35" t="s">
        <v>5</v>
      </c>
      <c s="6" t="s">
        <v>244</v>
      </c>
      <c s="36" t="s">
        <v>74</v>
      </c>
      <c s="37">
        <v>1</v>
      </c>
      <c s="36">
        <v>0</v>
      </c>
      <c s="36">
        <f>ROUND(G220*H220,6)</f>
      </c>
      <c r="L220" s="38">
        <v>0</v>
      </c>
      <c s="32">
        <f>ROUND(ROUND(L220,2)*ROUND(G220,3),2)</f>
      </c>
      <c s="36" t="s">
        <v>54</v>
      </c>
      <c>
        <f>(M220*21)/100</f>
      </c>
      <c t="s">
        <v>27</v>
      </c>
    </row>
    <row r="221" spans="1:5" ht="12.75">
      <c r="A221" s="35" t="s">
        <v>55</v>
      </c>
      <c r="E221" s="39" t="s">
        <v>5</v>
      </c>
    </row>
    <row r="222" spans="1:5" ht="12.75">
      <c r="A222" s="35" t="s">
        <v>57</v>
      </c>
      <c r="E222" s="40" t="s">
        <v>1754</v>
      </c>
    </row>
    <row r="223" spans="1:5" ht="89.25">
      <c r="A223" t="s">
        <v>59</v>
      </c>
      <c r="E223" s="39" t="s">
        <v>1857</v>
      </c>
    </row>
    <row r="224" spans="1:16" ht="12.75">
      <c r="A224" t="s">
        <v>49</v>
      </c>
      <c s="34" t="s">
        <v>274</v>
      </c>
      <c s="34" t="s">
        <v>1858</v>
      </c>
      <c s="35" t="s">
        <v>5</v>
      </c>
      <c s="6" t="s">
        <v>1859</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1754</v>
      </c>
    </row>
    <row r="227" spans="1:5" ht="76.5">
      <c r="A227" t="s">
        <v>59</v>
      </c>
      <c r="E227" s="39" t="s">
        <v>1860</v>
      </c>
    </row>
    <row r="228" spans="1:16" ht="12.75">
      <c r="A228" t="s">
        <v>49</v>
      </c>
      <c s="34" t="s">
        <v>279</v>
      </c>
      <c s="34" t="s">
        <v>1861</v>
      </c>
      <c s="35" t="s">
        <v>5</v>
      </c>
      <c s="6" t="s">
        <v>1862</v>
      </c>
      <c s="36" t="s">
        <v>74</v>
      </c>
      <c s="37">
        <v>4</v>
      </c>
      <c s="36">
        <v>0</v>
      </c>
      <c s="36">
        <f>ROUND(G228*H228,6)</f>
      </c>
      <c r="L228" s="38">
        <v>0</v>
      </c>
      <c s="32">
        <f>ROUND(ROUND(L228,2)*ROUND(G228,3),2)</f>
      </c>
      <c s="36" t="s">
        <v>54</v>
      </c>
      <c>
        <f>(M228*21)/100</f>
      </c>
      <c t="s">
        <v>27</v>
      </c>
    </row>
    <row r="229" spans="1:5" ht="12.75">
      <c r="A229" s="35" t="s">
        <v>55</v>
      </c>
      <c r="E229" s="39" t="s">
        <v>5</v>
      </c>
    </row>
    <row r="230" spans="1:5" ht="12.75">
      <c r="A230" s="35" t="s">
        <v>57</v>
      </c>
      <c r="E230" s="40" t="s">
        <v>1754</v>
      </c>
    </row>
    <row r="231" spans="1:5" ht="76.5">
      <c r="A231" t="s">
        <v>59</v>
      </c>
      <c r="E231" s="39" t="s">
        <v>1863</v>
      </c>
    </row>
    <row r="232" spans="1:16" ht="12.75">
      <c r="A232" t="s">
        <v>49</v>
      </c>
      <c s="34" t="s">
        <v>282</v>
      </c>
      <c s="34" t="s">
        <v>247</v>
      </c>
      <c s="35" t="s">
        <v>5</v>
      </c>
      <c s="6" t="s">
        <v>248</v>
      </c>
      <c s="36" t="s">
        <v>190</v>
      </c>
      <c s="37">
        <v>160</v>
      </c>
      <c s="36">
        <v>0</v>
      </c>
      <c s="36">
        <f>ROUND(G232*H232,6)</f>
      </c>
      <c r="L232" s="38">
        <v>0</v>
      </c>
      <c s="32">
        <f>ROUND(ROUND(L232,2)*ROUND(G232,3),2)</f>
      </c>
      <c s="36" t="s">
        <v>54</v>
      </c>
      <c>
        <f>(M232*21)/100</f>
      </c>
      <c t="s">
        <v>27</v>
      </c>
    </row>
    <row r="233" spans="1:5" ht="12.75">
      <c r="A233" s="35" t="s">
        <v>55</v>
      </c>
      <c r="E233" s="39" t="s">
        <v>5</v>
      </c>
    </row>
    <row r="234" spans="1:5" ht="12.75">
      <c r="A234" s="35" t="s">
        <v>57</v>
      </c>
      <c r="E234" s="40" t="s">
        <v>1754</v>
      </c>
    </row>
    <row r="235" spans="1:5" ht="89.25">
      <c r="A235" t="s">
        <v>59</v>
      </c>
      <c r="E235" s="39" t="s">
        <v>1864</v>
      </c>
    </row>
    <row r="236" spans="1:16" ht="12.75">
      <c r="A236" t="s">
        <v>49</v>
      </c>
      <c s="34" t="s">
        <v>287</v>
      </c>
      <c s="34" t="s">
        <v>251</v>
      </c>
      <c s="35" t="s">
        <v>5</v>
      </c>
      <c s="6" t="s">
        <v>252</v>
      </c>
      <c s="36" t="s">
        <v>190</v>
      </c>
      <c s="37">
        <v>50</v>
      </c>
      <c s="36">
        <v>0</v>
      </c>
      <c s="36">
        <f>ROUND(G236*H236,6)</f>
      </c>
      <c r="L236" s="38">
        <v>0</v>
      </c>
      <c s="32">
        <f>ROUND(ROUND(L236,2)*ROUND(G236,3),2)</f>
      </c>
      <c s="36" t="s">
        <v>54</v>
      </c>
      <c>
        <f>(M236*21)/100</f>
      </c>
      <c t="s">
        <v>27</v>
      </c>
    </row>
    <row r="237" spans="1:5" ht="12.75">
      <c r="A237" s="35" t="s">
        <v>55</v>
      </c>
      <c r="E237" s="39" t="s">
        <v>5</v>
      </c>
    </row>
    <row r="238" spans="1:5" ht="12.75">
      <c r="A238" s="35" t="s">
        <v>57</v>
      </c>
      <c r="E238" s="40" t="s">
        <v>1754</v>
      </c>
    </row>
    <row r="239" spans="1:5" ht="102">
      <c r="A239" t="s">
        <v>59</v>
      </c>
      <c r="E239" s="39" t="s">
        <v>1865</v>
      </c>
    </row>
    <row r="240" spans="1:16" ht="12.75">
      <c r="A240" t="s">
        <v>49</v>
      </c>
      <c s="34" t="s">
        <v>489</v>
      </c>
      <c s="34" t="s">
        <v>255</v>
      </c>
      <c s="35" t="s">
        <v>5</v>
      </c>
      <c s="6" t="s">
        <v>256</v>
      </c>
      <c s="36" t="s">
        <v>190</v>
      </c>
      <c s="37">
        <v>10</v>
      </c>
      <c s="36">
        <v>0</v>
      </c>
      <c s="36">
        <f>ROUND(G240*H240,6)</f>
      </c>
      <c r="L240" s="38">
        <v>0</v>
      </c>
      <c s="32">
        <f>ROUND(ROUND(L240,2)*ROUND(G240,3),2)</f>
      </c>
      <c s="36" t="s">
        <v>54</v>
      </c>
      <c>
        <f>(M240*21)/100</f>
      </c>
      <c t="s">
        <v>27</v>
      </c>
    </row>
    <row r="241" spans="1:5" ht="12.75">
      <c r="A241" s="35" t="s">
        <v>55</v>
      </c>
      <c r="E241" s="39" t="s">
        <v>5</v>
      </c>
    </row>
    <row r="242" spans="1:5" ht="12.75">
      <c r="A242" s="35" t="s">
        <v>57</v>
      </c>
      <c r="E242" s="40" t="s">
        <v>1754</v>
      </c>
    </row>
    <row r="243" spans="1:5" ht="89.25">
      <c r="A243" t="s">
        <v>59</v>
      </c>
      <c r="E243" s="39" t="s">
        <v>1866</v>
      </c>
    </row>
    <row r="244" spans="1:16" ht="12.75">
      <c r="A244" t="s">
        <v>49</v>
      </c>
      <c s="34" t="s">
        <v>492</v>
      </c>
      <c s="34" t="s">
        <v>1867</v>
      </c>
      <c s="35" t="s">
        <v>5</v>
      </c>
      <c s="6" t="s">
        <v>1868</v>
      </c>
      <c s="36" t="s">
        <v>190</v>
      </c>
      <c s="37">
        <v>20</v>
      </c>
      <c s="36">
        <v>0</v>
      </c>
      <c s="36">
        <f>ROUND(G244*H244,6)</f>
      </c>
      <c r="L244" s="38">
        <v>0</v>
      </c>
      <c s="32">
        <f>ROUND(ROUND(L244,2)*ROUND(G244,3),2)</f>
      </c>
      <c s="36" t="s">
        <v>54</v>
      </c>
      <c>
        <f>(M244*21)/100</f>
      </c>
      <c t="s">
        <v>27</v>
      </c>
    </row>
    <row r="245" spans="1:5" ht="12.75">
      <c r="A245" s="35" t="s">
        <v>55</v>
      </c>
      <c r="E245" s="39" t="s">
        <v>5</v>
      </c>
    </row>
    <row r="246" spans="1:5" ht="12.75">
      <c r="A246" s="35" t="s">
        <v>57</v>
      </c>
      <c r="E246" s="40" t="s">
        <v>1754</v>
      </c>
    </row>
    <row r="247" spans="1:5" ht="89.25">
      <c r="A247" t="s">
        <v>59</v>
      </c>
      <c r="E247" s="39" t="s">
        <v>1869</v>
      </c>
    </row>
    <row r="248" spans="1:16" ht="12.75">
      <c r="A248" t="s">
        <v>49</v>
      </c>
      <c s="34" t="s">
        <v>495</v>
      </c>
      <c s="34" t="s">
        <v>1870</v>
      </c>
      <c s="35" t="s">
        <v>5</v>
      </c>
      <c s="6" t="s">
        <v>1871</v>
      </c>
      <c s="36" t="s">
        <v>74</v>
      </c>
      <c s="37">
        <v>3</v>
      </c>
      <c s="36">
        <v>0</v>
      </c>
      <c s="36">
        <f>ROUND(G248*H248,6)</f>
      </c>
      <c r="L248" s="38">
        <v>0</v>
      </c>
      <c s="32">
        <f>ROUND(ROUND(L248,2)*ROUND(G248,3),2)</f>
      </c>
      <c s="36" t="s">
        <v>333</v>
      </c>
      <c>
        <f>(M248*21)/100</f>
      </c>
      <c t="s">
        <v>27</v>
      </c>
    </row>
    <row r="249" spans="1:5" ht="12.75">
      <c r="A249" s="35" t="s">
        <v>55</v>
      </c>
      <c r="E249" s="39" t="s">
        <v>5</v>
      </c>
    </row>
    <row r="250" spans="1:5" ht="12.75">
      <c r="A250" s="35" t="s">
        <v>57</v>
      </c>
      <c r="E250" s="40" t="s">
        <v>1754</v>
      </c>
    </row>
    <row r="251" spans="1:5" ht="76.5">
      <c r="A251" t="s">
        <v>59</v>
      </c>
      <c r="E251" s="39" t="s">
        <v>1872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1875</v>
      </c>
      <c r="E8" s="30" t="s">
        <v>1874</v>
      </c>
      <c r="J8" s="29">
        <f>0+J9+J26+J31+J48+J53+J62+J83</f>
      </c>
      <c s="29">
        <f>0+K9+K26+K31+K48+K53+K62+K83</f>
      </c>
      <c s="29">
        <f>0+L9+L26+L31+L48+L53+L62+L83</f>
      </c>
      <c s="29">
        <f>0+M9+M26+M31+M48+M53+M62+M83</f>
      </c>
    </row>
    <row r="9" spans="1:13" ht="12.75">
      <c r="A9" t="s">
        <v>46</v>
      </c>
      <c r="C9" s="31" t="s">
        <v>113</v>
      </c>
      <c r="E9" s="33" t="s">
        <v>329</v>
      </c>
      <c r="J9" s="32">
        <f>0</f>
      </c>
      <c s="32">
        <f>0</f>
      </c>
      <c s="32">
        <f>0+L10+L14+L18+L22</f>
      </c>
      <c s="32">
        <f>0+M10+M14+M18+M22</f>
      </c>
    </row>
    <row r="10" spans="1:16" ht="38.25">
      <c r="A10" t="s">
        <v>49</v>
      </c>
      <c s="34" t="s">
        <v>50</v>
      </c>
      <c s="34" t="s">
        <v>951</v>
      </c>
      <c s="35" t="s">
        <v>5</v>
      </c>
      <c s="6" t="s">
        <v>952</v>
      </c>
      <c s="36" t="s">
        <v>332</v>
      </c>
      <c s="37">
        <v>5</v>
      </c>
      <c s="36">
        <v>0</v>
      </c>
      <c s="36">
        <f>ROUND(G10*H10,6)</f>
      </c>
      <c r="L10" s="38">
        <v>0</v>
      </c>
      <c s="32">
        <f>ROUND(ROUND(L10,2)*ROUND(G10,3),2)</f>
      </c>
      <c s="36" t="s">
        <v>333</v>
      </c>
      <c>
        <f>(M10*21)/100</f>
      </c>
      <c t="s">
        <v>27</v>
      </c>
    </row>
    <row r="11" spans="1:5" ht="12.75">
      <c r="A11" s="35" t="s">
        <v>55</v>
      </c>
      <c r="E11" s="39" t="s">
        <v>5</v>
      </c>
    </row>
    <row r="12" spans="1:5" ht="12.75">
      <c r="A12" s="35" t="s">
        <v>57</v>
      </c>
      <c r="E12" s="40" t="s">
        <v>1876</v>
      </c>
    </row>
    <row r="13" spans="1:5" ht="140.25">
      <c r="A13" t="s">
        <v>59</v>
      </c>
      <c r="E13" s="39" t="s">
        <v>1756</v>
      </c>
    </row>
    <row r="14" spans="1:16" ht="38.25">
      <c r="A14" t="s">
        <v>49</v>
      </c>
      <c s="34" t="s">
        <v>27</v>
      </c>
      <c s="34" t="s">
        <v>957</v>
      </c>
      <c s="35" t="s">
        <v>5</v>
      </c>
      <c s="6" t="s">
        <v>958</v>
      </c>
      <c s="36" t="s">
        <v>332</v>
      </c>
      <c s="37">
        <v>2</v>
      </c>
      <c s="36">
        <v>0</v>
      </c>
      <c s="36">
        <f>ROUND(G14*H14,6)</f>
      </c>
      <c r="L14" s="38">
        <v>0</v>
      </c>
      <c s="32">
        <f>ROUND(ROUND(L14,2)*ROUND(G14,3),2)</f>
      </c>
      <c s="36" t="s">
        <v>333</v>
      </c>
      <c>
        <f>(M14*21)/100</f>
      </c>
      <c t="s">
        <v>27</v>
      </c>
    </row>
    <row r="15" spans="1:5" ht="12.75">
      <c r="A15" s="35" t="s">
        <v>55</v>
      </c>
      <c r="E15" s="39" t="s">
        <v>5</v>
      </c>
    </row>
    <row r="16" spans="1:5" ht="12.75">
      <c r="A16" s="35" t="s">
        <v>57</v>
      </c>
      <c r="E16" s="40" t="s">
        <v>1876</v>
      </c>
    </row>
    <row r="17" spans="1:5" ht="140.25">
      <c r="A17" t="s">
        <v>59</v>
      </c>
      <c r="E17" s="39" t="s">
        <v>1756</v>
      </c>
    </row>
    <row r="18" spans="1:16" ht="38.25">
      <c r="A18" t="s">
        <v>49</v>
      </c>
      <c s="34" t="s">
        <v>25</v>
      </c>
      <c s="34" t="s">
        <v>748</v>
      </c>
      <c s="35" t="s">
        <v>5</v>
      </c>
      <c s="6" t="s">
        <v>749</v>
      </c>
      <c s="36" t="s">
        <v>332</v>
      </c>
      <c s="37">
        <v>27</v>
      </c>
      <c s="36">
        <v>0</v>
      </c>
      <c s="36">
        <f>ROUND(G18*H18,6)</f>
      </c>
      <c r="L18" s="38">
        <v>0</v>
      </c>
      <c s="32">
        <f>ROUND(ROUND(L18,2)*ROUND(G18,3),2)</f>
      </c>
      <c s="36" t="s">
        <v>333</v>
      </c>
      <c>
        <f>(M18*21)/100</f>
      </c>
      <c t="s">
        <v>27</v>
      </c>
    </row>
    <row r="19" spans="1:5" ht="12.75">
      <c r="A19" s="35" t="s">
        <v>55</v>
      </c>
      <c r="E19" s="39" t="s">
        <v>5</v>
      </c>
    </row>
    <row r="20" spans="1:5" ht="12.75">
      <c r="A20" s="35" t="s">
        <v>57</v>
      </c>
      <c r="E20" s="40" t="s">
        <v>1876</v>
      </c>
    </row>
    <row r="21" spans="1:5" ht="140.25">
      <c r="A21" t="s">
        <v>59</v>
      </c>
      <c r="E21" s="39" t="s">
        <v>1756</v>
      </c>
    </row>
    <row r="22" spans="1:16" ht="25.5">
      <c r="A22" t="s">
        <v>49</v>
      </c>
      <c s="34" t="s">
        <v>67</v>
      </c>
      <c s="34" t="s">
        <v>339</v>
      </c>
      <c s="35" t="s">
        <v>5</v>
      </c>
      <c s="6" t="s">
        <v>340</v>
      </c>
      <c s="36" t="s">
        <v>332</v>
      </c>
      <c s="37">
        <v>3.7</v>
      </c>
      <c s="36">
        <v>0</v>
      </c>
      <c s="36">
        <f>ROUND(G22*H22,6)</f>
      </c>
      <c r="L22" s="38">
        <v>0</v>
      </c>
      <c s="32">
        <f>ROUND(ROUND(L22,2)*ROUND(G22,3),2)</f>
      </c>
      <c s="36" t="s">
        <v>333</v>
      </c>
      <c>
        <f>(M22*21)/100</f>
      </c>
      <c t="s">
        <v>27</v>
      </c>
    </row>
    <row r="23" spans="1:5" ht="12.75">
      <c r="A23" s="35" t="s">
        <v>55</v>
      </c>
      <c r="E23" s="39" t="s">
        <v>5</v>
      </c>
    </row>
    <row r="24" spans="1:5" ht="12.75">
      <c r="A24" s="35" t="s">
        <v>57</v>
      </c>
      <c r="E24" s="40" t="s">
        <v>1876</v>
      </c>
    </row>
    <row r="25" spans="1:5" ht="140.25">
      <c r="A25" t="s">
        <v>59</v>
      </c>
      <c r="E25" s="39" t="s">
        <v>1756</v>
      </c>
    </row>
    <row r="26" spans="1:13" ht="12.75">
      <c r="A26" t="s">
        <v>46</v>
      </c>
      <c r="C26" s="31" t="s">
        <v>535</v>
      </c>
      <c r="E26" s="33" t="s">
        <v>48</v>
      </c>
      <c r="J26" s="32">
        <f>0</f>
      </c>
      <c s="32">
        <f>0</f>
      </c>
      <c s="32">
        <f>0+L27</f>
      </c>
      <c s="32">
        <f>0+M27</f>
      </c>
    </row>
    <row r="27" spans="1:16" ht="12.75">
      <c r="A27" t="s">
        <v>49</v>
      </c>
      <c s="34" t="s">
        <v>71</v>
      </c>
      <c s="34" t="s">
        <v>1766</v>
      </c>
      <c s="35" t="s">
        <v>5</v>
      </c>
      <c s="6" t="s">
        <v>1767</v>
      </c>
      <c s="36" t="s">
        <v>53</v>
      </c>
      <c s="37">
        <v>1550</v>
      </c>
      <c s="36">
        <v>0</v>
      </c>
      <c s="36">
        <f>ROUND(G27*H27,6)</f>
      </c>
      <c r="L27" s="38">
        <v>0</v>
      </c>
      <c s="32">
        <f>ROUND(ROUND(L27,2)*ROUND(G27,3),2)</f>
      </c>
      <c s="36" t="s">
        <v>54</v>
      </c>
      <c>
        <f>(M27*21)/100</f>
      </c>
      <c t="s">
        <v>27</v>
      </c>
    </row>
    <row r="28" spans="1:5" ht="12.75">
      <c r="A28" s="35" t="s">
        <v>55</v>
      </c>
      <c r="E28" s="39" t="s">
        <v>5</v>
      </c>
    </row>
    <row r="29" spans="1:5" ht="12.75">
      <c r="A29" s="35" t="s">
        <v>57</v>
      </c>
      <c r="E29" s="40" t="s">
        <v>1876</v>
      </c>
    </row>
    <row r="30" spans="1:5" ht="76.5">
      <c r="A30" t="s">
        <v>59</v>
      </c>
      <c r="E30" s="39" t="s">
        <v>1768</v>
      </c>
    </row>
    <row r="31" spans="1:13" ht="12.75">
      <c r="A31" t="s">
        <v>46</v>
      </c>
      <c r="C31" s="31" t="s">
        <v>1772</v>
      </c>
      <c r="E31" s="33" t="s">
        <v>761</v>
      </c>
      <c r="J31" s="32">
        <f>0</f>
      </c>
      <c s="32">
        <f>0</f>
      </c>
      <c s="32">
        <f>0+L32+L36+L40+L44</f>
      </c>
      <c s="32">
        <f>0+M32+M36+M40+M44</f>
      </c>
    </row>
    <row r="32" spans="1:16" ht="12.75">
      <c r="A32" t="s">
        <v>49</v>
      </c>
      <c s="34" t="s">
        <v>26</v>
      </c>
      <c s="34" t="s">
        <v>1773</v>
      </c>
      <c s="35" t="s">
        <v>5</v>
      </c>
      <c s="6" t="s">
        <v>1774</v>
      </c>
      <c s="36" t="s">
        <v>318</v>
      </c>
      <c s="37">
        <v>1550</v>
      </c>
      <c s="36">
        <v>0</v>
      </c>
      <c s="36">
        <f>ROUND(G32*H32,6)</f>
      </c>
      <c r="L32" s="38">
        <v>0</v>
      </c>
      <c s="32">
        <f>ROUND(ROUND(L32,2)*ROUND(G32,3),2)</f>
      </c>
      <c s="36" t="s">
        <v>54</v>
      </c>
      <c>
        <f>(M32*21)/100</f>
      </c>
      <c t="s">
        <v>27</v>
      </c>
    </row>
    <row r="33" spans="1:5" ht="12.75">
      <c r="A33" s="35" t="s">
        <v>55</v>
      </c>
      <c r="E33" s="39" t="s">
        <v>5</v>
      </c>
    </row>
    <row r="34" spans="1:5" ht="12.75">
      <c r="A34" s="35" t="s">
        <v>57</v>
      </c>
      <c r="E34" s="40" t="s">
        <v>1876</v>
      </c>
    </row>
    <row r="35" spans="1:5" ht="12.75">
      <c r="A35" t="s">
        <v>59</v>
      </c>
      <c r="E35" s="39" t="s">
        <v>1775</v>
      </c>
    </row>
    <row r="36" spans="1:16" ht="12.75">
      <c r="A36" t="s">
        <v>49</v>
      </c>
      <c s="34" t="s">
        <v>80</v>
      </c>
      <c s="34" t="s">
        <v>1781</v>
      </c>
      <c s="35" t="s">
        <v>5</v>
      </c>
      <c s="6" t="s">
        <v>1782</v>
      </c>
      <c s="36" t="s">
        <v>297</v>
      </c>
      <c s="37">
        <v>1008</v>
      </c>
      <c s="36">
        <v>0</v>
      </c>
      <c s="36">
        <f>ROUND(G36*H36,6)</f>
      </c>
      <c r="L36" s="38">
        <v>0</v>
      </c>
      <c s="32">
        <f>ROUND(ROUND(L36,2)*ROUND(G36,3),2)</f>
      </c>
      <c s="36" t="s">
        <v>54</v>
      </c>
      <c>
        <f>(M36*21)/100</f>
      </c>
      <c t="s">
        <v>27</v>
      </c>
    </row>
    <row r="37" spans="1:5" ht="12.75">
      <c r="A37" s="35" t="s">
        <v>55</v>
      </c>
      <c r="E37" s="39" t="s">
        <v>5</v>
      </c>
    </row>
    <row r="38" spans="1:5" ht="12.75">
      <c r="A38" s="35" t="s">
        <v>57</v>
      </c>
      <c r="E38" s="40" t="s">
        <v>1876</v>
      </c>
    </row>
    <row r="39" spans="1:5" ht="318.75">
      <c r="A39" t="s">
        <v>59</v>
      </c>
      <c r="E39" s="39" t="s">
        <v>1783</v>
      </c>
    </row>
    <row r="40" spans="1:16" ht="12.75">
      <c r="A40" t="s">
        <v>49</v>
      </c>
      <c s="34" t="s">
        <v>86</v>
      </c>
      <c s="34" t="s">
        <v>1784</v>
      </c>
      <c s="35" t="s">
        <v>5</v>
      </c>
      <c s="6" t="s">
        <v>1785</v>
      </c>
      <c s="36" t="s">
        <v>297</v>
      </c>
      <c s="37">
        <v>1008</v>
      </c>
      <c s="36">
        <v>0</v>
      </c>
      <c s="36">
        <f>ROUND(G40*H40,6)</f>
      </c>
      <c r="L40" s="38">
        <v>0</v>
      </c>
      <c s="32">
        <f>ROUND(ROUND(L40,2)*ROUND(G40,3),2)</f>
      </c>
      <c s="36" t="s">
        <v>54</v>
      </c>
      <c>
        <f>(M40*21)/100</f>
      </c>
      <c t="s">
        <v>27</v>
      </c>
    </row>
    <row r="41" spans="1:5" ht="12.75">
      <c r="A41" s="35" t="s">
        <v>55</v>
      </c>
      <c r="E41" s="39" t="s">
        <v>5</v>
      </c>
    </row>
    <row r="42" spans="1:5" ht="12.75">
      <c r="A42" s="35" t="s">
        <v>57</v>
      </c>
      <c r="E42" s="40" t="s">
        <v>1876</v>
      </c>
    </row>
    <row r="43" spans="1:5" ht="204">
      <c r="A43" t="s">
        <v>59</v>
      </c>
      <c r="E43" s="39" t="s">
        <v>1786</v>
      </c>
    </row>
    <row r="44" spans="1:16" ht="12.75">
      <c r="A44" t="s">
        <v>49</v>
      </c>
      <c s="34" t="s">
        <v>90</v>
      </c>
      <c s="34" t="s">
        <v>316</v>
      </c>
      <c s="35" t="s">
        <v>5</v>
      </c>
      <c s="6" t="s">
        <v>317</v>
      </c>
      <c s="36" t="s">
        <v>318</v>
      </c>
      <c s="37">
        <v>1550</v>
      </c>
      <c s="36">
        <v>0</v>
      </c>
      <c s="36">
        <f>ROUND(G44*H44,6)</f>
      </c>
      <c r="L44" s="38">
        <v>0</v>
      </c>
      <c s="32">
        <f>ROUND(ROUND(L44,2)*ROUND(G44,3),2)</f>
      </c>
      <c s="36" t="s">
        <v>54</v>
      </c>
      <c>
        <f>(M44*21)/100</f>
      </c>
      <c t="s">
        <v>27</v>
      </c>
    </row>
    <row r="45" spans="1:5" ht="12.75">
      <c r="A45" s="35" t="s">
        <v>55</v>
      </c>
      <c r="E45" s="39" t="s">
        <v>5</v>
      </c>
    </row>
    <row r="46" spans="1:5" ht="12.75">
      <c r="A46" s="35" t="s">
        <v>57</v>
      </c>
      <c r="E46" s="40" t="s">
        <v>1876</v>
      </c>
    </row>
    <row r="47" spans="1:5" ht="38.25">
      <c r="A47" t="s">
        <v>59</v>
      </c>
      <c r="E47" s="39" t="s">
        <v>320</v>
      </c>
    </row>
    <row r="48" spans="1:13" ht="12.75">
      <c r="A48" t="s">
        <v>46</v>
      </c>
      <c r="C48" s="31" t="s">
        <v>78</v>
      </c>
      <c r="E48" s="33" t="s">
        <v>79</v>
      </c>
      <c r="J48" s="32">
        <f>0</f>
      </c>
      <c s="32">
        <f>0</f>
      </c>
      <c s="32">
        <f>0+L49</f>
      </c>
      <c s="32">
        <f>0+M49</f>
      </c>
    </row>
    <row r="49" spans="1:16" ht="12.75">
      <c r="A49" t="s">
        <v>49</v>
      </c>
      <c s="34" t="s">
        <v>94</v>
      </c>
      <c s="34" t="s">
        <v>1826</v>
      </c>
      <c s="35" t="s">
        <v>5</v>
      </c>
      <c s="6" t="s">
        <v>1827</v>
      </c>
      <c s="36" t="s">
        <v>53</v>
      </c>
      <c s="37">
        <v>100</v>
      </c>
      <c s="36">
        <v>0</v>
      </c>
      <c s="36">
        <f>ROUND(G49*H49,6)</f>
      </c>
      <c r="L49" s="38">
        <v>0</v>
      </c>
      <c s="32">
        <f>ROUND(ROUND(L49,2)*ROUND(G49,3),2)</f>
      </c>
      <c s="36" t="s">
        <v>54</v>
      </c>
      <c>
        <f>(M49*21)/100</f>
      </c>
      <c t="s">
        <v>27</v>
      </c>
    </row>
    <row r="50" spans="1:5" ht="12.75">
      <c r="A50" s="35" t="s">
        <v>55</v>
      </c>
      <c r="E50" s="39" t="s">
        <v>5</v>
      </c>
    </row>
    <row r="51" spans="1:5" ht="12.75">
      <c r="A51" s="35" t="s">
        <v>57</v>
      </c>
      <c r="E51" s="40" t="s">
        <v>1876</v>
      </c>
    </row>
    <row r="52" spans="1:5" ht="114.75">
      <c r="A52" t="s">
        <v>59</v>
      </c>
      <c r="E52" s="39" t="s">
        <v>1828</v>
      </c>
    </row>
    <row r="53" spans="1:13" ht="12.75">
      <c r="A53" t="s">
        <v>46</v>
      </c>
      <c r="C53" s="31" t="s">
        <v>1829</v>
      </c>
      <c r="E53" s="33" t="s">
        <v>85</v>
      </c>
      <c r="J53" s="32">
        <f>0</f>
      </c>
      <c s="32">
        <f>0</f>
      </c>
      <c s="32">
        <f>0+L54+L58</f>
      </c>
      <c s="32">
        <f>0+M54+M58</f>
      </c>
    </row>
    <row r="54" spans="1:16" ht="12.75">
      <c r="A54" t="s">
        <v>49</v>
      </c>
      <c s="34" t="s">
        <v>98</v>
      </c>
      <c s="34" t="s">
        <v>803</v>
      </c>
      <c s="35" t="s">
        <v>5</v>
      </c>
      <c s="6" t="s">
        <v>804</v>
      </c>
      <c s="36" t="s">
        <v>74</v>
      </c>
      <c s="37">
        <v>4</v>
      </c>
      <c s="36">
        <v>0</v>
      </c>
      <c s="36">
        <f>ROUND(G54*H54,6)</f>
      </c>
      <c r="L54" s="38">
        <v>0</v>
      </c>
      <c s="32">
        <f>ROUND(ROUND(L54,2)*ROUND(G54,3),2)</f>
      </c>
      <c s="36" t="s">
        <v>54</v>
      </c>
      <c>
        <f>(M54*21)/100</f>
      </c>
      <c t="s">
        <v>27</v>
      </c>
    </row>
    <row r="55" spans="1:5" ht="12.75">
      <c r="A55" s="35" t="s">
        <v>55</v>
      </c>
      <c r="E55" s="39" t="s">
        <v>5</v>
      </c>
    </row>
    <row r="56" spans="1:5" ht="12.75">
      <c r="A56" s="35" t="s">
        <v>57</v>
      </c>
      <c r="E56" s="40" t="s">
        <v>1876</v>
      </c>
    </row>
    <row r="57" spans="1:5" ht="102">
      <c r="A57" t="s">
        <v>59</v>
      </c>
      <c r="E57" s="39" t="s">
        <v>1840</v>
      </c>
    </row>
    <row r="58" spans="1:16" ht="12.75">
      <c r="A58" t="s">
        <v>49</v>
      </c>
      <c s="34" t="s">
        <v>102</v>
      </c>
      <c s="34" t="s">
        <v>1841</v>
      </c>
      <c s="35" t="s">
        <v>5</v>
      </c>
      <c s="6" t="s">
        <v>1842</v>
      </c>
      <c s="36" t="s">
        <v>53</v>
      </c>
      <c s="37">
        <v>1850</v>
      </c>
      <c s="36">
        <v>0</v>
      </c>
      <c s="36">
        <f>ROUND(G58*H58,6)</f>
      </c>
      <c r="L58" s="38">
        <v>0</v>
      </c>
      <c s="32">
        <f>ROUND(ROUND(L58,2)*ROUND(G58,3),2)</f>
      </c>
      <c s="36" t="s">
        <v>54</v>
      </c>
      <c>
        <f>(M58*21)/100</f>
      </c>
      <c t="s">
        <v>27</v>
      </c>
    </row>
    <row r="59" spans="1:5" ht="12.75">
      <c r="A59" s="35" t="s">
        <v>55</v>
      </c>
      <c r="E59" s="39" t="s">
        <v>5</v>
      </c>
    </row>
    <row r="60" spans="1:5" ht="12.75">
      <c r="A60" s="35" t="s">
        <v>57</v>
      </c>
      <c r="E60" s="40" t="s">
        <v>1876</v>
      </c>
    </row>
    <row r="61" spans="1:5" ht="114.75">
      <c r="A61" t="s">
        <v>59</v>
      </c>
      <c r="E61" s="39" t="s">
        <v>1828</v>
      </c>
    </row>
    <row r="62" spans="1:13" ht="12.75">
      <c r="A62" t="s">
        <v>46</v>
      </c>
      <c r="C62" s="31" t="s">
        <v>1843</v>
      </c>
      <c r="E62" s="33" t="s">
        <v>1844</v>
      </c>
      <c r="J62" s="32">
        <f>0</f>
      </c>
      <c s="32">
        <f>0</f>
      </c>
      <c s="32">
        <f>0+L63+L67+L71+L75+L79</f>
      </c>
      <c s="32">
        <f>0+M63+M67+M71+M75+M79</f>
      </c>
    </row>
    <row r="63" spans="1:16" ht="12.75">
      <c r="A63" t="s">
        <v>49</v>
      </c>
      <c s="34" t="s">
        <v>105</v>
      </c>
      <c s="34" t="s">
        <v>1877</v>
      </c>
      <c s="35" t="s">
        <v>5</v>
      </c>
      <c s="6" t="s">
        <v>1878</v>
      </c>
      <c s="36" t="s">
        <v>74</v>
      </c>
      <c s="37">
        <v>3</v>
      </c>
      <c s="36">
        <v>0</v>
      </c>
      <c s="36">
        <f>ROUND(G63*H63,6)</f>
      </c>
      <c r="L63" s="38">
        <v>0</v>
      </c>
      <c s="32">
        <f>ROUND(ROUND(L63,2)*ROUND(G63,3),2)</f>
      </c>
      <c s="36" t="s">
        <v>54</v>
      </c>
      <c>
        <f>(M63*21)/100</f>
      </c>
      <c t="s">
        <v>27</v>
      </c>
    </row>
    <row r="64" spans="1:5" ht="12.75">
      <c r="A64" s="35" t="s">
        <v>55</v>
      </c>
      <c r="E64" s="39" t="s">
        <v>5</v>
      </c>
    </row>
    <row r="65" spans="1:5" ht="12.75">
      <c r="A65" s="35" t="s">
        <v>57</v>
      </c>
      <c r="E65" s="40" t="s">
        <v>1876</v>
      </c>
    </row>
    <row r="66" spans="1:5" ht="114.75">
      <c r="A66" t="s">
        <v>59</v>
      </c>
      <c r="E66" s="39" t="s">
        <v>984</v>
      </c>
    </row>
    <row r="67" spans="1:16" ht="12.75">
      <c r="A67" t="s">
        <v>49</v>
      </c>
      <c s="34" t="s">
        <v>109</v>
      </c>
      <c s="34" t="s">
        <v>1879</v>
      </c>
      <c s="35" t="s">
        <v>5</v>
      </c>
      <c s="6" t="s">
        <v>1880</v>
      </c>
      <c s="36" t="s">
        <v>74</v>
      </c>
      <c s="37">
        <v>3</v>
      </c>
      <c s="36">
        <v>0</v>
      </c>
      <c s="36">
        <f>ROUND(G67*H67,6)</f>
      </c>
      <c r="L67" s="38">
        <v>0</v>
      </c>
      <c s="32">
        <f>ROUND(ROUND(L67,2)*ROUND(G67,3),2)</f>
      </c>
      <c s="36" t="s">
        <v>54</v>
      </c>
      <c>
        <f>(M67*21)/100</f>
      </c>
      <c t="s">
        <v>27</v>
      </c>
    </row>
    <row r="68" spans="1:5" ht="12.75">
      <c r="A68" s="35" t="s">
        <v>55</v>
      </c>
      <c r="E68" s="39" t="s">
        <v>5</v>
      </c>
    </row>
    <row r="69" spans="1:5" ht="12.75">
      <c r="A69" s="35" t="s">
        <v>57</v>
      </c>
      <c r="E69" s="40" t="s">
        <v>1876</v>
      </c>
    </row>
    <row r="70" spans="1:5" ht="114.75">
      <c r="A70" t="s">
        <v>59</v>
      </c>
      <c r="E70" s="39" t="s">
        <v>984</v>
      </c>
    </row>
    <row r="71" spans="1:16" ht="25.5">
      <c r="A71" t="s">
        <v>49</v>
      </c>
      <c s="34" t="s">
        <v>113</v>
      </c>
      <c s="34" t="s">
        <v>1881</v>
      </c>
      <c s="35" t="s">
        <v>5</v>
      </c>
      <c s="6" t="s">
        <v>1882</v>
      </c>
      <c s="36" t="s">
        <v>74</v>
      </c>
      <c s="37">
        <v>3</v>
      </c>
      <c s="36">
        <v>0</v>
      </c>
      <c s="36">
        <f>ROUND(G71*H71,6)</f>
      </c>
      <c r="L71" s="38">
        <v>0</v>
      </c>
      <c s="32">
        <f>ROUND(ROUND(L71,2)*ROUND(G71,3),2)</f>
      </c>
      <c s="36" t="s">
        <v>54</v>
      </c>
      <c>
        <f>(M71*21)/100</f>
      </c>
      <c t="s">
        <v>27</v>
      </c>
    </row>
    <row r="72" spans="1:5" ht="12.75">
      <c r="A72" s="35" t="s">
        <v>55</v>
      </c>
      <c r="E72" s="39" t="s">
        <v>5</v>
      </c>
    </row>
    <row r="73" spans="1:5" ht="12.75">
      <c r="A73" s="35" t="s">
        <v>57</v>
      </c>
      <c r="E73" s="40" t="s">
        <v>1876</v>
      </c>
    </row>
    <row r="74" spans="1:5" ht="114.75">
      <c r="A74" t="s">
        <v>59</v>
      </c>
      <c r="E74" s="39" t="s">
        <v>984</v>
      </c>
    </row>
    <row r="75" spans="1:16" ht="25.5">
      <c r="A75" t="s">
        <v>49</v>
      </c>
      <c s="34" t="s">
        <v>117</v>
      </c>
      <c s="34" t="s">
        <v>1883</v>
      </c>
      <c s="35" t="s">
        <v>5</v>
      </c>
      <c s="6" t="s">
        <v>1884</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1876</v>
      </c>
    </row>
    <row r="78" spans="1:5" ht="114.75">
      <c r="A78" t="s">
        <v>59</v>
      </c>
      <c r="E78" s="39" t="s">
        <v>984</v>
      </c>
    </row>
    <row r="79" spans="1:16" ht="12.75">
      <c r="A79" t="s">
        <v>49</v>
      </c>
      <c s="34" t="s">
        <v>123</v>
      </c>
      <c s="34" t="s">
        <v>1845</v>
      </c>
      <c s="35" t="s">
        <v>5</v>
      </c>
      <c s="6" t="s">
        <v>1846</v>
      </c>
      <c s="36" t="s">
        <v>74</v>
      </c>
      <c s="37">
        <v>4</v>
      </c>
      <c s="36">
        <v>0</v>
      </c>
      <c s="36">
        <f>ROUND(G79*H79,6)</f>
      </c>
      <c r="L79" s="38">
        <v>0</v>
      </c>
      <c s="32">
        <f>ROUND(ROUND(L79,2)*ROUND(G79,3),2)</f>
      </c>
      <c s="36" t="s">
        <v>54</v>
      </c>
      <c>
        <f>(M79*21)/100</f>
      </c>
      <c t="s">
        <v>27</v>
      </c>
    </row>
    <row r="80" spans="1:5" ht="12.75">
      <c r="A80" s="35" t="s">
        <v>55</v>
      </c>
      <c r="E80" s="39" t="s">
        <v>5</v>
      </c>
    </row>
    <row r="81" spans="1:5" ht="12.75">
      <c r="A81" s="35" t="s">
        <v>57</v>
      </c>
      <c r="E81" s="40" t="s">
        <v>1876</v>
      </c>
    </row>
    <row r="82" spans="1:5" ht="114.75">
      <c r="A82" t="s">
        <v>59</v>
      </c>
      <c r="E82" s="39" t="s">
        <v>984</v>
      </c>
    </row>
    <row r="83" spans="1:13" ht="12.75">
      <c r="A83" t="s">
        <v>46</v>
      </c>
      <c r="C83" s="31" t="s">
        <v>232</v>
      </c>
      <c r="E83" s="33" t="s">
        <v>233</v>
      </c>
      <c r="J83" s="32">
        <f>0</f>
      </c>
      <c s="32">
        <f>0</f>
      </c>
      <c s="32">
        <f>0+L84+L88+L92</f>
      </c>
      <c s="32">
        <f>0+M84+M88+M92</f>
      </c>
    </row>
    <row r="84" spans="1:16" ht="12.75">
      <c r="A84" t="s">
        <v>49</v>
      </c>
      <c s="34" t="s">
        <v>127</v>
      </c>
      <c s="34" t="s">
        <v>247</v>
      </c>
      <c s="35" t="s">
        <v>5</v>
      </c>
      <c s="6" t="s">
        <v>248</v>
      </c>
      <c s="36" t="s">
        <v>190</v>
      </c>
      <c s="37">
        <v>100</v>
      </c>
      <c s="36">
        <v>0</v>
      </c>
      <c s="36">
        <f>ROUND(G84*H84,6)</f>
      </c>
      <c r="L84" s="38">
        <v>0</v>
      </c>
      <c s="32">
        <f>ROUND(ROUND(L84,2)*ROUND(G84,3),2)</f>
      </c>
      <c s="36" t="s">
        <v>54</v>
      </c>
      <c>
        <f>(M84*21)/100</f>
      </c>
      <c t="s">
        <v>27</v>
      </c>
    </row>
    <row r="85" spans="1:5" ht="12.75">
      <c r="A85" s="35" t="s">
        <v>55</v>
      </c>
      <c r="E85" s="39" t="s">
        <v>5</v>
      </c>
    </row>
    <row r="86" spans="1:5" ht="12.75">
      <c r="A86" s="35" t="s">
        <v>57</v>
      </c>
      <c r="E86" s="40" t="s">
        <v>1876</v>
      </c>
    </row>
    <row r="87" spans="1:5" ht="89.25">
      <c r="A87" t="s">
        <v>59</v>
      </c>
      <c r="E87" s="39" t="s">
        <v>1864</v>
      </c>
    </row>
    <row r="88" spans="1:16" ht="12.75">
      <c r="A88" t="s">
        <v>49</v>
      </c>
      <c s="34" t="s">
        <v>132</v>
      </c>
      <c s="34" t="s">
        <v>1867</v>
      </c>
      <c s="35" t="s">
        <v>5</v>
      </c>
      <c s="6" t="s">
        <v>1868</v>
      </c>
      <c s="36" t="s">
        <v>190</v>
      </c>
      <c s="37">
        <v>30</v>
      </c>
      <c s="36">
        <v>0</v>
      </c>
      <c s="36">
        <f>ROUND(G88*H88,6)</f>
      </c>
      <c r="L88" s="38">
        <v>0</v>
      </c>
      <c s="32">
        <f>ROUND(ROUND(L88,2)*ROUND(G88,3),2)</f>
      </c>
      <c s="36" t="s">
        <v>54</v>
      </c>
      <c>
        <f>(M88*21)/100</f>
      </c>
      <c t="s">
        <v>27</v>
      </c>
    </row>
    <row r="89" spans="1:5" ht="12.75">
      <c r="A89" s="35" t="s">
        <v>55</v>
      </c>
      <c r="E89" s="39" t="s">
        <v>5</v>
      </c>
    </row>
    <row r="90" spans="1:5" ht="12.75">
      <c r="A90" s="35" t="s">
        <v>57</v>
      </c>
      <c r="E90" s="40" t="s">
        <v>1876</v>
      </c>
    </row>
    <row r="91" spans="1:5" ht="89.25">
      <c r="A91" t="s">
        <v>59</v>
      </c>
      <c r="E91" s="39" t="s">
        <v>1869</v>
      </c>
    </row>
    <row r="92" spans="1:16" ht="38.25">
      <c r="A92" t="s">
        <v>49</v>
      </c>
      <c s="34" t="s">
        <v>136</v>
      </c>
      <c s="34" t="s">
        <v>1885</v>
      </c>
      <c s="35" t="s">
        <v>5</v>
      </c>
      <c s="6" t="s">
        <v>1886</v>
      </c>
      <c s="36" t="s">
        <v>1887</v>
      </c>
      <c s="37">
        <v>1</v>
      </c>
      <c s="36">
        <v>0</v>
      </c>
      <c s="36">
        <f>ROUND(G92*H92,6)</f>
      </c>
      <c r="L92" s="38">
        <v>0</v>
      </c>
      <c s="32">
        <f>ROUND(ROUND(L92,2)*ROUND(G92,3),2)</f>
      </c>
      <c s="36" t="s">
        <v>333</v>
      </c>
      <c>
        <f>(M92*21)/100</f>
      </c>
      <c t="s">
        <v>27</v>
      </c>
    </row>
    <row r="93" spans="1:5" ht="38.25">
      <c r="A93" s="35" t="s">
        <v>55</v>
      </c>
      <c r="E93" s="39" t="s">
        <v>1888</v>
      </c>
    </row>
    <row r="94" spans="1:5" ht="12.75">
      <c r="A94" s="35" t="s">
        <v>57</v>
      </c>
      <c r="E94" s="40" t="s">
        <v>1876</v>
      </c>
    </row>
    <row r="95" spans="1:5" ht="63.75">
      <c r="A95" t="s">
        <v>59</v>
      </c>
      <c r="E95" s="39" t="s">
        <v>1889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COUNTIFS(L8:L180,"=0",A8:A180,"P")+COUNTIFS(L8:L180,"",A8:A180,"P")+SUM(Q8:Q180)</f>
      </c>
    </row>
    <row r="8" spans="1:13" ht="12.75">
      <c r="A8" t="s">
        <v>44</v>
      </c>
      <c r="C8" s="28" t="s">
        <v>1892</v>
      </c>
      <c r="E8" s="30" t="s">
        <v>1891</v>
      </c>
      <c r="J8" s="29">
        <f>0+J9+J18+J55+J80+J109+J134+J143</f>
      </c>
      <c s="29">
        <f>0+K9+K18+K55+K80+K109+K134+K143</f>
      </c>
      <c s="29">
        <f>0+L9+L18+L55+L80+L109+L134+L143</f>
      </c>
      <c s="29">
        <f>0+M9+M18+M55+M80+M109+M134+M143</f>
      </c>
    </row>
    <row r="9" spans="1:13" ht="12.75">
      <c r="A9" t="s">
        <v>46</v>
      </c>
      <c r="C9" s="31" t="s">
        <v>113</v>
      </c>
      <c r="E9" s="33" t="s">
        <v>329</v>
      </c>
      <c r="J9" s="32">
        <f>0</f>
      </c>
      <c s="32">
        <f>0</f>
      </c>
      <c s="32">
        <f>0+L10+L14</f>
      </c>
      <c s="32">
        <f>0+M10+M14</f>
      </c>
    </row>
    <row r="10" spans="1:16" ht="38.25">
      <c r="A10" t="s">
        <v>49</v>
      </c>
      <c s="34" t="s">
        <v>50</v>
      </c>
      <c s="34" t="s">
        <v>1636</v>
      </c>
      <c s="35" t="s">
        <v>5</v>
      </c>
      <c s="6" t="s">
        <v>1753</v>
      </c>
      <c s="36" t="s">
        <v>332</v>
      </c>
      <c s="37">
        <v>2</v>
      </c>
      <c s="36">
        <v>0</v>
      </c>
      <c s="36">
        <f>ROUND(G10*H10,6)</f>
      </c>
      <c r="L10" s="38">
        <v>0</v>
      </c>
      <c s="32">
        <f>ROUND(ROUND(L10,2)*ROUND(G10,3),2)</f>
      </c>
      <c s="36" t="s">
        <v>333</v>
      </c>
      <c>
        <f>(M10*21)/100</f>
      </c>
      <c t="s">
        <v>27</v>
      </c>
    </row>
    <row r="11" spans="1:5" ht="12.75">
      <c r="A11" s="35" t="s">
        <v>55</v>
      </c>
      <c r="E11" s="39" t="s">
        <v>5</v>
      </c>
    </row>
    <row r="12" spans="1:5" ht="12.75">
      <c r="A12" s="35" t="s">
        <v>57</v>
      </c>
      <c r="E12" s="40" t="s">
        <v>1893</v>
      </c>
    </row>
    <row r="13" spans="1:5" ht="140.25">
      <c r="A13" t="s">
        <v>59</v>
      </c>
      <c r="E13" s="39" t="s">
        <v>1756</v>
      </c>
    </row>
    <row r="14" spans="1:16" ht="38.25">
      <c r="A14" t="s">
        <v>49</v>
      </c>
      <c s="34" t="s">
        <v>27</v>
      </c>
      <c s="34" t="s">
        <v>336</v>
      </c>
      <c s="35" t="s">
        <v>5</v>
      </c>
      <c s="6" t="s">
        <v>337</v>
      </c>
      <c s="36" t="s">
        <v>332</v>
      </c>
      <c s="37">
        <v>0.1</v>
      </c>
      <c s="36">
        <v>0</v>
      </c>
      <c s="36">
        <f>ROUND(G14*H14,6)</f>
      </c>
      <c r="L14" s="38">
        <v>0</v>
      </c>
      <c s="32">
        <f>ROUND(ROUND(L14,2)*ROUND(G14,3),2)</f>
      </c>
      <c s="36" t="s">
        <v>333</v>
      </c>
      <c>
        <f>(M14*21)/100</f>
      </c>
      <c t="s">
        <v>27</v>
      </c>
    </row>
    <row r="15" spans="1:5" ht="12.75">
      <c r="A15" s="35" t="s">
        <v>55</v>
      </c>
      <c r="E15" s="39" t="s">
        <v>5</v>
      </c>
    </row>
    <row r="16" spans="1:5" ht="12.75">
      <c r="A16" s="35" t="s">
        <v>57</v>
      </c>
      <c r="E16" s="40" t="s">
        <v>1893</v>
      </c>
    </row>
    <row r="17" spans="1:5" ht="140.25">
      <c r="A17" t="s">
        <v>59</v>
      </c>
      <c r="E17" s="39" t="s">
        <v>1756</v>
      </c>
    </row>
    <row r="18" spans="1:13" ht="12.75">
      <c r="A18" t="s">
        <v>46</v>
      </c>
      <c r="C18" s="31" t="s">
        <v>535</v>
      </c>
      <c r="E18" s="33" t="s">
        <v>48</v>
      </c>
      <c r="J18" s="32">
        <f>0</f>
      </c>
      <c s="32">
        <f>0</f>
      </c>
      <c s="32">
        <f>0+L19+L23+L27+L31+L35+L39+L43+L47+L51</f>
      </c>
      <c s="32">
        <f>0+M19+M23+M27+M31+M35+M39+M43+M47+M51</f>
      </c>
    </row>
    <row r="19" spans="1:16" ht="25.5">
      <c r="A19" t="s">
        <v>49</v>
      </c>
      <c s="34" t="s">
        <v>25</v>
      </c>
      <c s="34" t="s">
        <v>344</v>
      </c>
      <c s="35" t="s">
        <v>5</v>
      </c>
      <c s="6" t="s">
        <v>345</v>
      </c>
      <c s="36" t="s">
        <v>74</v>
      </c>
      <c s="37">
        <v>100</v>
      </c>
      <c s="36">
        <v>0</v>
      </c>
      <c s="36">
        <f>ROUND(G19*H19,6)</f>
      </c>
      <c r="L19" s="38">
        <v>0</v>
      </c>
      <c s="32">
        <f>ROUND(ROUND(L19,2)*ROUND(G19,3),2)</f>
      </c>
      <c s="36" t="s">
        <v>1894</v>
      </c>
      <c>
        <f>(M19*21)/100</f>
      </c>
      <c t="s">
        <v>27</v>
      </c>
    </row>
    <row r="20" spans="1:5" ht="12.75">
      <c r="A20" s="35" t="s">
        <v>55</v>
      </c>
      <c r="E20" s="39" t="s">
        <v>5</v>
      </c>
    </row>
    <row r="21" spans="1:5" ht="12.75">
      <c r="A21" s="35" t="s">
        <v>57</v>
      </c>
      <c r="E21" s="40" t="s">
        <v>1893</v>
      </c>
    </row>
    <row r="22" spans="1:5" ht="76.5">
      <c r="A22" t="s">
        <v>59</v>
      </c>
      <c r="E22" s="39" t="s">
        <v>1758</v>
      </c>
    </row>
    <row r="23" spans="1:16" ht="12.75">
      <c r="A23" t="s">
        <v>49</v>
      </c>
      <c s="34" t="s">
        <v>67</v>
      </c>
      <c s="34" t="s">
        <v>352</v>
      </c>
      <c s="35" t="s">
        <v>5</v>
      </c>
      <c s="6" t="s">
        <v>353</v>
      </c>
      <c s="36" t="s">
        <v>74</v>
      </c>
      <c s="37">
        <v>4</v>
      </c>
      <c s="36">
        <v>0</v>
      </c>
      <c s="36">
        <f>ROUND(G23*H23,6)</f>
      </c>
      <c r="L23" s="38">
        <v>0</v>
      </c>
      <c s="32">
        <f>ROUND(ROUND(L23,2)*ROUND(G23,3),2)</f>
      </c>
      <c s="36" t="s">
        <v>1895</v>
      </c>
      <c>
        <f>(M23*21)/100</f>
      </c>
      <c t="s">
        <v>27</v>
      </c>
    </row>
    <row r="24" spans="1:5" ht="12.75">
      <c r="A24" s="35" t="s">
        <v>55</v>
      </c>
      <c r="E24" s="39" t="s">
        <v>5</v>
      </c>
    </row>
    <row r="25" spans="1:5" ht="12.75">
      <c r="A25" s="35" t="s">
        <v>57</v>
      </c>
      <c r="E25" s="40" t="s">
        <v>1893</v>
      </c>
    </row>
    <row r="26" spans="1:5" ht="114.75">
      <c r="A26" t="s">
        <v>59</v>
      </c>
      <c r="E26" s="39" t="s">
        <v>1896</v>
      </c>
    </row>
    <row r="27" spans="1:16" ht="12.75">
      <c r="A27" t="s">
        <v>49</v>
      </c>
      <c s="34" t="s">
        <v>71</v>
      </c>
      <c s="34" t="s">
        <v>358</v>
      </c>
      <c s="35" t="s">
        <v>5</v>
      </c>
      <c s="6" t="s">
        <v>359</v>
      </c>
      <c s="36" t="s">
        <v>53</v>
      </c>
      <c s="37">
        <v>20</v>
      </c>
      <c s="36">
        <v>0</v>
      </c>
      <c s="36">
        <f>ROUND(G27*H27,6)</f>
      </c>
      <c r="L27" s="38">
        <v>0</v>
      </c>
      <c s="32">
        <f>ROUND(ROUND(L27,2)*ROUND(G27,3),2)</f>
      </c>
      <c s="36" t="s">
        <v>1897</v>
      </c>
      <c>
        <f>(M27*21)/100</f>
      </c>
      <c t="s">
        <v>27</v>
      </c>
    </row>
    <row r="28" spans="1:5" ht="12.75">
      <c r="A28" s="35" t="s">
        <v>55</v>
      </c>
      <c r="E28" s="39" t="s">
        <v>5</v>
      </c>
    </row>
    <row r="29" spans="1:5" ht="12.75">
      <c r="A29" s="35" t="s">
        <v>57</v>
      </c>
      <c r="E29" s="40" t="s">
        <v>1893</v>
      </c>
    </row>
    <row r="30" spans="1:5" ht="102">
      <c r="A30" t="s">
        <v>59</v>
      </c>
      <c r="E30" s="39" t="s">
        <v>1759</v>
      </c>
    </row>
    <row r="31" spans="1:16" ht="12.75">
      <c r="A31" t="s">
        <v>49</v>
      </c>
      <c s="34" t="s">
        <v>26</v>
      </c>
      <c s="34" t="s">
        <v>776</v>
      </c>
      <c s="35" t="s">
        <v>5</v>
      </c>
      <c s="6" t="s">
        <v>777</v>
      </c>
      <c s="36" t="s">
        <v>53</v>
      </c>
      <c s="37">
        <v>20</v>
      </c>
      <c s="36">
        <v>0</v>
      </c>
      <c s="36">
        <f>ROUND(G31*H31,6)</f>
      </c>
      <c r="L31" s="38">
        <v>0</v>
      </c>
      <c s="32">
        <f>ROUND(ROUND(L31,2)*ROUND(G31,3),2)</f>
      </c>
      <c s="36" t="s">
        <v>1898</v>
      </c>
      <c>
        <f>(M31*21)/100</f>
      </c>
      <c t="s">
        <v>27</v>
      </c>
    </row>
    <row r="32" spans="1:5" ht="12.75">
      <c r="A32" s="35" t="s">
        <v>55</v>
      </c>
      <c r="E32" s="39" t="s">
        <v>5</v>
      </c>
    </row>
    <row r="33" spans="1:5" ht="12.75">
      <c r="A33" s="35" t="s">
        <v>57</v>
      </c>
      <c r="E33" s="40" t="s">
        <v>1893</v>
      </c>
    </row>
    <row r="34" spans="1:5" ht="76.5">
      <c r="A34" t="s">
        <v>59</v>
      </c>
      <c r="E34" s="39" t="s">
        <v>1763</v>
      </c>
    </row>
    <row r="35" spans="1:16" ht="12.75">
      <c r="A35" t="s">
        <v>49</v>
      </c>
      <c s="34" t="s">
        <v>80</v>
      </c>
      <c s="34" t="s">
        <v>1899</v>
      </c>
      <c s="35" t="s">
        <v>5</v>
      </c>
      <c s="6" t="s">
        <v>1900</v>
      </c>
      <c s="36" t="s">
        <v>74</v>
      </c>
      <c s="37">
        <v>1</v>
      </c>
      <c s="36">
        <v>0</v>
      </c>
      <c s="36">
        <f>ROUND(G35*H35,6)</f>
      </c>
      <c r="L35" s="38">
        <v>0</v>
      </c>
      <c s="32">
        <f>ROUND(ROUND(L35,2)*ROUND(G35,3),2)</f>
      </c>
      <c s="36" t="s">
        <v>1901</v>
      </c>
      <c>
        <f>(M35*21)/100</f>
      </c>
      <c t="s">
        <v>27</v>
      </c>
    </row>
    <row r="36" spans="1:5" ht="12.75">
      <c r="A36" s="35" t="s">
        <v>55</v>
      </c>
      <c r="E36" s="39" t="s">
        <v>5</v>
      </c>
    </row>
    <row r="37" spans="1:5" ht="12.75">
      <c r="A37" s="35" t="s">
        <v>57</v>
      </c>
      <c r="E37" s="40" t="s">
        <v>1893</v>
      </c>
    </row>
    <row r="38" spans="1:5" ht="102">
      <c r="A38" t="s">
        <v>59</v>
      </c>
      <c r="E38" s="39" t="s">
        <v>1902</v>
      </c>
    </row>
    <row r="39" spans="1:16" ht="25.5">
      <c r="A39" t="s">
        <v>49</v>
      </c>
      <c s="34" t="s">
        <v>86</v>
      </c>
      <c s="34" t="s">
        <v>1903</v>
      </c>
      <c s="35" t="s">
        <v>5</v>
      </c>
      <c s="6" t="s">
        <v>1904</v>
      </c>
      <c s="36" t="s">
        <v>53</v>
      </c>
      <c s="37">
        <v>6</v>
      </c>
      <c s="36">
        <v>0</v>
      </c>
      <c s="36">
        <f>ROUND(G39*H39,6)</f>
      </c>
      <c r="L39" s="38">
        <v>0</v>
      </c>
      <c s="32">
        <f>ROUND(ROUND(L39,2)*ROUND(G39,3),2)</f>
      </c>
      <c s="36" t="s">
        <v>1905</v>
      </c>
      <c>
        <f>(M39*21)/100</f>
      </c>
      <c t="s">
        <v>27</v>
      </c>
    </row>
    <row r="40" spans="1:5" ht="12.75">
      <c r="A40" s="35" t="s">
        <v>55</v>
      </c>
      <c r="E40" s="39" t="s">
        <v>5</v>
      </c>
    </row>
    <row r="41" spans="1:5" ht="12.75">
      <c r="A41" s="35" t="s">
        <v>57</v>
      </c>
      <c r="E41" s="40" t="s">
        <v>1893</v>
      </c>
    </row>
    <row r="42" spans="1:5" ht="76.5">
      <c r="A42" t="s">
        <v>59</v>
      </c>
      <c r="E42" s="39" t="s">
        <v>1768</v>
      </c>
    </row>
    <row r="43" spans="1:16" ht="25.5">
      <c r="A43" t="s">
        <v>49</v>
      </c>
      <c s="34" t="s">
        <v>90</v>
      </c>
      <c s="34" t="s">
        <v>1906</v>
      </c>
      <c s="35" t="s">
        <v>5</v>
      </c>
      <c s="6" t="s">
        <v>1907</v>
      </c>
      <c s="36" t="s">
        <v>74</v>
      </c>
      <c s="37">
        <v>2</v>
      </c>
      <c s="36">
        <v>0</v>
      </c>
      <c s="36">
        <f>ROUND(G43*H43,6)</f>
      </c>
      <c r="L43" s="38">
        <v>0</v>
      </c>
      <c s="32">
        <f>ROUND(ROUND(L43,2)*ROUND(G43,3),2)</f>
      </c>
      <c s="36" t="s">
        <v>1908</v>
      </c>
      <c>
        <f>(M43*21)/100</f>
      </c>
      <c t="s">
        <v>27</v>
      </c>
    </row>
    <row r="44" spans="1:5" ht="12.75">
      <c r="A44" s="35" t="s">
        <v>55</v>
      </c>
      <c r="E44" s="39" t="s">
        <v>5</v>
      </c>
    </row>
    <row r="45" spans="1:5" ht="12.75">
      <c r="A45" s="35" t="s">
        <v>57</v>
      </c>
      <c r="E45" s="40" t="s">
        <v>1893</v>
      </c>
    </row>
    <row r="46" spans="1:5" ht="38.25">
      <c r="A46" t="s">
        <v>59</v>
      </c>
      <c r="E46" s="39" t="s">
        <v>75</v>
      </c>
    </row>
    <row r="47" spans="1:16" ht="25.5">
      <c r="A47" t="s">
        <v>49</v>
      </c>
      <c s="34" t="s">
        <v>94</v>
      </c>
      <c s="34" t="s">
        <v>386</v>
      </c>
      <c s="35" t="s">
        <v>5</v>
      </c>
      <c s="6" t="s">
        <v>387</v>
      </c>
      <c s="36" t="s">
        <v>74</v>
      </c>
      <c s="37">
        <v>1</v>
      </c>
      <c s="36">
        <v>0</v>
      </c>
      <c s="36">
        <f>ROUND(G47*H47,6)</f>
      </c>
      <c r="L47" s="38">
        <v>0</v>
      </c>
      <c s="32">
        <f>ROUND(ROUND(L47,2)*ROUND(G47,3),2)</f>
      </c>
      <c s="36" t="s">
        <v>1909</v>
      </c>
      <c>
        <f>(M47*21)/100</f>
      </c>
      <c t="s">
        <v>27</v>
      </c>
    </row>
    <row r="48" spans="1:5" ht="12.75">
      <c r="A48" s="35" t="s">
        <v>55</v>
      </c>
      <c r="E48" s="39" t="s">
        <v>5</v>
      </c>
    </row>
    <row r="49" spans="1:5" ht="12.75">
      <c r="A49" s="35" t="s">
        <v>57</v>
      </c>
      <c r="E49" s="40" t="s">
        <v>1893</v>
      </c>
    </row>
    <row r="50" spans="1:5" ht="38.25">
      <c r="A50" t="s">
        <v>59</v>
      </c>
      <c r="E50" s="39" t="s">
        <v>388</v>
      </c>
    </row>
    <row r="51" spans="1:16" ht="12.75">
      <c r="A51" t="s">
        <v>49</v>
      </c>
      <c s="34" t="s">
        <v>98</v>
      </c>
      <c s="34" t="s">
        <v>397</v>
      </c>
      <c s="35" t="s">
        <v>5</v>
      </c>
      <c s="6" t="s">
        <v>398</v>
      </c>
      <c s="36" t="s">
        <v>53</v>
      </c>
      <c s="37">
        <v>40</v>
      </c>
      <c s="36">
        <v>0</v>
      </c>
      <c s="36">
        <f>ROUND(G51*H51,6)</f>
      </c>
      <c r="L51" s="38">
        <v>0</v>
      </c>
      <c s="32">
        <f>ROUND(ROUND(L51,2)*ROUND(G51,3),2)</f>
      </c>
      <c s="36" t="s">
        <v>1910</v>
      </c>
      <c>
        <f>(M51*21)/100</f>
      </c>
      <c t="s">
        <v>27</v>
      </c>
    </row>
    <row r="52" spans="1:5" ht="12.75">
      <c r="A52" s="35" t="s">
        <v>55</v>
      </c>
      <c r="E52" s="39" t="s">
        <v>5</v>
      </c>
    </row>
    <row r="53" spans="1:5" ht="12.75">
      <c r="A53" s="35" t="s">
        <v>57</v>
      </c>
      <c r="E53" s="40" t="s">
        <v>1893</v>
      </c>
    </row>
    <row r="54" spans="1:5" ht="127.5">
      <c r="A54" t="s">
        <v>59</v>
      </c>
      <c r="E54" s="39" t="s">
        <v>1911</v>
      </c>
    </row>
    <row r="55" spans="1:13" ht="12.75">
      <c r="A55" t="s">
        <v>46</v>
      </c>
      <c r="C55" s="31" t="s">
        <v>1772</v>
      </c>
      <c r="E55" s="33" t="s">
        <v>761</v>
      </c>
      <c r="J55" s="32">
        <f>0</f>
      </c>
      <c s="32">
        <f>0</f>
      </c>
      <c s="32">
        <f>0+L56+L60+L64+L68+L72+L76</f>
      </c>
      <c s="32">
        <f>0+M56+M60+M64+M68+M72+M76</f>
      </c>
    </row>
    <row r="56" spans="1:16" ht="12.75">
      <c r="A56" t="s">
        <v>49</v>
      </c>
      <c s="34" t="s">
        <v>102</v>
      </c>
      <c s="34" t="s">
        <v>1773</v>
      </c>
      <c s="35" t="s">
        <v>5</v>
      </c>
      <c s="6" t="s">
        <v>1774</v>
      </c>
      <c s="36" t="s">
        <v>318</v>
      </c>
      <c s="37">
        <v>40</v>
      </c>
      <c s="36">
        <v>0</v>
      </c>
      <c s="36">
        <f>ROUND(G56*H56,6)</f>
      </c>
      <c r="L56" s="38">
        <v>0</v>
      </c>
      <c s="32">
        <f>ROUND(ROUND(L56,2)*ROUND(G56,3),2)</f>
      </c>
      <c s="36" t="s">
        <v>1912</v>
      </c>
      <c>
        <f>(M56*21)/100</f>
      </c>
      <c t="s">
        <v>27</v>
      </c>
    </row>
    <row r="57" spans="1:5" ht="12.75">
      <c r="A57" s="35" t="s">
        <v>55</v>
      </c>
      <c r="E57" s="39" t="s">
        <v>5</v>
      </c>
    </row>
    <row r="58" spans="1:5" ht="12.75">
      <c r="A58" s="35" t="s">
        <v>57</v>
      </c>
      <c r="E58" s="40" t="s">
        <v>1893</v>
      </c>
    </row>
    <row r="59" spans="1:5" ht="12.75">
      <c r="A59" t="s">
        <v>59</v>
      </c>
      <c r="E59" s="39" t="s">
        <v>1775</v>
      </c>
    </row>
    <row r="60" spans="1:16" ht="12.75">
      <c r="A60" t="s">
        <v>49</v>
      </c>
      <c s="34" t="s">
        <v>105</v>
      </c>
      <c s="34" t="s">
        <v>1781</v>
      </c>
      <c s="35" t="s">
        <v>5</v>
      </c>
      <c s="6" t="s">
        <v>1782</v>
      </c>
      <c s="36" t="s">
        <v>297</v>
      </c>
      <c s="37">
        <v>6.5</v>
      </c>
      <c s="36">
        <v>0</v>
      </c>
      <c s="36">
        <f>ROUND(G60*H60,6)</f>
      </c>
      <c r="L60" s="38">
        <v>0</v>
      </c>
      <c s="32">
        <f>ROUND(ROUND(L60,2)*ROUND(G60,3),2)</f>
      </c>
      <c s="36" t="s">
        <v>1913</v>
      </c>
      <c>
        <f>(M60*21)/100</f>
      </c>
      <c t="s">
        <v>27</v>
      </c>
    </row>
    <row r="61" spans="1:5" ht="12.75">
      <c r="A61" s="35" t="s">
        <v>55</v>
      </c>
      <c r="E61" s="39" t="s">
        <v>5</v>
      </c>
    </row>
    <row r="62" spans="1:5" ht="12.75">
      <c r="A62" s="35" t="s">
        <v>57</v>
      </c>
      <c r="E62" s="40" t="s">
        <v>1893</v>
      </c>
    </row>
    <row r="63" spans="1:5" ht="318.75">
      <c r="A63" t="s">
        <v>59</v>
      </c>
      <c r="E63" s="39" t="s">
        <v>1783</v>
      </c>
    </row>
    <row r="64" spans="1:16" ht="12.75">
      <c r="A64" t="s">
        <v>49</v>
      </c>
      <c s="34" t="s">
        <v>109</v>
      </c>
      <c s="34" t="s">
        <v>303</v>
      </c>
      <c s="35" t="s">
        <v>5</v>
      </c>
      <c s="6" t="s">
        <v>304</v>
      </c>
      <c s="36" t="s">
        <v>53</v>
      </c>
      <c s="37">
        <v>20</v>
      </c>
      <c s="36">
        <v>0</v>
      </c>
      <c s="36">
        <f>ROUND(G64*H64,6)</f>
      </c>
      <c r="L64" s="38">
        <v>0</v>
      </c>
      <c s="32">
        <f>ROUND(ROUND(L64,2)*ROUND(G64,3),2)</f>
      </c>
      <c s="36" t="s">
        <v>1914</v>
      </c>
      <c>
        <f>(M64*21)/100</f>
      </c>
      <c t="s">
        <v>27</v>
      </c>
    </row>
    <row r="65" spans="1:5" ht="12.75">
      <c r="A65" s="35" t="s">
        <v>55</v>
      </c>
      <c r="E65" s="39" t="s">
        <v>5</v>
      </c>
    </row>
    <row r="66" spans="1:5" ht="12.75">
      <c r="A66" s="35" t="s">
        <v>57</v>
      </c>
      <c r="E66" s="40" t="s">
        <v>1893</v>
      </c>
    </row>
    <row r="67" spans="1:5" ht="25.5">
      <c r="A67" t="s">
        <v>59</v>
      </c>
      <c r="E67" s="39" t="s">
        <v>306</v>
      </c>
    </row>
    <row r="68" spans="1:16" ht="12.75">
      <c r="A68" t="s">
        <v>49</v>
      </c>
      <c s="34" t="s">
        <v>113</v>
      </c>
      <c s="34" t="s">
        <v>311</v>
      </c>
      <c s="35" t="s">
        <v>5</v>
      </c>
      <c s="6" t="s">
        <v>312</v>
      </c>
      <c s="36" t="s">
        <v>297</v>
      </c>
      <c s="37">
        <v>5.5</v>
      </c>
      <c s="36">
        <v>0</v>
      </c>
      <c s="36">
        <f>ROUND(G68*H68,6)</f>
      </c>
      <c r="L68" s="38">
        <v>0</v>
      </c>
      <c s="32">
        <f>ROUND(ROUND(L68,2)*ROUND(G68,3),2)</f>
      </c>
      <c s="36" t="s">
        <v>1915</v>
      </c>
      <c>
        <f>(M68*21)/100</f>
      </c>
      <c t="s">
        <v>27</v>
      </c>
    </row>
    <row r="69" spans="1:5" ht="12.75">
      <c r="A69" s="35" t="s">
        <v>55</v>
      </c>
      <c r="E69" s="39" t="s">
        <v>5</v>
      </c>
    </row>
    <row r="70" spans="1:5" ht="12.75">
      <c r="A70" s="35" t="s">
        <v>57</v>
      </c>
      <c r="E70" s="40" t="s">
        <v>1893</v>
      </c>
    </row>
    <row r="71" spans="1:5" ht="229.5">
      <c r="A71" t="s">
        <v>59</v>
      </c>
      <c r="E71" s="39" t="s">
        <v>1916</v>
      </c>
    </row>
    <row r="72" spans="1:16" ht="12.75">
      <c r="A72" t="s">
        <v>49</v>
      </c>
      <c s="34" t="s">
        <v>117</v>
      </c>
      <c s="34" t="s">
        <v>316</v>
      </c>
      <c s="35" t="s">
        <v>5</v>
      </c>
      <c s="6" t="s">
        <v>317</v>
      </c>
      <c s="36" t="s">
        <v>318</v>
      </c>
      <c s="37">
        <v>40</v>
      </c>
      <c s="36">
        <v>0</v>
      </c>
      <c s="36">
        <f>ROUND(G72*H72,6)</f>
      </c>
      <c r="L72" s="38">
        <v>0</v>
      </c>
      <c s="32">
        <f>ROUND(ROUND(L72,2)*ROUND(G72,3),2)</f>
      </c>
      <c s="36" t="s">
        <v>1917</v>
      </c>
      <c>
        <f>(M72*21)/100</f>
      </c>
      <c t="s">
        <v>27</v>
      </c>
    </row>
    <row r="73" spans="1:5" ht="12.75">
      <c r="A73" s="35" t="s">
        <v>55</v>
      </c>
      <c r="E73" s="39" t="s">
        <v>5</v>
      </c>
    </row>
    <row r="74" spans="1:5" ht="12.75">
      <c r="A74" s="35" t="s">
        <v>57</v>
      </c>
      <c r="E74" s="40" t="s">
        <v>1893</v>
      </c>
    </row>
    <row r="75" spans="1:5" ht="38.25">
      <c r="A75" t="s">
        <v>59</v>
      </c>
      <c r="E75" s="39" t="s">
        <v>320</v>
      </c>
    </row>
    <row r="76" spans="1:16" ht="12.75">
      <c r="A76" t="s">
        <v>49</v>
      </c>
      <c s="34" t="s">
        <v>123</v>
      </c>
      <c s="34" t="s">
        <v>1787</v>
      </c>
      <c s="35" t="s">
        <v>5</v>
      </c>
      <c s="6" t="s">
        <v>1788</v>
      </c>
      <c s="36" t="s">
        <v>297</v>
      </c>
      <c s="37">
        <v>0.5</v>
      </c>
      <c s="36">
        <v>0</v>
      </c>
      <c s="36">
        <f>ROUND(G76*H76,6)</f>
      </c>
      <c r="L76" s="38">
        <v>0</v>
      </c>
      <c s="32">
        <f>ROUND(ROUND(L76,2)*ROUND(G76,3),2)</f>
      </c>
      <c s="36" t="s">
        <v>1918</v>
      </c>
      <c>
        <f>(M76*21)/100</f>
      </c>
      <c t="s">
        <v>27</v>
      </c>
    </row>
    <row r="77" spans="1:5" ht="12.75">
      <c r="A77" s="35" t="s">
        <v>55</v>
      </c>
      <c r="E77" s="39" t="s">
        <v>5</v>
      </c>
    </row>
    <row r="78" spans="1:5" ht="12.75">
      <c r="A78" s="35" t="s">
        <v>57</v>
      </c>
      <c r="E78" s="40" t="s">
        <v>1893</v>
      </c>
    </row>
    <row r="79" spans="1:5" ht="38.25">
      <c r="A79" t="s">
        <v>59</v>
      </c>
      <c r="E79" s="39" t="s">
        <v>1789</v>
      </c>
    </row>
    <row r="80" spans="1:13" ht="12.75">
      <c r="A80" t="s">
        <v>46</v>
      </c>
      <c r="C80" s="31" t="s">
        <v>1829</v>
      </c>
      <c r="E80" s="33" t="s">
        <v>85</v>
      </c>
      <c r="J80" s="32">
        <f>0</f>
      </c>
      <c s="32">
        <f>0</f>
      </c>
      <c s="32">
        <f>0+L81+L85+L89+L93+L97+L101+L105</f>
      </c>
      <c s="32">
        <f>0+M81+M85+M89+M93+M97+M101+M105</f>
      </c>
    </row>
    <row r="81" spans="1:16" ht="12.75">
      <c r="A81" t="s">
        <v>49</v>
      </c>
      <c s="34" t="s">
        <v>127</v>
      </c>
      <c s="34" t="s">
        <v>1919</v>
      </c>
      <c s="35" t="s">
        <v>5</v>
      </c>
      <c s="6" t="s">
        <v>1920</v>
      </c>
      <c s="36" t="s">
        <v>53</v>
      </c>
      <c s="37">
        <v>40</v>
      </c>
      <c s="36">
        <v>0</v>
      </c>
      <c s="36">
        <f>ROUND(G81*H81,6)</f>
      </c>
      <c r="L81" s="38">
        <v>0</v>
      </c>
      <c s="32">
        <f>ROUND(ROUND(L81,2)*ROUND(G81,3),2)</f>
      </c>
      <c s="36" t="s">
        <v>54</v>
      </c>
      <c>
        <f>(M81*21)/100</f>
      </c>
      <c t="s">
        <v>27</v>
      </c>
    </row>
    <row r="82" spans="1:5" ht="12.75">
      <c r="A82" s="35" t="s">
        <v>55</v>
      </c>
      <c r="E82" s="39" t="s">
        <v>5</v>
      </c>
    </row>
    <row r="83" spans="1:5" ht="12.75">
      <c r="A83" s="35" t="s">
        <v>57</v>
      </c>
      <c r="E83" s="40" t="s">
        <v>1893</v>
      </c>
    </row>
    <row r="84" spans="1:5" ht="89.25">
      <c r="A84" t="s">
        <v>59</v>
      </c>
      <c r="E84" s="39" t="s">
        <v>1832</v>
      </c>
    </row>
    <row r="85" spans="1:16" ht="12.75">
      <c r="A85" t="s">
        <v>49</v>
      </c>
      <c s="34" t="s">
        <v>132</v>
      </c>
      <c s="34" t="s">
        <v>1921</v>
      </c>
      <c s="35" t="s">
        <v>5</v>
      </c>
      <c s="6" t="s">
        <v>1922</v>
      </c>
      <c s="36" t="s">
        <v>53</v>
      </c>
      <c s="37">
        <v>8000</v>
      </c>
      <c s="36">
        <v>0</v>
      </c>
      <c s="36">
        <f>ROUND(G85*H85,6)</f>
      </c>
      <c r="L85" s="38">
        <v>0</v>
      </c>
      <c s="32">
        <f>ROUND(ROUND(L85,2)*ROUND(G85,3),2)</f>
      </c>
      <c s="36" t="s">
        <v>54</v>
      </c>
      <c>
        <f>(M85*21)/100</f>
      </c>
      <c t="s">
        <v>27</v>
      </c>
    </row>
    <row r="86" spans="1:5" ht="12.75">
      <c r="A86" s="35" t="s">
        <v>55</v>
      </c>
      <c r="E86" s="39" t="s">
        <v>5</v>
      </c>
    </row>
    <row r="87" spans="1:5" ht="12.75">
      <c r="A87" s="35" t="s">
        <v>57</v>
      </c>
      <c r="E87" s="40" t="s">
        <v>1893</v>
      </c>
    </row>
    <row r="88" spans="1:5" ht="89.25">
      <c r="A88" t="s">
        <v>59</v>
      </c>
      <c r="E88" s="39" t="s">
        <v>1832</v>
      </c>
    </row>
    <row r="89" spans="1:16" ht="25.5">
      <c r="A89" t="s">
        <v>49</v>
      </c>
      <c s="34" t="s">
        <v>136</v>
      </c>
      <c s="34" t="s">
        <v>1923</v>
      </c>
      <c s="35" t="s">
        <v>5</v>
      </c>
      <c s="6" t="s">
        <v>1924</v>
      </c>
      <c s="36" t="s">
        <v>74</v>
      </c>
      <c s="37">
        <v>150</v>
      </c>
      <c s="36">
        <v>0</v>
      </c>
      <c s="36">
        <f>ROUND(G89*H89,6)</f>
      </c>
      <c r="L89" s="38">
        <v>0</v>
      </c>
      <c s="32">
        <f>ROUND(ROUND(L89,2)*ROUND(G89,3),2)</f>
      </c>
      <c s="36" t="s">
        <v>54</v>
      </c>
      <c>
        <f>(M89*21)/100</f>
      </c>
      <c t="s">
        <v>27</v>
      </c>
    </row>
    <row r="90" spans="1:5" ht="12.75">
      <c r="A90" s="35" t="s">
        <v>55</v>
      </c>
      <c r="E90" s="39" t="s">
        <v>5</v>
      </c>
    </row>
    <row r="91" spans="1:5" ht="12.75">
      <c r="A91" s="35" t="s">
        <v>57</v>
      </c>
      <c r="E91" s="40" t="s">
        <v>1893</v>
      </c>
    </row>
    <row r="92" spans="1:5" ht="102">
      <c r="A92" t="s">
        <v>59</v>
      </c>
      <c r="E92" s="39" t="s">
        <v>1835</v>
      </c>
    </row>
    <row r="93" spans="1:16" ht="25.5">
      <c r="A93" t="s">
        <v>49</v>
      </c>
      <c s="34" t="s">
        <v>140</v>
      </c>
      <c s="34" t="s">
        <v>1925</v>
      </c>
      <c s="35" t="s">
        <v>5</v>
      </c>
      <c s="6" t="s">
        <v>1926</v>
      </c>
      <c s="36" t="s">
        <v>74</v>
      </c>
      <c s="37">
        <v>4</v>
      </c>
      <c s="36">
        <v>0</v>
      </c>
      <c s="36">
        <f>ROUND(G93*H93,6)</f>
      </c>
      <c r="L93" s="38">
        <v>0</v>
      </c>
      <c s="32">
        <f>ROUND(ROUND(L93,2)*ROUND(G93,3),2)</f>
      </c>
      <c s="36" t="s">
        <v>54</v>
      </c>
      <c>
        <f>(M93*21)/100</f>
      </c>
      <c t="s">
        <v>27</v>
      </c>
    </row>
    <row r="94" spans="1:5" ht="12.75">
      <c r="A94" s="35" t="s">
        <v>55</v>
      </c>
      <c r="E94" s="39" t="s">
        <v>5</v>
      </c>
    </row>
    <row r="95" spans="1:5" ht="12.75">
      <c r="A95" s="35" t="s">
        <v>57</v>
      </c>
      <c r="E95" s="40" t="s">
        <v>1893</v>
      </c>
    </row>
    <row r="96" spans="1:5" ht="102">
      <c r="A96" t="s">
        <v>59</v>
      </c>
      <c r="E96" s="39" t="s">
        <v>1835</v>
      </c>
    </row>
    <row r="97" spans="1:16" ht="12.75">
      <c r="A97" t="s">
        <v>49</v>
      </c>
      <c s="34" t="s">
        <v>143</v>
      </c>
      <c s="34" t="s">
        <v>1927</v>
      </c>
      <c s="35" t="s">
        <v>5</v>
      </c>
      <c s="6" t="s">
        <v>1928</v>
      </c>
      <c s="36" t="s">
        <v>74</v>
      </c>
      <c s="37">
        <v>16</v>
      </c>
      <c s="36">
        <v>0</v>
      </c>
      <c s="36">
        <f>ROUND(G97*H97,6)</f>
      </c>
      <c r="L97" s="38">
        <v>0</v>
      </c>
      <c s="32">
        <f>ROUND(ROUND(L97,2)*ROUND(G97,3),2)</f>
      </c>
      <c s="36" t="s">
        <v>54</v>
      </c>
      <c>
        <f>(M97*21)/100</f>
      </c>
      <c t="s">
        <v>27</v>
      </c>
    </row>
    <row r="98" spans="1:5" ht="12.75">
      <c r="A98" s="35" t="s">
        <v>55</v>
      </c>
      <c r="E98" s="39" t="s">
        <v>5</v>
      </c>
    </row>
    <row r="99" spans="1:5" ht="12.75">
      <c r="A99" s="35" t="s">
        <v>57</v>
      </c>
      <c r="E99" s="40" t="s">
        <v>1893</v>
      </c>
    </row>
    <row r="100" spans="1:5" ht="102">
      <c r="A100" t="s">
        <v>59</v>
      </c>
      <c r="E100" s="39" t="s">
        <v>1835</v>
      </c>
    </row>
    <row r="101" spans="1:16" ht="12.75">
      <c r="A101" t="s">
        <v>49</v>
      </c>
      <c s="34" t="s">
        <v>147</v>
      </c>
      <c s="34" t="s">
        <v>974</v>
      </c>
      <c s="35" t="s">
        <v>5</v>
      </c>
      <c s="6" t="s">
        <v>975</v>
      </c>
      <c s="36" t="s">
        <v>53</v>
      </c>
      <c s="37">
        <v>420</v>
      </c>
      <c s="36">
        <v>0</v>
      </c>
      <c s="36">
        <f>ROUND(G101*H101,6)</f>
      </c>
      <c r="L101" s="38">
        <v>0</v>
      </c>
      <c s="32">
        <f>ROUND(ROUND(L101,2)*ROUND(G101,3),2)</f>
      </c>
      <c s="36" t="s">
        <v>54</v>
      </c>
      <c>
        <f>(M101*21)/100</f>
      </c>
      <c t="s">
        <v>27</v>
      </c>
    </row>
    <row r="102" spans="1:5" ht="12.75">
      <c r="A102" s="35" t="s">
        <v>55</v>
      </c>
      <c r="E102" s="39" t="s">
        <v>5</v>
      </c>
    </row>
    <row r="103" spans="1:5" ht="12.75">
      <c r="A103" s="35" t="s">
        <v>57</v>
      </c>
      <c r="E103" s="40" t="s">
        <v>1893</v>
      </c>
    </row>
    <row r="104" spans="1:5" ht="76.5">
      <c r="A104" t="s">
        <v>59</v>
      </c>
      <c r="E104" s="39" t="s">
        <v>1838</v>
      </c>
    </row>
    <row r="105" spans="1:16" ht="12.75">
      <c r="A105" t="s">
        <v>49</v>
      </c>
      <c s="34" t="s">
        <v>151</v>
      </c>
      <c s="34" t="s">
        <v>114</v>
      </c>
      <c s="35" t="s">
        <v>5</v>
      </c>
      <c s="6" t="s">
        <v>115</v>
      </c>
      <c s="36" t="s">
        <v>74</v>
      </c>
      <c s="37">
        <v>14</v>
      </c>
      <c s="36">
        <v>0</v>
      </c>
      <c s="36">
        <f>ROUND(G105*H105,6)</f>
      </c>
      <c r="L105" s="38">
        <v>0</v>
      </c>
      <c s="32">
        <f>ROUND(ROUND(L105,2)*ROUND(G105,3),2)</f>
      </c>
      <c s="36" t="s">
        <v>54</v>
      </c>
      <c>
        <f>(M105*21)/100</f>
      </c>
      <c t="s">
        <v>27</v>
      </c>
    </row>
    <row r="106" spans="1:5" ht="12.75">
      <c r="A106" s="35" t="s">
        <v>55</v>
      </c>
      <c r="E106" s="39" t="s">
        <v>5</v>
      </c>
    </row>
    <row r="107" spans="1:5" ht="12.75">
      <c r="A107" s="35" t="s">
        <v>57</v>
      </c>
      <c r="E107" s="40" t="s">
        <v>1893</v>
      </c>
    </row>
    <row r="108" spans="1:5" ht="89.25">
      <c r="A108" t="s">
        <v>59</v>
      </c>
      <c r="E108" s="39" t="s">
        <v>1839</v>
      </c>
    </row>
    <row r="109" spans="1:13" ht="12.75">
      <c r="A109" t="s">
        <v>46</v>
      </c>
      <c r="C109" s="31" t="s">
        <v>1929</v>
      </c>
      <c r="E109" s="33" t="s">
        <v>1930</v>
      </c>
      <c r="J109" s="32">
        <f>0</f>
      </c>
      <c s="32">
        <f>0</f>
      </c>
      <c s="32">
        <f>0+L110+L114+L118+L122+L126+L130</f>
      </c>
      <c s="32">
        <f>0+M110+M114+M118+M122+M126+M130</f>
      </c>
    </row>
    <row r="110" spans="1:16" ht="25.5">
      <c r="A110" t="s">
        <v>49</v>
      </c>
      <c s="34" t="s">
        <v>155</v>
      </c>
      <c s="34" t="s">
        <v>1931</v>
      </c>
      <c s="35" t="s">
        <v>5</v>
      </c>
      <c s="6" t="s">
        <v>1932</v>
      </c>
      <c s="36" t="s">
        <v>74</v>
      </c>
      <c s="37">
        <v>1</v>
      </c>
      <c s="36">
        <v>0</v>
      </c>
      <c s="36">
        <f>ROUND(G110*H110,6)</f>
      </c>
      <c r="L110" s="38">
        <v>0</v>
      </c>
      <c s="32">
        <f>ROUND(ROUND(L110,2)*ROUND(G110,3),2)</f>
      </c>
      <c s="36" t="s">
        <v>1933</v>
      </c>
      <c>
        <f>(M110*21)/100</f>
      </c>
      <c t="s">
        <v>27</v>
      </c>
    </row>
    <row r="111" spans="1:5" ht="12.75">
      <c r="A111" s="35" t="s">
        <v>55</v>
      </c>
      <c r="E111" s="39" t="s">
        <v>5</v>
      </c>
    </row>
    <row r="112" spans="1:5" ht="12.75">
      <c r="A112" s="35" t="s">
        <v>57</v>
      </c>
      <c r="E112" s="40" t="s">
        <v>1893</v>
      </c>
    </row>
    <row r="113" spans="1:5" ht="89.25">
      <c r="A113" t="s">
        <v>59</v>
      </c>
      <c r="E113" s="39" t="s">
        <v>1934</v>
      </c>
    </row>
    <row r="114" spans="1:16" ht="38.25">
      <c r="A114" t="s">
        <v>49</v>
      </c>
      <c s="34" t="s">
        <v>159</v>
      </c>
      <c s="34" t="s">
        <v>1935</v>
      </c>
      <c s="35" t="s">
        <v>5</v>
      </c>
      <c s="6" t="s">
        <v>1936</v>
      </c>
      <c s="36" t="s">
        <v>74</v>
      </c>
      <c s="37">
        <v>1</v>
      </c>
      <c s="36">
        <v>0</v>
      </c>
      <c s="36">
        <f>ROUND(G114*H114,6)</f>
      </c>
      <c r="L114" s="38">
        <v>0</v>
      </c>
      <c s="32">
        <f>ROUND(ROUND(L114,2)*ROUND(G114,3),2)</f>
      </c>
      <c s="36" t="s">
        <v>1937</v>
      </c>
      <c>
        <f>(M114*21)/100</f>
      </c>
      <c t="s">
        <v>27</v>
      </c>
    </row>
    <row r="115" spans="1:5" ht="12.75">
      <c r="A115" s="35" t="s">
        <v>55</v>
      </c>
      <c r="E115" s="39" t="s">
        <v>5</v>
      </c>
    </row>
    <row r="116" spans="1:5" ht="12.75">
      <c r="A116" s="35" t="s">
        <v>57</v>
      </c>
      <c r="E116" s="40" t="s">
        <v>1893</v>
      </c>
    </row>
    <row r="117" spans="1:5" ht="140.25">
      <c r="A117" t="s">
        <v>59</v>
      </c>
      <c r="E117" s="39" t="s">
        <v>1938</v>
      </c>
    </row>
    <row r="118" spans="1:16" ht="25.5">
      <c r="A118" t="s">
        <v>49</v>
      </c>
      <c s="34" t="s">
        <v>163</v>
      </c>
      <c s="34" t="s">
        <v>118</v>
      </c>
      <c s="35" t="s">
        <v>5</v>
      </c>
      <c s="6" t="s">
        <v>119</v>
      </c>
      <c s="36" t="s">
        <v>74</v>
      </c>
      <c s="37">
        <v>1</v>
      </c>
      <c s="36">
        <v>0</v>
      </c>
      <c s="36">
        <f>ROUND(G118*H118,6)</f>
      </c>
      <c r="L118" s="38">
        <v>0</v>
      </c>
      <c s="32">
        <f>ROUND(ROUND(L118,2)*ROUND(G118,3),2)</f>
      </c>
      <c s="36" t="s">
        <v>1939</v>
      </c>
      <c>
        <f>(M118*21)/100</f>
      </c>
      <c t="s">
        <v>27</v>
      </c>
    </row>
    <row r="119" spans="1:5" ht="12.75">
      <c r="A119" s="35" t="s">
        <v>55</v>
      </c>
      <c r="E119" s="39" t="s">
        <v>5</v>
      </c>
    </row>
    <row r="120" spans="1:5" ht="12.75">
      <c r="A120" s="35" t="s">
        <v>57</v>
      </c>
      <c r="E120" s="40" t="s">
        <v>1893</v>
      </c>
    </row>
    <row r="121" spans="1:5" ht="102">
      <c r="A121" t="s">
        <v>59</v>
      </c>
      <c r="E121" s="39" t="s">
        <v>1940</v>
      </c>
    </row>
    <row r="122" spans="1:16" ht="25.5">
      <c r="A122" t="s">
        <v>49</v>
      </c>
      <c s="34" t="s">
        <v>167</v>
      </c>
      <c s="34" t="s">
        <v>1941</v>
      </c>
      <c s="35" t="s">
        <v>5</v>
      </c>
      <c s="6" t="s">
        <v>1942</v>
      </c>
      <c s="36" t="s">
        <v>74</v>
      </c>
      <c s="37">
        <v>1</v>
      </c>
      <c s="36">
        <v>0</v>
      </c>
      <c s="36">
        <f>ROUND(G122*H122,6)</f>
      </c>
      <c r="L122" s="38">
        <v>0</v>
      </c>
      <c s="32">
        <f>ROUND(ROUND(L122,2)*ROUND(G122,3),2)</f>
      </c>
      <c s="36" t="s">
        <v>1943</v>
      </c>
      <c>
        <f>(M122*21)/100</f>
      </c>
      <c t="s">
        <v>27</v>
      </c>
    </row>
    <row r="123" spans="1:5" ht="12.75">
      <c r="A123" s="35" t="s">
        <v>55</v>
      </c>
      <c r="E123" s="39" t="s">
        <v>5</v>
      </c>
    </row>
    <row r="124" spans="1:5" ht="12.75">
      <c r="A124" s="35" t="s">
        <v>57</v>
      </c>
      <c r="E124" s="40" t="s">
        <v>1893</v>
      </c>
    </row>
    <row r="125" spans="1:5" ht="102">
      <c r="A125" t="s">
        <v>59</v>
      </c>
      <c r="E125" s="39" t="s">
        <v>1940</v>
      </c>
    </row>
    <row r="126" spans="1:16" ht="38.25">
      <c r="A126" t="s">
        <v>49</v>
      </c>
      <c s="34" t="s">
        <v>171</v>
      </c>
      <c s="34" t="s">
        <v>1944</v>
      </c>
      <c s="35" t="s">
        <v>5</v>
      </c>
      <c s="6" t="s">
        <v>1945</v>
      </c>
      <c s="36" t="s">
        <v>74</v>
      </c>
      <c s="37">
        <v>1</v>
      </c>
      <c s="36">
        <v>0</v>
      </c>
      <c s="36">
        <f>ROUND(G126*H126,6)</f>
      </c>
      <c r="L126" s="38">
        <v>0</v>
      </c>
      <c s="32">
        <f>ROUND(ROUND(L126,2)*ROUND(G126,3),2)</f>
      </c>
      <c s="36" t="s">
        <v>1946</v>
      </c>
      <c>
        <f>(M126*21)/100</f>
      </c>
      <c t="s">
        <v>27</v>
      </c>
    </row>
    <row r="127" spans="1:5" ht="12.75">
      <c r="A127" s="35" t="s">
        <v>55</v>
      </c>
      <c r="E127" s="39" t="s">
        <v>5</v>
      </c>
    </row>
    <row r="128" spans="1:5" ht="12.75">
      <c r="A128" s="35" t="s">
        <v>57</v>
      </c>
      <c r="E128" s="40" t="s">
        <v>1893</v>
      </c>
    </row>
    <row r="129" spans="1:5" ht="89.25">
      <c r="A129" t="s">
        <v>59</v>
      </c>
      <c r="E129" s="39" t="s">
        <v>1947</v>
      </c>
    </row>
    <row r="130" spans="1:16" ht="12.75">
      <c r="A130" t="s">
        <v>49</v>
      </c>
      <c s="34" t="s">
        <v>175</v>
      </c>
      <c s="34" t="s">
        <v>1948</v>
      </c>
      <c s="35" t="s">
        <v>5</v>
      </c>
      <c s="6" t="s">
        <v>1949</v>
      </c>
      <c s="36" t="s">
        <v>74</v>
      </c>
      <c s="37">
        <v>2</v>
      </c>
      <c s="36">
        <v>0</v>
      </c>
      <c s="36">
        <f>ROUND(G130*H130,6)</f>
      </c>
      <c r="L130" s="38">
        <v>0</v>
      </c>
      <c s="32">
        <f>ROUND(ROUND(L130,2)*ROUND(G130,3),2)</f>
      </c>
      <c s="36" t="s">
        <v>1950</v>
      </c>
      <c>
        <f>(M130*21)/100</f>
      </c>
      <c t="s">
        <v>27</v>
      </c>
    </row>
    <row r="131" spans="1:5" ht="12.75">
      <c r="A131" s="35" t="s">
        <v>55</v>
      </c>
      <c r="E131" s="39" t="s">
        <v>5</v>
      </c>
    </row>
    <row r="132" spans="1:5" ht="12.75">
      <c r="A132" s="35" t="s">
        <v>57</v>
      </c>
      <c r="E132" s="40" t="s">
        <v>1893</v>
      </c>
    </row>
    <row r="133" spans="1:5" ht="114.75">
      <c r="A133" t="s">
        <v>59</v>
      </c>
      <c r="E133" s="39" t="s">
        <v>984</v>
      </c>
    </row>
    <row r="134" spans="1:13" ht="12.75">
      <c r="A134" t="s">
        <v>46</v>
      </c>
      <c r="C134" s="31" t="s">
        <v>121</v>
      </c>
      <c r="E134" s="33" t="s">
        <v>122</v>
      </c>
      <c r="J134" s="32">
        <f>0</f>
      </c>
      <c s="32">
        <f>0</f>
      </c>
      <c s="32">
        <f>0+L135+L139</f>
      </c>
      <c s="32">
        <f>0+M135+M139</f>
      </c>
    </row>
    <row r="135" spans="1:16" ht="12.75">
      <c r="A135" t="s">
        <v>49</v>
      </c>
      <c s="34" t="s">
        <v>179</v>
      </c>
      <c s="34" t="s">
        <v>1951</v>
      </c>
      <c s="35" t="s">
        <v>5</v>
      </c>
      <c s="6" t="s">
        <v>1952</v>
      </c>
      <c s="36" t="s">
        <v>74</v>
      </c>
      <c s="37">
        <v>1</v>
      </c>
      <c s="36">
        <v>0</v>
      </c>
      <c s="36">
        <f>ROUND(G135*H135,6)</f>
      </c>
      <c r="L135" s="38">
        <v>0</v>
      </c>
      <c s="32">
        <f>ROUND(ROUND(L135,2)*ROUND(G135,3),2)</f>
      </c>
      <c s="36" t="s">
        <v>1953</v>
      </c>
      <c>
        <f>(M135*21)/100</f>
      </c>
      <c t="s">
        <v>27</v>
      </c>
    </row>
    <row r="136" spans="1:5" ht="12.75">
      <c r="A136" s="35" t="s">
        <v>55</v>
      </c>
      <c r="E136" s="39" t="s">
        <v>5</v>
      </c>
    </row>
    <row r="137" spans="1:5" ht="12.75">
      <c r="A137" s="35" t="s">
        <v>57</v>
      </c>
      <c r="E137" s="40" t="s">
        <v>1893</v>
      </c>
    </row>
    <row r="138" spans="1:5" ht="102">
      <c r="A138" t="s">
        <v>59</v>
      </c>
      <c r="E138" s="39" t="s">
        <v>1954</v>
      </c>
    </row>
    <row r="139" spans="1:16" ht="12.75">
      <c r="A139" t="s">
        <v>49</v>
      </c>
      <c s="34" t="s">
        <v>183</v>
      </c>
      <c s="34" t="s">
        <v>1955</v>
      </c>
      <c s="35" t="s">
        <v>5</v>
      </c>
      <c s="6" t="s">
        <v>1956</v>
      </c>
      <c s="36" t="s">
        <v>74</v>
      </c>
      <c s="37">
        <v>4</v>
      </c>
      <c s="36">
        <v>0</v>
      </c>
      <c s="36">
        <f>ROUND(G139*H139,6)</f>
      </c>
      <c r="L139" s="38">
        <v>0</v>
      </c>
      <c s="32">
        <f>ROUND(ROUND(L139,2)*ROUND(G139,3),2)</f>
      </c>
      <c s="36" t="s">
        <v>1957</v>
      </c>
      <c>
        <f>(M139*21)/100</f>
      </c>
      <c t="s">
        <v>27</v>
      </c>
    </row>
    <row r="140" spans="1:5" ht="12.75">
      <c r="A140" s="35" t="s">
        <v>55</v>
      </c>
      <c r="E140" s="39" t="s">
        <v>5</v>
      </c>
    </row>
    <row r="141" spans="1:5" ht="12.75">
      <c r="A141" s="35" t="s">
        <v>57</v>
      </c>
      <c r="E141" s="40" t="s">
        <v>1893</v>
      </c>
    </row>
    <row r="142" spans="1:5" ht="102">
      <c r="A142" t="s">
        <v>59</v>
      </c>
      <c r="E142" s="39" t="s">
        <v>1958</v>
      </c>
    </row>
    <row r="143" spans="1:13" ht="12.75">
      <c r="A143" t="s">
        <v>46</v>
      </c>
      <c r="C143" s="31" t="s">
        <v>232</v>
      </c>
      <c r="E143" s="33" t="s">
        <v>233</v>
      </c>
      <c r="J143" s="32">
        <f>0</f>
      </c>
      <c s="32">
        <f>0</f>
      </c>
      <c s="32">
        <f>0+L144+L148+L152+L156+L160+L164+L168+L172+L176+L180</f>
      </c>
      <c s="32">
        <f>0+M144+M148+M152+M156+M160+M164+M168+M172+M176+M180</f>
      </c>
    </row>
    <row r="144" spans="1:16" ht="25.5">
      <c r="A144" t="s">
        <v>49</v>
      </c>
      <c s="34" t="s">
        <v>187</v>
      </c>
      <c s="34" t="s">
        <v>1959</v>
      </c>
      <c s="35" t="s">
        <v>5</v>
      </c>
      <c s="6" t="s">
        <v>1960</v>
      </c>
      <c s="36" t="s">
        <v>74</v>
      </c>
      <c s="37">
        <v>1</v>
      </c>
      <c s="36">
        <v>0</v>
      </c>
      <c s="36">
        <f>ROUND(G144*H144,6)</f>
      </c>
      <c r="L144" s="38">
        <v>0</v>
      </c>
      <c s="32">
        <f>ROUND(ROUND(L144,2)*ROUND(G144,3),2)</f>
      </c>
      <c s="36" t="s">
        <v>1961</v>
      </c>
      <c>
        <f>(M144*21)/100</f>
      </c>
      <c t="s">
        <v>27</v>
      </c>
    </row>
    <row r="145" spans="1:5" ht="12.75">
      <c r="A145" s="35" t="s">
        <v>55</v>
      </c>
      <c r="E145" s="39" t="s">
        <v>5</v>
      </c>
    </row>
    <row r="146" spans="1:5" ht="12.75">
      <c r="A146" s="35" t="s">
        <v>57</v>
      </c>
      <c r="E146" s="40" t="s">
        <v>1893</v>
      </c>
    </row>
    <row r="147" spans="1:5" ht="89.25">
      <c r="A147" t="s">
        <v>59</v>
      </c>
      <c r="E147" s="39" t="s">
        <v>1854</v>
      </c>
    </row>
    <row r="148" spans="1:16" ht="25.5">
      <c r="A148" t="s">
        <v>49</v>
      </c>
      <c s="34" t="s">
        <v>192</v>
      </c>
      <c s="34" t="s">
        <v>235</v>
      </c>
      <c s="35" t="s">
        <v>5</v>
      </c>
      <c s="6" t="s">
        <v>236</v>
      </c>
      <c s="36" t="s">
        <v>74</v>
      </c>
      <c s="37">
        <v>1</v>
      </c>
      <c s="36">
        <v>0</v>
      </c>
      <c s="36">
        <f>ROUND(G148*H148,6)</f>
      </c>
      <c r="L148" s="38">
        <v>0</v>
      </c>
      <c s="32">
        <f>ROUND(ROUND(L148,2)*ROUND(G148,3),2)</f>
      </c>
      <c s="36" t="s">
        <v>1962</v>
      </c>
      <c>
        <f>(M148*21)/100</f>
      </c>
      <c t="s">
        <v>27</v>
      </c>
    </row>
    <row r="149" spans="1:5" ht="12.75">
      <c r="A149" s="35" t="s">
        <v>55</v>
      </c>
      <c r="E149" s="39" t="s">
        <v>5</v>
      </c>
    </row>
    <row r="150" spans="1:5" ht="12.75">
      <c r="A150" s="35" t="s">
        <v>57</v>
      </c>
      <c r="E150" s="40" t="s">
        <v>1893</v>
      </c>
    </row>
    <row r="151" spans="1:5" ht="76.5">
      <c r="A151" t="s">
        <v>59</v>
      </c>
      <c r="E151" s="39" t="s">
        <v>1855</v>
      </c>
    </row>
    <row r="152" spans="1:16" ht="38.25">
      <c r="A152" t="s">
        <v>49</v>
      </c>
      <c s="34" t="s">
        <v>196</v>
      </c>
      <c s="34" t="s">
        <v>239</v>
      </c>
      <c s="35" t="s">
        <v>5</v>
      </c>
      <c s="6" t="s">
        <v>240</v>
      </c>
      <c s="36" t="s">
        <v>74</v>
      </c>
      <c s="37">
        <v>4</v>
      </c>
      <c s="36">
        <v>0</v>
      </c>
      <c s="36">
        <f>ROUND(G152*H152,6)</f>
      </c>
      <c r="L152" s="38">
        <v>0</v>
      </c>
      <c s="32">
        <f>ROUND(ROUND(L152,2)*ROUND(G152,3),2)</f>
      </c>
      <c s="36" t="s">
        <v>1963</v>
      </c>
      <c>
        <f>(M152*21)/100</f>
      </c>
      <c t="s">
        <v>27</v>
      </c>
    </row>
    <row r="153" spans="1:5" ht="12.75">
      <c r="A153" s="35" t="s">
        <v>55</v>
      </c>
      <c r="E153" s="39" t="s">
        <v>5</v>
      </c>
    </row>
    <row r="154" spans="1:5" ht="12.75">
      <c r="A154" s="35" t="s">
        <v>57</v>
      </c>
      <c r="E154" s="40" t="s">
        <v>1893</v>
      </c>
    </row>
    <row r="155" spans="1:5" ht="51">
      <c r="A155" t="s">
        <v>59</v>
      </c>
      <c r="E155" s="39" t="s">
        <v>1856</v>
      </c>
    </row>
    <row r="156" spans="1:16" ht="25.5">
      <c r="A156" t="s">
        <v>49</v>
      </c>
      <c s="34" t="s">
        <v>200</v>
      </c>
      <c s="34" t="s">
        <v>243</v>
      </c>
      <c s="35" t="s">
        <v>5</v>
      </c>
      <c s="6" t="s">
        <v>244</v>
      </c>
      <c s="36" t="s">
        <v>74</v>
      </c>
      <c s="37">
        <v>1</v>
      </c>
      <c s="36">
        <v>0</v>
      </c>
      <c s="36">
        <f>ROUND(G156*H156,6)</f>
      </c>
      <c r="L156" s="38">
        <v>0</v>
      </c>
      <c s="32">
        <f>ROUND(ROUND(L156,2)*ROUND(G156,3),2)</f>
      </c>
      <c s="36" t="s">
        <v>1964</v>
      </c>
      <c>
        <f>(M156*21)/100</f>
      </c>
      <c t="s">
        <v>27</v>
      </c>
    </row>
    <row r="157" spans="1:5" ht="12.75">
      <c r="A157" s="35" t="s">
        <v>55</v>
      </c>
      <c r="E157" s="39" t="s">
        <v>5</v>
      </c>
    </row>
    <row r="158" spans="1:5" ht="12.75">
      <c r="A158" s="35" t="s">
        <v>57</v>
      </c>
      <c r="E158" s="40" t="s">
        <v>1893</v>
      </c>
    </row>
    <row r="159" spans="1:5" ht="89.25">
      <c r="A159" t="s">
        <v>59</v>
      </c>
      <c r="E159" s="39" t="s">
        <v>1857</v>
      </c>
    </row>
    <row r="160" spans="1:16" ht="12.75">
      <c r="A160" t="s">
        <v>49</v>
      </c>
      <c s="34" t="s">
        <v>204</v>
      </c>
      <c s="34" t="s">
        <v>1965</v>
      </c>
      <c s="35" t="s">
        <v>5</v>
      </c>
      <c s="6" t="s">
        <v>1966</v>
      </c>
      <c s="36" t="s">
        <v>74</v>
      </c>
      <c s="37">
        <v>16</v>
      </c>
      <c s="36">
        <v>0</v>
      </c>
      <c s="36">
        <f>ROUND(G160*H160,6)</f>
      </c>
      <c r="L160" s="38">
        <v>0</v>
      </c>
      <c s="32">
        <f>ROUND(ROUND(L160,2)*ROUND(G160,3),2)</f>
      </c>
      <c s="36" t="s">
        <v>1967</v>
      </c>
      <c>
        <f>(M160*21)/100</f>
      </c>
      <c t="s">
        <v>27</v>
      </c>
    </row>
    <row r="161" spans="1:5" ht="12.75">
      <c r="A161" s="35" t="s">
        <v>55</v>
      </c>
      <c r="E161" s="39" t="s">
        <v>5</v>
      </c>
    </row>
    <row r="162" spans="1:5" ht="12.75">
      <c r="A162" s="35" t="s">
        <v>57</v>
      </c>
      <c r="E162" s="40" t="s">
        <v>1893</v>
      </c>
    </row>
    <row r="163" spans="1:5" ht="76.5">
      <c r="A163" t="s">
        <v>59</v>
      </c>
      <c r="E163" s="39" t="s">
        <v>1855</v>
      </c>
    </row>
    <row r="164" spans="1:16" ht="12.75">
      <c r="A164" t="s">
        <v>49</v>
      </c>
      <c s="34" t="s">
        <v>208</v>
      </c>
      <c s="34" t="s">
        <v>247</v>
      </c>
      <c s="35" t="s">
        <v>5</v>
      </c>
      <c s="6" t="s">
        <v>248</v>
      </c>
      <c s="36" t="s">
        <v>190</v>
      </c>
      <c s="37">
        <v>100</v>
      </c>
      <c s="36">
        <v>0</v>
      </c>
      <c s="36">
        <f>ROUND(G164*H164,6)</f>
      </c>
      <c r="L164" s="38">
        <v>0</v>
      </c>
      <c s="32">
        <f>ROUND(ROUND(L164,2)*ROUND(G164,3),2)</f>
      </c>
      <c s="36" t="s">
        <v>1968</v>
      </c>
      <c>
        <f>(M164*21)/100</f>
      </c>
      <c t="s">
        <v>27</v>
      </c>
    </row>
    <row r="165" spans="1:5" ht="12.75">
      <c r="A165" s="35" t="s">
        <v>55</v>
      </c>
      <c r="E165" s="39" t="s">
        <v>5</v>
      </c>
    </row>
    <row r="166" spans="1:5" ht="12.75">
      <c r="A166" s="35" t="s">
        <v>57</v>
      </c>
      <c r="E166" s="40" t="s">
        <v>1893</v>
      </c>
    </row>
    <row r="167" spans="1:5" ht="89.25">
      <c r="A167" t="s">
        <v>59</v>
      </c>
      <c r="E167" s="39" t="s">
        <v>1864</v>
      </c>
    </row>
    <row r="168" spans="1:16" ht="12.75">
      <c r="A168" t="s">
        <v>49</v>
      </c>
      <c s="34" t="s">
        <v>212</v>
      </c>
      <c s="34" t="s">
        <v>251</v>
      </c>
      <c s="35" t="s">
        <v>5</v>
      </c>
      <c s="6" t="s">
        <v>252</v>
      </c>
      <c s="36" t="s">
        <v>190</v>
      </c>
      <c s="37">
        <v>70</v>
      </c>
      <c s="36">
        <v>0</v>
      </c>
      <c s="36">
        <f>ROUND(G168*H168,6)</f>
      </c>
      <c r="L168" s="38">
        <v>0</v>
      </c>
      <c s="32">
        <f>ROUND(ROUND(L168,2)*ROUND(G168,3),2)</f>
      </c>
      <c s="36" t="s">
        <v>1969</v>
      </c>
      <c>
        <f>(M168*21)/100</f>
      </c>
      <c t="s">
        <v>27</v>
      </c>
    </row>
    <row r="169" spans="1:5" ht="12.75">
      <c r="A169" s="35" t="s">
        <v>55</v>
      </c>
      <c r="E169" s="39" t="s">
        <v>5</v>
      </c>
    </row>
    <row r="170" spans="1:5" ht="12.75">
      <c r="A170" s="35" t="s">
        <v>57</v>
      </c>
      <c r="E170" s="40" t="s">
        <v>1893</v>
      </c>
    </row>
    <row r="171" spans="1:5" ht="102">
      <c r="A171" t="s">
        <v>59</v>
      </c>
      <c r="E171" s="39" t="s">
        <v>1865</v>
      </c>
    </row>
    <row r="172" spans="1:16" ht="12.75">
      <c r="A172" t="s">
        <v>49</v>
      </c>
      <c s="34" t="s">
        <v>216</v>
      </c>
      <c s="34" t="s">
        <v>255</v>
      </c>
      <c s="35" t="s">
        <v>5</v>
      </c>
      <c s="6" t="s">
        <v>256</v>
      </c>
      <c s="36" t="s">
        <v>190</v>
      </c>
      <c s="37">
        <v>10</v>
      </c>
      <c s="36">
        <v>0</v>
      </c>
      <c s="36">
        <f>ROUND(G172*H172,6)</f>
      </c>
      <c r="L172" s="38">
        <v>0</v>
      </c>
      <c s="32">
        <f>ROUND(ROUND(L172,2)*ROUND(G172,3),2)</f>
      </c>
      <c s="36" t="s">
        <v>1970</v>
      </c>
      <c>
        <f>(M172*21)/100</f>
      </c>
      <c t="s">
        <v>27</v>
      </c>
    </row>
    <row r="173" spans="1:5" ht="12.75">
      <c r="A173" s="35" t="s">
        <v>55</v>
      </c>
      <c r="E173" s="39" t="s">
        <v>5</v>
      </c>
    </row>
    <row r="174" spans="1:5" ht="12.75">
      <c r="A174" s="35" t="s">
        <v>57</v>
      </c>
      <c r="E174" s="40" t="s">
        <v>1893</v>
      </c>
    </row>
    <row r="175" spans="1:5" ht="89.25">
      <c r="A175" t="s">
        <v>59</v>
      </c>
      <c r="E175" s="39" t="s">
        <v>1866</v>
      </c>
    </row>
    <row r="176" spans="1:16" ht="12.75">
      <c r="A176" t="s">
        <v>49</v>
      </c>
      <c s="34" t="s">
        <v>220</v>
      </c>
      <c s="34" t="s">
        <v>1867</v>
      </c>
      <c s="35" t="s">
        <v>5</v>
      </c>
      <c s="6" t="s">
        <v>1868</v>
      </c>
      <c s="36" t="s">
        <v>190</v>
      </c>
      <c s="37">
        <v>20</v>
      </c>
      <c s="36">
        <v>0</v>
      </c>
      <c s="36">
        <f>ROUND(G176*H176,6)</f>
      </c>
      <c r="L176" s="38">
        <v>0</v>
      </c>
      <c s="32">
        <f>ROUND(ROUND(L176,2)*ROUND(G176,3),2)</f>
      </c>
      <c s="36" t="s">
        <v>1971</v>
      </c>
      <c>
        <f>(M176*21)/100</f>
      </c>
      <c t="s">
        <v>27</v>
      </c>
    </row>
    <row r="177" spans="1:5" ht="12.75">
      <c r="A177" s="35" t="s">
        <v>55</v>
      </c>
      <c r="E177" s="39" t="s">
        <v>5</v>
      </c>
    </row>
    <row r="178" spans="1:5" ht="12.75">
      <c r="A178" s="35" t="s">
        <v>57</v>
      </c>
      <c r="E178" s="40" t="s">
        <v>1893</v>
      </c>
    </row>
    <row r="179" spans="1:5" ht="89.25">
      <c r="A179" t="s">
        <v>59</v>
      </c>
      <c r="E179" s="39" t="s">
        <v>1869</v>
      </c>
    </row>
    <row r="180" spans="1:16" ht="12.75">
      <c r="A180" t="s">
        <v>49</v>
      </c>
      <c s="34" t="s">
        <v>223</v>
      </c>
      <c s="34" t="s">
        <v>263</v>
      </c>
      <c s="35" t="s">
        <v>5</v>
      </c>
      <c s="6" t="s">
        <v>264</v>
      </c>
      <c s="36" t="s">
        <v>190</v>
      </c>
      <c s="37">
        <v>10</v>
      </c>
      <c s="36">
        <v>0</v>
      </c>
      <c s="36">
        <f>ROUND(G180*H180,6)</f>
      </c>
      <c r="L180" s="38">
        <v>0</v>
      </c>
      <c s="32">
        <f>ROUND(ROUND(L180,2)*ROUND(G180,3),2)</f>
      </c>
      <c s="36" t="s">
        <v>1972</v>
      </c>
      <c>
        <f>(M180*21)/100</f>
      </c>
      <c t="s">
        <v>27</v>
      </c>
    </row>
    <row r="181" spans="1:5" ht="12.75">
      <c r="A181" s="35" t="s">
        <v>55</v>
      </c>
      <c r="E181" s="39" t="s">
        <v>5</v>
      </c>
    </row>
    <row r="182" spans="1:5" ht="12.75">
      <c r="A182" s="35" t="s">
        <v>57</v>
      </c>
      <c r="E182" s="40" t="s">
        <v>1893</v>
      </c>
    </row>
    <row r="183" spans="1:5" ht="89.25">
      <c r="A183" t="s">
        <v>59</v>
      </c>
      <c r="E183" s="39" t="s">
        <v>1973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COUNTIFS(L8:L281,"=0",A8:A281,"P")+COUNTIFS(L8:L281,"",A8:A281,"P")+SUM(Q8:Q281)</f>
      </c>
    </row>
    <row r="8" spans="1:13" ht="12.75">
      <c r="A8" t="s">
        <v>44</v>
      </c>
      <c r="C8" s="28" t="s">
        <v>1976</v>
      </c>
      <c r="E8" s="30" t="s">
        <v>1975</v>
      </c>
      <c r="J8" s="29">
        <f>0+J9+J22+J75+J148+J157+J194+J199+J240</f>
      </c>
      <c s="29">
        <f>0+K9+K22+K75+K148+K157+K194+K199+K240</f>
      </c>
      <c s="29">
        <f>0+L9+L22+L75+L148+L157+L194+L199+L240</f>
      </c>
      <c s="29">
        <f>0+M9+M22+M75+M148+M157+M194+M199+M240</f>
      </c>
    </row>
    <row r="9" spans="1:13" ht="12.75">
      <c r="A9" t="s">
        <v>46</v>
      </c>
      <c r="C9" s="31" t="s">
        <v>113</v>
      </c>
      <c r="E9" s="33" t="s">
        <v>329</v>
      </c>
      <c r="J9" s="32">
        <f>0</f>
      </c>
      <c s="32">
        <f>0</f>
      </c>
      <c s="32">
        <f>0+L10+L14+L18</f>
      </c>
      <c s="32">
        <f>0+M10+M14+M18</f>
      </c>
    </row>
    <row r="10" spans="1:16" ht="38.25">
      <c r="A10" t="s">
        <v>49</v>
      </c>
      <c s="34" t="s">
        <v>50</v>
      </c>
      <c s="34" t="s">
        <v>1636</v>
      </c>
      <c s="35" t="s">
        <v>5</v>
      </c>
      <c s="6" t="s">
        <v>1753</v>
      </c>
      <c s="36" t="s">
        <v>332</v>
      </c>
      <c s="37">
        <v>382</v>
      </c>
      <c s="36">
        <v>0</v>
      </c>
      <c s="36">
        <f>ROUND(G10*H10,6)</f>
      </c>
      <c r="L10" s="38">
        <v>0</v>
      </c>
      <c s="32">
        <f>ROUND(ROUND(L10,2)*ROUND(G10,3),2)</f>
      </c>
      <c s="36" t="s">
        <v>333</v>
      </c>
      <c>
        <f>(M10*21)/100</f>
      </c>
      <c t="s">
        <v>27</v>
      </c>
    </row>
    <row r="11" spans="1:5" ht="12.75">
      <c r="A11" s="35" t="s">
        <v>55</v>
      </c>
      <c r="E11" s="39" t="s">
        <v>5</v>
      </c>
    </row>
    <row r="12" spans="1:5" ht="12.75">
      <c r="A12" s="35" t="s">
        <v>57</v>
      </c>
      <c r="E12" s="40" t="s">
        <v>1977</v>
      </c>
    </row>
    <row r="13" spans="1:5" ht="140.25">
      <c r="A13" t="s">
        <v>59</v>
      </c>
      <c r="E13" s="39" t="s">
        <v>1756</v>
      </c>
    </row>
    <row r="14" spans="1:16" ht="38.25">
      <c r="A14" t="s">
        <v>49</v>
      </c>
      <c s="34" t="s">
        <v>27</v>
      </c>
      <c s="34" t="s">
        <v>951</v>
      </c>
      <c s="35" t="s">
        <v>5</v>
      </c>
      <c s="6" t="s">
        <v>952</v>
      </c>
      <c s="36" t="s">
        <v>332</v>
      </c>
      <c s="37">
        <v>11</v>
      </c>
      <c s="36">
        <v>0</v>
      </c>
      <c s="36">
        <f>ROUND(G14*H14,6)</f>
      </c>
      <c r="L14" s="38">
        <v>0</v>
      </c>
      <c s="32">
        <f>ROUND(ROUND(L14,2)*ROUND(G14,3),2)</f>
      </c>
      <c s="36" t="s">
        <v>333</v>
      </c>
      <c>
        <f>(M14*21)/100</f>
      </c>
      <c t="s">
        <v>27</v>
      </c>
    </row>
    <row r="15" spans="1:5" ht="12.75">
      <c r="A15" s="35" t="s">
        <v>55</v>
      </c>
      <c r="E15" s="39" t="s">
        <v>5</v>
      </c>
    </row>
    <row r="16" spans="1:5" ht="12.75">
      <c r="A16" s="35" t="s">
        <v>57</v>
      </c>
      <c r="E16" s="40" t="s">
        <v>1977</v>
      </c>
    </row>
    <row r="17" spans="1:5" ht="140.25">
      <c r="A17" t="s">
        <v>59</v>
      </c>
      <c r="E17" s="39" t="s">
        <v>1756</v>
      </c>
    </row>
    <row r="18" spans="1:16" ht="38.25">
      <c r="A18" t="s">
        <v>49</v>
      </c>
      <c s="34" t="s">
        <v>25</v>
      </c>
      <c s="34" t="s">
        <v>336</v>
      </c>
      <c s="35" t="s">
        <v>5</v>
      </c>
      <c s="6" t="s">
        <v>337</v>
      </c>
      <c s="36" t="s">
        <v>332</v>
      </c>
      <c s="37">
        <v>0.2</v>
      </c>
      <c s="36">
        <v>0</v>
      </c>
      <c s="36">
        <f>ROUND(G18*H18,6)</f>
      </c>
      <c r="L18" s="38">
        <v>0</v>
      </c>
      <c s="32">
        <f>ROUND(ROUND(L18,2)*ROUND(G18,3),2)</f>
      </c>
      <c s="36" t="s">
        <v>333</v>
      </c>
      <c>
        <f>(M18*21)/100</f>
      </c>
      <c t="s">
        <v>27</v>
      </c>
    </row>
    <row r="19" spans="1:5" ht="12.75">
      <c r="A19" s="35" t="s">
        <v>55</v>
      </c>
      <c r="E19" s="39" t="s">
        <v>5</v>
      </c>
    </row>
    <row r="20" spans="1:5" ht="12.75">
      <c r="A20" s="35" t="s">
        <v>57</v>
      </c>
      <c r="E20" s="40" t="s">
        <v>1977</v>
      </c>
    </row>
    <row r="21" spans="1:5" ht="140.25">
      <c r="A21" t="s">
        <v>59</v>
      </c>
      <c r="E21" s="39" t="s">
        <v>1756</v>
      </c>
    </row>
    <row r="22" spans="1:13" ht="12.75">
      <c r="A22" t="s">
        <v>46</v>
      </c>
      <c r="C22" s="31" t="s">
        <v>535</v>
      </c>
      <c r="E22" s="33" t="s">
        <v>48</v>
      </c>
      <c r="J22" s="32">
        <f>0</f>
      </c>
      <c s="32">
        <f>0</f>
      </c>
      <c s="32">
        <f>0+L23+L27+L31+L35+L39+L43+L47+L51+L55+L59+L63+L67+L71</f>
      </c>
      <c s="32">
        <f>0+M23+M27+M31+M35+M39+M43+M47+M51+M55+M59+M63+M67+M71</f>
      </c>
    </row>
    <row r="23" spans="1:16" ht="25.5">
      <c r="A23" t="s">
        <v>49</v>
      </c>
      <c s="34" t="s">
        <v>67</v>
      </c>
      <c s="34" t="s">
        <v>344</v>
      </c>
      <c s="35" t="s">
        <v>5</v>
      </c>
      <c s="6" t="s">
        <v>345</v>
      </c>
      <c s="36" t="s">
        <v>74</v>
      </c>
      <c s="37">
        <v>100</v>
      </c>
      <c s="36">
        <v>0</v>
      </c>
      <c s="36">
        <f>ROUND(G23*H23,6)</f>
      </c>
      <c r="L23" s="38">
        <v>0</v>
      </c>
      <c s="32">
        <f>ROUND(ROUND(L23,2)*ROUND(G23,3),2)</f>
      </c>
      <c s="36" t="s">
        <v>54</v>
      </c>
      <c>
        <f>(M23*21)/100</f>
      </c>
      <c t="s">
        <v>27</v>
      </c>
    </row>
    <row r="24" spans="1:5" ht="12.75">
      <c r="A24" s="35" t="s">
        <v>55</v>
      </c>
      <c r="E24" s="39" t="s">
        <v>5</v>
      </c>
    </row>
    <row r="25" spans="1:5" ht="12.75">
      <c r="A25" s="35" t="s">
        <v>57</v>
      </c>
      <c r="E25" s="40" t="s">
        <v>1977</v>
      </c>
    </row>
    <row r="26" spans="1:5" ht="76.5">
      <c r="A26" t="s">
        <v>59</v>
      </c>
      <c r="E26" s="39" t="s">
        <v>1758</v>
      </c>
    </row>
    <row r="27" spans="1:16" ht="12.75">
      <c r="A27" t="s">
        <v>49</v>
      </c>
      <c s="34" t="s">
        <v>71</v>
      </c>
      <c s="34" t="s">
        <v>352</v>
      </c>
      <c s="35" t="s">
        <v>5</v>
      </c>
      <c s="6" t="s">
        <v>353</v>
      </c>
      <c s="36" t="s">
        <v>74</v>
      </c>
      <c s="37">
        <v>40</v>
      </c>
      <c s="36">
        <v>0</v>
      </c>
      <c s="36">
        <f>ROUND(G27*H27,6)</f>
      </c>
      <c r="L27" s="38">
        <v>0</v>
      </c>
      <c s="32">
        <f>ROUND(ROUND(L27,2)*ROUND(G27,3),2)</f>
      </c>
      <c s="36" t="s">
        <v>54</v>
      </c>
      <c>
        <f>(M27*21)/100</f>
      </c>
      <c t="s">
        <v>27</v>
      </c>
    </row>
    <row r="28" spans="1:5" ht="12.75">
      <c r="A28" s="35" t="s">
        <v>55</v>
      </c>
      <c r="E28" s="39" t="s">
        <v>5</v>
      </c>
    </row>
    <row r="29" spans="1:5" ht="12.75">
      <c r="A29" s="35" t="s">
        <v>57</v>
      </c>
      <c r="E29" s="40" t="s">
        <v>1977</v>
      </c>
    </row>
    <row r="30" spans="1:5" ht="114.75">
      <c r="A30" t="s">
        <v>59</v>
      </c>
      <c r="E30" s="39" t="s">
        <v>1896</v>
      </c>
    </row>
    <row r="31" spans="1:16" ht="12.75">
      <c r="A31" t="s">
        <v>49</v>
      </c>
      <c s="34" t="s">
        <v>26</v>
      </c>
      <c s="34" t="s">
        <v>358</v>
      </c>
      <c s="35" t="s">
        <v>5</v>
      </c>
      <c s="6" t="s">
        <v>359</v>
      </c>
      <c s="36" t="s">
        <v>53</v>
      </c>
      <c s="37">
        <v>1785</v>
      </c>
      <c s="36">
        <v>0</v>
      </c>
      <c s="36">
        <f>ROUND(G31*H31,6)</f>
      </c>
      <c r="L31" s="38">
        <v>0</v>
      </c>
      <c s="32">
        <f>ROUND(ROUND(L31,2)*ROUND(G31,3),2)</f>
      </c>
      <c s="36" t="s">
        <v>54</v>
      </c>
      <c>
        <f>(M31*21)/100</f>
      </c>
      <c t="s">
        <v>27</v>
      </c>
    </row>
    <row r="32" spans="1:5" ht="12.75">
      <c r="A32" s="35" t="s">
        <v>55</v>
      </c>
      <c r="E32" s="39" t="s">
        <v>5</v>
      </c>
    </row>
    <row r="33" spans="1:5" ht="12.75">
      <c r="A33" s="35" t="s">
        <v>57</v>
      </c>
      <c r="E33" s="40" t="s">
        <v>1977</v>
      </c>
    </row>
    <row r="34" spans="1:5" ht="102">
      <c r="A34" t="s">
        <v>59</v>
      </c>
      <c r="E34" s="39" t="s">
        <v>1759</v>
      </c>
    </row>
    <row r="35" spans="1:16" ht="12.75">
      <c r="A35" t="s">
        <v>49</v>
      </c>
      <c s="34" t="s">
        <v>80</v>
      </c>
      <c s="34" t="s">
        <v>774</v>
      </c>
      <c s="35" t="s">
        <v>5</v>
      </c>
      <c s="6" t="s">
        <v>775</v>
      </c>
      <c s="36" t="s">
        <v>53</v>
      </c>
      <c s="37">
        <v>1980</v>
      </c>
      <c s="36">
        <v>0</v>
      </c>
      <c s="36">
        <f>ROUND(G35*H35,6)</f>
      </c>
      <c r="L35" s="38">
        <v>0</v>
      </c>
      <c s="32">
        <f>ROUND(ROUND(L35,2)*ROUND(G35,3),2)</f>
      </c>
      <c s="36" t="s">
        <v>54</v>
      </c>
      <c>
        <f>(M35*21)/100</f>
      </c>
      <c t="s">
        <v>27</v>
      </c>
    </row>
    <row r="36" spans="1:5" ht="12.75">
      <c r="A36" s="35" t="s">
        <v>55</v>
      </c>
      <c r="E36" s="39" t="s">
        <v>5</v>
      </c>
    </row>
    <row r="37" spans="1:5" ht="12.75">
      <c r="A37" s="35" t="s">
        <v>57</v>
      </c>
      <c r="E37" s="40" t="s">
        <v>1977</v>
      </c>
    </row>
    <row r="38" spans="1:5" ht="102">
      <c r="A38" t="s">
        <v>59</v>
      </c>
      <c r="E38" s="39" t="s">
        <v>1759</v>
      </c>
    </row>
    <row r="39" spans="1:16" ht="12.75">
      <c r="A39" t="s">
        <v>49</v>
      </c>
      <c s="34" t="s">
        <v>86</v>
      </c>
      <c s="34" t="s">
        <v>362</v>
      </c>
      <c s="35" t="s">
        <v>5</v>
      </c>
      <c s="6" t="s">
        <v>363</v>
      </c>
      <c s="36" t="s">
        <v>53</v>
      </c>
      <c s="37">
        <v>90</v>
      </c>
      <c s="36">
        <v>0</v>
      </c>
      <c s="36">
        <f>ROUND(G39*H39,6)</f>
      </c>
      <c r="L39" s="38">
        <v>0</v>
      </c>
      <c s="32">
        <f>ROUND(ROUND(L39,2)*ROUND(G39,3),2)</f>
      </c>
      <c s="36" t="s">
        <v>54</v>
      </c>
      <c>
        <f>(M39*21)/100</f>
      </c>
      <c t="s">
        <v>27</v>
      </c>
    </row>
    <row r="40" spans="1:5" ht="12.75">
      <c r="A40" s="35" t="s">
        <v>55</v>
      </c>
      <c r="E40" s="39" t="s">
        <v>5</v>
      </c>
    </row>
    <row r="41" spans="1:5" ht="12.75">
      <c r="A41" s="35" t="s">
        <v>57</v>
      </c>
      <c r="E41" s="40" t="s">
        <v>1977</v>
      </c>
    </row>
    <row r="42" spans="1:5" ht="102">
      <c r="A42" t="s">
        <v>59</v>
      </c>
      <c r="E42" s="39" t="s">
        <v>1762</v>
      </c>
    </row>
    <row r="43" spans="1:16" ht="12.75">
      <c r="A43" t="s">
        <v>49</v>
      </c>
      <c s="34" t="s">
        <v>90</v>
      </c>
      <c s="34" t="s">
        <v>776</v>
      </c>
      <c s="35" t="s">
        <v>5</v>
      </c>
      <c s="6" t="s">
        <v>777</v>
      </c>
      <c s="36" t="s">
        <v>53</v>
      </c>
      <c s="37">
        <v>3765</v>
      </c>
      <c s="36">
        <v>0</v>
      </c>
      <c s="36">
        <f>ROUND(G43*H43,6)</f>
      </c>
      <c r="L43" s="38">
        <v>0</v>
      </c>
      <c s="32">
        <f>ROUND(ROUND(L43,2)*ROUND(G43,3),2)</f>
      </c>
      <c s="36" t="s">
        <v>54</v>
      </c>
      <c>
        <f>(M43*21)/100</f>
      </c>
      <c t="s">
        <v>27</v>
      </c>
    </row>
    <row r="44" spans="1:5" ht="12.75">
      <c r="A44" s="35" t="s">
        <v>55</v>
      </c>
      <c r="E44" s="39" t="s">
        <v>5</v>
      </c>
    </row>
    <row r="45" spans="1:5" ht="12.75">
      <c r="A45" s="35" t="s">
        <v>57</v>
      </c>
      <c r="E45" s="40" t="s">
        <v>1977</v>
      </c>
    </row>
    <row r="46" spans="1:5" ht="76.5">
      <c r="A46" t="s">
        <v>59</v>
      </c>
      <c r="E46" s="39" t="s">
        <v>1763</v>
      </c>
    </row>
    <row r="47" spans="1:16" ht="25.5">
      <c r="A47" t="s">
        <v>49</v>
      </c>
      <c s="34" t="s">
        <v>94</v>
      </c>
      <c s="34" t="s">
        <v>1906</v>
      </c>
      <c s="35" t="s">
        <v>5</v>
      </c>
      <c s="6" t="s">
        <v>1907</v>
      </c>
      <c s="36" t="s">
        <v>74</v>
      </c>
      <c s="37">
        <v>2</v>
      </c>
      <c s="36">
        <v>0</v>
      </c>
      <c s="36">
        <f>ROUND(G47*H47,6)</f>
      </c>
      <c r="L47" s="38">
        <v>0</v>
      </c>
      <c s="32">
        <f>ROUND(ROUND(L47,2)*ROUND(G47,3),2)</f>
      </c>
      <c s="36" t="s">
        <v>54</v>
      </c>
      <c>
        <f>(M47*21)/100</f>
      </c>
      <c t="s">
        <v>27</v>
      </c>
    </row>
    <row r="48" spans="1:5" ht="12.75">
      <c r="A48" s="35" t="s">
        <v>55</v>
      </c>
      <c r="E48" s="39" t="s">
        <v>5</v>
      </c>
    </row>
    <row r="49" spans="1:5" ht="12.75">
      <c r="A49" s="35" t="s">
        <v>57</v>
      </c>
      <c r="E49" s="40" t="s">
        <v>1977</v>
      </c>
    </row>
    <row r="50" spans="1:5" ht="38.25">
      <c r="A50" t="s">
        <v>59</v>
      </c>
      <c r="E50" s="39" t="s">
        <v>75</v>
      </c>
    </row>
    <row r="51" spans="1:16" ht="25.5">
      <c r="A51" t="s">
        <v>49</v>
      </c>
      <c s="34" t="s">
        <v>98</v>
      </c>
      <c s="34" t="s">
        <v>386</v>
      </c>
      <c s="35" t="s">
        <v>5</v>
      </c>
      <c s="6" t="s">
        <v>387</v>
      </c>
      <c s="36" t="s">
        <v>74</v>
      </c>
      <c s="37">
        <v>2</v>
      </c>
      <c s="36">
        <v>0</v>
      </c>
      <c s="36">
        <f>ROUND(G51*H51,6)</f>
      </c>
      <c r="L51" s="38">
        <v>0</v>
      </c>
      <c s="32">
        <f>ROUND(ROUND(L51,2)*ROUND(G51,3),2)</f>
      </c>
      <c s="36" t="s">
        <v>54</v>
      </c>
      <c>
        <f>(M51*21)/100</f>
      </c>
      <c t="s">
        <v>27</v>
      </c>
    </row>
    <row r="52" spans="1:5" ht="12.75">
      <c r="A52" s="35" t="s">
        <v>55</v>
      </c>
      <c r="E52" s="39" t="s">
        <v>5</v>
      </c>
    </row>
    <row r="53" spans="1:5" ht="12.75">
      <c r="A53" s="35" t="s">
        <v>57</v>
      </c>
      <c r="E53" s="40" t="s">
        <v>1977</v>
      </c>
    </row>
    <row r="54" spans="1:5" ht="38.25">
      <c r="A54" t="s">
        <v>59</v>
      </c>
      <c r="E54" s="39" t="s">
        <v>388</v>
      </c>
    </row>
    <row r="55" spans="1:16" ht="12.75">
      <c r="A55" t="s">
        <v>49</v>
      </c>
      <c s="34" t="s">
        <v>102</v>
      </c>
      <c s="34" t="s">
        <v>791</v>
      </c>
      <c s="35" t="s">
        <v>5</v>
      </c>
      <c s="6" t="s">
        <v>792</v>
      </c>
      <c s="36" t="s">
        <v>74</v>
      </c>
      <c s="37">
        <v>30</v>
      </c>
      <c s="36">
        <v>0</v>
      </c>
      <c s="36">
        <f>ROUND(G55*H55,6)</f>
      </c>
      <c r="L55" s="38">
        <v>0</v>
      </c>
      <c s="32">
        <f>ROUND(ROUND(L55,2)*ROUND(G55,3),2)</f>
      </c>
      <c s="36" t="s">
        <v>54</v>
      </c>
      <c>
        <f>(M55*21)/100</f>
      </c>
      <c t="s">
        <v>27</v>
      </c>
    </row>
    <row r="56" spans="1:5" ht="12.75">
      <c r="A56" s="35" t="s">
        <v>55</v>
      </c>
      <c r="E56" s="39" t="s">
        <v>5</v>
      </c>
    </row>
    <row r="57" spans="1:5" ht="12.75">
      <c r="A57" s="35" t="s">
        <v>57</v>
      </c>
      <c r="E57" s="40" t="s">
        <v>1977</v>
      </c>
    </row>
    <row r="58" spans="1:5" ht="102">
      <c r="A58" t="s">
        <v>59</v>
      </c>
      <c r="E58" s="39" t="s">
        <v>1764</v>
      </c>
    </row>
    <row r="59" spans="1:16" ht="12.75">
      <c r="A59" t="s">
        <v>49</v>
      </c>
      <c s="34" t="s">
        <v>105</v>
      </c>
      <c s="34" t="s">
        <v>1978</v>
      </c>
      <c s="35" t="s">
        <v>5</v>
      </c>
      <c s="6" t="s">
        <v>1979</v>
      </c>
      <c s="36" t="s">
        <v>74</v>
      </c>
      <c s="37">
        <v>5</v>
      </c>
      <c s="36">
        <v>0</v>
      </c>
      <c s="36">
        <f>ROUND(G59*H59,6)</f>
      </c>
      <c r="L59" s="38">
        <v>0</v>
      </c>
      <c s="32">
        <f>ROUND(ROUND(L59,2)*ROUND(G59,3),2)</f>
      </c>
      <c s="36" t="s">
        <v>54</v>
      </c>
      <c>
        <f>(M59*21)/100</f>
      </c>
      <c t="s">
        <v>27</v>
      </c>
    </row>
    <row r="60" spans="1:5" ht="12.75">
      <c r="A60" s="35" t="s">
        <v>55</v>
      </c>
      <c r="E60" s="39" t="s">
        <v>5</v>
      </c>
    </row>
    <row r="61" spans="1:5" ht="12.75">
      <c r="A61" s="35" t="s">
        <v>57</v>
      </c>
      <c r="E61" s="40" t="s">
        <v>1977</v>
      </c>
    </row>
    <row r="62" spans="1:5" ht="102">
      <c r="A62" t="s">
        <v>59</v>
      </c>
      <c r="E62" s="39" t="s">
        <v>1764</v>
      </c>
    </row>
    <row r="63" spans="1:16" ht="25.5">
      <c r="A63" t="s">
        <v>49</v>
      </c>
      <c s="34" t="s">
        <v>109</v>
      </c>
      <c s="34" t="s">
        <v>391</v>
      </c>
      <c s="35" t="s">
        <v>5</v>
      </c>
      <c s="6" t="s">
        <v>392</v>
      </c>
      <c s="36" t="s">
        <v>74</v>
      </c>
      <c s="37">
        <v>35</v>
      </c>
      <c s="36">
        <v>0</v>
      </c>
      <c s="36">
        <f>ROUND(G63*H63,6)</f>
      </c>
      <c r="L63" s="38">
        <v>0</v>
      </c>
      <c s="32">
        <f>ROUND(ROUND(L63,2)*ROUND(G63,3),2)</f>
      </c>
      <c s="36" t="s">
        <v>54</v>
      </c>
      <c>
        <f>(M63*21)/100</f>
      </c>
      <c t="s">
        <v>27</v>
      </c>
    </row>
    <row r="64" spans="1:5" ht="12.75">
      <c r="A64" s="35" t="s">
        <v>55</v>
      </c>
      <c r="E64" s="39" t="s">
        <v>5</v>
      </c>
    </row>
    <row r="65" spans="1:5" ht="12.75">
      <c r="A65" s="35" t="s">
        <v>57</v>
      </c>
      <c r="E65" s="40" t="s">
        <v>1977</v>
      </c>
    </row>
    <row r="66" spans="1:5" ht="102">
      <c r="A66" t="s">
        <v>59</v>
      </c>
      <c r="E66" s="39" t="s">
        <v>1759</v>
      </c>
    </row>
    <row r="67" spans="1:16" ht="12.75">
      <c r="A67" t="s">
        <v>49</v>
      </c>
      <c s="34" t="s">
        <v>113</v>
      </c>
      <c s="34" t="s">
        <v>397</v>
      </c>
      <c s="35" t="s">
        <v>5</v>
      </c>
      <c s="6" t="s">
        <v>398</v>
      </c>
      <c s="36" t="s">
        <v>53</v>
      </c>
      <c s="37">
        <v>150</v>
      </c>
      <c s="36">
        <v>0</v>
      </c>
      <c s="36">
        <f>ROUND(G67*H67,6)</f>
      </c>
      <c r="L67" s="38">
        <v>0</v>
      </c>
      <c s="32">
        <f>ROUND(ROUND(L67,2)*ROUND(G67,3),2)</f>
      </c>
      <c s="36" t="s">
        <v>54</v>
      </c>
      <c>
        <f>(M67*21)/100</f>
      </c>
      <c t="s">
        <v>27</v>
      </c>
    </row>
    <row r="68" spans="1:5" ht="12.75">
      <c r="A68" s="35" t="s">
        <v>55</v>
      </c>
      <c r="E68" s="39" t="s">
        <v>5</v>
      </c>
    </row>
    <row r="69" spans="1:5" ht="12.75">
      <c r="A69" s="35" t="s">
        <v>57</v>
      </c>
      <c r="E69" s="40" t="s">
        <v>1977</v>
      </c>
    </row>
    <row r="70" spans="1:5" ht="127.5">
      <c r="A70" t="s">
        <v>59</v>
      </c>
      <c r="E70" s="39" t="s">
        <v>1911</v>
      </c>
    </row>
    <row r="71" spans="1:16" ht="12.75">
      <c r="A71" t="s">
        <v>49</v>
      </c>
      <c s="34" t="s">
        <v>117</v>
      </c>
      <c s="34" t="s">
        <v>1980</v>
      </c>
      <c s="35" t="s">
        <v>5</v>
      </c>
      <c s="6" t="s">
        <v>1981</v>
      </c>
      <c s="36" t="s">
        <v>318</v>
      </c>
      <c s="37">
        <v>200</v>
      </c>
      <c s="36">
        <v>0</v>
      </c>
      <c s="36">
        <f>ROUND(G71*H71,6)</f>
      </c>
      <c r="L71" s="38">
        <v>0</v>
      </c>
      <c s="32">
        <f>ROUND(ROUND(L71,2)*ROUND(G71,3),2)</f>
      </c>
      <c s="36" t="s">
        <v>54</v>
      </c>
      <c>
        <f>(M71*21)/100</f>
      </c>
      <c t="s">
        <v>27</v>
      </c>
    </row>
    <row r="72" spans="1:5" ht="12.75">
      <c r="A72" s="35" t="s">
        <v>55</v>
      </c>
      <c r="E72" s="39" t="s">
        <v>5</v>
      </c>
    </row>
    <row r="73" spans="1:5" ht="12.75">
      <c r="A73" s="35" t="s">
        <v>57</v>
      </c>
      <c r="E73" s="40" t="s">
        <v>1977</v>
      </c>
    </row>
    <row r="74" spans="1:5" ht="102">
      <c r="A74" t="s">
        <v>59</v>
      </c>
      <c r="E74" s="39" t="s">
        <v>1982</v>
      </c>
    </row>
    <row r="75" spans="1:13" ht="12.75">
      <c r="A75" t="s">
        <v>46</v>
      </c>
      <c r="C75" s="31" t="s">
        <v>1772</v>
      </c>
      <c r="E75" s="33" t="s">
        <v>761</v>
      </c>
      <c r="J75" s="32">
        <f>0</f>
      </c>
      <c s="32">
        <f>0</f>
      </c>
      <c s="32">
        <f>0+L76+L80+L84+L88+L92+L96+L100+L104+L108+L112+L116+L120+L124+L128+L132+L136+L140+L144</f>
      </c>
      <c s="32">
        <f>0+M76+M80+M84+M88+M92+M96+M100+M104+M108+M112+M116+M120+M124+M128+M132+M136+M140+M144</f>
      </c>
    </row>
    <row r="76" spans="1:16" ht="12.75">
      <c r="A76" t="s">
        <v>49</v>
      </c>
      <c s="34" t="s">
        <v>123</v>
      </c>
      <c s="34" t="s">
        <v>1773</v>
      </c>
      <c s="35" t="s">
        <v>5</v>
      </c>
      <c s="6" t="s">
        <v>1774</v>
      </c>
      <c s="36" t="s">
        <v>318</v>
      </c>
      <c s="37">
        <v>3810</v>
      </c>
      <c s="36">
        <v>0</v>
      </c>
      <c s="36">
        <f>ROUND(G76*H76,6)</f>
      </c>
      <c r="L76" s="38">
        <v>0</v>
      </c>
      <c s="32">
        <f>ROUND(ROUND(L76,2)*ROUND(G76,3),2)</f>
      </c>
      <c s="36" t="s">
        <v>54</v>
      </c>
      <c>
        <f>(M76*21)/100</f>
      </c>
      <c t="s">
        <v>27</v>
      </c>
    </row>
    <row r="77" spans="1:5" ht="12.75">
      <c r="A77" s="35" t="s">
        <v>55</v>
      </c>
      <c r="E77" s="39" t="s">
        <v>5</v>
      </c>
    </row>
    <row r="78" spans="1:5" ht="12.75">
      <c r="A78" s="35" t="s">
        <v>57</v>
      </c>
      <c r="E78" s="40" t="s">
        <v>1977</v>
      </c>
    </row>
    <row r="79" spans="1:5" ht="12.75">
      <c r="A79" t="s">
        <v>59</v>
      </c>
      <c r="E79" s="39" t="s">
        <v>1775</v>
      </c>
    </row>
    <row r="80" spans="1:16" ht="12.75">
      <c r="A80" t="s">
        <v>49</v>
      </c>
      <c s="34" t="s">
        <v>127</v>
      </c>
      <c s="34" t="s">
        <v>1983</v>
      </c>
      <c s="35" t="s">
        <v>5</v>
      </c>
      <c s="6" t="s">
        <v>1984</v>
      </c>
      <c s="36" t="s">
        <v>318</v>
      </c>
      <c s="37">
        <v>100</v>
      </c>
      <c s="36">
        <v>0</v>
      </c>
      <c s="36">
        <f>ROUND(G80*H80,6)</f>
      </c>
      <c r="L80" s="38">
        <v>0</v>
      </c>
      <c s="32">
        <f>ROUND(ROUND(L80,2)*ROUND(G80,3),2)</f>
      </c>
      <c s="36" t="s">
        <v>54</v>
      </c>
      <c>
        <f>(M80*21)/100</f>
      </c>
      <c t="s">
        <v>27</v>
      </c>
    </row>
    <row r="81" spans="1:5" ht="12.75">
      <c r="A81" s="35" t="s">
        <v>55</v>
      </c>
      <c r="E81" s="39" t="s">
        <v>5</v>
      </c>
    </row>
    <row r="82" spans="1:5" ht="12.75">
      <c r="A82" s="35" t="s">
        <v>57</v>
      </c>
      <c r="E82" s="40" t="s">
        <v>1977</v>
      </c>
    </row>
    <row r="83" spans="1:5" ht="38.25">
      <c r="A83" t="s">
        <v>59</v>
      </c>
      <c r="E83" s="39" t="s">
        <v>1985</v>
      </c>
    </row>
    <row r="84" spans="1:16" ht="12.75">
      <c r="A84" t="s">
        <v>49</v>
      </c>
      <c s="34" t="s">
        <v>132</v>
      </c>
      <c s="34" t="s">
        <v>1986</v>
      </c>
      <c s="35" t="s">
        <v>5</v>
      </c>
      <c s="6" t="s">
        <v>1987</v>
      </c>
      <c s="36" t="s">
        <v>297</v>
      </c>
      <c s="37">
        <v>2.5</v>
      </c>
      <c s="36">
        <v>0</v>
      </c>
      <c s="36">
        <f>ROUND(G84*H84,6)</f>
      </c>
      <c r="L84" s="38">
        <v>0</v>
      </c>
      <c s="32">
        <f>ROUND(ROUND(L84,2)*ROUND(G84,3),2)</f>
      </c>
      <c s="36" t="s">
        <v>54</v>
      </c>
      <c>
        <f>(M84*21)/100</f>
      </c>
      <c t="s">
        <v>27</v>
      </c>
    </row>
    <row r="85" spans="1:5" ht="12.75">
      <c r="A85" s="35" t="s">
        <v>55</v>
      </c>
      <c r="E85" s="39" t="s">
        <v>5</v>
      </c>
    </row>
    <row r="86" spans="1:5" ht="12.75">
      <c r="A86" s="35" t="s">
        <v>57</v>
      </c>
      <c r="E86" s="40" t="s">
        <v>1977</v>
      </c>
    </row>
    <row r="87" spans="1:5" ht="63.75">
      <c r="A87" t="s">
        <v>59</v>
      </c>
      <c r="E87" s="39" t="s">
        <v>1778</v>
      </c>
    </row>
    <row r="88" spans="1:16" ht="25.5">
      <c r="A88" t="s">
        <v>49</v>
      </c>
      <c s="34" t="s">
        <v>136</v>
      </c>
      <c s="34" t="s">
        <v>1988</v>
      </c>
      <c s="35" t="s">
        <v>5</v>
      </c>
      <c s="6" t="s">
        <v>1989</v>
      </c>
      <c s="36" t="s">
        <v>230</v>
      </c>
      <c s="37">
        <v>27.5</v>
      </c>
      <c s="36">
        <v>0</v>
      </c>
      <c s="36">
        <f>ROUND(G88*H88,6)</f>
      </c>
      <c r="L88" s="38">
        <v>0</v>
      </c>
      <c s="32">
        <f>ROUND(ROUND(L88,2)*ROUND(G88,3),2)</f>
      </c>
      <c s="36" t="s">
        <v>54</v>
      </c>
      <c>
        <f>(M88*21)/100</f>
      </c>
      <c t="s">
        <v>27</v>
      </c>
    </row>
    <row r="89" spans="1:5" ht="12.75">
      <c r="A89" s="35" t="s">
        <v>55</v>
      </c>
      <c r="E89" s="39" t="s">
        <v>5</v>
      </c>
    </row>
    <row r="90" spans="1:5" ht="12.75">
      <c r="A90" s="35" t="s">
        <v>57</v>
      </c>
      <c r="E90" s="40" t="s">
        <v>1977</v>
      </c>
    </row>
    <row r="91" spans="1:5" ht="25.5">
      <c r="A91" t="s">
        <v>59</v>
      </c>
      <c r="E91" s="39" t="s">
        <v>1990</v>
      </c>
    </row>
    <row r="92" spans="1:16" ht="12.75">
      <c r="A92" t="s">
        <v>49</v>
      </c>
      <c s="34" t="s">
        <v>140</v>
      </c>
      <c s="34" t="s">
        <v>1781</v>
      </c>
      <c s="35" t="s">
        <v>5</v>
      </c>
      <c s="6" t="s">
        <v>1782</v>
      </c>
      <c s="36" t="s">
        <v>297</v>
      </c>
      <c s="37">
        <v>1113</v>
      </c>
      <c s="36">
        <v>0</v>
      </c>
      <c s="36">
        <f>ROUND(G92*H92,6)</f>
      </c>
      <c r="L92" s="38">
        <v>0</v>
      </c>
      <c s="32">
        <f>ROUND(ROUND(L92,2)*ROUND(G92,3),2)</f>
      </c>
      <c s="36" t="s">
        <v>54</v>
      </c>
      <c>
        <f>(M92*21)/100</f>
      </c>
      <c t="s">
        <v>27</v>
      </c>
    </row>
    <row r="93" spans="1:5" ht="12.75">
      <c r="A93" s="35" t="s">
        <v>55</v>
      </c>
      <c r="E93" s="39" t="s">
        <v>5</v>
      </c>
    </row>
    <row r="94" spans="1:5" ht="12.75">
      <c r="A94" s="35" t="s">
        <v>57</v>
      </c>
      <c r="E94" s="40" t="s">
        <v>1977</v>
      </c>
    </row>
    <row r="95" spans="1:5" ht="318.75">
      <c r="A95" t="s">
        <v>59</v>
      </c>
      <c r="E95" s="39" t="s">
        <v>1783</v>
      </c>
    </row>
    <row r="96" spans="1:16" ht="12.75">
      <c r="A96" t="s">
        <v>49</v>
      </c>
      <c s="34" t="s">
        <v>143</v>
      </c>
      <c s="34" t="s">
        <v>1991</v>
      </c>
      <c s="35" t="s">
        <v>5</v>
      </c>
      <c s="6" t="s">
        <v>1992</v>
      </c>
      <c s="36" t="s">
        <v>1993</v>
      </c>
      <c s="37">
        <v>4294</v>
      </c>
      <c s="36">
        <v>0</v>
      </c>
      <c s="36">
        <f>ROUND(G96*H96,6)</f>
      </c>
      <c r="L96" s="38">
        <v>0</v>
      </c>
      <c s="32">
        <f>ROUND(ROUND(L96,2)*ROUND(G96,3),2)</f>
      </c>
      <c s="36" t="s">
        <v>54</v>
      </c>
      <c>
        <f>(M96*21)/100</f>
      </c>
      <c t="s">
        <v>27</v>
      </c>
    </row>
    <row r="97" spans="1:5" ht="12.75">
      <c r="A97" s="35" t="s">
        <v>55</v>
      </c>
      <c r="E97" s="39" t="s">
        <v>5</v>
      </c>
    </row>
    <row r="98" spans="1:5" ht="12.75">
      <c r="A98" s="35" t="s">
        <v>57</v>
      </c>
      <c r="E98" s="40" t="s">
        <v>1977</v>
      </c>
    </row>
    <row r="99" spans="1:5" ht="25.5">
      <c r="A99" t="s">
        <v>59</v>
      </c>
      <c r="E99" s="39" t="s">
        <v>1994</v>
      </c>
    </row>
    <row r="100" spans="1:16" ht="12.75">
      <c r="A100" t="s">
        <v>49</v>
      </c>
      <c s="34" t="s">
        <v>147</v>
      </c>
      <c s="34" t="s">
        <v>303</v>
      </c>
      <c s="35" t="s">
        <v>5</v>
      </c>
      <c s="6" t="s">
        <v>304</v>
      </c>
      <c s="36" t="s">
        <v>53</v>
      </c>
      <c s="37">
        <v>200</v>
      </c>
      <c s="36">
        <v>0</v>
      </c>
      <c s="36">
        <f>ROUND(G100*H100,6)</f>
      </c>
      <c r="L100" s="38">
        <v>0</v>
      </c>
      <c s="32">
        <f>ROUND(ROUND(L100,2)*ROUND(G100,3),2)</f>
      </c>
      <c s="36" t="s">
        <v>54</v>
      </c>
      <c>
        <f>(M100*21)/100</f>
      </c>
      <c t="s">
        <v>27</v>
      </c>
    </row>
    <row r="101" spans="1:5" ht="12.75">
      <c r="A101" s="35" t="s">
        <v>55</v>
      </c>
      <c r="E101" s="39" t="s">
        <v>5</v>
      </c>
    </row>
    <row r="102" spans="1:5" ht="12.75">
      <c r="A102" s="35" t="s">
        <v>57</v>
      </c>
      <c r="E102" s="40" t="s">
        <v>1977</v>
      </c>
    </row>
    <row r="103" spans="1:5" ht="25.5">
      <c r="A103" t="s">
        <v>59</v>
      </c>
      <c r="E103" s="39" t="s">
        <v>306</v>
      </c>
    </row>
    <row r="104" spans="1:16" ht="12.75">
      <c r="A104" t="s">
        <v>49</v>
      </c>
      <c s="34" t="s">
        <v>151</v>
      </c>
      <c s="34" t="s">
        <v>311</v>
      </c>
      <c s="35" t="s">
        <v>5</v>
      </c>
      <c s="6" t="s">
        <v>312</v>
      </c>
      <c s="36" t="s">
        <v>297</v>
      </c>
      <c s="37">
        <v>898</v>
      </c>
      <c s="36">
        <v>0</v>
      </c>
      <c s="36">
        <f>ROUND(G104*H104,6)</f>
      </c>
      <c r="L104" s="38">
        <v>0</v>
      </c>
      <c s="32">
        <f>ROUND(ROUND(L104,2)*ROUND(G104,3),2)</f>
      </c>
      <c s="36" t="s">
        <v>54</v>
      </c>
      <c>
        <f>(M104*21)/100</f>
      </c>
      <c t="s">
        <v>27</v>
      </c>
    </row>
    <row r="105" spans="1:5" ht="12.75">
      <c r="A105" s="35" t="s">
        <v>55</v>
      </c>
      <c r="E105" s="39" t="s">
        <v>5</v>
      </c>
    </row>
    <row r="106" spans="1:5" ht="12.75">
      <c r="A106" s="35" t="s">
        <v>57</v>
      </c>
      <c r="E106" s="40" t="s">
        <v>1977</v>
      </c>
    </row>
    <row r="107" spans="1:5" ht="229.5">
      <c r="A107" t="s">
        <v>59</v>
      </c>
      <c r="E107" s="39" t="s">
        <v>1916</v>
      </c>
    </row>
    <row r="108" spans="1:16" ht="12.75">
      <c r="A108" t="s">
        <v>49</v>
      </c>
      <c s="34" t="s">
        <v>155</v>
      </c>
      <c s="34" t="s">
        <v>316</v>
      </c>
      <c s="35" t="s">
        <v>5</v>
      </c>
      <c s="6" t="s">
        <v>317</v>
      </c>
      <c s="36" t="s">
        <v>318</v>
      </c>
      <c s="37">
        <v>3810</v>
      </c>
      <c s="36">
        <v>0</v>
      </c>
      <c s="36">
        <f>ROUND(G108*H108,6)</f>
      </c>
      <c r="L108" s="38">
        <v>0</v>
      </c>
      <c s="32">
        <f>ROUND(ROUND(L108,2)*ROUND(G108,3),2)</f>
      </c>
      <c s="36" t="s">
        <v>54</v>
      </c>
      <c>
        <f>(M108*21)/100</f>
      </c>
      <c t="s">
        <v>27</v>
      </c>
    </row>
    <row r="109" spans="1:5" ht="12.75">
      <c r="A109" s="35" t="s">
        <v>55</v>
      </c>
      <c r="E109" s="39" t="s">
        <v>5</v>
      </c>
    </row>
    <row r="110" spans="1:5" ht="12.75">
      <c r="A110" s="35" t="s">
        <v>57</v>
      </c>
      <c r="E110" s="40" t="s">
        <v>1977</v>
      </c>
    </row>
    <row r="111" spans="1:5" ht="38.25">
      <c r="A111" t="s">
        <v>59</v>
      </c>
      <c r="E111" s="39" t="s">
        <v>320</v>
      </c>
    </row>
    <row r="112" spans="1:16" ht="12.75">
      <c r="A112" t="s">
        <v>49</v>
      </c>
      <c s="34" t="s">
        <v>159</v>
      </c>
      <c s="34" t="s">
        <v>1787</v>
      </c>
      <c s="35" t="s">
        <v>5</v>
      </c>
      <c s="6" t="s">
        <v>1788</v>
      </c>
      <c s="36" t="s">
        <v>297</v>
      </c>
      <c s="37">
        <v>68</v>
      </c>
      <c s="36">
        <v>0</v>
      </c>
      <c s="36">
        <f>ROUND(G112*H112,6)</f>
      </c>
      <c r="L112" s="38">
        <v>0</v>
      </c>
      <c s="32">
        <f>ROUND(ROUND(L112,2)*ROUND(G112,3),2)</f>
      </c>
      <c s="36" t="s">
        <v>54</v>
      </c>
      <c>
        <f>(M112*21)/100</f>
      </c>
      <c t="s">
        <v>27</v>
      </c>
    </row>
    <row r="113" spans="1:5" ht="12.75">
      <c r="A113" s="35" t="s">
        <v>55</v>
      </c>
      <c r="E113" s="39" t="s">
        <v>5</v>
      </c>
    </row>
    <row r="114" spans="1:5" ht="12.75">
      <c r="A114" s="35" t="s">
        <v>57</v>
      </c>
      <c r="E114" s="40" t="s">
        <v>1977</v>
      </c>
    </row>
    <row r="115" spans="1:5" ht="38.25">
      <c r="A115" t="s">
        <v>59</v>
      </c>
      <c r="E115" s="39" t="s">
        <v>1789</v>
      </c>
    </row>
    <row r="116" spans="1:16" ht="12.75">
      <c r="A116" t="s">
        <v>49</v>
      </c>
      <c s="34" t="s">
        <v>163</v>
      </c>
      <c s="34" t="s">
        <v>1790</v>
      </c>
      <c s="35" t="s">
        <v>5</v>
      </c>
      <c s="6" t="s">
        <v>1791</v>
      </c>
      <c s="36" t="s">
        <v>318</v>
      </c>
      <c s="37">
        <v>25</v>
      </c>
      <c s="36">
        <v>0</v>
      </c>
      <c s="36">
        <f>ROUND(G116*H116,6)</f>
      </c>
      <c r="L116" s="38">
        <v>0</v>
      </c>
      <c s="32">
        <f>ROUND(ROUND(L116,2)*ROUND(G116,3),2)</f>
      </c>
      <c s="36" t="s">
        <v>54</v>
      </c>
      <c>
        <f>(M116*21)/100</f>
      </c>
      <c t="s">
        <v>27</v>
      </c>
    </row>
    <row r="117" spans="1:5" ht="12.75">
      <c r="A117" s="35" t="s">
        <v>55</v>
      </c>
      <c r="E117" s="39" t="s">
        <v>5</v>
      </c>
    </row>
    <row r="118" spans="1:5" ht="12.75">
      <c r="A118" s="35" t="s">
        <v>57</v>
      </c>
      <c r="E118" s="40" t="s">
        <v>1977</v>
      </c>
    </row>
    <row r="119" spans="1:5" ht="51">
      <c r="A119" t="s">
        <v>59</v>
      </c>
      <c r="E119" s="39" t="s">
        <v>1792</v>
      </c>
    </row>
    <row r="120" spans="1:16" ht="12.75">
      <c r="A120" t="s">
        <v>49</v>
      </c>
      <c s="34" t="s">
        <v>167</v>
      </c>
      <c s="34" t="s">
        <v>1793</v>
      </c>
      <c s="35" t="s">
        <v>5</v>
      </c>
      <c s="6" t="s">
        <v>1794</v>
      </c>
      <c s="36" t="s">
        <v>318</v>
      </c>
      <c s="37">
        <v>50</v>
      </c>
      <c s="36">
        <v>0</v>
      </c>
      <c s="36">
        <f>ROUND(G120*H120,6)</f>
      </c>
      <c r="L120" s="38">
        <v>0</v>
      </c>
      <c s="32">
        <f>ROUND(ROUND(L120,2)*ROUND(G120,3),2)</f>
      </c>
      <c s="36" t="s">
        <v>54</v>
      </c>
      <c>
        <f>(M120*21)/100</f>
      </c>
      <c t="s">
        <v>27</v>
      </c>
    </row>
    <row r="121" spans="1:5" ht="12.75">
      <c r="A121" s="35" t="s">
        <v>55</v>
      </c>
      <c r="E121" s="39" t="s">
        <v>5</v>
      </c>
    </row>
    <row r="122" spans="1:5" ht="12.75">
      <c r="A122" s="35" t="s">
        <v>57</v>
      </c>
      <c r="E122" s="40" t="s">
        <v>1977</v>
      </c>
    </row>
    <row r="123" spans="1:5" ht="51">
      <c r="A123" t="s">
        <v>59</v>
      </c>
      <c r="E123" s="39" t="s">
        <v>1792</v>
      </c>
    </row>
    <row r="124" spans="1:16" ht="12.75">
      <c r="A124" t="s">
        <v>49</v>
      </c>
      <c s="34" t="s">
        <v>171</v>
      </c>
      <c s="34" t="s">
        <v>1795</v>
      </c>
      <c s="35" t="s">
        <v>5</v>
      </c>
      <c s="6" t="s">
        <v>1796</v>
      </c>
      <c s="36" t="s">
        <v>318</v>
      </c>
      <c s="37">
        <v>12.5</v>
      </c>
      <c s="36">
        <v>0</v>
      </c>
      <c s="36">
        <f>ROUND(G124*H124,6)</f>
      </c>
      <c r="L124" s="38">
        <v>0</v>
      </c>
      <c s="32">
        <f>ROUND(ROUND(L124,2)*ROUND(G124,3),2)</f>
      </c>
      <c s="36" t="s">
        <v>54</v>
      </c>
      <c>
        <f>(M124*21)/100</f>
      </c>
      <c t="s">
        <v>27</v>
      </c>
    </row>
    <row r="125" spans="1:5" ht="12.75">
      <c r="A125" s="35" t="s">
        <v>55</v>
      </c>
      <c r="E125" s="39" t="s">
        <v>5</v>
      </c>
    </row>
    <row r="126" spans="1:5" ht="12.75">
      <c r="A126" s="35" t="s">
        <v>57</v>
      </c>
      <c r="E126" s="40" t="s">
        <v>1977</v>
      </c>
    </row>
    <row r="127" spans="1:5" ht="140.25">
      <c r="A127" t="s">
        <v>59</v>
      </c>
      <c r="E127" s="39" t="s">
        <v>1797</v>
      </c>
    </row>
    <row r="128" spans="1:16" ht="12.75">
      <c r="A128" t="s">
        <v>49</v>
      </c>
      <c s="34" t="s">
        <v>175</v>
      </c>
      <c s="34" t="s">
        <v>1801</v>
      </c>
      <c s="35" t="s">
        <v>5</v>
      </c>
      <c s="6" t="s">
        <v>1802</v>
      </c>
      <c s="36" t="s">
        <v>318</v>
      </c>
      <c s="37">
        <v>12.5</v>
      </c>
      <c s="36">
        <v>0</v>
      </c>
      <c s="36">
        <f>ROUND(G128*H128,6)</f>
      </c>
      <c r="L128" s="38">
        <v>0</v>
      </c>
      <c s="32">
        <f>ROUND(ROUND(L128,2)*ROUND(G128,3),2)</f>
      </c>
      <c s="36" t="s">
        <v>54</v>
      </c>
      <c>
        <f>(M128*21)/100</f>
      </c>
      <c t="s">
        <v>27</v>
      </c>
    </row>
    <row r="129" spans="1:5" ht="12.75">
      <c r="A129" s="35" t="s">
        <v>55</v>
      </c>
      <c r="E129" s="39" t="s">
        <v>5</v>
      </c>
    </row>
    <row r="130" spans="1:5" ht="12.75">
      <c r="A130" s="35" t="s">
        <v>57</v>
      </c>
      <c r="E130" s="40" t="s">
        <v>1977</v>
      </c>
    </row>
    <row r="131" spans="1:5" ht="114.75">
      <c r="A131" t="s">
        <v>59</v>
      </c>
      <c r="E131" s="39" t="s">
        <v>1803</v>
      </c>
    </row>
    <row r="132" spans="1:16" ht="12.75">
      <c r="A132" t="s">
        <v>49</v>
      </c>
      <c s="34" t="s">
        <v>179</v>
      </c>
      <c s="34" t="s">
        <v>1995</v>
      </c>
      <c s="35" t="s">
        <v>5</v>
      </c>
      <c s="6" t="s">
        <v>1996</v>
      </c>
      <c s="36" t="s">
        <v>318</v>
      </c>
      <c s="37">
        <v>20</v>
      </c>
      <c s="36">
        <v>0</v>
      </c>
      <c s="36">
        <f>ROUND(G132*H132,6)</f>
      </c>
      <c r="L132" s="38">
        <v>0</v>
      </c>
      <c s="32">
        <f>ROUND(ROUND(L132,2)*ROUND(G132,3),2)</f>
      </c>
      <c s="36" t="s">
        <v>54</v>
      </c>
      <c>
        <f>(M132*21)/100</f>
      </c>
      <c t="s">
        <v>27</v>
      </c>
    </row>
    <row r="133" spans="1:5" ht="12.75">
      <c r="A133" s="35" t="s">
        <v>55</v>
      </c>
      <c r="E133" s="39" t="s">
        <v>5</v>
      </c>
    </row>
    <row r="134" spans="1:5" ht="12.75">
      <c r="A134" s="35" t="s">
        <v>57</v>
      </c>
      <c r="E134" s="40" t="s">
        <v>1977</v>
      </c>
    </row>
    <row r="135" spans="1:5" ht="89.25">
      <c r="A135" t="s">
        <v>59</v>
      </c>
      <c r="E135" s="39" t="s">
        <v>1806</v>
      </c>
    </row>
    <row r="136" spans="1:16" ht="12.75">
      <c r="A136" t="s">
        <v>49</v>
      </c>
      <c s="34" t="s">
        <v>183</v>
      </c>
      <c s="34" t="s">
        <v>1997</v>
      </c>
      <c s="35" t="s">
        <v>5</v>
      </c>
      <c s="6" t="s">
        <v>1998</v>
      </c>
      <c s="36" t="s">
        <v>297</v>
      </c>
      <c s="37">
        <v>1.5</v>
      </c>
      <c s="36">
        <v>0</v>
      </c>
      <c s="36">
        <f>ROUND(G136*H136,6)</f>
      </c>
      <c r="L136" s="38">
        <v>0</v>
      </c>
      <c s="32">
        <f>ROUND(ROUND(L136,2)*ROUND(G136,3),2)</f>
      </c>
      <c s="36" t="s">
        <v>54</v>
      </c>
      <c>
        <f>(M136*21)/100</f>
      </c>
      <c t="s">
        <v>27</v>
      </c>
    </row>
    <row r="137" spans="1:5" ht="12.75">
      <c r="A137" s="35" t="s">
        <v>55</v>
      </c>
      <c r="E137" s="39" t="s">
        <v>5</v>
      </c>
    </row>
    <row r="138" spans="1:5" ht="12.75">
      <c r="A138" s="35" t="s">
        <v>57</v>
      </c>
      <c r="E138" s="40" t="s">
        <v>1977</v>
      </c>
    </row>
    <row r="139" spans="1:5" ht="369.75">
      <c r="A139" t="s">
        <v>59</v>
      </c>
      <c r="E139" s="39" t="s">
        <v>1999</v>
      </c>
    </row>
    <row r="140" spans="1:16" ht="12.75">
      <c r="A140" t="s">
        <v>49</v>
      </c>
      <c s="34" t="s">
        <v>187</v>
      </c>
      <c s="34" t="s">
        <v>1807</v>
      </c>
      <c s="35" t="s">
        <v>5</v>
      </c>
      <c s="6" t="s">
        <v>1808</v>
      </c>
      <c s="36" t="s">
        <v>297</v>
      </c>
      <c s="37">
        <v>2</v>
      </c>
      <c s="36">
        <v>0</v>
      </c>
      <c s="36">
        <f>ROUND(G140*H140,6)</f>
      </c>
      <c r="L140" s="38">
        <v>0</v>
      </c>
      <c s="32">
        <f>ROUND(ROUND(L140,2)*ROUND(G140,3),2)</f>
      </c>
      <c s="36" t="s">
        <v>54</v>
      </c>
      <c>
        <f>(M140*21)/100</f>
      </c>
      <c t="s">
        <v>27</v>
      </c>
    </row>
    <row r="141" spans="1:5" ht="12.75">
      <c r="A141" s="35" t="s">
        <v>55</v>
      </c>
      <c r="E141" s="39" t="s">
        <v>5</v>
      </c>
    </row>
    <row r="142" spans="1:5" ht="12.75">
      <c r="A142" s="35" t="s">
        <v>57</v>
      </c>
      <c r="E142" s="40" t="s">
        <v>1977</v>
      </c>
    </row>
    <row r="143" spans="1:5" ht="102">
      <c r="A143" t="s">
        <v>59</v>
      </c>
      <c r="E143" s="39" t="s">
        <v>1809</v>
      </c>
    </row>
    <row r="144" spans="1:16" ht="12.75">
      <c r="A144" t="s">
        <v>49</v>
      </c>
      <c s="34" t="s">
        <v>192</v>
      </c>
      <c s="34" t="s">
        <v>1810</v>
      </c>
      <c s="35" t="s">
        <v>5</v>
      </c>
      <c s="6" t="s">
        <v>1811</v>
      </c>
      <c s="36" t="s">
        <v>53</v>
      </c>
      <c s="37">
        <v>50</v>
      </c>
      <c s="36">
        <v>0</v>
      </c>
      <c s="36">
        <f>ROUND(G144*H144,6)</f>
      </c>
      <c r="L144" s="38">
        <v>0</v>
      </c>
      <c s="32">
        <f>ROUND(ROUND(L144,2)*ROUND(G144,3),2)</f>
      </c>
      <c s="36" t="s">
        <v>54</v>
      </c>
      <c>
        <f>(M144*21)/100</f>
      </c>
      <c t="s">
        <v>27</v>
      </c>
    </row>
    <row r="145" spans="1:5" ht="12.75">
      <c r="A145" s="35" t="s">
        <v>55</v>
      </c>
      <c r="E145" s="39" t="s">
        <v>5</v>
      </c>
    </row>
    <row r="146" spans="1:5" ht="12.75">
      <c r="A146" s="35" t="s">
        <v>57</v>
      </c>
      <c r="E146" s="40" t="s">
        <v>1977</v>
      </c>
    </row>
    <row r="147" spans="1:5" ht="25.5">
      <c r="A147" t="s">
        <v>59</v>
      </c>
      <c r="E147" s="39" t="s">
        <v>1812</v>
      </c>
    </row>
    <row r="148" spans="1:13" ht="12.75">
      <c r="A148" t="s">
        <v>46</v>
      </c>
      <c r="C148" s="31" t="s">
        <v>78</v>
      </c>
      <c r="E148" s="33" t="s">
        <v>79</v>
      </c>
      <c r="J148" s="32">
        <f>0</f>
      </c>
      <c s="32">
        <f>0</f>
      </c>
      <c s="32">
        <f>0+L149+L153</f>
      </c>
      <c s="32">
        <f>0+M149+M153</f>
      </c>
    </row>
    <row r="149" spans="1:16" ht="12.75">
      <c r="A149" t="s">
        <v>49</v>
      </c>
      <c s="34" t="s">
        <v>196</v>
      </c>
      <c s="34" t="s">
        <v>964</v>
      </c>
      <c s="35" t="s">
        <v>5</v>
      </c>
      <c s="6" t="s">
        <v>965</v>
      </c>
      <c s="36" t="s">
        <v>53</v>
      </c>
      <c s="37">
        <v>50</v>
      </c>
      <c s="36">
        <v>0</v>
      </c>
      <c s="36">
        <f>ROUND(G149*H149,6)</f>
      </c>
      <c r="L149" s="38">
        <v>0</v>
      </c>
      <c s="32">
        <f>ROUND(ROUND(L149,2)*ROUND(G149,3),2)</f>
      </c>
      <c s="36" t="s">
        <v>54</v>
      </c>
      <c>
        <f>(M149*21)/100</f>
      </c>
      <c t="s">
        <v>27</v>
      </c>
    </row>
    <row r="150" spans="1:5" ht="12.75">
      <c r="A150" s="35" t="s">
        <v>55</v>
      </c>
      <c r="E150" s="39" t="s">
        <v>5</v>
      </c>
    </row>
    <row r="151" spans="1:5" ht="12.75">
      <c r="A151" s="35" t="s">
        <v>57</v>
      </c>
      <c r="E151" s="40" t="s">
        <v>1977</v>
      </c>
    </row>
    <row r="152" spans="1:5" ht="114.75">
      <c r="A152" t="s">
        <v>59</v>
      </c>
      <c r="E152" s="39" t="s">
        <v>1813</v>
      </c>
    </row>
    <row r="153" spans="1:16" ht="12.75">
      <c r="A153" t="s">
        <v>49</v>
      </c>
      <c s="34" t="s">
        <v>200</v>
      </c>
      <c s="34" t="s">
        <v>1814</v>
      </c>
      <c s="35" t="s">
        <v>5</v>
      </c>
      <c s="6" t="s">
        <v>1815</v>
      </c>
      <c s="36" t="s">
        <v>74</v>
      </c>
      <c s="37">
        <v>4</v>
      </c>
      <c s="36">
        <v>0</v>
      </c>
      <c s="36">
        <f>ROUND(G153*H153,6)</f>
      </c>
      <c r="L153" s="38">
        <v>0</v>
      </c>
      <c s="32">
        <f>ROUND(ROUND(L153,2)*ROUND(G153,3),2)</f>
      </c>
      <c s="36" t="s">
        <v>54</v>
      </c>
      <c>
        <f>(M153*21)/100</f>
      </c>
      <c t="s">
        <v>27</v>
      </c>
    </row>
    <row r="154" spans="1:5" ht="12.75">
      <c r="A154" s="35" t="s">
        <v>55</v>
      </c>
      <c r="E154" s="39" t="s">
        <v>5</v>
      </c>
    </row>
    <row r="155" spans="1:5" ht="12.75">
      <c r="A155" s="35" t="s">
        <v>57</v>
      </c>
      <c r="E155" s="40" t="s">
        <v>1977</v>
      </c>
    </row>
    <row r="156" spans="1:5" ht="102">
      <c r="A156" t="s">
        <v>59</v>
      </c>
      <c r="E156" s="39" t="s">
        <v>1816</v>
      </c>
    </row>
    <row r="157" spans="1:13" ht="12.75">
      <c r="A157" t="s">
        <v>46</v>
      </c>
      <c r="C157" s="31" t="s">
        <v>1829</v>
      </c>
      <c r="E157" s="33" t="s">
        <v>85</v>
      </c>
      <c r="J157" s="32">
        <f>0</f>
      </c>
      <c s="32">
        <f>0</f>
      </c>
      <c s="32">
        <f>0+L158+L162+L166+L170+L174+L178+L182+L186+L190</f>
      </c>
      <c s="32">
        <f>0+M158+M162+M166+M170+M174+M178+M182+M186+M190</f>
      </c>
    </row>
    <row r="158" spans="1:16" ht="12.75">
      <c r="A158" t="s">
        <v>49</v>
      </c>
      <c s="34" t="s">
        <v>204</v>
      </c>
      <c s="34" t="s">
        <v>970</v>
      </c>
      <c s="35" t="s">
        <v>5</v>
      </c>
      <c s="6" t="s">
        <v>971</v>
      </c>
      <c s="36" t="s">
        <v>53</v>
      </c>
      <c s="37">
        <v>30</v>
      </c>
      <c s="36">
        <v>0</v>
      </c>
      <c s="36">
        <f>ROUND(G158*H158,6)</f>
      </c>
      <c r="L158" s="38">
        <v>0</v>
      </c>
      <c s="32">
        <f>ROUND(ROUND(L158,2)*ROUND(G158,3),2)</f>
      </c>
      <c s="36" t="s">
        <v>54</v>
      </c>
      <c>
        <f>(M158*21)/100</f>
      </c>
      <c t="s">
        <v>27</v>
      </c>
    </row>
    <row r="159" spans="1:5" ht="12.75">
      <c r="A159" s="35" t="s">
        <v>55</v>
      </c>
      <c r="E159" s="39" t="s">
        <v>5</v>
      </c>
    </row>
    <row r="160" spans="1:5" ht="12.75">
      <c r="A160" s="35" t="s">
        <v>57</v>
      </c>
      <c r="E160" s="40" t="s">
        <v>1977</v>
      </c>
    </row>
    <row r="161" spans="1:5" ht="89.25">
      <c r="A161" t="s">
        <v>59</v>
      </c>
      <c r="E161" s="39" t="s">
        <v>1832</v>
      </c>
    </row>
    <row r="162" spans="1:16" ht="25.5">
      <c r="A162" t="s">
        <v>49</v>
      </c>
      <c s="34" t="s">
        <v>208</v>
      </c>
      <c s="34" t="s">
        <v>795</v>
      </c>
      <c s="35" t="s">
        <v>5</v>
      </c>
      <c s="6" t="s">
        <v>796</v>
      </c>
      <c s="36" t="s">
        <v>53</v>
      </c>
      <c s="37">
        <v>6300</v>
      </c>
      <c s="36">
        <v>0</v>
      </c>
      <c s="36">
        <f>ROUND(G162*H162,6)</f>
      </c>
      <c r="L162" s="38">
        <v>0</v>
      </c>
      <c s="32">
        <f>ROUND(ROUND(L162,2)*ROUND(G162,3),2)</f>
      </c>
      <c s="36" t="s">
        <v>54</v>
      </c>
      <c>
        <f>(M162*21)/100</f>
      </c>
      <c t="s">
        <v>27</v>
      </c>
    </row>
    <row r="163" spans="1:5" ht="12.75">
      <c r="A163" s="35" t="s">
        <v>55</v>
      </c>
      <c r="E163" s="39" t="s">
        <v>5</v>
      </c>
    </row>
    <row r="164" spans="1:5" ht="12.75">
      <c r="A164" s="35" t="s">
        <v>57</v>
      </c>
      <c r="E164" s="40" t="s">
        <v>1977</v>
      </c>
    </row>
    <row r="165" spans="1:5" ht="89.25">
      <c r="A165" t="s">
        <v>59</v>
      </c>
      <c r="E165" s="39" t="s">
        <v>1832</v>
      </c>
    </row>
    <row r="166" spans="1:16" ht="12.75">
      <c r="A166" t="s">
        <v>49</v>
      </c>
      <c s="34" t="s">
        <v>212</v>
      </c>
      <c s="34" t="s">
        <v>2000</v>
      </c>
      <c s="35" t="s">
        <v>5</v>
      </c>
      <c s="6" t="s">
        <v>2001</v>
      </c>
      <c s="36" t="s">
        <v>53</v>
      </c>
      <c s="37">
        <v>10</v>
      </c>
      <c s="36">
        <v>0</v>
      </c>
      <c s="36">
        <f>ROUND(G166*H166,6)</f>
      </c>
      <c r="L166" s="38">
        <v>0</v>
      </c>
      <c s="32">
        <f>ROUND(ROUND(L166,2)*ROUND(G166,3),2)</f>
      </c>
      <c s="36" t="s">
        <v>54</v>
      </c>
      <c>
        <f>(M166*21)/100</f>
      </c>
      <c t="s">
        <v>27</v>
      </c>
    </row>
    <row r="167" spans="1:5" ht="12.75">
      <c r="A167" s="35" t="s">
        <v>55</v>
      </c>
      <c r="E167" s="39" t="s">
        <v>5</v>
      </c>
    </row>
    <row r="168" spans="1:5" ht="12.75">
      <c r="A168" s="35" t="s">
        <v>57</v>
      </c>
      <c r="E168" s="40" t="s">
        <v>1977</v>
      </c>
    </row>
    <row r="169" spans="1:5" ht="38.25">
      <c r="A169" t="s">
        <v>59</v>
      </c>
      <c r="E169" s="39" t="s">
        <v>101</v>
      </c>
    </row>
    <row r="170" spans="1:16" ht="25.5">
      <c r="A170" t="s">
        <v>49</v>
      </c>
      <c s="34" t="s">
        <v>216</v>
      </c>
      <c s="34" t="s">
        <v>106</v>
      </c>
      <c s="35" t="s">
        <v>5</v>
      </c>
      <c s="6" t="s">
        <v>107</v>
      </c>
      <c s="36" t="s">
        <v>74</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1977</v>
      </c>
    </row>
    <row r="173" spans="1:5" ht="51">
      <c r="A173" t="s">
        <v>59</v>
      </c>
      <c r="E173" s="39" t="s">
        <v>108</v>
      </c>
    </row>
    <row r="174" spans="1:16" ht="25.5">
      <c r="A174" t="s">
        <v>49</v>
      </c>
      <c s="34" t="s">
        <v>220</v>
      </c>
      <c s="34" t="s">
        <v>972</v>
      </c>
      <c s="35" t="s">
        <v>5</v>
      </c>
      <c s="6" t="s">
        <v>973</v>
      </c>
      <c s="36" t="s">
        <v>74</v>
      </c>
      <c s="37">
        <v>4</v>
      </c>
      <c s="36">
        <v>0</v>
      </c>
      <c s="36">
        <f>ROUND(G174*H174,6)</f>
      </c>
      <c r="L174" s="38">
        <v>0</v>
      </c>
      <c s="32">
        <f>ROUND(ROUND(L174,2)*ROUND(G174,3),2)</f>
      </c>
      <c s="36" t="s">
        <v>54</v>
      </c>
      <c>
        <f>(M174*21)/100</f>
      </c>
      <c t="s">
        <v>27</v>
      </c>
    </row>
    <row r="175" spans="1:5" ht="12.75">
      <c r="A175" s="35" t="s">
        <v>55</v>
      </c>
      <c r="E175" s="39" t="s">
        <v>5</v>
      </c>
    </row>
    <row r="176" spans="1:5" ht="12.75">
      <c r="A176" s="35" t="s">
        <v>57</v>
      </c>
      <c r="E176" s="40" t="s">
        <v>1977</v>
      </c>
    </row>
    <row r="177" spans="1:5" ht="102">
      <c r="A177" t="s">
        <v>59</v>
      </c>
      <c r="E177" s="39" t="s">
        <v>1835</v>
      </c>
    </row>
    <row r="178" spans="1:16" ht="25.5">
      <c r="A178" t="s">
        <v>49</v>
      </c>
      <c s="34" t="s">
        <v>223</v>
      </c>
      <c s="34" t="s">
        <v>797</v>
      </c>
      <c s="35" t="s">
        <v>5</v>
      </c>
      <c s="6" t="s">
        <v>798</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1977</v>
      </c>
    </row>
    <row r="181" spans="1:5" ht="102">
      <c r="A181" t="s">
        <v>59</v>
      </c>
      <c r="E181" s="39" t="s">
        <v>1835</v>
      </c>
    </row>
    <row r="182" spans="1:16" ht="25.5">
      <c r="A182" t="s">
        <v>49</v>
      </c>
      <c s="34" t="s">
        <v>227</v>
      </c>
      <c s="34" t="s">
        <v>2002</v>
      </c>
      <c s="35" t="s">
        <v>5</v>
      </c>
      <c s="6" t="s">
        <v>2003</v>
      </c>
      <c s="36" t="s">
        <v>74</v>
      </c>
      <c s="37">
        <v>18</v>
      </c>
      <c s="36">
        <v>0</v>
      </c>
      <c s="36">
        <f>ROUND(G182*H182,6)</f>
      </c>
      <c r="L182" s="38">
        <v>0</v>
      </c>
      <c s="32">
        <f>ROUND(ROUND(L182,2)*ROUND(G182,3),2)</f>
      </c>
      <c s="36" t="s">
        <v>54</v>
      </c>
      <c>
        <f>(M182*21)/100</f>
      </c>
      <c t="s">
        <v>27</v>
      </c>
    </row>
    <row r="183" spans="1:5" ht="12.75">
      <c r="A183" s="35" t="s">
        <v>55</v>
      </c>
      <c r="E183" s="39" t="s">
        <v>5</v>
      </c>
    </row>
    <row r="184" spans="1:5" ht="12.75">
      <c r="A184" s="35" t="s">
        <v>57</v>
      </c>
      <c r="E184" s="40" t="s">
        <v>1977</v>
      </c>
    </row>
    <row r="185" spans="1:5" ht="102">
      <c r="A185" t="s">
        <v>59</v>
      </c>
      <c r="E185" s="39" t="s">
        <v>1835</v>
      </c>
    </row>
    <row r="186" spans="1:16" ht="12.75">
      <c r="A186" t="s">
        <v>49</v>
      </c>
      <c s="34" t="s">
        <v>234</v>
      </c>
      <c s="34" t="s">
        <v>974</v>
      </c>
      <c s="35" t="s">
        <v>5</v>
      </c>
      <c s="6" t="s">
        <v>975</v>
      </c>
      <c s="36" t="s">
        <v>53</v>
      </c>
      <c s="37">
        <v>430</v>
      </c>
      <c s="36">
        <v>0</v>
      </c>
      <c s="36">
        <f>ROUND(G186*H186,6)</f>
      </c>
      <c r="L186" s="38">
        <v>0</v>
      </c>
      <c s="32">
        <f>ROUND(ROUND(L186,2)*ROUND(G186,3),2)</f>
      </c>
      <c s="36" t="s">
        <v>54</v>
      </c>
      <c>
        <f>(M186*21)/100</f>
      </c>
      <c t="s">
        <v>27</v>
      </c>
    </row>
    <row r="187" spans="1:5" ht="12.75">
      <c r="A187" s="35" t="s">
        <v>55</v>
      </c>
      <c r="E187" s="39" t="s">
        <v>5</v>
      </c>
    </row>
    <row r="188" spans="1:5" ht="12.75">
      <c r="A188" s="35" t="s">
        <v>57</v>
      </c>
      <c r="E188" s="40" t="s">
        <v>1977</v>
      </c>
    </row>
    <row r="189" spans="1:5" ht="76.5">
      <c r="A189" t="s">
        <v>59</v>
      </c>
      <c r="E189" s="39" t="s">
        <v>1838</v>
      </c>
    </row>
    <row r="190" spans="1:16" ht="12.75">
      <c r="A190" t="s">
        <v>49</v>
      </c>
      <c s="34" t="s">
        <v>238</v>
      </c>
      <c s="34" t="s">
        <v>2004</v>
      </c>
      <c s="35" t="s">
        <v>5</v>
      </c>
      <c s="6" t="s">
        <v>2005</v>
      </c>
      <c s="36" t="s">
        <v>53</v>
      </c>
      <c s="37">
        <v>20</v>
      </c>
      <c s="36">
        <v>0</v>
      </c>
      <c s="36">
        <f>ROUND(G190*H190,6)</f>
      </c>
      <c r="L190" s="38">
        <v>0</v>
      </c>
      <c s="32">
        <f>ROUND(ROUND(L190,2)*ROUND(G190,3),2)</f>
      </c>
      <c s="36" t="s">
        <v>54</v>
      </c>
      <c>
        <f>(M190*21)/100</f>
      </c>
      <c t="s">
        <v>27</v>
      </c>
    </row>
    <row r="191" spans="1:5" ht="12.75">
      <c r="A191" s="35" t="s">
        <v>55</v>
      </c>
      <c r="E191" s="39" t="s">
        <v>5</v>
      </c>
    </row>
    <row r="192" spans="1:5" ht="12.75">
      <c r="A192" s="35" t="s">
        <v>57</v>
      </c>
      <c r="E192" s="40" t="s">
        <v>1977</v>
      </c>
    </row>
    <row r="193" spans="1:5" ht="114.75">
      <c r="A193" t="s">
        <v>59</v>
      </c>
      <c r="E193" s="39" t="s">
        <v>1828</v>
      </c>
    </row>
    <row r="194" spans="1:13" ht="12.75">
      <c r="A194" t="s">
        <v>46</v>
      </c>
      <c r="C194" s="31" t="s">
        <v>1929</v>
      </c>
      <c r="E194" s="33" t="s">
        <v>1930</v>
      </c>
      <c r="J194" s="32">
        <f>0</f>
      </c>
      <c s="32">
        <f>0</f>
      </c>
      <c s="32">
        <f>0+L195</f>
      </c>
      <c s="32">
        <f>0+M195</f>
      </c>
    </row>
    <row r="195" spans="1:16" ht="25.5">
      <c r="A195" t="s">
        <v>49</v>
      </c>
      <c s="34" t="s">
        <v>242</v>
      </c>
      <c s="34" t="s">
        <v>2006</v>
      </c>
      <c s="35" t="s">
        <v>5</v>
      </c>
      <c s="6" t="s">
        <v>2007</v>
      </c>
      <c s="36" t="s">
        <v>74</v>
      </c>
      <c s="37">
        <v>3</v>
      </c>
      <c s="36">
        <v>0</v>
      </c>
      <c s="36">
        <f>ROUND(G195*H195,6)</f>
      </c>
      <c r="L195" s="38">
        <v>0</v>
      </c>
      <c s="32">
        <f>ROUND(ROUND(L195,2)*ROUND(G195,3),2)</f>
      </c>
      <c s="36" t="s">
        <v>54</v>
      </c>
      <c>
        <f>(M195*21)/100</f>
      </c>
      <c t="s">
        <v>27</v>
      </c>
    </row>
    <row r="196" spans="1:5" ht="12.75">
      <c r="A196" s="35" t="s">
        <v>55</v>
      </c>
      <c r="E196" s="39" t="s">
        <v>5</v>
      </c>
    </row>
    <row r="197" spans="1:5" ht="12.75">
      <c r="A197" s="35" t="s">
        <v>57</v>
      </c>
      <c r="E197" s="40" t="s">
        <v>1977</v>
      </c>
    </row>
    <row r="198" spans="1:5" ht="89.25">
      <c r="A198" t="s">
        <v>59</v>
      </c>
      <c r="E198" s="39" t="s">
        <v>2008</v>
      </c>
    </row>
    <row r="199" spans="1:13" ht="12.75">
      <c r="A199" t="s">
        <v>46</v>
      </c>
      <c r="C199" s="31" t="s">
        <v>121</v>
      </c>
      <c r="E199" s="33" t="s">
        <v>122</v>
      </c>
      <c r="J199" s="32">
        <f>0</f>
      </c>
      <c s="32">
        <f>0</f>
      </c>
      <c s="32">
        <f>0+L200+L204+L208+L212+L216+L220+L224+L228+L232+L236</f>
      </c>
      <c s="32">
        <f>0+M200+M204+M208+M212+M216+M220+M224+M228+M232+M236</f>
      </c>
    </row>
    <row r="200" spans="1:16" ht="12.75">
      <c r="A200" t="s">
        <v>49</v>
      </c>
      <c s="34" t="s">
        <v>246</v>
      </c>
      <c s="34" t="s">
        <v>2009</v>
      </c>
      <c s="35" t="s">
        <v>5</v>
      </c>
      <c s="6" t="s">
        <v>2010</v>
      </c>
      <c s="36" t="s">
        <v>74</v>
      </c>
      <c s="37">
        <v>3</v>
      </c>
      <c s="36">
        <v>0</v>
      </c>
      <c s="36">
        <f>ROUND(G200*H200,6)</f>
      </c>
      <c r="L200" s="38">
        <v>0</v>
      </c>
      <c s="32">
        <f>ROUND(ROUND(L200,2)*ROUND(G200,3),2)</f>
      </c>
      <c s="36" t="s">
        <v>54</v>
      </c>
      <c>
        <f>(M200*21)/100</f>
      </c>
      <c t="s">
        <v>27</v>
      </c>
    </row>
    <row r="201" spans="1:5" ht="12.75">
      <c r="A201" s="35" t="s">
        <v>55</v>
      </c>
      <c r="E201" s="39" t="s">
        <v>5</v>
      </c>
    </row>
    <row r="202" spans="1:5" ht="12.75">
      <c r="A202" s="35" t="s">
        <v>57</v>
      </c>
      <c r="E202" s="40" t="s">
        <v>1977</v>
      </c>
    </row>
    <row r="203" spans="1:5" ht="102">
      <c r="A203" t="s">
        <v>59</v>
      </c>
      <c r="E203" s="39" t="s">
        <v>1954</v>
      </c>
    </row>
    <row r="204" spans="1:16" ht="12.75">
      <c r="A204" t="s">
        <v>49</v>
      </c>
      <c s="34" t="s">
        <v>250</v>
      </c>
      <c s="34" t="s">
        <v>2011</v>
      </c>
      <c s="35" t="s">
        <v>5</v>
      </c>
      <c s="6" t="s">
        <v>2012</v>
      </c>
      <c s="36" t="s">
        <v>74</v>
      </c>
      <c s="37">
        <v>1</v>
      </c>
      <c s="36">
        <v>0</v>
      </c>
      <c s="36">
        <f>ROUND(G204*H204,6)</f>
      </c>
      <c r="L204" s="38">
        <v>0</v>
      </c>
      <c s="32">
        <f>ROUND(ROUND(L204,2)*ROUND(G204,3),2)</f>
      </c>
      <c s="36" t="s">
        <v>54</v>
      </c>
      <c>
        <f>(M204*21)/100</f>
      </c>
      <c t="s">
        <v>27</v>
      </c>
    </row>
    <row r="205" spans="1:5" ht="12.75">
      <c r="A205" s="35" t="s">
        <v>55</v>
      </c>
      <c r="E205" s="39" t="s">
        <v>5</v>
      </c>
    </row>
    <row r="206" spans="1:5" ht="12.75">
      <c r="A206" s="35" t="s">
        <v>57</v>
      </c>
      <c r="E206" s="40" t="s">
        <v>1977</v>
      </c>
    </row>
    <row r="207" spans="1:5" ht="102">
      <c r="A207" t="s">
        <v>59</v>
      </c>
      <c r="E207" s="39" t="s">
        <v>1954</v>
      </c>
    </row>
    <row r="208" spans="1:16" ht="12.75">
      <c r="A208" t="s">
        <v>49</v>
      </c>
      <c s="34" t="s">
        <v>254</v>
      </c>
      <c s="34" t="s">
        <v>2013</v>
      </c>
      <c s="35" t="s">
        <v>5</v>
      </c>
      <c s="6" t="s">
        <v>2014</v>
      </c>
      <c s="36" t="s">
        <v>74</v>
      </c>
      <c s="37">
        <v>2</v>
      </c>
      <c s="36">
        <v>0</v>
      </c>
      <c s="36">
        <f>ROUND(G208*H208,6)</f>
      </c>
      <c r="L208" s="38">
        <v>0</v>
      </c>
      <c s="32">
        <f>ROUND(ROUND(L208,2)*ROUND(G208,3),2)</f>
      </c>
      <c s="36" t="s">
        <v>54</v>
      </c>
      <c>
        <f>(M208*21)/100</f>
      </c>
      <c t="s">
        <v>27</v>
      </c>
    </row>
    <row r="209" spans="1:5" ht="12.75">
      <c r="A209" s="35" t="s">
        <v>55</v>
      </c>
      <c r="E209" s="39" t="s">
        <v>5</v>
      </c>
    </row>
    <row r="210" spans="1:5" ht="12.75">
      <c r="A210" s="35" t="s">
        <v>57</v>
      </c>
      <c r="E210" s="40" t="s">
        <v>1977</v>
      </c>
    </row>
    <row r="211" spans="1:5" ht="102">
      <c r="A211" t="s">
        <v>59</v>
      </c>
      <c r="E211" s="39" t="s">
        <v>1954</v>
      </c>
    </row>
    <row r="212" spans="1:16" ht="12.75">
      <c r="A212" t="s">
        <v>49</v>
      </c>
      <c s="34" t="s">
        <v>258</v>
      </c>
      <c s="34" t="s">
        <v>2015</v>
      </c>
      <c s="35" t="s">
        <v>5</v>
      </c>
      <c s="6" t="s">
        <v>2016</v>
      </c>
      <c s="36" t="s">
        <v>74</v>
      </c>
      <c s="37">
        <v>4</v>
      </c>
      <c s="36">
        <v>0</v>
      </c>
      <c s="36">
        <f>ROUND(G212*H212,6)</f>
      </c>
      <c r="L212" s="38">
        <v>0</v>
      </c>
      <c s="32">
        <f>ROUND(ROUND(L212,2)*ROUND(G212,3),2)</f>
      </c>
      <c s="36" t="s">
        <v>54</v>
      </c>
      <c>
        <f>(M212*21)/100</f>
      </c>
      <c t="s">
        <v>27</v>
      </c>
    </row>
    <row r="213" spans="1:5" ht="12.75">
      <c r="A213" s="35" t="s">
        <v>55</v>
      </c>
      <c r="E213" s="39" t="s">
        <v>5</v>
      </c>
    </row>
    <row r="214" spans="1:5" ht="12.75">
      <c r="A214" s="35" t="s">
        <v>57</v>
      </c>
      <c r="E214" s="40" t="s">
        <v>1977</v>
      </c>
    </row>
    <row r="215" spans="1:5" ht="102">
      <c r="A215" t="s">
        <v>59</v>
      </c>
      <c r="E215" s="39" t="s">
        <v>1954</v>
      </c>
    </row>
    <row r="216" spans="1:16" ht="12.75">
      <c r="A216" t="s">
        <v>49</v>
      </c>
      <c s="34" t="s">
        <v>262</v>
      </c>
      <c s="34" t="s">
        <v>2017</v>
      </c>
      <c s="35" t="s">
        <v>5</v>
      </c>
      <c s="6" t="s">
        <v>2018</v>
      </c>
      <c s="36" t="s">
        <v>74</v>
      </c>
      <c s="37">
        <v>1</v>
      </c>
      <c s="36">
        <v>0</v>
      </c>
      <c s="36">
        <f>ROUND(G216*H216,6)</f>
      </c>
      <c r="L216" s="38">
        <v>0</v>
      </c>
      <c s="32">
        <f>ROUND(ROUND(L216,2)*ROUND(G216,3),2)</f>
      </c>
      <c s="36" t="s">
        <v>54</v>
      </c>
      <c>
        <f>(M216*21)/100</f>
      </c>
      <c t="s">
        <v>27</v>
      </c>
    </row>
    <row r="217" spans="1:5" ht="12.75">
      <c r="A217" s="35" t="s">
        <v>55</v>
      </c>
      <c r="E217" s="39" t="s">
        <v>5</v>
      </c>
    </row>
    <row r="218" spans="1:5" ht="12.75">
      <c r="A218" s="35" t="s">
        <v>57</v>
      </c>
      <c r="E218" s="40" t="s">
        <v>1977</v>
      </c>
    </row>
    <row r="219" spans="1:5" ht="102">
      <c r="A219" t="s">
        <v>59</v>
      </c>
      <c r="E219" s="39" t="s">
        <v>1954</v>
      </c>
    </row>
    <row r="220" spans="1:16" ht="12.75">
      <c r="A220" t="s">
        <v>49</v>
      </c>
      <c s="34" t="s">
        <v>268</v>
      </c>
      <c s="34" t="s">
        <v>2019</v>
      </c>
      <c s="35" t="s">
        <v>5</v>
      </c>
      <c s="6" t="s">
        <v>2020</v>
      </c>
      <c s="36" t="s">
        <v>74</v>
      </c>
      <c s="37">
        <v>2</v>
      </c>
      <c s="36">
        <v>0</v>
      </c>
      <c s="36">
        <f>ROUND(G220*H220,6)</f>
      </c>
      <c r="L220" s="38">
        <v>0</v>
      </c>
      <c s="32">
        <f>ROUND(ROUND(L220,2)*ROUND(G220,3),2)</f>
      </c>
      <c s="36" t="s">
        <v>54</v>
      </c>
      <c>
        <f>(M220*21)/100</f>
      </c>
      <c t="s">
        <v>27</v>
      </c>
    </row>
    <row r="221" spans="1:5" ht="12.75">
      <c r="A221" s="35" t="s">
        <v>55</v>
      </c>
      <c r="E221" s="39" t="s">
        <v>5</v>
      </c>
    </row>
    <row r="222" spans="1:5" ht="12.75">
      <c r="A222" s="35" t="s">
        <v>57</v>
      </c>
      <c r="E222" s="40" t="s">
        <v>1977</v>
      </c>
    </row>
    <row r="223" spans="1:5" ht="102">
      <c r="A223" t="s">
        <v>59</v>
      </c>
      <c r="E223" s="39" t="s">
        <v>1954</v>
      </c>
    </row>
    <row r="224" spans="1:16" ht="12.75">
      <c r="A224" t="s">
        <v>49</v>
      </c>
      <c s="34" t="s">
        <v>274</v>
      </c>
      <c s="34" t="s">
        <v>2021</v>
      </c>
      <c s="35" t="s">
        <v>5</v>
      </c>
      <c s="6" t="s">
        <v>2022</v>
      </c>
      <c s="36" t="s">
        <v>74</v>
      </c>
      <c s="37">
        <v>2</v>
      </c>
      <c s="36">
        <v>0</v>
      </c>
      <c s="36">
        <f>ROUND(G224*H224,6)</f>
      </c>
      <c r="L224" s="38">
        <v>0</v>
      </c>
      <c s="32">
        <f>ROUND(ROUND(L224,2)*ROUND(G224,3),2)</f>
      </c>
      <c s="36" t="s">
        <v>54</v>
      </c>
      <c>
        <f>(M224*21)/100</f>
      </c>
      <c t="s">
        <v>27</v>
      </c>
    </row>
    <row r="225" spans="1:5" ht="12.75">
      <c r="A225" s="35" t="s">
        <v>55</v>
      </c>
      <c r="E225" s="39" t="s">
        <v>5</v>
      </c>
    </row>
    <row r="226" spans="1:5" ht="12.75">
      <c r="A226" s="35" t="s">
        <v>57</v>
      </c>
      <c r="E226" s="40" t="s">
        <v>1977</v>
      </c>
    </row>
    <row r="227" spans="1:5" ht="102">
      <c r="A227" t="s">
        <v>59</v>
      </c>
      <c r="E227" s="39" t="s">
        <v>1954</v>
      </c>
    </row>
    <row r="228" spans="1:16" ht="12.75">
      <c r="A228" t="s">
        <v>49</v>
      </c>
      <c s="34" t="s">
        <v>279</v>
      </c>
      <c s="34" t="s">
        <v>2023</v>
      </c>
      <c s="35" t="s">
        <v>5</v>
      </c>
      <c s="6" t="s">
        <v>2024</v>
      </c>
      <c s="36" t="s">
        <v>74</v>
      </c>
      <c s="37">
        <v>2</v>
      </c>
      <c s="36">
        <v>0</v>
      </c>
      <c s="36">
        <f>ROUND(G228*H228,6)</f>
      </c>
      <c r="L228" s="38">
        <v>0</v>
      </c>
      <c s="32">
        <f>ROUND(ROUND(L228,2)*ROUND(G228,3),2)</f>
      </c>
      <c s="36" t="s">
        <v>54</v>
      </c>
      <c>
        <f>(M228*21)/100</f>
      </c>
      <c t="s">
        <v>27</v>
      </c>
    </row>
    <row r="229" spans="1:5" ht="12.75">
      <c r="A229" s="35" t="s">
        <v>55</v>
      </c>
      <c r="E229" s="39" t="s">
        <v>5</v>
      </c>
    </row>
    <row r="230" spans="1:5" ht="12.75">
      <c r="A230" s="35" t="s">
        <v>57</v>
      </c>
      <c r="E230" s="40" t="s">
        <v>1977</v>
      </c>
    </row>
    <row r="231" spans="1:5" ht="102">
      <c r="A231" t="s">
        <v>59</v>
      </c>
      <c r="E231" s="39" t="s">
        <v>1954</v>
      </c>
    </row>
    <row r="232" spans="1:16" ht="12.75">
      <c r="A232" t="s">
        <v>49</v>
      </c>
      <c s="34" t="s">
        <v>282</v>
      </c>
      <c s="34" t="s">
        <v>2025</v>
      </c>
      <c s="35" t="s">
        <v>5</v>
      </c>
      <c s="6" t="s">
        <v>2026</v>
      </c>
      <c s="36" t="s">
        <v>74</v>
      </c>
      <c s="37">
        <v>8</v>
      </c>
      <c s="36">
        <v>0</v>
      </c>
      <c s="36">
        <f>ROUND(G232*H232,6)</f>
      </c>
      <c r="L232" s="38">
        <v>0</v>
      </c>
      <c s="32">
        <f>ROUND(ROUND(L232,2)*ROUND(G232,3),2)</f>
      </c>
      <c s="36" t="s">
        <v>54</v>
      </c>
      <c>
        <f>(M232*21)/100</f>
      </c>
      <c t="s">
        <v>27</v>
      </c>
    </row>
    <row r="233" spans="1:5" ht="12.75">
      <c r="A233" s="35" t="s">
        <v>55</v>
      </c>
      <c r="E233" s="39" t="s">
        <v>5</v>
      </c>
    </row>
    <row r="234" spans="1:5" ht="12.75">
      <c r="A234" s="35" t="s">
        <v>57</v>
      </c>
      <c r="E234" s="40" t="s">
        <v>1977</v>
      </c>
    </row>
    <row r="235" spans="1:5" ht="102">
      <c r="A235" t="s">
        <v>59</v>
      </c>
      <c r="E235" s="39" t="s">
        <v>1958</v>
      </c>
    </row>
    <row r="236" spans="1:16" ht="12.75">
      <c r="A236" t="s">
        <v>49</v>
      </c>
      <c s="34" t="s">
        <v>287</v>
      </c>
      <c s="34" t="s">
        <v>2027</v>
      </c>
      <c s="35" t="s">
        <v>5</v>
      </c>
      <c s="6" t="s">
        <v>2028</v>
      </c>
      <c s="36" t="s">
        <v>74</v>
      </c>
      <c s="37">
        <v>2</v>
      </c>
      <c s="36">
        <v>0</v>
      </c>
      <c s="36">
        <f>ROUND(G236*H236,6)</f>
      </c>
      <c r="L236" s="38">
        <v>0</v>
      </c>
      <c s="32">
        <f>ROUND(ROUND(L236,2)*ROUND(G236,3),2)</f>
      </c>
      <c s="36" t="s">
        <v>54</v>
      </c>
      <c>
        <f>(M236*21)/100</f>
      </c>
      <c t="s">
        <v>27</v>
      </c>
    </row>
    <row r="237" spans="1:5" ht="12.75">
      <c r="A237" s="35" t="s">
        <v>55</v>
      </c>
      <c r="E237" s="39" t="s">
        <v>5</v>
      </c>
    </row>
    <row r="238" spans="1:5" ht="12.75">
      <c r="A238" s="35" t="s">
        <v>57</v>
      </c>
      <c r="E238" s="40" t="s">
        <v>1977</v>
      </c>
    </row>
    <row r="239" spans="1:5" ht="102">
      <c r="A239" t="s">
        <v>59</v>
      </c>
      <c r="E239" s="39" t="s">
        <v>1958</v>
      </c>
    </row>
    <row r="240" spans="1:13" ht="12.75">
      <c r="A240" t="s">
        <v>46</v>
      </c>
      <c r="C240" s="31" t="s">
        <v>232</v>
      </c>
      <c r="E240" s="33" t="s">
        <v>233</v>
      </c>
      <c r="J240" s="32">
        <f>0</f>
      </c>
      <c s="32">
        <f>0</f>
      </c>
      <c s="32">
        <f>0+L241+L245+L249+L253+L257+L261+L265+L269+L273+L277+L281</f>
      </c>
      <c s="32">
        <f>0+M241+M245+M249+M253+M257+M261+M265+M269+M273+M277+M281</f>
      </c>
    </row>
    <row r="241" spans="1:16" ht="12.75">
      <c r="A241" t="s">
        <v>49</v>
      </c>
      <c s="34" t="s">
        <v>489</v>
      </c>
      <c s="34" t="s">
        <v>2029</v>
      </c>
      <c s="35" t="s">
        <v>5</v>
      </c>
      <c s="6" t="s">
        <v>2030</v>
      </c>
      <c s="36" t="s">
        <v>74</v>
      </c>
      <c s="37">
        <v>1</v>
      </c>
      <c s="36">
        <v>0</v>
      </c>
      <c s="36">
        <f>ROUND(G241*H241,6)</f>
      </c>
      <c r="L241" s="38">
        <v>0</v>
      </c>
      <c s="32">
        <f>ROUND(ROUND(L241,2)*ROUND(G241,3),2)</f>
      </c>
      <c s="36" t="s">
        <v>54</v>
      </c>
      <c>
        <f>(M241*21)/100</f>
      </c>
      <c t="s">
        <v>27</v>
      </c>
    </row>
    <row r="242" spans="1:5" ht="12.75">
      <c r="A242" s="35" t="s">
        <v>55</v>
      </c>
      <c r="E242" s="39" t="s">
        <v>5</v>
      </c>
    </row>
    <row r="243" spans="1:5" ht="12.75">
      <c r="A243" s="35" t="s">
        <v>57</v>
      </c>
      <c r="E243" s="40" t="s">
        <v>1977</v>
      </c>
    </row>
    <row r="244" spans="1:5" ht="89.25">
      <c r="A244" t="s">
        <v>59</v>
      </c>
      <c r="E244" s="39" t="s">
        <v>1854</v>
      </c>
    </row>
    <row r="245" spans="1:16" ht="25.5">
      <c r="A245" t="s">
        <v>49</v>
      </c>
      <c s="34" t="s">
        <v>492</v>
      </c>
      <c s="34" t="s">
        <v>235</v>
      </c>
      <c s="35" t="s">
        <v>5</v>
      </c>
      <c s="6" t="s">
        <v>236</v>
      </c>
      <c s="36" t="s">
        <v>74</v>
      </c>
      <c s="37">
        <v>1</v>
      </c>
      <c s="36">
        <v>0</v>
      </c>
      <c s="36">
        <f>ROUND(G245*H245,6)</f>
      </c>
      <c r="L245" s="38">
        <v>0</v>
      </c>
      <c s="32">
        <f>ROUND(ROUND(L245,2)*ROUND(G245,3),2)</f>
      </c>
      <c s="36" t="s">
        <v>54</v>
      </c>
      <c>
        <f>(M245*21)/100</f>
      </c>
      <c t="s">
        <v>27</v>
      </c>
    </row>
    <row r="246" spans="1:5" ht="12.75">
      <c r="A246" s="35" t="s">
        <v>55</v>
      </c>
      <c r="E246" s="39" t="s">
        <v>5</v>
      </c>
    </row>
    <row r="247" spans="1:5" ht="12.75">
      <c r="A247" s="35" t="s">
        <v>57</v>
      </c>
      <c r="E247" s="40" t="s">
        <v>1977</v>
      </c>
    </row>
    <row r="248" spans="1:5" ht="76.5">
      <c r="A248" t="s">
        <v>59</v>
      </c>
      <c r="E248" s="39" t="s">
        <v>1855</v>
      </c>
    </row>
    <row r="249" spans="1:16" ht="38.25">
      <c r="A249" t="s">
        <v>49</v>
      </c>
      <c s="34" t="s">
        <v>495</v>
      </c>
      <c s="34" t="s">
        <v>239</v>
      </c>
      <c s="35" t="s">
        <v>5</v>
      </c>
      <c s="6" t="s">
        <v>240</v>
      </c>
      <c s="36" t="s">
        <v>74</v>
      </c>
      <c s="37">
        <v>13</v>
      </c>
      <c s="36">
        <v>0</v>
      </c>
      <c s="36">
        <f>ROUND(G249*H249,6)</f>
      </c>
      <c r="L249" s="38">
        <v>0</v>
      </c>
      <c s="32">
        <f>ROUND(ROUND(L249,2)*ROUND(G249,3),2)</f>
      </c>
      <c s="36" t="s">
        <v>54</v>
      </c>
      <c>
        <f>(M249*21)/100</f>
      </c>
      <c t="s">
        <v>27</v>
      </c>
    </row>
    <row r="250" spans="1:5" ht="12.75">
      <c r="A250" s="35" t="s">
        <v>55</v>
      </c>
      <c r="E250" s="39" t="s">
        <v>5</v>
      </c>
    </row>
    <row r="251" spans="1:5" ht="12.75">
      <c r="A251" s="35" t="s">
        <v>57</v>
      </c>
      <c r="E251" s="40" t="s">
        <v>1977</v>
      </c>
    </row>
    <row r="252" spans="1:5" ht="51">
      <c r="A252" t="s">
        <v>59</v>
      </c>
      <c r="E252" s="39" t="s">
        <v>1856</v>
      </c>
    </row>
    <row r="253" spans="1:16" ht="25.5">
      <c r="A253" t="s">
        <v>49</v>
      </c>
      <c s="34" t="s">
        <v>499</v>
      </c>
      <c s="34" t="s">
        <v>243</v>
      </c>
      <c s="35" t="s">
        <v>5</v>
      </c>
      <c s="6" t="s">
        <v>244</v>
      </c>
      <c s="36" t="s">
        <v>74</v>
      </c>
      <c s="37">
        <v>1</v>
      </c>
      <c s="36">
        <v>0</v>
      </c>
      <c s="36">
        <f>ROUND(G253*H253,6)</f>
      </c>
      <c r="L253" s="38">
        <v>0</v>
      </c>
      <c s="32">
        <f>ROUND(ROUND(L253,2)*ROUND(G253,3),2)</f>
      </c>
      <c s="36" t="s">
        <v>54</v>
      </c>
      <c>
        <f>(M253*21)/100</f>
      </c>
      <c t="s">
        <v>27</v>
      </c>
    </row>
    <row r="254" spans="1:5" ht="12.75">
      <c r="A254" s="35" t="s">
        <v>55</v>
      </c>
      <c r="E254" s="39" t="s">
        <v>5</v>
      </c>
    </row>
    <row r="255" spans="1:5" ht="12.75">
      <c r="A255" s="35" t="s">
        <v>57</v>
      </c>
      <c r="E255" s="40" t="s">
        <v>1977</v>
      </c>
    </row>
    <row r="256" spans="1:5" ht="89.25">
      <c r="A256" t="s">
        <v>59</v>
      </c>
      <c r="E256" s="39" t="s">
        <v>1857</v>
      </c>
    </row>
    <row r="257" spans="1:16" ht="12.75">
      <c r="A257" t="s">
        <v>49</v>
      </c>
      <c s="34" t="s">
        <v>502</v>
      </c>
      <c s="34" t="s">
        <v>2031</v>
      </c>
      <c s="35" t="s">
        <v>5</v>
      </c>
      <c s="6" t="s">
        <v>2032</v>
      </c>
      <c s="36" t="s">
        <v>74</v>
      </c>
      <c s="37">
        <v>1</v>
      </c>
      <c s="36">
        <v>0</v>
      </c>
      <c s="36">
        <f>ROUND(G257*H257,6)</f>
      </c>
      <c r="L257" s="38">
        <v>0</v>
      </c>
      <c s="32">
        <f>ROUND(ROUND(L257,2)*ROUND(G257,3),2)</f>
      </c>
      <c s="36" t="s">
        <v>54</v>
      </c>
      <c>
        <f>(M257*21)/100</f>
      </c>
      <c t="s">
        <v>27</v>
      </c>
    </row>
    <row r="258" spans="1:5" ht="12.75">
      <c r="A258" s="35" t="s">
        <v>55</v>
      </c>
      <c r="E258" s="39" t="s">
        <v>5</v>
      </c>
    </row>
    <row r="259" spans="1:5" ht="12.75">
      <c r="A259" s="35" t="s">
        <v>57</v>
      </c>
      <c r="E259" s="40" t="s">
        <v>1977</v>
      </c>
    </row>
    <row r="260" spans="1:5" ht="76.5">
      <c r="A260" t="s">
        <v>59</v>
      </c>
      <c r="E260" s="39" t="s">
        <v>1863</v>
      </c>
    </row>
    <row r="261" spans="1:16" ht="12.75">
      <c r="A261" t="s">
        <v>49</v>
      </c>
      <c s="34" t="s">
        <v>506</v>
      </c>
      <c s="34" t="s">
        <v>2033</v>
      </c>
      <c s="35" t="s">
        <v>5</v>
      </c>
      <c s="6" t="s">
        <v>2034</v>
      </c>
      <c s="36" t="s">
        <v>74</v>
      </c>
      <c s="37">
        <v>18</v>
      </c>
      <c s="36">
        <v>0</v>
      </c>
      <c s="36">
        <f>ROUND(G261*H261,6)</f>
      </c>
      <c r="L261" s="38">
        <v>0</v>
      </c>
      <c s="32">
        <f>ROUND(ROUND(L261,2)*ROUND(G261,3),2)</f>
      </c>
      <c s="36" t="s">
        <v>54</v>
      </c>
      <c>
        <f>(M261*21)/100</f>
      </c>
      <c t="s">
        <v>27</v>
      </c>
    </row>
    <row r="262" spans="1:5" ht="12.75">
      <c r="A262" s="35" t="s">
        <v>55</v>
      </c>
      <c r="E262" s="39" t="s">
        <v>5</v>
      </c>
    </row>
    <row r="263" spans="1:5" ht="12.75">
      <c r="A263" s="35" t="s">
        <v>57</v>
      </c>
      <c r="E263" s="40" t="s">
        <v>1977</v>
      </c>
    </row>
    <row r="264" spans="1:5" ht="76.5">
      <c r="A264" t="s">
        <v>59</v>
      </c>
      <c r="E264" s="39" t="s">
        <v>1855</v>
      </c>
    </row>
    <row r="265" spans="1:16" ht="12.75">
      <c r="A265" t="s">
        <v>49</v>
      </c>
      <c s="34" t="s">
        <v>510</v>
      </c>
      <c s="34" t="s">
        <v>247</v>
      </c>
      <c s="35" t="s">
        <v>5</v>
      </c>
      <c s="6" t="s">
        <v>248</v>
      </c>
      <c s="36" t="s">
        <v>190</v>
      </c>
      <c s="37">
        <v>80</v>
      </c>
      <c s="36">
        <v>0</v>
      </c>
      <c s="36">
        <f>ROUND(G265*H265,6)</f>
      </c>
      <c r="L265" s="38">
        <v>0</v>
      </c>
      <c s="32">
        <f>ROUND(ROUND(L265,2)*ROUND(G265,3),2)</f>
      </c>
      <c s="36" t="s">
        <v>54</v>
      </c>
      <c>
        <f>(M265*21)/100</f>
      </c>
      <c t="s">
        <v>27</v>
      </c>
    </row>
    <row r="266" spans="1:5" ht="12.75">
      <c r="A266" s="35" t="s">
        <v>55</v>
      </c>
      <c r="E266" s="39" t="s">
        <v>5</v>
      </c>
    </row>
    <row r="267" spans="1:5" ht="12.75">
      <c r="A267" s="35" t="s">
        <v>57</v>
      </c>
      <c r="E267" s="40" t="s">
        <v>1977</v>
      </c>
    </row>
    <row r="268" spans="1:5" ht="89.25">
      <c r="A268" t="s">
        <v>59</v>
      </c>
      <c r="E268" s="39" t="s">
        <v>1864</v>
      </c>
    </row>
    <row r="269" spans="1:16" ht="12.75">
      <c r="A269" t="s">
        <v>49</v>
      </c>
      <c s="34" t="s">
        <v>514</v>
      </c>
      <c s="34" t="s">
        <v>251</v>
      </c>
      <c s="35" t="s">
        <v>5</v>
      </c>
      <c s="6" t="s">
        <v>252</v>
      </c>
      <c s="36" t="s">
        <v>190</v>
      </c>
      <c s="37">
        <v>50</v>
      </c>
      <c s="36">
        <v>0</v>
      </c>
      <c s="36">
        <f>ROUND(G269*H269,6)</f>
      </c>
      <c r="L269" s="38">
        <v>0</v>
      </c>
      <c s="32">
        <f>ROUND(ROUND(L269,2)*ROUND(G269,3),2)</f>
      </c>
      <c s="36" t="s">
        <v>54</v>
      </c>
      <c>
        <f>(M269*21)/100</f>
      </c>
      <c t="s">
        <v>27</v>
      </c>
    </row>
    <row r="270" spans="1:5" ht="12.75">
      <c r="A270" s="35" t="s">
        <v>55</v>
      </c>
      <c r="E270" s="39" t="s">
        <v>5</v>
      </c>
    </row>
    <row r="271" spans="1:5" ht="12.75">
      <c r="A271" s="35" t="s">
        <v>57</v>
      </c>
      <c r="E271" s="40" t="s">
        <v>1977</v>
      </c>
    </row>
    <row r="272" spans="1:5" ht="102">
      <c r="A272" t="s">
        <v>59</v>
      </c>
      <c r="E272" s="39" t="s">
        <v>1865</v>
      </c>
    </row>
    <row r="273" spans="1:16" ht="12.75">
      <c r="A273" t="s">
        <v>49</v>
      </c>
      <c s="34" t="s">
        <v>518</v>
      </c>
      <c s="34" t="s">
        <v>255</v>
      </c>
      <c s="35" t="s">
        <v>5</v>
      </c>
      <c s="6" t="s">
        <v>256</v>
      </c>
      <c s="36" t="s">
        <v>190</v>
      </c>
      <c s="37">
        <v>10</v>
      </c>
      <c s="36">
        <v>0</v>
      </c>
      <c s="36">
        <f>ROUND(G273*H273,6)</f>
      </c>
      <c r="L273" s="38">
        <v>0</v>
      </c>
      <c s="32">
        <f>ROUND(ROUND(L273,2)*ROUND(G273,3),2)</f>
      </c>
      <c s="36" t="s">
        <v>54</v>
      </c>
      <c>
        <f>(M273*21)/100</f>
      </c>
      <c t="s">
        <v>27</v>
      </c>
    </row>
    <row r="274" spans="1:5" ht="12.75">
      <c r="A274" s="35" t="s">
        <v>55</v>
      </c>
      <c r="E274" s="39" t="s">
        <v>5</v>
      </c>
    </row>
    <row r="275" spans="1:5" ht="12.75">
      <c r="A275" s="35" t="s">
        <v>57</v>
      </c>
      <c r="E275" s="40" t="s">
        <v>1977</v>
      </c>
    </row>
    <row r="276" spans="1:5" ht="89.25">
      <c r="A276" t="s">
        <v>59</v>
      </c>
      <c r="E276" s="39" t="s">
        <v>1866</v>
      </c>
    </row>
    <row r="277" spans="1:16" ht="12.75">
      <c r="A277" t="s">
        <v>49</v>
      </c>
      <c s="34" t="s">
        <v>522</v>
      </c>
      <c s="34" t="s">
        <v>1867</v>
      </c>
      <c s="35" t="s">
        <v>5</v>
      </c>
      <c s="6" t="s">
        <v>1868</v>
      </c>
      <c s="36" t="s">
        <v>190</v>
      </c>
      <c s="37">
        <v>20</v>
      </c>
      <c s="36">
        <v>0</v>
      </c>
      <c s="36">
        <f>ROUND(G277*H277,6)</f>
      </c>
      <c r="L277" s="38">
        <v>0</v>
      </c>
      <c s="32">
        <f>ROUND(ROUND(L277,2)*ROUND(G277,3),2)</f>
      </c>
      <c s="36" t="s">
        <v>54</v>
      </c>
      <c>
        <f>(M277*21)/100</f>
      </c>
      <c t="s">
        <v>27</v>
      </c>
    </row>
    <row r="278" spans="1:5" ht="12.75">
      <c r="A278" s="35" t="s">
        <v>55</v>
      </c>
      <c r="E278" s="39" t="s">
        <v>5</v>
      </c>
    </row>
    <row r="279" spans="1:5" ht="12.75">
      <c r="A279" s="35" t="s">
        <v>57</v>
      </c>
      <c r="E279" s="40" t="s">
        <v>1977</v>
      </c>
    </row>
    <row r="280" spans="1:5" ht="89.25">
      <c r="A280" t="s">
        <v>59</v>
      </c>
      <c r="E280" s="39" t="s">
        <v>1869</v>
      </c>
    </row>
    <row r="281" spans="1:16" ht="12.75">
      <c r="A281" t="s">
        <v>49</v>
      </c>
      <c s="34" t="s">
        <v>526</v>
      </c>
      <c s="34" t="s">
        <v>263</v>
      </c>
      <c s="35" t="s">
        <v>5</v>
      </c>
      <c s="6" t="s">
        <v>264</v>
      </c>
      <c s="36" t="s">
        <v>190</v>
      </c>
      <c s="37">
        <v>10</v>
      </c>
      <c s="36">
        <v>0</v>
      </c>
      <c s="36">
        <f>ROUND(G281*H281,6)</f>
      </c>
      <c r="L281" s="38">
        <v>0</v>
      </c>
      <c s="32">
        <f>ROUND(ROUND(L281,2)*ROUND(G281,3),2)</f>
      </c>
      <c s="36" t="s">
        <v>54</v>
      </c>
      <c>
        <f>(M281*21)/100</f>
      </c>
      <c t="s">
        <v>27</v>
      </c>
    </row>
    <row r="282" spans="1:5" ht="12.75">
      <c r="A282" s="35" t="s">
        <v>55</v>
      </c>
      <c r="E282" s="39" t="s">
        <v>5</v>
      </c>
    </row>
    <row r="283" spans="1:5" ht="12.75">
      <c r="A283" s="35" t="s">
        <v>57</v>
      </c>
      <c r="E283" s="40" t="s">
        <v>1977</v>
      </c>
    </row>
    <row r="284" spans="1:5" ht="89.25">
      <c r="A284" t="s">
        <v>59</v>
      </c>
      <c r="E284" s="39" t="s">
        <v>1973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COUNTIFS(L8:L270,"=0",A8:A270,"P")+COUNTIFS(L8:L270,"",A8:A270,"P")+SUM(Q8:Q270)</f>
      </c>
    </row>
    <row r="8" spans="1:13" ht="12.75">
      <c r="A8" t="s">
        <v>44</v>
      </c>
      <c r="C8" s="28" t="s">
        <v>2037</v>
      </c>
      <c r="E8" s="30" t="s">
        <v>2036</v>
      </c>
      <c r="J8" s="29">
        <f>0+J9+J26+J31+J36+J61+J74+J87+J96+J109</f>
      </c>
      <c s="29">
        <f>0+K9+K26+K31+K36+K61+K74+K87+K96+K109</f>
      </c>
      <c s="29">
        <f>0+L9+L26+L31+L36+L61+L74+L87+L96+L109</f>
      </c>
      <c s="29">
        <f>0+M9+M26+M31+M36+M61+M74+M87+M96+M109</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96</v>
      </c>
      <c s="36">
        <v>0</v>
      </c>
      <c s="36">
        <f>ROUND(G10*H10,6)</f>
      </c>
      <c r="L10" s="38">
        <v>0</v>
      </c>
      <c s="32">
        <f>ROUND(ROUND(L10,2)*ROUND(G10,3),2)</f>
      </c>
      <c s="36" t="s">
        <v>54</v>
      </c>
      <c>
        <f>(M10*21)/100</f>
      </c>
      <c t="s">
        <v>27</v>
      </c>
    </row>
    <row r="11" spans="1:5" ht="12.75">
      <c r="A11" s="35" t="s">
        <v>55</v>
      </c>
      <c r="E11" s="39" t="s">
        <v>5</v>
      </c>
    </row>
    <row r="12" spans="1:5" ht="12.75">
      <c r="A12" s="35" t="s">
        <v>57</v>
      </c>
      <c r="E12" s="40" t="s">
        <v>2038</v>
      </c>
    </row>
    <row r="13" spans="1:5" ht="318.75">
      <c r="A13" t="s">
        <v>59</v>
      </c>
      <c r="E13" s="39" t="s">
        <v>299</v>
      </c>
    </row>
    <row r="14" spans="1:16" ht="12.75">
      <c r="A14" t="s">
        <v>49</v>
      </c>
      <c s="34" t="s">
        <v>27</v>
      </c>
      <c s="34" t="s">
        <v>300</v>
      </c>
      <c s="35" t="s">
        <v>5</v>
      </c>
      <c s="6" t="s">
        <v>301</v>
      </c>
      <c s="36" t="s">
        <v>297</v>
      </c>
      <c s="37">
        <v>422.8</v>
      </c>
      <c s="36">
        <v>0</v>
      </c>
      <c s="36">
        <f>ROUND(G14*H14,6)</f>
      </c>
      <c r="L14" s="38">
        <v>0</v>
      </c>
      <c s="32">
        <f>ROUND(ROUND(L14,2)*ROUND(G14,3),2)</f>
      </c>
      <c s="36" t="s">
        <v>54</v>
      </c>
      <c>
        <f>(M14*21)/100</f>
      </c>
      <c t="s">
        <v>27</v>
      </c>
    </row>
    <row r="15" spans="1:5" ht="12.75">
      <c r="A15" s="35" t="s">
        <v>55</v>
      </c>
      <c r="E15" s="39" t="s">
        <v>5</v>
      </c>
    </row>
    <row r="16" spans="1:5" ht="12.75">
      <c r="A16" s="35" t="s">
        <v>57</v>
      </c>
      <c r="E16" s="40" t="s">
        <v>2039</v>
      </c>
    </row>
    <row r="17" spans="1:5" ht="318.75">
      <c r="A17" t="s">
        <v>59</v>
      </c>
      <c r="E17" s="39" t="s">
        <v>299</v>
      </c>
    </row>
    <row r="18" spans="1:16" ht="12.75">
      <c r="A18" t="s">
        <v>49</v>
      </c>
      <c s="34" t="s">
        <v>25</v>
      </c>
      <c s="34" t="s">
        <v>303</v>
      </c>
      <c s="35" t="s">
        <v>5</v>
      </c>
      <c s="6" t="s">
        <v>304</v>
      </c>
      <c s="36" t="s">
        <v>53</v>
      </c>
      <c s="37">
        <v>74</v>
      </c>
      <c s="36">
        <v>0</v>
      </c>
      <c s="36">
        <f>ROUND(G18*H18,6)</f>
      </c>
      <c r="L18" s="38">
        <v>0</v>
      </c>
      <c s="32">
        <f>ROUND(ROUND(L18,2)*ROUND(G18,3),2)</f>
      </c>
      <c s="36" t="s">
        <v>54</v>
      </c>
      <c>
        <f>(M18*21)/100</f>
      </c>
      <c t="s">
        <v>27</v>
      </c>
    </row>
    <row r="19" spans="1:5" ht="12.75">
      <c r="A19" s="35" t="s">
        <v>55</v>
      </c>
      <c r="E19" s="39" t="s">
        <v>5</v>
      </c>
    </row>
    <row r="20" spans="1:5" ht="12.75">
      <c r="A20" s="35" t="s">
        <v>57</v>
      </c>
      <c r="E20" s="40" t="s">
        <v>2040</v>
      </c>
    </row>
    <row r="21" spans="1:5" ht="25.5">
      <c r="A21" t="s">
        <v>59</v>
      </c>
      <c r="E21" s="39" t="s">
        <v>306</v>
      </c>
    </row>
    <row r="22" spans="1:16" ht="12.75">
      <c r="A22" t="s">
        <v>49</v>
      </c>
      <c s="34" t="s">
        <v>67</v>
      </c>
      <c s="34" t="s">
        <v>307</v>
      </c>
      <c s="35" t="s">
        <v>5</v>
      </c>
      <c s="6" t="s">
        <v>308</v>
      </c>
      <c s="36" t="s">
        <v>297</v>
      </c>
      <c s="37">
        <v>56</v>
      </c>
      <c s="36">
        <v>0</v>
      </c>
      <c s="36">
        <f>ROUND(G22*H22,6)</f>
      </c>
      <c r="L22" s="38">
        <v>0</v>
      </c>
      <c s="32">
        <f>ROUND(ROUND(L22,2)*ROUND(G22,3),2)</f>
      </c>
      <c s="36" t="s">
        <v>333</v>
      </c>
      <c>
        <f>(M22*21)/100</f>
      </c>
      <c t="s">
        <v>27</v>
      </c>
    </row>
    <row r="23" spans="1:5" ht="12.75">
      <c r="A23" s="35" t="s">
        <v>55</v>
      </c>
      <c r="E23" s="39" t="s">
        <v>5</v>
      </c>
    </row>
    <row r="24" spans="1:5" ht="12.75">
      <c r="A24" s="35" t="s">
        <v>57</v>
      </c>
      <c r="E24" s="40" t="s">
        <v>2041</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574.8</v>
      </c>
      <c s="36">
        <v>0</v>
      </c>
      <c s="36">
        <f>ROUND(G27*H27,6)</f>
      </c>
      <c r="L27" s="38">
        <v>0</v>
      </c>
      <c s="32">
        <f>ROUND(ROUND(L27,2)*ROUND(G27,3),2)</f>
      </c>
      <c s="36" t="s">
        <v>54</v>
      </c>
      <c>
        <f>(M27*21)/100</f>
      </c>
      <c t="s">
        <v>27</v>
      </c>
    </row>
    <row r="28" spans="1:5" ht="12.75">
      <c r="A28" s="35" t="s">
        <v>55</v>
      </c>
      <c r="E28" s="39" t="s">
        <v>5</v>
      </c>
    </row>
    <row r="29" spans="1:5" ht="12.75">
      <c r="A29" s="35" t="s">
        <v>57</v>
      </c>
      <c r="E29" s="40" t="s">
        <v>2042</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423.5</v>
      </c>
      <c s="36">
        <v>0</v>
      </c>
      <c s="36">
        <f>ROUND(G32*H32,6)</f>
      </c>
      <c r="L32" s="38">
        <v>0</v>
      </c>
      <c s="32">
        <f>ROUND(ROUND(L32,2)*ROUND(G32,3),2)</f>
      </c>
      <c s="36" t="s">
        <v>54</v>
      </c>
      <c>
        <f>(M32*21)/100</f>
      </c>
      <c t="s">
        <v>27</v>
      </c>
    </row>
    <row r="33" spans="1:5" ht="12.75">
      <c r="A33" s="35" t="s">
        <v>55</v>
      </c>
      <c r="E33" s="39" t="s">
        <v>5</v>
      </c>
    </row>
    <row r="34" spans="1:5" ht="12.75">
      <c r="A34" s="35" t="s">
        <v>57</v>
      </c>
      <c r="E34" s="40" t="s">
        <v>2043</v>
      </c>
    </row>
    <row r="35" spans="1:5" ht="38.25">
      <c r="A35" t="s">
        <v>59</v>
      </c>
      <c r="E35" s="39" t="s">
        <v>320</v>
      </c>
    </row>
    <row r="36" spans="1:13" ht="12.75">
      <c r="A36" t="s">
        <v>46</v>
      </c>
      <c r="C36" s="31" t="s">
        <v>171</v>
      </c>
      <c r="E36" s="33" t="s">
        <v>321</v>
      </c>
      <c r="J36" s="32">
        <f>0</f>
      </c>
      <c s="32">
        <f>0</f>
      </c>
      <c s="32">
        <f>0+L37+L41+L45+L49+L53+L57</f>
      </c>
      <c s="32">
        <f>0+M37+M41+M45+M49+M53+M57</f>
      </c>
    </row>
    <row r="37" spans="1:16" ht="25.5">
      <c r="A37" t="s">
        <v>49</v>
      </c>
      <c s="34" t="s">
        <v>80</v>
      </c>
      <c s="34" t="s">
        <v>322</v>
      </c>
      <c s="35" t="s">
        <v>5</v>
      </c>
      <c s="6" t="s">
        <v>323</v>
      </c>
      <c s="36" t="s">
        <v>324</v>
      </c>
      <c s="37">
        <v>1.872</v>
      </c>
      <c s="36">
        <v>0</v>
      </c>
      <c s="36">
        <f>ROUND(G37*H37,6)</f>
      </c>
      <c r="L37" s="38">
        <v>0</v>
      </c>
      <c s="32">
        <f>ROUND(ROUND(L37,2)*ROUND(G37,3),2)</f>
      </c>
      <c s="36" t="s">
        <v>54</v>
      </c>
      <c>
        <f>(M37*21)/100</f>
      </c>
      <c t="s">
        <v>27</v>
      </c>
    </row>
    <row r="38" spans="1:5" ht="12.75">
      <c r="A38" s="35" t="s">
        <v>55</v>
      </c>
      <c r="E38" s="39" t="s">
        <v>5</v>
      </c>
    </row>
    <row r="39" spans="1:5" ht="12.75">
      <c r="A39" s="35" t="s">
        <v>57</v>
      </c>
      <c r="E39" s="40" t="s">
        <v>2044</v>
      </c>
    </row>
    <row r="40" spans="1:5" ht="12.75">
      <c r="A40" t="s">
        <v>59</v>
      </c>
      <c r="E40" s="39" t="s">
        <v>326</v>
      </c>
    </row>
    <row r="41" spans="1:16" ht="25.5">
      <c r="A41" t="s">
        <v>49</v>
      </c>
      <c s="34" t="s">
        <v>86</v>
      </c>
      <c s="34" t="s">
        <v>327</v>
      </c>
      <c s="35" t="s">
        <v>5</v>
      </c>
      <c s="6" t="s">
        <v>328</v>
      </c>
      <c s="36" t="s">
        <v>324</v>
      </c>
      <c s="37">
        <v>1.872</v>
      </c>
      <c s="36">
        <v>0</v>
      </c>
      <c s="36">
        <f>ROUND(G41*H41,6)</f>
      </c>
      <c r="L41" s="38">
        <v>0</v>
      </c>
      <c s="32">
        <f>ROUND(ROUND(L41,2)*ROUND(G41,3),2)</f>
      </c>
      <c s="36" t="s">
        <v>54</v>
      </c>
      <c>
        <f>(M41*21)/100</f>
      </c>
      <c t="s">
        <v>27</v>
      </c>
    </row>
    <row r="42" spans="1:5" ht="12.75">
      <c r="A42" s="35" t="s">
        <v>55</v>
      </c>
      <c r="E42" s="39" t="s">
        <v>5</v>
      </c>
    </row>
    <row r="43" spans="1:5" ht="12.75">
      <c r="A43" s="35" t="s">
        <v>57</v>
      </c>
      <c r="E43" s="40" t="s">
        <v>334</v>
      </c>
    </row>
    <row r="44" spans="1:5" ht="12.75">
      <c r="A44" t="s">
        <v>59</v>
      </c>
      <c r="E44" s="39" t="s">
        <v>326</v>
      </c>
    </row>
    <row r="45" spans="1:16" ht="12.75">
      <c r="A45" t="s">
        <v>49</v>
      </c>
      <c s="34" t="s">
        <v>90</v>
      </c>
      <c s="34" t="s">
        <v>358</v>
      </c>
      <c s="35" t="s">
        <v>5</v>
      </c>
      <c s="6" t="s">
        <v>359</v>
      </c>
      <c s="36" t="s">
        <v>53</v>
      </c>
      <c s="37">
        <v>1210</v>
      </c>
      <c s="36">
        <v>0</v>
      </c>
      <c s="36">
        <f>ROUND(G45*H45,6)</f>
      </c>
      <c r="L45" s="38">
        <v>0</v>
      </c>
      <c s="32">
        <f>ROUND(ROUND(L45,2)*ROUND(G45,3),2)</f>
      </c>
      <c s="36" t="s">
        <v>54</v>
      </c>
      <c>
        <f>(M45*21)/100</f>
      </c>
      <c t="s">
        <v>27</v>
      </c>
    </row>
    <row r="46" spans="1:5" ht="12.75">
      <c r="A46" s="35" t="s">
        <v>55</v>
      </c>
      <c r="E46" s="39" t="s">
        <v>5</v>
      </c>
    </row>
    <row r="47" spans="1:5" ht="12.75">
      <c r="A47" s="35" t="s">
        <v>57</v>
      </c>
      <c r="E47" s="40" t="s">
        <v>2045</v>
      </c>
    </row>
    <row r="48" spans="1:5" ht="114.75">
      <c r="A48" t="s">
        <v>59</v>
      </c>
      <c r="E48" s="39" t="s">
        <v>361</v>
      </c>
    </row>
    <row r="49" spans="1:16" ht="12.75">
      <c r="A49" t="s">
        <v>49</v>
      </c>
      <c s="34" t="s">
        <v>94</v>
      </c>
      <c s="34" t="s">
        <v>362</v>
      </c>
      <c s="35" t="s">
        <v>5</v>
      </c>
      <c s="6" t="s">
        <v>363</v>
      </c>
      <c s="36" t="s">
        <v>53</v>
      </c>
      <c s="37">
        <v>162</v>
      </c>
      <c s="36">
        <v>0</v>
      </c>
      <c s="36">
        <f>ROUND(G49*H49,6)</f>
      </c>
      <c r="L49" s="38">
        <v>0</v>
      </c>
      <c s="32">
        <f>ROUND(ROUND(L49,2)*ROUND(G49,3),2)</f>
      </c>
      <c s="36" t="s">
        <v>54</v>
      </c>
      <c>
        <f>(M49*21)/100</f>
      </c>
      <c t="s">
        <v>27</v>
      </c>
    </row>
    <row r="50" spans="1:5" ht="12.75">
      <c r="A50" s="35" t="s">
        <v>55</v>
      </c>
      <c r="E50" s="39" t="s">
        <v>5</v>
      </c>
    </row>
    <row r="51" spans="1:5" ht="12.75">
      <c r="A51" s="35" t="s">
        <v>57</v>
      </c>
      <c r="E51" s="40" t="s">
        <v>2046</v>
      </c>
    </row>
    <row r="52" spans="1:5" ht="102">
      <c r="A52" t="s">
        <v>59</v>
      </c>
      <c r="E52" s="39" t="s">
        <v>364</v>
      </c>
    </row>
    <row r="53" spans="1:16" ht="12.75">
      <c r="A53" t="s">
        <v>49</v>
      </c>
      <c s="34" t="s">
        <v>98</v>
      </c>
      <c s="34" t="s">
        <v>368</v>
      </c>
      <c s="35" t="s">
        <v>5</v>
      </c>
      <c s="6" t="s">
        <v>369</v>
      </c>
      <c s="36" t="s">
        <v>53</v>
      </c>
      <c s="37">
        <v>1710</v>
      </c>
      <c s="36">
        <v>0</v>
      </c>
      <c s="36">
        <f>ROUND(G53*H53,6)</f>
      </c>
      <c r="L53" s="38">
        <v>0</v>
      </c>
      <c s="32">
        <f>ROUND(ROUND(L53,2)*ROUND(G53,3),2)</f>
      </c>
      <c s="36" t="s">
        <v>54</v>
      </c>
      <c>
        <f>(M53*21)/100</f>
      </c>
      <c t="s">
        <v>27</v>
      </c>
    </row>
    <row r="54" spans="1:5" ht="12.75">
      <c r="A54" s="35" t="s">
        <v>55</v>
      </c>
      <c r="E54" s="39" t="s">
        <v>5</v>
      </c>
    </row>
    <row r="55" spans="1:5" ht="12.75">
      <c r="A55" s="35" t="s">
        <v>57</v>
      </c>
      <c r="E55" s="40" t="s">
        <v>2047</v>
      </c>
    </row>
    <row r="56" spans="1:5" ht="140.25">
      <c r="A56" t="s">
        <v>59</v>
      </c>
      <c r="E56" s="39" t="s">
        <v>371</v>
      </c>
    </row>
    <row r="57" spans="1:16" ht="25.5">
      <c r="A57" t="s">
        <v>49</v>
      </c>
      <c s="34" t="s">
        <v>102</v>
      </c>
      <c s="34" t="s">
        <v>378</v>
      </c>
      <c s="35" t="s">
        <v>5</v>
      </c>
      <c s="6" t="s">
        <v>379</v>
      </c>
      <c s="36" t="s">
        <v>53</v>
      </c>
      <c s="37">
        <v>1210</v>
      </c>
      <c s="36">
        <v>0</v>
      </c>
      <c s="36">
        <f>ROUND(G57*H57,6)</f>
      </c>
      <c r="L57" s="38">
        <v>0</v>
      </c>
      <c s="32">
        <f>ROUND(ROUND(L57,2)*ROUND(G57,3),2)</f>
      </c>
      <c s="36" t="s">
        <v>54</v>
      </c>
      <c>
        <f>(M57*21)/100</f>
      </c>
      <c t="s">
        <v>27</v>
      </c>
    </row>
    <row r="58" spans="1:5" ht="12.75">
      <c r="A58" s="35" t="s">
        <v>55</v>
      </c>
      <c r="E58" s="39" t="s">
        <v>5</v>
      </c>
    </row>
    <row r="59" spans="1:5" ht="12.75">
      <c r="A59" s="35" t="s">
        <v>57</v>
      </c>
      <c r="E59" s="40" t="s">
        <v>2045</v>
      </c>
    </row>
    <row r="60" spans="1:5" ht="140.25">
      <c r="A60" t="s">
        <v>59</v>
      </c>
      <c r="E60" s="39" t="s">
        <v>371</v>
      </c>
    </row>
    <row r="61" spans="1:13" ht="12.75">
      <c r="A61" t="s">
        <v>46</v>
      </c>
      <c r="C61" s="31" t="s">
        <v>67</v>
      </c>
      <c r="E61" s="33" t="s">
        <v>329</v>
      </c>
      <c r="J61" s="32">
        <f>0</f>
      </c>
      <c s="32">
        <f>0</f>
      </c>
      <c s="32">
        <f>0+L62+L66+L70</f>
      </c>
      <c s="32">
        <f>0+M62+M66+M70</f>
      </c>
    </row>
    <row r="62" spans="1:16" ht="25.5">
      <c r="A62" t="s">
        <v>49</v>
      </c>
      <c s="34" t="s">
        <v>105</v>
      </c>
      <c s="34" t="s">
        <v>330</v>
      </c>
      <c s="35" t="s">
        <v>5</v>
      </c>
      <c s="6" t="s">
        <v>331</v>
      </c>
      <c s="36" t="s">
        <v>332</v>
      </c>
      <c s="37">
        <v>1.3</v>
      </c>
      <c s="36">
        <v>0</v>
      </c>
      <c s="36">
        <f>ROUND(G62*H62,6)</f>
      </c>
      <c r="L62" s="38">
        <v>0</v>
      </c>
      <c s="32">
        <f>ROUND(ROUND(L62,2)*ROUND(G62,3),2)</f>
      </c>
      <c s="36" t="s">
        <v>333</v>
      </c>
      <c>
        <f>(M62*21)/100</f>
      </c>
      <c t="s">
        <v>27</v>
      </c>
    </row>
    <row r="63" spans="1:5" ht="12.75">
      <c r="A63" s="35" t="s">
        <v>55</v>
      </c>
      <c r="E63" s="39" t="s">
        <v>5</v>
      </c>
    </row>
    <row r="64" spans="1:5" ht="12.75">
      <c r="A64" s="35" t="s">
        <v>57</v>
      </c>
      <c r="E64" s="40" t="s">
        <v>2048</v>
      </c>
    </row>
    <row r="65" spans="1:5" ht="153">
      <c r="A65" t="s">
        <v>59</v>
      </c>
      <c r="E65" s="39" t="s">
        <v>335</v>
      </c>
    </row>
    <row r="66" spans="1:16" ht="38.25">
      <c r="A66" t="s">
        <v>49</v>
      </c>
      <c s="34" t="s">
        <v>109</v>
      </c>
      <c s="34" t="s">
        <v>336</v>
      </c>
      <c s="35" t="s">
        <v>5</v>
      </c>
      <c s="6" t="s">
        <v>337</v>
      </c>
      <c s="36" t="s">
        <v>332</v>
      </c>
      <c s="37">
        <v>0.8</v>
      </c>
      <c s="36">
        <v>0</v>
      </c>
      <c s="36">
        <f>ROUND(G66*H66,6)</f>
      </c>
      <c r="L66" s="38">
        <v>0</v>
      </c>
      <c s="32">
        <f>ROUND(ROUND(L66,2)*ROUND(G66,3),2)</f>
      </c>
      <c s="36" t="s">
        <v>333</v>
      </c>
      <c>
        <f>(M66*21)/100</f>
      </c>
      <c t="s">
        <v>27</v>
      </c>
    </row>
    <row r="67" spans="1:5" ht="12.75">
      <c r="A67" s="35" t="s">
        <v>55</v>
      </c>
      <c r="E67" s="39" t="s">
        <v>5</v>
      </c>
    </row>
    <row r="68" spans="1:5" ht="12.75">
      <c r="A68" s="35" t="s">
        <v>57</v>
      </c>
      <c r="E68" s="40" t="s">
        <v>2049</v>
      </c>
    </row>
    <row r="69" spans="1:5" ht="153">
      <c r="A69" t="s">
        <v>59</v>
      </c>
      <c r="E69" s="39" t="s">
        <v>335</v>
      </c>
    </row>
    <row r="70" spans="1:16" ht="25.5">
      <c r="A70" t="s">
        <v>49</v>
      </c>
      <c s="34" t="s">
        <v>113</v>
      </c>
      <c s="34" t="s">
        <v>339</v>
      </c>
      <c s="35" t="s">
        <v>5</v>
      </c>
      <c s="6" t="s">
        <v>340</v>
      </c>
      <c s="36" t="s">
        <v>332</v>
      </c>
      <c s="37">
        <v>0.78</v>
      </c>
      <c s="36">
        <v>0</v>
      </c>
      <c s="36">
        <f>ROUND(G70*H70,6)</f>
      </c>
      <c r="L70" s="38">
        <v>0</v>
      </c>
      <c s="32">
        <f>ROUND(ROUND(L70,2)*ROUND(G70,3),2)</f>
      </c>
      <c s="36" t="s">
        <v>333</v>
      </c>
      <c>
        <f>(M70*21)/100</f>
      </c>
      <c t="s">
        <v>27</v>
      </c>
    </row>
    <row r="71" spans="1:5" ht="12.75">
      <c r="A71" s="35" t="s">
        <v>55</v>
      </c>
      <c r="E71" s="39" t="s">
        <v>5</v>
      </c>
    </row>
    <row r="72" spans="1:5" ht="12.75">
      <c r="A72" s="35" t="s">
        <v>57</v>
      </c>
      <c r="E72" s="40" t="s">
        <v>2050</v>
      </c>
    </row>
    <row r="73" spans="1:5" ht="153">
      <c r="A73" t="s">
        <v>59</v>
      </c>
      <c r="E73" s="39" t="s">
        <v>335</v>
      </c>
    </row>
    <row r="74" spans="1:13" ht="12.75">
      <c r="A74" t="s">
        <v>46</v>
      </c>
      <c r="C74" s="31" t="s">
        <v>342</v>
      </c>
      <c r="E74" s="33" t="s">
        <v>343</v>
      </c>
      <c r="J74" s="32">
        <f>0</f>
      </c>
      <c s="32">
        <f>0</f>
      </c>
      <c s="32">
        <f>0+L75+L79+L83</f>
      </c>
      <c s="32">
        <f>0+M75+M79+M83</f>
      </c>
    </row>
    <row r="75" spans="1:16" ht="25.5">
      <c r="A75" t="s">
        <v>49</v>
      </c>
      <c s="34" t="s">
        <v>117</v>
      </c>
      <c s="34" t="s">
        <v>344</v>
      </c>
      <c s="35" t="s">
        <v>5</v>
      </c>
      <c s="6" t="s">
        <v>345</v>
      </c>
      <c s="36" t="s">
        <v>74</v>
      </c>
      <c s="37">
        <v>24</v>
      </c>
      <c s="36">
        <v>0</v>
      </c>
      <c s="36">
        <f>ROUND(G75*H75,6)</f>
      </c>
      <c r="L75" s="38">
        <v>0</v>
      </c>
      <c s="32">
        <f>ROUND(ROUND(L75,2)*ROUND(G75,3),2)</f>
      </c>
      <c s="36" t="s">
        <v>54</v>
      </c>
      <c>
        <f>(M75*21)/100</f>
      </c>
      <c t="s">
        <v>27</v>
      </c>
    </row>
    <row r="76" spans="1:5" ht="12.75">
      <c r="A76" s="35" t="s">
        <v>55</v>
      </c>
      <c r="E76" s="39" t="s">
        <v>5</v>
      </c>
    </row>
    <row r="77" spans="1:5" ht="12.75">
      <c r="A77" s="35" t="s">
        <v>57</v>
      </c>
      <c r="E77" s="40" t="s">
        <v>598</v>
      </c>
    </row>
    <row r="78" spans="1:5" ht="76.5">
      <c r="A78" t="s">
        <v>59</v>
      </c>
      <c r="E78" s="39" t="s">
        <v>347</v>
      </c>
    </row>
    <row r="79" spans="1:16" ht="12.75">
      <c r="A79" t="s">
        <v>49</v>
      </c>
      <c s="34" t="s">
        <v>123</v>
      </c>
      <c s="34" t="s">
        <v>348</v>
      </c>
      <c s="35" t="s">
        <v>5</v>
      </c>
      <c s="6" t="s">
        <v>349</v>
      </c>
      <c s="36" t="s">
        <v>74</v>
      </c>
      <c s="37">
        <v>2</v>
      </c>
      <c s="36">
        <v>0</v>
      </c>
      <c s="36">
        <f>ROUND(G79*H79,6)</f>
      </c>
      <c r="L79" s="38">
        <v>0</v>
      </c>
      <c s="32">
        <f>ROUND(ROUND(L79,2)*ROUND(G79,3),2)</f>
      </c>
      <c s="36" t="s">
        <v>54</v>
      </c>
      <c>
        <f>(M79*21)/100</f>
      </c>
      <c t="s">
        <v>27</v>
      </c>
    </row>
    <row r="80" spans="1:5" ht="12.75">
      <c r="A80" s="35" t="s">
        <v>55</v>
      </c>
      <c r="E80" s="39" t="s">
        <v>5</v>
      </c>
    </row>
    <row r="81" spans="1:5" ht="12.75">
      <c r="A81" s="35" t="s">
        <v>57</v>
      </c>
      <c r="E81" s="40" t="s">
        <v>521</v>
      </c>
    </row>
    <row r="82" spans="1:5" ht="76.5">
      <c r="A82" t="s">
        <v>59</v>
      </c>
      <c r="E82" s="39" t="s">
        <v>351</v>
      </c>
    </row>
    <row r="83" spans="1:16" ht="12.75">
      <c r="A83" t="s">
        <v>49</v>
      </c>
      <c s="34" t="s">
        <v>127</v>
      </c>
      <c s="34" t="s">
        <v>352</v>
      </c>
      <c s="35" t="s">
        <v>5</v>
      </c>
      <c s="6" t="s">
        <v>353</v>
      </c>
      <c s="36" t="s">
        <v>74</v>
      </c>
      <c s="37">
        <v>2</v>
      </c>
      <c s="36">
        <v>0</v>
      </c>
      <c s="36">
        <f>ROUND(G83*H83,6)</f>
      </c>
      <c r="L83" s="38">
        <v>0</v>
      </c>
      <c s="32">
        <f>ROUND(ROUND(L83,2)*ROUND(G83,3),2)</f>
      </c>
      <c s="36" t="s">
        <v>54</v>
      </c>
      <c>
        <f>(M83*21)/100</f>
      </c>
      <c t="s">
        <v>27</v>
      </c>
    </row>
    <row r="84" spans="1:5" ht="12.75">
      <c r="A84" s="35" t="s">
        <v>55</v>
      </c>
      <c r="E84" s="39" t="s">
        <v>5</v>
      </c>
    </row>
    <row r="85" spans="1:5" ht="12.75">
      <c r="A85" s="35" t="s">
        <v>57</v>
      </c>
      <c r="E85" s="40" t="s">
        <v>521</v>
      </c>
    </row>
    <row r="86" spans="1:5" ht="114.75">
      <c r="A86" t="s">
        <v>59</v>
      </c>
      <c r="E86" s="39" t="s">
        <v>355</v>
      </c>
    </row>
    <row r="87" spans="1:13" ht="12.75">
      <c r="A87" t="s">
        <v>46</v>
      </c>
      <c r="C87" s="31" t="s">
        <v>384</v>
      </c>
      <c r="E87" s="33" t="s">
        <v>385</v>
      </c>
      <c r="J87" s="32">
        <f>0</f>
      </c>
      <c s="32">
        <f>0</f>
      </c>
      <c s="32">
        <f>0+L88+L92</f>
      </c>
      <c s="32">
        <f>0+M88+M92</f>
      </c>
    </row>
    <row r="88" spans="1:16" ht="25.5">
      <c r="A88" t="s">
        <v>49</v>
      </c>
      <c s="34" t="s">
        <v>132</v>
      </c>
      <c s="34" t="s">
        <v>600</v>
      </c>
      <c s="35" t="s">
        <v>5</v>
      </c>
      <c s="6" t="s">
        <v>601</v>
      </c>
      <c s="36" t="s">
        <v>53</v>
      </c>
      <c s="37">
        <v>50</v>
      </c>
      <c s="36">
        <v>0</v>
      </c>
      <c s="36">
        <f>ROUND(G88*H88,6)</f>
      </c>
      <c r="L88" s="38">
        <v>0</v>
      </c>
      <c s="32">
        <f>ROUND(ROUND(L88,2)*ROUND(G88,3),2)</f>
      </c>
      <c s="36" t="s">
        <v>54</v>
      </c>
      <c>
        <f>(M88*21)/100</f>
      </c>
      <c t="s">
        <v>27</v>
      </c>
    </row>
    <row r="89" spans="1:5" ht="12.75">
      <c r="A89" s="35" t="s">
        <v>55</v>
      </c>
      <c r="E89" s="39" t="s">
        <v>5</v>
      </c>
    </row>
    <row r="90" spans="1:5" ht="12.75">
      <c r="A90" s="35" t="s">
        <v>57</v>
      </c>
      <c r="E90" s="40" t="s">
        <v>377</v>
      </c>
    </row>
    <row r="91" spans="1:5" ht="127.5">
      <c r="A91" t="s">
        <v>59</v>
      </c>
      <c r="E91" s="39" t="s">
        <v>603</v>
      </c>
    </row>
    <row r="92" spans="1:16" ht="25.5">
      <c r="A92" t="s">
        <v>49</v>
      </c>
      <c s="34" t="s">
        <v>136</v>
      </c>
      <c s="34" t="s">
        <v>386</v>
      </c>
      <c s="35" t="s">
        <v>5</v>
      </c>
      <c s="6" t="s">
        <v>387</v>
      </c>
      <c s="36" t="s">
        <v>74</v>
      </c>
      <c s="37">
        <v>24</v>
      </c>
      <c s="36">
        <v>0</v>
      </c>
      <c s="36">
        <f>ROUND(G92*H92,6)</f>
      </c>
      <c r="L92" s="38">
        <v>0</v>
      </c>
      <c s="32">
        <f>ROUND(ROUND(L92,2)*ROUND(G92,3),2)</f>
      </c>
      <c s="36" t="s">
        <v>54</v>
      </c>
      <c>
        <f>(M92*21)/100</f>
      </c>
      <c t="s">
        <v>27</v>
      </c>
    </row>
    <row r="93" spans="1:5" ht="12.75">
      <c r="A93" s="35" t="s">
        <v>55</v>
      </c>
      <c r="E93" s="39" t="s">
        <v>5</v>
      </c>
    </row>
    <row r="94" spans="1:5" ht="12.75">
      <c r="A94" s="35" t="s">
        <v>57</v>
      </c>
      <c r="E94" s="40" t="s">
        <v>598</v>
      </c>
    </row>
    <row r="95" spans="1:5" ht="38.25">
      <c r="A95" t="s">
        <v>59</v>
      </c>
      <c r="E95" s="39" t="s">
        <v>388</v>
      </c>
    </row>
    <row r="96" spans="1:13" ht="12.75">
      <c r="A96" t="s">
        <v>46</v>
      </c>
      <c r="C96" s="31" t="s">
        <v>389</v>
      </c>
      <c r="E96" s="33" t="s">
        <v>390</v>
      </c>
      <c r="J96" s="32">
        <f>0</f>
      </c>
      <c s="32">
        <f>0</f>
      </c>
      <c s="32">
        <f>0+L97+L101+L105</f>
      </c>
      <c s="32">
        <f>0+M97+M101+M105</f>
      </c>
    </row>
    <row r="97" spans="1:16" ht="25.5">
      <c r="A97" t="s">
        <v>49</v>
      </c>
      <c s="34" t="s">
        <v>140</v>
      </c>
      <c s="34" t="s">
        <v>391</v>
      </c>
      <c s="35" t="s">
        <v>5</v>
      </c>
      <c s="6" t="s">
        <v>392</v>
      </c>
      <c s="36" t="s">
        <v>74</v>
      </c>
      <c s="37">
        <v>31</v>
      </c>
      <c s="36">
        <v>0</v>
      </c>
      <c s="36">
        <f>ROUND(G97*H97,6)</f>
      </c>
      <c r="L97" s="38">
        <v>0</v>
      </c>
      <c s="32">
        <f>ROUND(ROUND(L97,2)*ROUND(G97,3),2)</f>
      </c>
      <c s="36" t="s">
        <v>54</v>
      </c>
      <c>
        <f>(M97*21)/100</f>
      </c>
      <c t="s">
        <v>27</v>
      </c>
    </row>
    <row r="98" spans="1:5" ht="12.75">
      <c r="A98" s="35" t="s">
        <v>55</v>
      </c>
      <c r="E98" s="39" t="s">
        <v>5</v>
      </c>
    </row>
    <row r="99" spans="1:5" ht="12.75">
      <c r="A99" s="35" t="s">
        <v>57</v>
      </c>
      <c r="E99" s="40" t="s">
        <v>2051</v>
      </c>
    </row>
    <row r="100" spans="1:5" ht="114.75">
      <c r="A100" t="s">
        <v>59</v>
      </c>
      <c r="E100" s="39" t="s">
        <v>361</v>
      </c>
    </row>
    <row r="101" spans="1:16" ht="25.5">
      <c r="A101" t="s">
        <v>49</v>
      </c>
      <c s="34" t="s">
        <v>143</v>
      </c>
      <c s="34" t="s">
        <v>394</v>
      </c>
      <c s="35" t="s">
        <v>5</v>
      </c>
      <c s="6" t="s">
        <v>395</v>
      </c>
      <c s="36" t="s">
        <v>74</v>
      </c>
      <c s="37">
        <v>20</v>
      </c>
      <c s="36">
        <v>0</v>
      </c>
      <c s="36">
        <f>ROUND(G101*H101,6)</f>
      </c>
      <c r="L101" s="38">
        <v>0</v>
      </c>
      <c s="32">
        <f>ROUND(ROUND(L101,2)*ROUND(G101,3),2)</f>
      </c>
      <c s="36" t="s">
        <v>54</v>
      </c>
      <c>
        <f>(M101*21)/100</f>
      </c>
      <c t="s">
        <v>27</v>
      </c>
    </row>
    <row r="102" spans="1:5" ht="12.75">
      <c r="A102" s="35" t="s">
        <v>55</v>
      </c>
      <c r="E102" s="39" t="s">
        <v>5</v>
      </c>
    </row>
    <row r="103" spans="1:5" ht="12.75">
      <c r="A103" s="35" t="s">
        <v>57</v>
      </c>
      <c r="E103" s="40" t="s">
        <v>367</v>
      </c>
    </row>
    <row r="104" spans="1:5" ht="102">
      <c r="A104" t="s">
        <v>59</v>
      </c>
      <c r="E104" s="39" t="s">
        <v>396</v>
      </c>
    </row>
    <row r="105" spans="1:16" ht="12.75">
      <c r="A105" t="s">
        <v>49</v>
      </c>
      <c s="34" t="s">
        <v>147</v>
      </c>
      <c s="34" t="s">
        <v>397</v>
      </c>
      <c s="35" t="s">
        <v>5</v>
      </c>
      <c s="6" t="s">
        <v>398</v>
      </c>
      <c s="36" t="s">
        <v>53</v>
      </c>
      <c s="37">
        <v>162</v>
      </c>
      <c s="36">
        <v>0</v>
      </c>
      <c s="36">
        <f>ROUND(G105*H105,6)</f>
      </c>
      <c r="L105" s="38">
        <v>0</v>
      </c>
      <c s="32">
        <f>ROUND(ROUND(L105,2)*ROUND(G105,3),2)</f>
      </c>
      <c s="36" t="s">
        <v>54</v>
      </c>
      <c>
        <f>(M105*21)/100</f>
      </c>
      <c t="s">
        <v>27</v>
      </c>
    </row>
    <row r="106" spans="1:5" ht="12.75">
      <c r="A106" s="35" t="s">
        <v>55</v>
      </c>
      <c r="E106" s="39" t="s">
        <v>5</v>
      </c>
    </row>
    <row r="107" spans="1:5" ht="12.75">
      <c r="A107" s="35" t="s">
        <v>57</v>
      </c>
      <c r="E107" s="40" t="s">
        <v>2052</v>
      </c>
    </row>
    <row r="108" spans="1:5" ht="127.5">
      <c r="A108" t="s">
        <v>59</v>
      </c>
      <c r="E108" s="39" t="s">
        <v>399</v>
      </c>
    </row>
    <row r="109" spans="1:13" ht="12.75">
      <c r="A109" t="s">
        <v>46</v>
      </c>
      <c r="C109" s="31" t="s">
        <v>400</v>
      </c>
      <c r="E109" s="33" t="s">
        <v>401</v>
      </c>
      <c r="J109" s="32">
        <f>0</f>
      </c>
      <c s="32">
        <f>0</f>
      </c>
      <c s="32">
        <f>0+L110+L114+L118+L122+L126+L130+L134+L138+L142+L146+L150+L154+L158+L162+L166+L170+L174+L178+L182+L186+L190+L194+L198+L202+L206+L210+L214+L218+L222+L226+L230+L234+L238+L242+L246+L250+L254+L258+L262+L266+L270</f>
      </c>
      <c s="32">
        <f>0+M110+M114+M118+M122+M126+M130+M134+M138+M142+M146+M150+M154+M158+M162+M166+M170+M174+M178+M182+M186+M190+M194+M198+M202+M206+M210+M214+M218+M222+M226+M230+M234+M238+M242+M246+M250+M254+M258+M262+M266+M270</f>
      </c>
    </row>
    <row r="110" spans="1:16" ht="12.75">
      <c r="A110" t="s">
        <v>49</v>
      </c>
      <c s="34" t="s">
        <v>151</v>
      </c>
      <c s="34" t="s">
        <v>402</v>
      </c>
      <c s="35" t="s">
        <v>5</v>
      </c>
      <c s="6" t="s">
        <v>403</v>
      </c>
      <c s="36" t="s">
        <v>190</v>
      </c>
      <c s="37">
        <v>48</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2.75">
      <c r="A113" t="s">
        <v>59</v>
      </c>
      <c r="E113" s="39" t="s">
        <v>405</v>
      </c>
    </row>
    <row r="114" spans="1:16" ht="12.75">
      <c r="A114" t="s">
        <v>49</v>
      </c>
      <c s="34" t="s">
        <v>155</v>
      </c>
      <c s="34" t="s">
        <v>406</v>
      </c>
      <c s="35" t="s">
        <v>5</v>
      </c>
      <c s="6" t="s">
        <v>407</v>
      </c>
      <c s="36" t="s">
        <v>324</v>
      </c>
      <c s="37">
        <v>1.674</v>
      </c>
      <c s="36">
        <v>0</v>
      </c>
      <c s="36">
        <f>ROUND(G114*H114,6)</f>
      </c>
      <c r="L114" s="38">
        <v>0</v>
      </c>
      <c s="32">
        <f>ROUND(ROUND(L114,2)*ROUND(G114,3),2)</f>
      </c>
      <c s="36" t="s">
        <v>54</v>
      </c>
      <c>
        <f>(M114*21)/100</f>
      </c>
      <c t="s">
        <v>27</v>
      </c>
    </row>
    <row r="115" spans="1:5" ht="12.75">
      <c r="A115" s="35" t="s">
        <v>55</v>
      </c>
      <c r="E115" s="39" t="s">
        <v>5</v>
      </c>
    </row>
    <row r="116" spans="1:5" ht="12.75">
      <c r="A116" s="35" t="s">
        <v>57</v>
      </c>
      <c r="E116" s="40" t="s">
        <v>408</v>
      </c>
    </row>
    <row r="117" spans="1:5" ht="12.75">
      <c r="A117" t="s">
        <v>59</v>
      </c>
      <c r="E117" s="39" t="s">
        <v>326</v>
      </c>
    </row>
    <row r="118" spans="1:16" ht="12.75">
      <c r="A118" t="s">
        <v>49</v>
      </c>
      <c s="34" t="s">
        <v>159</v>
      </c>
      <c s="34" t="s">
        <v>409</v>
      </c>
      <c s="35" t="s">
        <v>5</v>
      </c>
      <c s="6" t="s">
        <v>410</v>
      </c>
      <c s="36" t="s">
        <v>411</v>
      </c>
      <c s="37">
        <v>0.5</v>
      </c>
      <c s="36">
        <v>0</v>
      </c>
      <c s="36">
        <f>ROUND(G118*H118,6)</f>
      </c>
      <c r="L118" s="38">
        <v>0</v>
      </c>
      <c s="32">
        <f>ROUND(ROUND(L118,2)*ROUND(G118,3),2)</f>
      </c>
      <c s="36" t="s">
        <v>54</v>
      </c>
      <c>
        <f>(M118*21)/100</f>
      </c>
      <c t="s">
        <v>27</v>
      </c>
    </row>
    <row r="119" spans="1:5" ht="12.75">
      <c r="A119" s="35" t="s">
        <v>55</v>
      </c>
      <c r="E119" s="39" t="s">
        <v>5</v>
      </c>
    </row>
    <row r="120" spans="1:5" ht="12.75">
      <c r="A120" s="35" t="s">
        <v>57</v>
      </c>
      <c r="E120" s="40" t="s">
        <v>2053</v>
      </c>
    </row>
    <row r="121" spans="1:5" ht="153">
      <c r="A121" t="s">
        <v>59</v>
      </c>
      <c r="E121" s="39" t="s">
        <v>413</v>
      </c>
    </row>
    <row r="122" spans="1:16" ht="25.5">
      <c r="A122" t="s">
        <v>49</v>
      </c>
      <c s="34" t="s">
        <v>163</v>
      </c>
      <c s="34" t="s">
        <v>417</v>
      </c>
      <c s="35" t="s">
        <v>5</v>
      </c>
      <c s="6" t="s">
        <v>418</v>
      </c>
      <c s="36" t="s">
        <v>53</v>
      </c>
      <c s="37">
        <v>120</v>
      </c>
      <c s="36">
        <v>0</v>
      </c>
      <c s="36">
        <f>ROUND(G122*H122,6)</f>
      </c>
      <c r="L122" s="38">
        <v>0</v>
      </c>
      <c s="32">
        <f>ROUND(ROUND(L122,2)*ROUND(G122,3),2)</f>
      </c>
      <c s="36" t="s">
        <v>54</v>
      </c>
      <c>
        <f>(M122*21)/100</f>
      </c>
      <c t="s">
        <v>27</v>
      </c>
    </row>
    <row r="123" spans="1:5" ht="12.75">
      <c r="A123" s="35" t="s">
        <v>55</v>
      </c>
      <c r="E123" s="39" t="s">
        <v>5</v>
      </c>
    </row>
    <row r="124" spans="1:5" ht="12.75">
      <c r="A124" s="35" t="s">
        <v>57</v>
      </c>
      <c r="E124" s="40" t="s">
        <v>2054</v>
      </c>
    </row>
    <row r="125" spans="1:5" ht="114.75">
      <c r="A125" t="s">
        <v>59</v>
      </c>
      <c r="E125" s="39" t="s">
        <v>420</v>
      </c>
    </row>
    <row r="126" spans="1:16" ht="12.75">
      <c r="A126" t="s">
        <v>49</v>
      </c>
      <c s="34" t="s">
        <v>167</v>
      </c>
      <c s="34" t="s">
        <v>421</v>
      </c>
      <c s="35" t="s">
        <v>5</v>
      </c>
      <c s="6" t="s">
        <v>422</v>
      </c>
      <c s="36" t="s">
        <v>411</v>
      </c>
      <c s="37">
        <v>27.878</v>
      </c>
      <c s="36">
        <v>0</v>
      </c>
      <c s="36">
        <f>ROUND(G126*H126,6)</f>
      </c>
      <c r="L126" s="38">
        <v>0</v>
      </c>
      <c s="32">
        <f>ROUND(ROUND(L126,2)*ROUND(G126,3),2)</f>
      </c>
      <c s="36" t="s">
        <v>54</v>
      </c>
      <c>
        <f>(M126*21)/100</f>
      </c>
      <c t="s">
        <v>27</v>
      </c>
    </row>
    <row r="127" spans="1:5" ht="12.75">
      <c r="A127" s="35" t="s">
        <v>55</v>
      </c>
      <c r="E127" s="39" t="s">
        <v>5</v>
      </c>
    </row>
    <row r="128" spans="1:5" ht="12.75">
      <c r="A128" s="35" t="s">
        <v>57</v>
      </c>
      <c r="E128" s="40" t="s">
        <v>2055</v>
      </c>
    </row>
    <row r="129" spans="1:5" ht="153">
      <c r="A129" t="s">
        <v>59</v>
      </c>
      <c r="E129" s="39" t="s">
        <v>413</v>
      </c>
    </row>
    <row r="130" spans="1:16" ht="12.75">
      <c r="A130" t="s">
        <v>49</v>
      </c>
      <c s="34" t="s">
        <v>171</v>
      </c>
      <c s="34" t="s">
        <v>2056</v>
      </c>
      <c s="35" t="s">
        <v>5</v>
      </c>
      <c s="6" t="s">
        <v>2057</v>
      </c>
      <c s="36" t="s">
        <v>411</v>
      </c>
      <c s="37">
        <v>71.064</v>
      </c>
      <c s="36">
        <v>0</v>
      </c>
      <c s="36">
        <f>ROUND(G130*H130,6)</f>
      </c>
      <c r="L130" s="38">
        <v>0</v>
      </c>
      <c s="32">
        <f>ROUND(ROUND(L130,2)*ROUND(G130,3),2)</f>
      </c>
      <c s="36" t="s">
        <v>54</v>
      </c>
      <c>
        <f>(M130*21)/100</f>
      </c>
      <c t="s">
        <v>27</v>
      </c>
    </row>
    <row r="131" spans="1:5" ht="12.75">
      <c r="A131" s="35" t="s">
        <v>55</v>
      </c>
      <c r="E131" s="39" t="s">
        <v>5</v>
      </c>
    </row>
    <row r="132" spans="1:5" ht="12.75">
      <c r="A132" s="35" t="s">
        <v>57</v>
      </c>
      <c r="E132" s="40" t="s">
        <v>2058</v>
      </c>
    </row>
    <row r="133" spans="1:5" ht="153">
      <c r="A133" t="s">
        <v>59</v>
      </c>
      <c r="E133" s="39" t="s">
        <v>413</v>
      </c>
    </row>
    <row r="134" spans="1:16" ht="25.5">
      <c r="A134" t="s">
        <v>49</v>
      </c>
      <c s="34" t="s">
        <v>175</v>
      </c>
      <c s="34" t="s">
        <v>424</v>
      </c>
      <c s="35" t="s">
        <v>5</v>
      </c>
      <c s="6" t="s">
        <v>425</v>
      </c>
      <c s="36" t="s">
        <v>53</v>
      </c>
      <c s="37">
        <v>3635</v>
      </c>
      <c s="36">
        <v>0</v>
      </c>
      <c s="36">
        <f>ROUND(G134*H134,6)</f>
      </c>
      <c r="L134" s="38">
        <v>0</v>
      </c>
      <c s="32">
        <f>ROUND(ROUND(L134,2)*ROUND(G134,3),2)</f>
      </c>
      <c s="36" t="s">
        <v>54</v>
      </c>
      <c>
        <f>(M134*21)/100</f>
      </c>
      <c t="s">
        <v>27</v>
      </c>
    </row>
    <row r="135" spans="1:5" ht="12.75">
      <c r="A135" s="35" t="s">
        <v>55</v>
      </c>
      <c r="E135" s="39" t="s">
        <v>5</v>
      </c>
    </row>
    <row r="136" spans="1:5" ht="12.75">
      <c r="A136" s="35" t="s">
        <v>57</v>
      </c>
      <c r="E136" s="40" t="s">
        <v>2059</v>
      </c>
    </row>
    <row r="137" spans="1:5" ht="114.75">
      <c r="A137" t="s">
        <v>59</v>
      </c>
      <c r="E137" s="39" t="s">
        <v>420</v>
      </c>
    </row>
    <row r="138" spans="1:16" ht="12.75">
      <c r="A138" t="s">
        <v>49</v>
      </c>
      <c s="34" t="s">
        <v>179</v>
      </c>
      <c s="34" t="s">
        <v>606</v>
      </c>
      <c s="35" t="s">
        <v>5</v>
      </c>
      <c s="6" t="s">
        <v>607</v>
      </c>
      <c s="36" t="s">
        <v>608</v>
      </c>
      <c s="37">
        <v>2.3</v>
      </c>
      <c s="36">
        <v>0</v>
      </c>
      <c s="36">
        <f>ROUND(G138*H138,6)</f>
      </c>
      <c r="L138" s="38">
        <v>0</v>
      </c>
      <c s="32">
        <f>ROUND(ROUND(L138,2)*ROUND(G138,3),2)</f>
      </c>
      <c s="36" t="s">
        <v>54</v>
      </c>
      <c>
        <f>(M138*21)/100</f>
      </c>
      <c t="s">
        <v>27</v>
      </c>
    </row>
    <row r="139" spans="1:5" ht="12.75">
      <c r="A139" s="35" t="s">
        <v>55</v>
      </c>
      <c r="E139" s="39" t="s">
        <v>5</v>
      </c>
    </row>
    <row r="140" spans="1:5" ht="12.75">
      <c r="A140" s="35" t="s">
        <v>57</v>
      </c>
      <c r="E140" s="40" t="s">
        <v>2060</v>
      </c>
    </row>
    <row r="141" spans="1:5" ht="153">
      <c r="A141" t="s">
        <v>59</v>
      </c>
      <c r="E141" s="39" t="s">
        <v>278</v>
      </c>
    </row>
    <row r="142" spans="1:16" ht="12.75">
      <c r="A142" t="s">
        <v>49</v>
      </c>
      <c s="34" t="s">
        <v>183</v>
      </c>
      <c s="34" t="s">
        <v>610</v>
      </c>
      <c s="35" t="s">
        <v>5</v>
      </c>
      <c s="6" t="s">
        <v>611</v>
      </c>
      <c s="36" t="s">
        <v>608</v>
      </c>
      <c s="37">
        <v>186.685</v>
      </c>
      <c s="36">
        <v>0</v>
      </c>
      <c s="36">
        <f>ROUND(G142*H142,6)</f>
      </c>
      <c r="L142" s="38">
        <v>0</v>
      </c>
      <c s="32">
        <f>ROUND(ROUND(L142,2)*ROUND(G142,3),2)</f>
      </c>
      <c s="36" t="s">
        <v>54</v>
      </c>
      <c>
        <f>(M142*21)/100</f>
      </c>
      <c t="s">
        <v>27</v>
      </c>
    </row>
    <row r="143" spans="1:5" ht="12.75">
      <c r="A143" s="35" t="s">
        <v>55</v>
      </c>
      <c r="E143" s="39" t="s">
        <v>5</v>
      </c>
    </row>
    <row r="144" spans="1:5" ht="12.75">
      <c r="A144" s="35" t="s">
        <v>57</v>
      </c>
      <c r="E144" s="40" t="s">
        <v>2061</v>
      </c>
    </row>
    <row r="145" spans="1:5" ht="153">
      <c r="A145" t="s">
        <v>59</v>
      </c>
      <c r="E145" s="39" t="s">
        <v>278</v>
      </c>
    </row>
    <row r="146" spans="1:16" ht="12.75">
      <c r="A146" t="s">
        <v>49</v>
      </c>
      <c s="34" t="s">
        <v>187</v>
      </c>
      <c s="34" t="s">
        <v>613</v>
      </c>
      <c s="35" t="s">
        <v>5</v>
      </c>
      <c s="6" t="s">
        <v>614</v>
      </c>
      <c s="36" t="s">
        <v>53</v>
      </c>
      <c s="37">
        <v>4082</v>
      </c>
      <c s="36">
        <v>0</v>
      </c>
      <c s="36">
        <f>ROUND(G146*H146,6)</f>
      </c>
      <c r="L146" s="38">
        <v>0</v>
      </c>
      <c s="32">
        <f>ROUND(ROUND(L146,2)*ROUND(G146,3),2)</f>
      </c>
      <c s="36" t="s">
        <v>54</v>
      </c>
      <c>
        <f>(M146*21)/100</f>
      </c>
      <c t="s">
        <v>27</v>
      </c>
    </row>
    <row r="147" spans="1:5" ht="12.75">
      <c r="A147" s="35" t="s">
        <v>55</v>
      </c>
      <c r="E147" s="39" t="s">
        <v>5</v>
      </c>
    </row>
    <row r="148" spans="1:5" ht="12.75">
      <c r="A148" s="35" t="s">
        <v>57</v>
      </c>
      <c r="E148" s="40" t="s">
        <v>2062</v>
      </c>
    </row>
    <row r="149" spans="1:5" ht="114.75">
      <c r="A149" t="s">
        <v>59</v>
      </c>
      <c r="E149" s="39" t="s">
        <v>273</v>
      </c>
    </row>
    <row r="150" spans="1:16" ht="12.75">
      <c r="A150" t="s">
        <v>49</v>
      </c>
      <c s="34" t="s">
        <v>192</v>
      </c>
      <c s="34" t="s">
        <v>2063</v>
      </c>
      <c s="35" t="s">
        <v>5</v>
      </c>
      <c s="6" t="s">
        <v>2064</v>
      </c>
      <c s="36" t="s">
        <v>53</v>
      </c>
      <c s="37">
        <v>8164</v>
      </c>
      <c s="36">
        <v>0</v>
      </c>
      <c s="36">
        <f>ROUND(G150*H150,6)</f>
      </c>
      <c r="L150" s="38">
        <v>0</v>
      </c>
      <c s="32">
        <f>ROUND(ROUND(L150,2)*ROUND(G150,3),2)</f>
      </c>
      <c s="36" t="s">
        <v>54</v>
      </c>
      <c>
        <f>(M150*21)/100</f>
      </c>
      <c t="s">
        <v>27</v>
      </c>
    </row>
    <row r="151" spans="1:5" ht="12.75">
      <c r="A151" s="35" t="s">
        <v>55</v>
      </c>
      <c r="E151" s="39" t="s">
        <v>5</v>
      </c>
    </row>
    <row r="152" spans="1:5" ht="12.75">
      <c r="A152" s="35" t="s">
        <v>57</v>
      </c>
      <c r="E152" s="40" t="s">
        <v>2065</v>
      </c>
    </row>
    <row r="153" spans="1:5" ht="153">
      <c r="A153" t="s">
        <v>59</v>
      </c>
      <c r="E153" s="39" t="s">
        <v>2066</v>
      </c>
    </row>
    <row r="154" spans="1:16" ht="12.75">
      <c r="A154" t="s">
        <v>49</v>
      </c>
      <c s="34" t="s">
        <v>196</v>
      </c>
      <c s="34" t="s">
        <v>616</v>
      </c>
      <c s="35" t="s">
        <v>5</v>
      </c>
      <c s="6" t="s">
        <v>617</v>
      </c>
      <c s="36" t="s">
        <v>74</v>
      </c>
      <c s="37">
        <v>1</v>
      </c>
      <c s="36">
        <v>0</v>
      </c>
      <c s="36">
        <f>ROUND(G154*H154,6)</f>
      </c>
      <c r="L154" s="38">
        <v>0</v>
      </c>
      <c s="32">
        <f>ROUND(ROUND(L154,2)*ROUND(G154,3),2)</f>
      </c>
      <c s="36" t="s">
        <v>54</v>
      </c>
      <c>
        <f>(M154*21)/100</f>
      </c>
      <c t="s">
        <v>27</v>
      </c>
    </row>
    <row r="155" spans="1:5" ht="12.75">
      <c r="A155" s="35" t="s">
        <v>55</v>
      </c>
      <c r="E155" s="39" t="s">
        <v>5</v>
      </c>
    </row>
    <row r="156" spans="1:5" ht="12.75">
      <c r="A156" s="35" t="s">
        <v>57</v>
      </c>
      <c r="E156" s="40" t="s">
        <v>334</v>
      </c>
    </row>
    <row r="157" spans="1:5" ht="127.5">
      <c r="A157" t="s">
        <v>59</v>
      </c>
      <c r="E157" s="39" t="s">
        <v>446</v>
      </c>
    </row>
    <row r="158" spans="1:16" ht="12.75">
      <c r="A158" t="s">
        <v>49</v>
      </c>
      <c s="34" t="s">
        <v>200</v>
      </c>
      <c s="34" t="s">
        <v>618</v>
      </c>
      <c s="35" t="s">
        <v>5</v>
      </c>
      <c s="6" t="s">
        <v>619</v>
      </c>
      <c s="36" t="s">
        <v>74</v>
      </c>
      <c s="37">
        <v>1</v>
      </c>
      <c s="36">
        <v>0</v>
      </c>
      <c s="36">
        <f>ROUND(G158*H158,6)</f>
      </c>
      <c r="L158" s="38">
        <v>0</v>
      </c>
      <c s="32">
        <f>ROUND(ROUND(L158,2)*ROUND(G158,3),2)</f>
      </c>
      <c s="36" t="s">
        <v>54</v>
      </c>
      <c>
        <f>(M158*21)/100</f>
      </c>
      <c t="s">
        <v>27</v>
      </c>
    </row>
    <row r="159" spans="1:5" ht="12.75">
      <c r="A159" s="35" t="s">
        <v>55</v>
      </c>
      <c r="E159" s="39" t="s">
        <v>5</v>
      </c>
    </row>
    <row r="160" spans="1:5" ht="12.75">
      <c r="A160" s="35" t="s">
        <v>57</v>
      </c>
      <c r="E160" s="40" t="s">
        <v>334</v>
      </c>
    </row>
    <row r="161" spans="1:5" ht="153">
      <c r="A161" t="s">
        <v>59</v>
      </c>
      <c r="E161" s="39" t="s">
        <v>462</v>
      </c>
    </row>
    <row r="162" spans="1:16" ht="12.75">
      <c r="A162" t="s">
        <v>49</v>
      </c>
      <c s="34" t="s">
        <v>204</v>
      </c>
      <c s="34" t="s">
        <v>427</v>
      </c>
      <c s="35" t="s">
        <v>5</v>
      </c>
      <c s="6" t="s">
        <v>428</v>
      </c>
      <c s="36" t="s">
        <v>53</v>
      </c>
      <c s="37">
        <v>1675</v>
      </c>
      <c s="36">
        <v>0</v>
      </c>
      <c s="36">
        <f>ROUND(G162*H162,6)</f>
      </c>
      <c r="L162" s="38">
        <v>0</v>
      </c>
      <c s="32">
        <f>ROUND(ROUND(L162,2)*ROUND(G162,3),2)</f>
      </c>
      <c s="36" t="s">
        <v>54</v>
      </c>
      <c>
        <f>(M162*21)/100</f>
      </c>
      <c t="s">
        <v>27</v>
      </c>
    </row>
    <row r="163" spans="1:5" ht="12.75">
      <c r="A163" s="35" t="s">
        <v>55</v>
      </c>
      <c r="E163" s="39" t="s">
        <v>5</v>
      </c>
    </row>
    <row r="164" spans="1:5" ht="12.75">
      <c r="A164" s="35" t="s">
        <v>57</v>
      </c>
      <c r="E164" s="40" t="s">
        <v>2067</v>
      </c>
    </row>
    <row r="165" spans="1:5" ht="153">
      <c r="A165" t="s">
        <v>59</v>
      </c>
      <c r="E165" s="39" t="s">
        <v>430</v>
      </c>
    </row>
    <row r="166" spans="1:16" ht="12.75">
      <c r="A166" t="s">
        <v>49</v>
      </c>
      <c s="34" t="s">
        <v>208</v>
      </c>
      <c s="34" t="s">
        <v>431</v>
      </c>
      <c s="35" t="s">
        <v>5</v>
      </c>
      <c s="6" t="s">
        <v>432</v>
      </c>
      <c s="36" t="s">
        <v>53</v>
      </c>
      <c s="37">
        <v>1675</v>
      </c>
      <c s="36">
        <v>0</v>
      </c>
      <c s="36">
        <f>ROUND(G166*H166,6)</f>
      </c>
      <c r="L166" s="38">
        <v>0</v>
      </c>
      <c s="32">
        <f>ROUND(ROUND(L166,2)*ROUND(G166,3),2)</f>
      </c>
      <c s="36" t="s">
        <v>54</v>
      </c>
      <c>
        <f>(M166*21)/100</f>
      </c>
      <c t="s">
        <v>27</v>
      </c>
    </row>
    <row r="167" spans="1:5" ht="12.75">
      <c r="A167" s="35" t="s">
        <v>55</v>
      </c>
      <c r="E167" s="39" t="s">
        <v>5</v>
      </c>
    </row>
    <row r="168" spans="1:5" ht="12.75">
      <c r="A168" s="35" t="s">
        <v>57</v>
      </c>
      <c r="E168" s="40" t="s">
        <v>2067</v>
      </c>
    </row>
    <row r="169" spans="1:5" ht="114.75">
      <c r="A169" t="s">
        <v>59</v>
      </c>
      <c r="E169" s="39" t="s">
        <v>420</v>
      </c>
    </row>
    <row r="170" spans="1:16" ht="12.75">
      <c r="A170" t="s">
        <v>49</v>
      </c>
      <c s="34" t="s">
        <v>212</v>
      </c>
      <c s="34" t="s">
        <v>433</v>
      </c>
      <c s="35" t="s">
        <v>5</v>
      </c>
      <c s="6" t="s">
        <v>434</v>
      </c>
      <c s="36" t="s">
        <v>435</v>
      </c>
      <c s="37">
        <v>2</v>
      </c>
      <c s="36">
        <v>0</v>
      </c>
      <c s="36">
        <f>ROUND(G170*H170,6)</f>
      </c>
      <c r="L170" s="38">
        <v>0</v>
      </c>
      <c s="32">
        <f>ROUND(ROUND(L170,2)*ROUND(G170,3),2)</f>
      </c>
      <c s="36" t="s">
        <v>54</v>
      </c>
      <c>
        <f>(M170*21)/100</f>
      </c>
      <c t="s">
        <v>27</v>
      </c>
    </row>
    <row r="171" spans="1:5" ht="12.75">
      <c r="A171" s="35" t="s">
        <v>55</v>
      </c>
      <c r="E171" s="39" t="s">
        <v>5</v>
      </c>
    </row>
    <row r="172" spans="1:5" ht="12.75">
      <c r="A172" s="35" t="s">
        <v>57</v>
      </c>
      <c r="E172" s="40" t="s">
        <v>521</v>
      </c>
    </row>
    <row r="173" spans="1:5" ht="127.5">
      <c r="A173" t="s">
        <v>59</v>
      </c>
      <c r="E173" s="39" t="s">
        <v>437</v>
      </c>
    </row>
    <row r="174" spans="1:16" ht="12.75">
      <c r="A174" t="s">
        <v>49</v>
      </c>
      <c s="34" t="s">
        <v>216</v>
      </c>
      <c s="34" t="s">
        <v>438</v>
      </c>
      <c s="35" t="s">
        <v>5</v>
      </c>
      <c s="6" t="s">
        <v>439</v>
      </c>
      <c s="36" t="s">
        <v>53</v>
      </c>
      <c s="37">
        <v>3820</v>
      </c>
      <c s="36">
        <v>0</v>
      </c>
      <c s="36">
        <f>ROUND(G174*H174,6)</f>
      </c>
      <c r="L174" s="38">
        <v>0</v>
      </c>
      <c s="32">
        <f>ROUND(ROUND(L174,2)*ROUND(G174,3),2)</f>
      </c>
      <c s="36" t="s">
        <v>54</v>
      </c>
      <c>
        <f>(M174*21)/100</f>
      </c>
      <c t="s">
        <v>27</v>
      </c>
    </row>
    <row r="175" spans="1:5" ht="12.75">
      <c r="A175" s="35" t="s">
        <v>55</v>
      </c>
      <c r="E175" s="39" t="s">
        <v>5</v>
      </c>
    </row>
    <row r="176" spans="1:5" ht="12.75">
      <c r="A176" s="35" t="s">
        <v>57</v>
      </c>
      <c r="E176" s="40" t="s">
        <v>2068</v>
      </c>
    </row>
    <row r="177" spans="1:5" ht="127.5">
      <c r="A177" t="s">
        <v>59</v>
      </c>
      <c r="E177" s="39" t="s">
        <v>440</v>
      </c>
    </row>
    <row r="178" spans="1:16" ht="12.75">
      <c r="A178" t="s">
        <v>49</v>
      </c>
      <c s="34" t="s">
        <v>220</v>
      </c>
      <c s="34" t="s">
        <v>441</v>
      </c>
      <c s="35" t="s">
        <v>5</v>
      </c>
      <c s="6" t="s">
        <v>442</v>
      </c>
      <c s="36" t="s">
        <v>74</v>
      </c>
      <c s="37">
        <v>7</v>
      </c>
      <c s="36">
        <v>0</v>
      </c>
      <c s="36">
        <f>ROUND(G178*H178,6)</f>
      </c>
      <c r="L178" s="38">
        <v>0</v>
      </c>
      <c s="32">
        <f>ROUND(ROUND(L178,2)*ROUND(G178,3),2)</f>
      </c>
      <c s="36" t="s">
        <v>54</v>
      </c>
      <c>
        <f>(M178*21)/100</f>
      </c>
      <c t="s">
        <v>27</v>
      </c>
    </row>
    <row r="179" spans="1:5" ht="12.75">
      <c r="A179" s="35" t="s">
        <v>55</v>
      </c>
      <c r="E179" s="39" t="s">
        <v>5</v>
      </c>
    </row>
    <row r="180" spans="1:5" ht="12.75">
      <c r="A180" s="35" t="s">
        <v>57</v>
      </c>
      <c r="E180" s="40" t="s">
        <v>436</v>
      </c>
    </row>
    <row r="181" spans="1:5" ht="178.5">
      <c r="A181" t="s">
        <v>59</v>
      </c>
      <c r="E181" s="39" t="s">
        <v>443</v>
      </c>
    </row>
    <row r="182" spans="1:16" ht="12.75">
      <c r="A182" t="s">
        <v>49</v>
      </c>
      <c s="34" t="s">
        <v>223</v>
      </c>
      <c s="34" t="s">
        <v>444</v>
      </c>
      <c s="35" t="s">
        <v>5</v>
      </c>
      <c s="6" t="s">
        <v>445</v>
      </c>
      <c s="36" t="s">
        <v>74</v>
      </c>
      <c s="37">
        <v>7</v>
      </c>
      <c s="36">
        <v>0</v>
      </c>
      <c s="36">
        <f>ROUND(G182*H182,6)</f>
      </c>
      <c r="L182" s="38">
        <v>0</v>
      </c>
      <c s="32">
        <f>ROUND(ROUND(L182,2)*ROUND(G182,3),2)</f>
      </c>
      <c s="36" t="s">
        <v>54</v>
      </c>
      <c>
        <f>(M182*21)/100</f>
      </c>
      <c t="s">
        <v>27</v>
      </c>
    </row>
    <row r="183" spans="1:5" ht="12.75">
      <c r="A183" s="35" t="s">
        <v>55</v>
      </c>
      <c r="E183" s="39" t="s">
        <v>5</v>
      </c>
    </row>
    <row r="184" spans="1:5" ht="12.75">
      <c r="A184" s="35" t="s">
        <v>57</v>
      </c>
      <c r="E184" s="40" t="s">
        <v>436</v>
      </c>
    </row>
    <row r="185" spans="1:5" ht="127.5">
      <c r="A185" t="s">
        <v>59</v>
      </c>
      <c r="E185" s="39" t="s">
        <v>446</v>
      </c>
    </row>
    <row r="186" spans="1:16" ht="12.75">
      <c r="A186" t="s">
        <v>49</v>
      </c>
      <c s="34" t="s">
        <v>227</v>
      </c>
      <c s="34" t="s">
        <v>2069</v>
      </c>
      <c s="35" t="s">
        <v>5</v>
      </c>
      <c s="6" t="s">
        <v>2070</v>
      </c>
      <c s="36" t="s">
        <v>74</v>
      </c>
      <c s="37">
        <v>3</v>
      </c>
      <c s="36">
        <v>0</v>
      </c>
      <c s="36">
        <f>ROUND(G186*H186,6)</f>
      </c>
      <c r="L186" s="38">
        <v>0</v>
      </c>
      <c s="32">
        <f>ROUND(ROUND(L186,2)*ROUND(G186,3),2)</f>
      </c>
      <c s="36" t="s">
        <v>54</v>
      </c>
      <c>
        <f>(M186*21)/100</f>
      </c>
      <c t="s">
        <v>27</v>
      </c>
    </row>
    <row r="187" spans="1:5" ht="12.75">
      <c r="A187" s="35" t="s">
        <v>55</v>
      </c>
      <c r="E187" s="39" t="s">
        <v>5</v>
      </c>
    </row>
    <row r="188" spans="1:5" ht="12.75">
      <c r="A188" s="35" t="s">
        <v>57</v>
      </c>
      <c r="E188" s="40" t="s">
        <v>486</v>
      </c>
    </row>
    <row r="189" spans="1:5" ht="178.5">
      <c r="A189" t="s">
        <v>59</v>
      </c>
      <c r="E189" s="39" t="s">
        <v>443</v>
      </c>
    </row>
    <row r="190" spans="1:16" ht="12.75">
      <c r="A190" t="s">
        <v>49</v>
      </c>
      <c s="34" t="s">
        <v>234</v>
      </c>
      <c s="34" t="s">
        <v>2071</v>
      </c>
      <c s="35" t="s">
        <v>5</v>
      </c>
      <c s="6" t="s">
        <v>2072</v>
      </c>
      <c s="36" t="s">
        <v>74</v>
      </c>
      <c s="37">
        <v>3</v>
      </c>
      <c s="36">
        <v>0</v>
      </c>
      <c s="36">
        <f>ROUND(G190*H190,6)</f>
      </c>
      <c r="L190" s="38">
        <v>0</v>
      </c>
      <c s="32">
        <f>ROUND(ROUND(L190,2)*ROUND(G190,3),2)</f>
      </c>
      <c s="36" t="s">
        <v>54</v>
      </c>
      <c>
        <f>(M190*21)/100</f>
      </c>
      <c t="s">
        <v>27</v>
      </c>
    </row>
    <row r="191" spans="1:5" ht="12.75">
      <c r="A191" s="35" t="s">
        <v>55</v>
      </c>
      <c r="E191" s="39" t="s">
        <v>5</v>
      </c>
    </row>
    <row r="192" spans="1:5" ht="12.75">
      <c r="A192" s="35" t="s">
        <v>57</v>
      </c>
      <c r="E192" s="40" t="s">
        <v>486</v>
      </c>
    </row>
    <row r="193" spans="1:5" ht="127.5">
      <c r="A193" t="s">
        <v>59</v>
      </c>
      <c r="E193" s="39" t="s">
        <v>446</v>
      </c>
    </row>
    <row r="194" spans="1:16" ht="12.75">
      <c r="A194" t="s">
        <v>49</v>
      </c>
      <c s="34" t="s">
        <v>238</v>
      </c>
      <c s="34" t="s">
        <v>2073</v>
      </c>
      <c s="35" t="s">
        <v>5</v>
      </c>
      <c s="6" t="s">
        <v>2074</v>
      </c>
      <c s="36" t="s">
        <v>74</v>
      </c>
      <c s="37">
        <v>5</v>
      </c>
      <c s="36">
        <v>0</v>
      </c>
      <c s="36">
        <f>ROUND(G194*H194,6)</f>
      </c>
      <c r="L194" s="38">
        <v>0</v>
      </c>
      <c s="32">
        <f>ROUND(ROUND(L194,2)*ROUND(G194,3),2)</f>
      </c>
      <c s="36" t="s">
        <v>54</v>
      </c>
      <c>
        <f>(M194*21)/100</f>
      </c>
      <c t="s">
        <v>27</v>
      </c>
    </row>
    <row r="195" spans="1:5" ht="12.75">
      <c r="A195" s="35" t="s">
        <v>55</v>
      </c>
      <c r="E195" s="39" t="s">
        <v>5</v>
      </c>
    </row>
    <row r="196" spans="1:5" ht="12.75">
      <c r="A196" s="35" t="s">
        <v>57</v>
      </c>
      <c r="E196" s="40" t="s">
        <v>475</v>
      </c>
    </row>
    <row r="197" spans="1:5" ht="153">
      <c r="A197" t="s">
        <v>59</v>
      </c>
      <c r="E197" s="39" t="s">
        <v>462</v>
      </c>
    </row>
    <row r="198" spans="1:16" ht="12.75">
      <c r="A198" t="s">
        <v>49</v>
      </c>
      <c s="34" t="s">
        <v>242</v>
      </c>
      <c s="34" t="s">
        <v>511</v>
      </c>
      <c s="35" t="s">
        <v>5</v>
      </c>
      <c s="6" t="s">
        <v>512</v>
      </c>
      <c s="36" t="s">
        <v>74</v>
      </c>
      <c s="37">
        <v>3</v>
      </c>
      <c s="36">
        <v>0</v>
      </c>
      <c s="36">
        <f>ROUND(G198*H198,6)</f>
      </c>
      <c r="L198" s="38">
        <v>0</v>
      </c>
      <c s="32">
        <f>ROUND(ROUND(L198,2)*ROUND(G198,3),2)</f>
      </c>
      <c s="36" t="s">
        <v>54</v>
      </c>
      <c>
        <f>(M198*21)/100</f>
      </c>
      <c t="s">
        <v>27</v>
      </c>
    </row>
    <row r="199" spans="1:5" ht="12.75">
      <c r="A199" s="35" t="s">
        <v>55</v>
      </c>
      <c r="E199" s="39" t="s">
        <v>5</v>
      </c>
    </row>
    <row r="200" spans="1:5" ht="12.75">
      <c r="A200" s="35" t="s">
        <v>57</v>
      </c>
      <c r="E200" s="40" t="s">
        <v>486</v>
      </c>
    </row>
    <row r="201" spans="1:5" ht="127.5">
      <c r="A201" t="s">
        <v>59</v>
      </c>
      <c r="E201" s="39" t="s">
        <v>513</v>
      </c>
    </row>
    <row r="202" spans="1:16" ht="12.75">
      <c r="A202" t="s">
        <v>49</v>
      </c>
      <c s="34" t="s">
        <v>246</v>
      </c>
      <c s="34" t="s">
        <v>657</v>
      </c>
      <c s="35" t="s">
        <v>5</v>
      </c>
      <c s="6" t="s">
        <v>658</v>
      </c>
      <c s="36" t="s">
        <v>74</v>
      </c>
      <c s="37">
        <v>1</v>
      </c>
      <c s="36">
        <v>0</v>
      </c>
      <c s="36">
        <f>ROUND(G202*H202,6)</f>
      </c>
      <c r="L202" s="38">
        <v>0</v>
      </c>
      <c s="32">
        <f>ROUND(ROUND(L202,2)*ROUND(G202,3),2)</f>
      </c>
      <c s="36" t="s">
        <v>54</v>
      </c>
      <c>
        <f>(M202*21)/100</f>
      </c>
      <c t="s">
        <v>27</v>
      </c>
    </row>
    <row r="203" spans="1:5" ht="12.75">
      <c r="A203" s="35" t="s">
        <v>55</v>
      </c>
      <c r="E203" s="39" t="s">
        <v>5</v>
      </c>
    </row>
    <row r="204" spans="1:5" ht="12.75">
      <c r="A204" s="35" t="s">
        <v>57</v>
      </c>
      <c r="E204" s="40" t="s">
        <v>334</v>
      </c>
    </row>
    <row r="205" spans="1:5" ht="127.5">
      <c r="A205" t="s">
        <v>59</v>
      </c>
      <c r="E205" s="39" t="s">
        <v>513</v>
      </c>
    </row>
    <row r="206" spans="1:16" ht="12.75">
      <c r="A206" t="s">
        <v>49</v>
      </c>
      <c s="34" t="s">
        <v>250</v>
      </c>
      <c s="34" t="s">
        <v>659</v>
      </c>
      <c s="35" t="s">
        <v>5</v>
      </c>
      <c s="6" t="s">
        <v>660</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334</v>
      </c>
    </row>
    <row r="209" spans="1:5" ht="127.5">
      <c r="A209" t="s">
        <v>59</v>
      </c>
      <c r="E209" s="39" t="s">
        <v>513</v>
      </c>
    </row>
    <row r="210" spans="1:16" ht="12.75">
      <c r="A210" t="s">
        <v>49</v>
      </c>
      <c s="34" t="s">
        <v>254</v>
      </c>
      <c s="34" t="s">
        <v>661</v>
      </c>
      <c s="35" t="s">
        <v>5</v>
      </c>
      <c s="6" t="s">
        <v>662</v>
      </c>
      <c s="36" t="s">
        <v>74</v>
      </c>
      <c s="37">
        <v>3</v>
      </c>
      <c s="36">
        <v>0</v>
      </c>
      <c s="36">
        <f>ROUND(G210*H210,6)</f>
      </c>
      <c r="L210" s="38">
        <v>0</v>
      </c>
      <c s="32">
        <f>ROUND(ROUND(L210,2)*ROUND(G210,3),2)</f>
      </c>
      <c s="36" t="s">
        <v>54</v>
      </c>
      <c>
        <f>(M210*21)/100</f>
      </c>
      <c t="s">
        <v>27</v>
      </c>
    </row>
    <row r="211" spans="1:5" ht="12.75">
      <c r="A211" s="35" t="s">
        <v>55</v>
      </c>
      <c r="E211" s="39" t="s">
        <v>5</v>
      </c>
    </row>
    <row r="212" spans="1:5" ht="12.75">
      <c r="A212" s="35" t="s">
        <v>57</v>
      </c>
      <c r="E212" s="40" t="s">
        <v>486</v>
      </c>
    </row>
    <row r="213" spans="1:5" ht="153">
      <c r="A213" t="s">
        <v>59</v>
      </c>
      <c r="E213" s="39" t="s">
        <v>462</v>
      </c>
    </row>
    <row r="214" spans="1:16" ht="12.75">
      <c r="A214" t="s">
        <v>49</v>
      </c>
      <c s="34" t="s">
        <v>258</v>
      </c>
      <c s="34" t="s">
        <v>530</v>
      </c>
      <c s="35" t="s">
        <v>5</v>
      </c>
      <c s="6" t="s">
        <v>531</v>
      </c>
      <c s="36" t="s">
        <v>74</v>
      </c>
      <c s="37">
        <v>50</v>
      </c>
      <c s="36">
        <v>0</v>
      </c>
      <c s="36">
        <f>ROUND(G214*H214,6)</f>
      </c>
      <c r="L214" s="38">
        <v>0</v>
      </c>
      <c s="32">
        <f>ROUND(ROUND(L214,2)*ROUND(G214,3),2)</f>
      </c>
      <c s="36" t="s">
        <v>54</v>
      </c>
      <c>
        <f>(M214*21)/100</f>
      </c>
      <c t="s">
        <v>27</v>
      </c>
    </row>
    <row r="215" spans="1:5" ht="12.75">
      <c r="A215" s="35" t="s">
        <v>55</v>
      </c>
      <c r="E215" s="39" t="s">
        <v>5</v>
      </c>
    </row>
    <row r="216" spans="1:5" ht="12.75">
      <c r="A216" s="35" t="s">
        <v>57</v>
      </c>
      <c r="E216" s="40" t="s">
        <v>377</v>
      </c>
    </row>
    <row r="217" spans="1:5" ht="165.75">
      <c r="A217" t="s">
        <v>59</v>
      </c>
      <c r="E217" s="39" t="s">
        <v>525</v>
      </c>
    </row>
    <row r="218" spans="1:16" ht="12.75">
      <c r="A218" t="s">
        <v>49</v>
      </c>
      <c s="34" t="s">
        <v>262</v>
      </c>
      <c s="34" t="s">
        <v>533</v>
      </c>
      <c s="35" t="s">
        <v>5</v>
      </c>
      <c s="6" t="s">
        <v>534</v>
      </c>
      <c s="36" t="s">
        <v>74</v>
      </c>
      <c s="37">
        <v>50</v>
      </c>
      <c s="36">
        <v>0</v>
      </c>
      <c s="36">
        <f>ROUND(G218*H218,6)</f>
      </c>
      <c r="L218" s="38">
        <v>0</v>
      </c>
      <c s="32">
        <f>ROUND(ROUND(L218,2)*ROUND(G218,3),2)</f>
      </c>
      <c s="36" t="s">
        <v>54</v>
      </c>
      <c>
        <f>(M218*21)/100</f>
      </c>
      <c t="s">
        <v>27</v>
      </c>
    </row>
    <row r="219" spans="1:5" ht="12.75">
      <c r="A219" s="35" t="s">
        <v>55</v>
      </c>
      <c r="E219" s="39" t="s">
        <v>5</v>
      </c>
    </row>
    <row r="220" spans="1:5" ht="12.75">
      <c r="A220" s="35" t="s">
        <v>57</v>
      </c>
      <c r="E220" s="40" t="s">
        <v>377</v>
      </c>
    </row>
    <row r="221" spans="1:5" ht="127.5">
      <c r="A221" t="s">
        <v>59</v>
      </c>
      <c r="E221" s="39" t="s">
        <v>446</v>
      </c>
    </row>
    <row r="222" spans="1:16" ht="12.75">
      <c r="A222" t="s">
        <v>49</v>
      </c>
      <c s="34" t="s">
        <v>268</v>
      </c>
      <c s="34" t="s">
        <v>536</v>
      </c>
      <c s="35" t="s">
        <v>5</v>
      </c>
      <c s="6" t="s">
        <v>537</v>
      </c>
      <c s="36" t="s">
        <v>74</v>
      </c>
      <c s="37">
        <v>15</v>
      </c>
      <c s="36">
        <v>0</v>
      </c>
      <c s="36">
        <f>ROUND(G222*H222,6)</f>
      </c>
      <c r="L222" s="38">
        <v>0</v>
      </c>
      <c s="32">
        <f>ROUND(ROUND(L222,2)*ROUND(G222,3),2)</f>
      </c>
      <c s="36" t="s">
        <v>54</v>
      </c>
      <c>
        <f>(M222*21)/100</f>
      </c>
      <c t="s">
        <v>27</v>
      </c>
    </row>
    <row r="223" spans="1:5" ht="12.75">
      <c r="A223" s="35" t="s">
        <v>55</v>
      </c>
      <c r="E223" s="39" t="s">
        <v>5</v>
      </c>
    </row>
    <row r="224" spans="1:5" ht="12.75">
      <c r="A224" s="35" t="s">
        <v>57</v>
      </c>
      <c r="E224" s="40" t="s">
        <v>2075</v>
      </c>
    </row>
    <row r="225" spans="1:5" ht="165.75">
      <c r="A225" t="s">
        <v>59</v>
      </c>
      <c r="E225" s="39" t="s">
        <v>525</v>
      </c>
    </row>
    <row r="226" spans="1:16" ht="12.75">
      <c r="A226" t="s">
        <v>49</v>
      </c>
      <c s="34" t="s">
        <v>274</v>
      </c>
      <c s="34" t="s">
        <v>540</v>
      </c>
      <c s="35" t="s">
        <v>5</v>
      </c>
      <c s="6" t="s">
        <v>541</v>
      </c>
      <c s="36" t="s">
        <v>74</v>
      </c>
      <c s="37">
        <v>15</v>
      </c>
      <c s="36">
        <v>0</v>
      </c>
      <c s="36">
        <f>ROUND(G226*H226,6)</f>
      </c>
      <c r="L226" s="38">
        <v>0</v>
      </c>
      <c s="32">
        <f>ROUND(ROUND(L226,2)*ROUND(G226,3),2)</f>
      </c>
      <c s="36" t="s">
        <v>54</v>
      </c>
      <c>
        <f>(M226*21)/100</f>
      </c>
      <c t="s">
        <v>27</v>
      </c>
    </row>
    <row r="227" spans="1:5" ht="12.75">
      <c r="A227" s="35" t="s">
        <v>55</v>
      </c>
      <c r="E227" s="39" t="s">
        <v>5</v>
      </c>
    </row>
    <row r="228" spans="1:5" ht="12.75">
      <c r="A228" s="35" t="s">
        <v>57</v>
      </c>
      <c r="E228" s="40" t="s">
        <v>2075</v>
      </c>
    </row>
    <row r="229" spans="1:5" ht="127.5">
      <c r="A229" t="s">
        <v>59</v>
      </c>
      <c r="E229" s="39" t="s">
        <v>446</v>
      </c>
    </row>
    <row r="230" spans="1:16" ht="12.75">
      <c r="A230" t="s">
        <v>49</v>
      </c>
      <c s="34" t="s">
        <v>279</v>
      </c>
      <c s="34" t="s">
        <v>2076</v>
      </c>
      <c s="35" t="s">
        <v>5</v>
      </c>
      <c s="6" t="s">
        <v>2077</v>
      </c>
      <c s="36" t="s">
        <v>74</v>
      </c>
      <c s="37">
        <v>5</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65.75">
      <c r="A233" t="s">
        <v>59</v>
      </c>
      <c r="E233" s="39" t="s">
        <v>525</v>
      </c>
    </row>
    <row r="234" spans="1:16" ht="12.75">
      <c r="A234" t="s">
        <v>49</v>
      </c>
      <c s="34" t="s">
        <v>282</v>
      </c>
      <c s="34" t="s">
        <v>2078</v>
      </c>
      <c s="35" t="s">
        <v>5</v>
      </c>
      <c s="6" t="s">
        <v>2079</v>
      </c>
      <c s="36" t="s">
        <v>74</v>
      </c>
      <c s="37">
        <v>5</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27.5">
      <c r="A237" t="s">
        <v>59</v>
      </c>
      <c r="E237" s="39" t="s">
        <v>446</v>
      </c>
    </row>
    <row r="238" spans="1:16" ht="12.75">
      <c r="A238" t="s">
        <v>49</v>
      </c>
      <c s="34" t="s">
        <v>287</v>
      </c>
      <c s="34" t="s">
        <v>2080</v>
      </c>
      <c s="35" t="s">
        <v>5</v>
      </c>
      <c s="6" t="s">
        <v>2081</v>
      </c>
      <c s="36" t="s">
        <v>74</v>
      </c>
      <c s="37">
        <v>3</v>
      </c>
      <c s="36">
        <v>0</v>
      </c>
      <c s="36">
        <f>ROUND(G238*H238,6)</f>
      </c>
      <c r="L238" s="38">
        <v>0</v>
      </c>
      <c s="32">
        <f>ROUND(ROUND(L238,2)*ROUND(G238,3),2)</f>
      </c>
      <c s="36" t="s">
        <v>54</v>
      </c>
      <c>
        <f>(M238*21)/100</f>
      </c>
      <c t="s">
        <v>27</v>
      </c>
    </row>
    <row r="239" spans="1:5" ht="12.75">
      <c r="A239" s="35" t="s">
        <v>55</v>
      </c>
      <c r="E239" s="39" t="s">
        <v>5</v>
      </c>
    </row>
    <row r="240" spans="1:5" ht="12.75">
      <c r="A240" s="35" t="s">
        <v>57</v>
      </c>
      <c r="E240" s="40" t="s">
        <v>486</v>
      </c>
    </row>
    <row r="241" spans="1:5" ht="165.75">
      <c r="A241" t="s">
        <v>59</v>
      </c>
      <c r="E241" s="39" t="s">
        <v>525</v>
      </c>
    </row>
    <row r="242" spans="1:16" ht="12.75">
      <c r="A242" t="s">
        <v>49</v>
      </c>
      <c s="34" t="s">
        <v>489</v>
      </c>
      <c s="34" t="s">
        <v>546</v>
      </c>
      <c s="35" t="s">
        <v>5</v>
      </c>
      <c s="6" t="s">
        <v>547</v>
      </c>
      <c s="36" t="s">
        <v>74</v>
      </c>
      <c s="37">
        <v>3</v>
      </c>
      <c s="36">
        <v>0</v>
      </c>
      <c s="36">
        <f>ROUND(G242*H242,6)</f>
      </c>
      <c r="L242" s="38">
        <v>0</v>
      </c>
      <c s="32">
        <f>ROUND(ROUND(L242,2)*ROUND(G242,3),2)</f>
      </c>
      <c s="36" t="s">
        <v>54</v>
      </c>
      <c>
        <f>(M242*21)/100</f>
      </c>
      <c t="s">
        <v>27</v>
      </c>
    </row>
    <row r="243" spans="1:5" ht="12.75">
      <c r="A243" s="35" t="s">
        <v>55</v>
      </c>
      <c r="E243" s="39" t="s">
        <v>5</v>
      </c>
    </row>
    <row r="244" spans="1:5" ht="12.75">
      <c r="A244" s="35" t="s">
        <v>57</v>
      </c>
      <c r="E244" s="40" t="s">
        <v>486</v>
      </c>
    </row>
    <row r="245" spans="1:5" ht="127.5">
      <c r="A245" t="s">
        <v>59</v>
      </c>
      <c r="E245" s="39" t="s">
        <v>446</v>
      </c>
    </row>
    <row r="246" spans="1:16" ht="12.75">
      <c r="A246" t="s">
        <v>49</v>
      </c>
      <c s="34" t="s">
        <v>492</v>
      </c>
      <c s="34" t="s">
        <v>2082</v>
      </c>
      <c s="35" t="s">
        <v>5</v>
      </c>
      <c s="6" t="s">
        <v>2083</v>
      </c>
      <c s="36" t="s">
        <v>74</v>
      </c>
      <c s="37">
        <v>2</v>
      </c>
      <c s="36">
        <v>0</v>
      </c>
      <c s="36">
        <f>ROUND(G246*H246,6)</f>
      </c>
      <c r="L246" s="38">
        <v>0</v>
      </c>
      <c s="32">
        <f>ROUND(ROUND(L246,2)*ROUND(G246,3),2)</f>
      </c>
      <c s="36" t="s">
        <v>54</v>
      </c>
      <c>
        <f>(M246*21)/100</f>
      </c>
      <c t="s">
        <v>27</v>
      </c>
    </row>
    <row r="247" spans="1:5" ht="12.75">
      <c r="A247" s="35" t="s">
        <v>55</v>
      </c>
      <c r="E247" s="39" t="s">
        <v>5</v>
      </c>
    </row>
    <row r="248" spans="1:5" ht="12.75">
      <c r="A248" s="35" t="s">
        <v>57</v>
      </c>
      <c r="E248" s="40" t="s">
        <v>521</v>
      </c>
    </row>
    <row r="249" spans="1:5" ht="165.75">
      <c r="A249" t="s">
        <v>59</v>
      </c>
      <c r="E249" s="39" t="s">
        <v>525</v>
      </c>
    </row>
    <row r="250" spans="1:16" ht="12.75">
      <c r="A250" t="s">
        <v>49</v>
      </c>
      <c s="34" t="s">
        <v>495</v>
      </c>
      <c s="34" t="s">
        <v>2084</v>
      </c>
      <c s="35" t="s">
        <v>5</v>
      </c>
      <c s="6" t="s">
        <v>2085</v>
      </c>
      <c s="36" t="s">
        <v>74</v>
      </c>
      <c s="37">
        <v>2</v>
      </c>
      <c s="36">
        <v>0</v>
      </c>
      <c s="36">
        <f>ROUND(G250*H250,6)</f>
      </c>
      <c r="L250" s="38">
        <v>0</v>
      </c>
      <c s="32">
        <f>ROUND(ROUND(L250,2)*ROUND(G250,3),2)</f>
      </c>
      <c s="36" t="s">
        <v>54</v>
      </c>
      <c>
        <f>(M250*21)/100</f>
      </c>
      <c t="s">
        <v>27</v>
      </c>
    </row>
    <row r="251" spans="1:5" ht="12.75">
      <c r="A251" s="35" t="s">
        <v>55</v>
      </c>
      <c r="E251" s="39" t="s">
        <v>5</v>
      </c>
    </row>
    <row r="252" spans="1:5" ht="12.75">
      <c r="A252" s="35" t="s">
        <v>57</v>
      </c>
      <c r="E252" s="40" t="s">
        <v>521</v>
      </c>
    </row>
    <row r="253" spans="1:5" ht="127.5">
      <c r="A253" t="s">
        <v>59</v>
      </c>
      <c r="E253" s="39" t="s">
        <v>446</v>
      </c>
    </row>
    <row r="254" spans="1:16" ht="12.75">
      <c r="A254" t="s">
        <v>49</v>
      </c>
      <c s="34" t="s">
        <v>499</v>
      </c>
      <c s="34" t="s">
        <v>2086</v>
      </c>
      <c s="35" t="s">
        <v>5</v>
      </c>
      <c s="6" t="s">
        <v>2087</v>
      </c>
      <c s="36" t="s">
        <v>74</v>
      </c>
      <c s="37">
        <v>1</v>
      </c>
      <c s="36">
        <v>0</v>
      </c>
      <c s="36">
        <f>ROUND(G254*H254,6)</f>
      </c>
      <c r="L254" s="38">
        <v>0</v>
      </c>
      <c s="32">
        <f>ROUND(ROUND(L254,2)*ROUND(G254,3),2)</f>
      </c>
      <c s="36" t="s">
        <v>54</v>
      </c>
      <c>
        <f>(M254*21)/100</f>
      </c>
      <c t="s">
        <v>27</v>
      </c>
    </row>
    <row r="255" spans="1:5" ht="12.75">
      <c r="A255" s="35" t="s">
        <v>55</v>
      </c>
      <c r="E255" s="39" t="s">
        <v>5</v>
      </c>
    </row>
    <row r="256" spans="1:5" ht="12.75">
      <c r="A256" s="35" t="s">
        <v>57</v>
      </c>
      <c r="E256" s="40" t="s">
        <v>334</v>
      </c>
    </row>
    <row r="257" spans="1:5" ht="153">
      <c r="A257" t="s">
        <v>59</v>
      </c>
      <c r="E257" s="39" t="s">
        <v>462</v>
      </c>
    </row>
    <row r="258" spans="1:16" ht="12.75">
      <c r="A258" t="s">
        <v>49</v>
      </c>
      <c s="34" t="s">
        <v>502</v>
      </c>
      <c s="34" t="s">
        <v>549</v>
      </c>
      <c s="35" t="s">
        <v>5</v>
      </c>
      <c s="6" t="s">
        <v>550</v>
      </c>
      <c s="36" t="s">
        <v>74</v>
      </c>
      <c s="37">
        <v>220</v>
      </c>
      <c s="36">
        <v>0</v>
      </c>
      <c s="36">
        <f>ROUND(G258*H258,6)</f>
      </c>
      <c r="L258" s="38">
        <v>0</v>
      </c>
      <c s="32">
        <f>ROUND(ROUND(L258,2)*ROUND(G258,3),2)</f>
      </c>
      <c s="36" t="s">
        <v>54</v>
      </c>
      <c>
        <f>(M258*21)/100</f>
      </c>
      <c t="s">
        <v>27</v>
      </c>
    </row>
    <row r="259" spans="1:5" ht="12.75">
      <c r="A259" s="35" t="s">
        <v>55</v>
      </c>
      <c r="E259" s="39" t="s">
        <v>5</v>
      </c>
    </row>
    <row r="260" spans="1:5" ht="12.75">
      <c r="A260" s="35" t="s">
        <v>57</v>
      </c>
      <c r="E260" s="40" t="s">
        <v>2088</v>
      </c>
    </row>
    <row r="261" spans="1:5" ht="127.5">
      <c r="A261" t="s">
        <v>59</v>
      </c>
      <c r="E261" s="39" t="s">
        <v>552</v>
      </c>
    </row>
    <row r="262" spans="1:16" ht="25.5">
      <c r="A262" t="s">
        <v>49</v>
      </c>
      <c s="34" t="s">
        <v>506</v>
      </c>
      <c s="34" t="s">
        <v>269</v>
      </c>
      <c s="35" t="s">
        <v>5</v>
      </c>
      <c s="6" t="s">
        <v>270</v>
      </c>
      <c s="36" t="s">
        <v>271</v>
      </c>
      <c s="37">
        <v>40</v>
      </c>
      <c s="36">
        <v>0</v>
      </c>
      <c s="36">
        <f>ROUND(G262*H262,6)</f>
      </c>
      <c r="L262" s="38">
        <v>0</v>
      </c>
      <c s="32">
        <f>ROUND(ROUND(L262,2)*ROUND(G262,3),2)</f>
      </c>
      <c s="36" t="s">
        <v>54</v>
      </c>
      <c>
        <f>(M262*21)/100</f>
      </c>
      <c t="s">
        <v>27</v>
      </c>
    </row>
    <row r="263" spans="1:5" ht="12.75">
      <c r="A263" s="35" t="s">
        <v>55</v>
      </c>
      <c r="E263" s="39" t="s">
        <v>5</v>
      </c>
    </row>
    <row r="264" spans="1:5" ht="12.75">
      <c r="A264" s="35" t="s">
        <v>57</v>
      </c>
      <c r="E264" s="40" t="s">
        <v>2089</v>
      </c>
    </row>
    <row r="265" spans="1:5" ht="127.5">
      <c r="A265" t="s">
        <v>59</v>
      </c>
      <c r="E265" s="39" t="s">
        <v>2090</v>
      </c>
    </row>
    <row r="266" spans="1:16" ht="12.75">
      <c r="A266" t="s">
        <v>49</v>
      </c>
      <c s="34" t="s">
        <v>510</v>
      </c>
      <c s="34" t="s">
        <v>1745</v>
      </c>
      <c s="35" t="s">
        <v>5</v>
      </c>
      <c s="6" t="s">
        <v>1746</v>
      </c>
      <c s="36" t="s">
        <v>666</v>
      </c>
      <c s="37">
        <v>60</v>
      </c>
      <c s="36">
        <v>0</v>
      </c>
      <c s="36">
        <f>ROUND(G266*H266,6)</f>
      </c>
      <c r="L266" s="38">
        <v>0</v>
      </c>
      <c s="32">
        <f>ROUND(ROUND(L266,2)*ROUND(G266,3),2)</f>
      </c>
      <c s="36" t="s">
        <v>54</v>
      </c>
      <c>
        <f>(M266*21)/100</f>
      </c>
      <c t="s">
        <v>27</v>
      </c>
    </row>
    <row r="267" spans="1:5" ht="12.75">
      <c r="A267" s="35" t="s">
        <v>55</v>
      </c>
      <c r="E267" s="39" t="s">
        <v>5</v>
      </c>
    </row>
    <row r="268" spans="1:5" ht="12.75">
      <c r="A268" s="35" t="s">
        <v>57</v>
      </c>
      <c r="E268" s="40" t="s">
        <v>2091</v>
      </c>
    </row>
    <row r="269" spans="1:5" ht="165.75">
      <c r="A269" t="s">
        <v>59</v>
      </c>
      <c r="E269" s="39" t="s">
        <v>2092</v>
      </c>
    </row>
    <row r="270" spans="1:16" ht="12.75">
      <c r="A270" t="s">
        <v>49</v>
      </c>
      <c s="34" t="s">
        <v>514</v>
      </c>
      <c s="34" t="s">
        <v>664</v>
      </c>
      <c s="35" t="s">
        <v>5</v>
      </c>
      <c s="6" t="s">
        <v>665</v>
      </c>
      <c s="36" t="s">
        <v>666</v>
      </c>
      <c s="37">
        <v>60</v>
      </c>
      <c s="36">
        <v>0</v>
      </c>
      <c s="36">
        <f>ROUND(G270*H270,6)</f>
      </c>
      <c r="L270" s="38">
        <v>0</v>
      </c>
      <c s="32">
        <f>ROUND(ROUND(L270,2)*ROUND(G270,3),2)</f>
      </c>
      <c s="36" t="s">
        <v>54</v>
      </c>
      <c>
        <f>(M270*21)/100</f>
      </c>
      <c t="s">
        <v>27</v>
      </c>
    </row>
    <row r="271" spans="1:5" ht="12.75">
      <c r="A271" s="35" t="s">
        <v>55</v>
      </c>
      <c r="E271" s="39" t="s">
        <v>5</v>
      </c>
    </row>
    <row r="272" spans="1:5" ht="12.75">
      <c r="A272" s="35" t="s">
        <v>57</v>
      </c>
      <c r="E272" s="40" t="s">
        <v>2091</v>
      </c>
    </row>
    <row r="273" spans="1:5" ht="153">
      <c r="A273" t="s">
        <v>59</v>
      </c>
      <c r="E273" s="39" t="s">
        <v>668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25.5">
      <c r="A8" t="s">
        <v>44</v>
      </c>
      <c r="C8" s="28" t="s">
        <v>2095</v>
      </c>
      <c r="E8" s="30" t="s">
        <v>2094</v>
      </c>
      <c r="J8" s="29">
        <f>0+J9+J14+J19+J24+J29+J34+J47+J56</f>
      </c>
      <c s="29">
        <f>0+K9+K14+K19+K24+K29+K34+K47+K56</f>
      </c>
      <c s="29">
        <f>0+L9+L14+L19+L24+L29+L34+L47+L56</f>
      </c>
      <c s="29">
        <f>0+M9+M14+M19+M24+M29+M34+M47+M56</f>
      </c>
    </row>
    <row r="9" spans="1:13" ht="12.75">
      <c r="A9" t="s">
        <v>46</v>
      </c>
      <c r="C9" s="31" t="s">
        <v>105</v>
      </c>
      <c r="E9" s="33" t="s">
        <v>294</v>
      </c>
      <c r="J9" s="32">
        <f>0</f>
      </c>
      <c s="32">
        <f>0</f>
      </c>
      <c s="32">
        <f>0+L10</f>
      </c>
      <c s="32">
        <f>0+M10</f>
      </c>
    </row>
    <row r="10" spans="1:16" ht="12.75">
      <c r="A10" t="s">
        <v>49</v>
      </c>
      <c s="34" t="s">
        <v>50</v>
      </c>
      <c s="34" t="s">
        <v>307</v>
      </c>
      <c s="35" t="s">
        <v>5</v>
      </c>
      <c s="6" t="s">
        <v>308</v>
      </c>
      <c s="36" t="s">
        <v>297</v>
      </c>
      <c s="37">
        <v>6.3</v>
      </c>
      <c s="36">
        <v>0</v>
      </c>
      <c s="36">
        <f>ROUND(G10*H10,6)</f>
      </c>
      <c r="L10" s="38">
        <v>0</v>
      </c>
      <c s="32">
        <f>ROUND(ROUND(L10,2)*ROUND(G10,3),2)</f>
      </c>
      <c s="36" t="s">
        <v>333</v>
      </c>
      <c>
        <f>(M10*21)/100</f>
      </c>
      <c t="s">
        <v>27</v>
      </c>
    </row>
    <row r="11" spans="1:5" ht="12.75">
      <c r="A11" s="35" t="s">
        <v>55</v>
      </c>
      <c r="E11" s="39" t="s">
        <v>5</v>
      </c>
    </row>
    <row r="12" spans="1:5" ht="12.75">
      <c r="A12" s="35" t="s">
        <v>57</v>
      </c>
      <c r="E12" s="40" t="s">
        <v>2096</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6.3</v>
      </c>
      <c s="36">
        <v>0</v>
      </c>
      <c s="36">
        <f>ROUND(G15*H15,6)</f>
      </c>
      <c r="L15" s="38">
        <v>0</v>
      </c>
      <c s="32">
        <f>ROUND(ROUND(L15,2)*ROUND(G15,3),2)</f>
      </c>
      <c s="36" t="s">
        <v>54</v>
      </c>
      <c>
        <f>(M15*21)/100</f>
      </c>
      <c t="s">
        <v>27</v>
      </c>
    </row>
    <row r="16" spans="1:5" ht="12.75">
      <c r="A16" s="35" t="s">
        <v>55</v>
      </c>
      <c r="E16" s="39" t="s">
        <v>5</v>
      </c>
    </row>
    <row r="17" spans="1:5" ht="12.75">
      <c r="A17" s="35" t="s">
        <v>57</v>
      </c>
      <c r="E17" s="40" t="s">
        <v>2097</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7</v>
      </c>
      <c s="36">
        <v>0</v>
      </c>
      <c s="36">
        <f>ROUND(G20*H20,6)</f>
      </c>
      <c r="L20" s="38">
        <v>0</v>
      </c>
      <c s="32">
        <f>ROUND(ROUND(L20,2)*ROUND(G20,3),2)</f>
      </c>
      <c s="36" t="s">
        <v>54</v>
      </c>
      <c>
        <f>(M20*21)/100</f>
      </c>
      <c t="s">
        <v>27</v>
      </c>
    </row>
    <row r="21" spans="1:5" ht="12.75">
      <c r="A21" s="35" t="s">
        <v>55</v>
      </c>
      <c r="E21" s="39" t="s">
        <v>5</v>
      </c>
    </row>
    <row r="22" spans="1:5" ht="12.75">
      <c r="A22" s="35" t="s">
        <v>57</v>
      </c>
      <c r="E22" s="40" t="s">
        <v>2098</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327</v>
      </c>
      <c s="35" t="s">
        <v>5</v>
      </c>
      <c s="6" t="s">
        <v>328</v>
      </c>
      <c s="36" t="s">
        <v>324</v>
      </c>
      <c s="37">
        <v>1</v>
      </c>
      <c s="36">
        <v>0</v>
      </c>
      <c s="36">
        <f>ROUND(G25*H25,6)</f>
      </c>
      <c r="L25" s="38">
        <v>0</v>
      </c>
      <c s="32">
        <f>ROUND(ROUND(L25,2)*ROUND(G25,3),2)</f>
      </c>
      <c s="36" t="s">
        <v>54</v>
      </c>
      <c>
        <f>(M25*21)/100</f>
      </c>
      <c t="s">
        <v>27</v>
      </c>
    </row>
    <row r="26" spans="1:5" ht="12.75">
      <c r="A26" s="35" t="s">
        <v>55</v>
      </c>
      <c r="E26" s="39" t="s">
        <v>5</v>
      </c>
    </row>
    <row r="27" spans="1:5" ht="12.75">
      <c r="A27" s="35" t="s">
        <v>57</v>
      </c>
      <c r="E27" s="40" t="s">
        <v>334</v>
      </c>
    </row>
    <row r="28" spans="1:5" ht="12.75">
      <c r="A28" t="s">
        <v>59</v>
      </c>
      <c r="E28" s="39" t="s">
        <v>326</v>
      </c>
    </row>
    <row r="29" spans="1:13" ht="12.75">
      <c r="A29" t="s">
        <v>46</v>
      </c>
      <c r="C29" s="31" t="s">
        <v>342</v>
      </c>
      <c r="E29" s="33" t="s">
        <v>343</v>
      </c>
      <c r="J29" s="32">
        <f>0</f>
      </c>
      <c s="32">
        <f>0</f>
      </c>
      <c s="32">
        <f>0+L30</f>
      </c>
      <c s="32">
        <f>0+M30</f>
      </c>
    </row>
    <row r="30" spans="1:16" ht="25.5">
      <c r="A30" t="s">
        <v>49</v>
      </c>
      <c s="34" t="s">
        <v>71</v>
      </c>
      <c s="34" t="s">
        <v>344</v>
      </c>
      <c s="35" t="s">
        <v>5</v>
      </c>
      <c s="6" t="s">
        <v>345</v>
      </c>
      <c s="36" t="s">
        <v>74</v>
      </c>
      <c s="37">
        <v>2</v>
      </c>
      <c s="36">
        <v>0</v>
      </c>
      <c s="36">
        <f>ROUND(G30*H30,6)</f>
      </c>
      <c r="L30" s="38">
        <v>0</v>
      </c>
      <c s="32">
        <f>ROUND(ROUND(L30,2)*ROUND(G30,3),2)</f>
      </c>
      <c s="36" t="s">
        <v>54</v>
      </c>
      <c>
        <f>(M30*21)/100</f>
      </c>
      <c t="s">
        <v>27</v>
      </c>
    </row>
    <row r="31" spans="1:5" ht="12.75">
      <c r="A31" s="35" t="s">
        <v>55</v>
      </c>
      <c r="E31" s="39" t="s">
        <v>5</v>
      </c>
    </row>
    <row r="32" spans="1:5" ht="12.75">
      <c r="A32" s="35" t="s">
        <v>57</v>
      </c>
      <c r="E32" s="40" t="s">
        <v>521</v>
      </c>
    </row>
    <row r="33" spans="1:5" ht="76.5">
      <c r="A33" t="s">
        <v>59</v>
      </c>
      <c r="E33" s="39" t="s">
        <v>347</v>
      </c>
    </row>
    <row r="34" spans="1:13" ht="12.75">
      <c r="A34" t="s">
        <v>46</v>
      </c>
      <c r="C34" s="31" t="s">
        <v>356</v>
      </c>
      <c r="E34" s="33" t="s">
        <v>357</v>
      </c>
      <c r="J34" s="32">
        <f>0</f>
      </c>
      <c s="32">
        <f>0</f>
      </c>
      <c s="32">
        <f>0+L35+L39+L43</f>
      </c>
      <c s="32">
        <f>0+M35+M39+M43</f>
      </c>
    </row>
    <row r="35" spans="1:16" ht="12.75">
      <c r="A35" t="s">
        <v>49</v>
      </c>
      <c s="34" t="s">
        <v>26</v>
      </c>
      <c s="34" t="s">
        <v>358</v>
      </c>
      <c s="35" t="s">
        <v>5</v>
      </c>
      <c s="6" t="s">
        <v>359</v>
      </c>
      <c s="36" t="s">
        <v>53</v>
      </c>
      <c s="37">
        <v>20</v>
      </c>
      <c s="36">
        <v>0</v>
      </c>
      <c s="36">
        <f>ROUND(G35*H35,6)</f>
      </c>
      <c r="L35" s="38">
        <v>0</v>
      </c>
      <c s="32">
        <f>ROUND(ROUND(L35,2)*ROUND(G35,3),2)</f>
      </c>
      <c s="36" t="s">
        <v>54</v>
      </c>
      <c>
        <f>(M35*21)/100</f>
      </c>
      <c t="s">
        <v>27</v>
      </c>
    </row>
    <row r="36" spans="1:5" ht="12.75">
      <c r="A36" s="35" t="s">
        <v>55</v>
      </c>
      <c r="E36" s="39" t="s">
        <v>5</v>
      </c>
    </row>
    <row r="37" spans="1:5" ht="12.75">
      <c r="A37" s="35" t="s">
        <v>57</v>
      </c>
      <c r="E37" s="40" t="s">
        <v>367</v>
      </c>
    </row>
    <row r="38" spans="1:5" ht="114.75">
      <c r="A38" t="s">
        <v>59</v>
      </c>
      <c r="E38" s="39" t="s">
        <v>361</v>
      </c>
    </row>
    <row r="39" spans="1:16" ht="12.75">
      <c r="A39" t="s">
        <v>49</v>
      </c>
      <c s="34" t="s">
        <v>80</v>
      </c>
      <c s="34" t="s">
        <v>375</v>
      </c>
      <c s="35" t="s">
        <v>5</v>
      </c>
      <c s="6" t="s">
        <v>376</v>
      </c>
      <c s="36" t="s">
        <v>53</v>
      </c>
      <c s="37">
        <v>20</v>
      </c>
      <c s="36">
        <v>0</v>
      </c>
      <c s="36">
        <f>ROUND(G39*H39,6)</f>
      </c>
      <c r="L39" s="38">
        <v>0</v>
      </c>
      <c s="32">
        <f>ROUND(ROUND(L39,2)*ROUND(G39,3),2)</f>
      </c>
      <c s="36" t="s">
        <v>54</v>
      </c>
      <c>
        <f>(M39*21)/100</f>
      </c>
      <c t="s">
        <v>27</v>
      </c>
    </row>
    <row r="40" spans="1:5" ht="12.75">
      <c r="A40" s="35" t="s">
        <v>55</v>
      </c>
      <c r="E40" s="39" t="s">
        <v>5</v>
      </c>
    </row>
    <row r="41" spans="1:5" ht="12.75">
      <c r="A41" s="35" t="s">
        <v>57</v>
      </c>
      <c r="E41" s="40" t="s">
        <v>367</v>
      </c>
    </row>
    <row r="42" spans="1:5" ht="76.5">
      <c r="A42" t="s">
        <v>59</v>
      </c>
      <c r="E42" s="39" t="s">
        <v>347</v>
      </c>
    </row>
    <row r="43" spans="1:16" ht="25.5">
      <c r="A43" t="s">
        <v>49</v>
      </c>
      <c s="34" t="s">
        <v>86</v>
      </c>
      <c s="34" t="s">
        <v>784</v>
      </c>
      <c s="35" t="s">
        <v>5</v>
      </c>
      <c s="6" t="s">
        <v>785</v>
      </c>
      <c s="36" t="s">
        <v>53</v>
      </c>
      <c s="37">
        <v>20</v>
      </c>
      <c s="36">
        <v>0</v>
      </c>
      <c s="36">
        <f>ROUND(G43*H43,6)</f>
      </c>
      <c r="L43" s="38">
        <v>0</v>
      </c>
      <c s="32">
        <f>ROUND(ROUND(L43,2)*ROUND(G43,3),2)</f>
      </c>
      <c s="36" t="s">
        <v>54</v>
      </c>
      <c>
        <f>(M43*21)/100</f>
      </c>
      <c t="s">
        <v>27</v>
      </c>
    </row>
    <row r="44" spans="1:5" ht="12.75">
      <c r="A44" s="35" t="s">
        <v>55</v>
      </c>
      <c r="E44" s="39" t="s">
        <v>5</v>
      </c>
    </row>
    <row r="45" spans="1:5" ht="12.75">
      <c r="A45" s="35" t="s">
        <v>57</v>
      </c>
      <c r="E45" s="40" t="s">
        <v>367</v>
      </c>
    </row>
    <row r="46" spans="1:5" ht="127.5">
      <c r="A46" t="s">
        <v>59</v>
      </c>
      <c r="E46" s="39" t="s">
        <v>399</v>
      </c>
    </row>
    <row r="47" spans="1:13" ht="12.75">
      <c r="A47" t="s">
        <v>46</v>
      </c>
      <c r="C47" s="31" t="s">
        <v>389</v>
      </c>
      <c r="E47" s="33" t="s">
        <v>390</v>
      </c>
      <c r="J47" s="32">
        <f>0</f>
      </c>
      <c s="32">
        <f>0</f>
      </c>
      <c s="32">
        <f>0+L48+L52</f>
      </c>
      <c s="32">
        <f>0+M48+M52</f>
      </c>
    </row>
    <row r="48" spans="1:16" ht="12.75">
      <c r="A48" t="s">
        <v>49</v>
      </c>
      <c s="34" t="s">
        <v>90</v>
      </c>
      <c s="34" t="s">
        <v>791</v>
      </c>
      <c s="35" t="s">
        <v>5</v>
      </c>
      <c s="6" t="s">
        <v>792</v>
      </c>
      <c s="36" t="s">
        <v>74</v>
      </c>
      <c s="37">
        <v>4</v>
      </c>
      <c s="36">
        <v>0</v>
      </c>
      <c s="36">
        <f>ROUND(G48*H48,6)</f>
      </c>
      <c r="L48" s="38">
        <v>0</v>
      </c>
      <c s="32">
        <f>ROUND(ROUND(L48,2)*ROUND(G48,3),2)</f>
      </c>
      <c s="36" t="s">
        <v>54</v>
      </c>
      <c>
        <f>(M48*21)/100</f>
      </c>
      <c t="s">
        <v>27</v>
      </c>
    </row>
    <row r="49" spans="1:5" ht="12.75">
      <c r="A49" s="35" t="s">
        <v>55</v>
      </c>
      <c r="E49" s="39" t="s">
        <v>5</v>
      </c>
    </row>
    <row r="50" spans="1:5" ht="12.75">
      <c r="A50" s="35" t="s">
        <v>57</v>
      </c>
      <c r="E50" s="40" t="s">
        <v>563</v>
      </c>
    </row>
    <row r="51" spans="1:5" ht="114.75">
      <c r="A51" t="s">
        <v>59</v>
      </c>
      <c r="E51" s="39" t="s">
        <v>793</v>
      </c>
    </row>
    <row r="52" spans="1:16" ht="25.5">
      <c r="A52" t="s">
        <v>49</v>
      </c>
      <c s="34" t="s">
        <v>94</v>
      </c>
      <c s="34" t="s">
        <v>391</v>
      </c>
      <c s="35" t="s">
        <v>5</v>
      </c>
      <c s="6" t="s">
        <v>392</v>
      </c>
      <c s="36" t="s">
        <v>74</v>
      </c>
      <c s="37">
        <v>1</v>
      </c>
      <c s="36">
        <v>0</v>
      </c>
      <c s="36">
        <f>ROUND(G52*H52,6)</f>
      </c>
      <c r="L52" s="38">
        <v>0</v>
      </c>
      <c s="32">
        <f>ROUND(ROUND(L52,2)*ROUND(G52,3),2)</f>
      </c>
      <c s="36" t="s">
        <v>54</v>
      </c>
      <c>
        <f>(M52*21)/100</f>
      </c>
      <c t="s">
        <v>27</v>
      </c>
    </row>
    <row r="53" spans="1:5" ht="12.75">
      <c r="A53" s="35" t="s">
        <v>55</v>
      </c>
      <c r="E53" s="39" t="s">
        <v>5</v>
      </c>
    </row>
    <row r="54" spans="1:5" ht="12.75">
      <c r="A54" s="35" t="s">
        <v>57</v>
      </c>
      <c r="E54" s="40" t="s">
        <v>334</v>
      </c>
    </row>
    <row r="55" spans="1:5" ht="114.75">
      <c r="A55" t="s">
        <v>59</v>
      </c>
      <c r="E55" s="39" t="s">
        <v>361</v>
      </c>
    </row>
    <row r="56" spans="1:13" ht="12.75">
      <c r="A56" t="s">
        <v>46</v>
      </c>
      <c r="C56" s="31" t="s">
        <v>400</v>
      </c>
      <c r="E56" s="33" t="s">
        <v>401</v>
      </c>
      <c r="J56" s="32">
        <f>0</f>
      </c>
      <c s="32">
        <f>0</f>
      </c>
      <c s="32">
        <f>0+L57+L61+L65</f>
      </c>
      <c s="32">
        <f>0+M57+M61+M65</f>
      </c>
    </row>
    <row r="57" spans="1:16" ht="12.75">
      <c r="A57" t="s">
        <v>49</v>
      </c>
      <c s="34" t="s">
        <v>98</v>
      </c>
      <c s="34" t="s">
        <v>402</v>
      </c>
      <c s="35" t="s">
        <v>5</v>
      </c>
      <c s="6" t="s">
        <v>403</v>
      </c>
      <c s="36" t="s">
        <v>190</v>
      </c>
      <c s="37">
        <v>8</v>
      </c>
      <c s="36">
        <v>0</v>
      </c>
      <c s="36">
        <f>ROUND(G57*H57,6)</f>
      </c>
      <c r="L57" s="38">
        <v>0</v>
      </c>
      <c s="32">
        <f>ROUND(ROUND(L57,2)*ROUND(G57,3),2)</f>
      </c>
      <c s="36" t="s">
        <v>54</v>
      </c>
      <c>
        <f>(M57*21)/100</f>
      </c>
      <c t="s">
        <v>27</v>
      </c>
    </row>
    <row r="58" spans="1:5" ht="12.75">
      <c r="A58" s="35" t="s">
        <v>55</v>
      </c>
      <c r="E58" s="39" t="s">
        <v>5</v>
      </c>
    </row>
    <row r="59" spans="1:5" ht="12.75">
      <c r="A59" s="35" t="s">
        <v>57</v>
      </c>
      <c r="E59" s="40" t="s">
        <v>404</v>
      </c>
    </row>
    <row r="60" spans="1:5" ht="12.75">
      <c r="A60" t="s">
        <v>59</v>
      </c>
      <c r="E60" s="39" t="s">
        <v>405</v>
      </c>
    </row>
    <row r="61" spans="1:16" ht="12.75">
      <c r="A61" t="s">
        <v>49</v>
      </c>
      <c s="34" t="s">
        <v>102</v>
      </c>
      <c s="34" t="s">
        <v>549</v>
      </c>
      <c s="35" t="s">
        <v>5</v>
      </c>
      <c s="6" t="s">
        <v>550</v>
      </c>
      <c s="36" t="s">
        <v>74</v>
      </c>
      <c s="37">
        <v>200</v>
      </c>
      <c s="36">
        <v>0</v>
      </c>
      <c s="36">
        <f>ROUND(G61*H61,6)</f>
      </c>
      <c r="L61" s="38">
        <v>0</v>
      </c>
      <c s="32">
        <f>ROUND(ROUND(L61,2)*ROUND(G61,3),2)</f>
      </c>
      <c s="36" t="s">
        <v>54</v>
      </c>
      <c>
        <f>(M61*21)/100</f>
      </c>
      <c t="s">
        <v>27</v>
      </c>
    </row>
    <row r="62" spans="1:5" ht="12.75">
      <c r="A62" s="35" t="s">
        <v>55</v>
      </c>
      <c r="E62" s="39" t="s">
        <v>5</v>
      </c>
    </row>
    <row r="63" spans="1:5" ht="12.75">
      <c r="A63" s="35" t="s">
        <v>57</v>
      </c>
      <c r="E63" s="40" t="s">
        <v>2099</v>
      </c>
    </row>
    <row r="64" spans="1:5" ht="127.5">
      <c r="A64" t="s">
        <v>59</v>
      </c>
      <c r="E64" s="39" t="s">
        <v>552</v>
      </c>
    </row>
    <row r="65" spans="1:16" ht="12.75">
      <c r="A65" t="s">
        <v>49</v>
      </c>
      <c s="34" t="s">
        <v>105</v>
      </c>
      <c s="34" t="s">
        <v>1745</v>
      </c>
      <c s="35" t="s">
        <v>5</v>
      </c>
      <c s="6" t="s">
        <v>1746</v>
      </c>
      <c s="36" t="s">
        <v>666</v>
      </c>
      <c s="37">
        <v>96</v>
      </c>
      <c s="36">
        <v>0</v>
      </c>
      <c s="36">
        <f>ROUND(G65*H65,6)</f>
      </c>
      <c r="L65" s="38">
        <v>0</v>
      </c>
      <c s="32">
        <f>ROUND(ROUND(L65,2)*ROUND(G65,3),2)</f>
      </c>
      <c s="36" t="s">
        <v>54</v>
      </c>
      <c>
        <f>(M65*21)/100</f>
      </c>
      <c t="s">
        <v>27</v>
      </c>
    </row>
    <row r="66" spans="1:5" ht="12.75">
      <c r="A66" s="35" t="s">
        <v>55</v>
      </c>
      <c r="E66" s="39" t="s">
        <v>5</v>
      </c>
    </row>
    <row r="67" spans="1:5" ht="12.75">
      <c r="A67" s="35" t="s">
        <v>57</v>
      </c>
      <c r="E67" s="40" t="s">
        <v>2100</v>
      </c>
    </row>
    <row r="68" spans="1:5" ht="165.75">
      <c r="A68" t="s">
        <v>59</v>
      </c>
      <c r="E68" s="39" t="s">
        <v>2092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COUNTIFS(L8:L19,"=0",A8:A19,"P")+COUNTIFS(L8:L19,"",A8:A19,"P")+SUM(Q8:Q19)</f>
      </c>
    </row>
    <row r="8" spans="1:13" ht="12.75">
      <c r="A8" t="s">
        <v>44</v>
      </c>
      <c r="C8" s="28" t="s">
        <v>2103</v>
      </c>
      <c r="E8" s="30" t="s">
        <v>2102</v>
      </c>
      <c r="J8" s="29">
        <f>0+J9+J14</f>
      </c>
      <c s="29">
        <f>0+K9+K14</f>
      </c>
      <c s="29">
        <f>0+L9+L14</f>
      </c>
      <c s="29">
        <f>0+M9+M14</f>
      </c>
    </row>
    <row r="9" spans="1:13" ht="12.75">
      <c r="A9" t="s">
        <v>46</v>
      </c>
      <c r="C9" s="31" t="s">
        <v>979</v>
      </c>
      <c r="E9" s="33" t="s">
        <v>737</v>
      </c>
      <c r="J9" s="32">
        <f>0</f>
      </c>
      <c s="32">
        <f>0</f>
      </c>
      <c s="32">
        <f>0+L10</f>
      </c>
      <c s="32">
        <f>0+M10</f>
      </c>
    </row>
    <row r="10" spans="1:16" ht="12.75">
      <c r="A10" t="s">
        <v>49</v>
      </c>
      <c s="34" t="s">
        <v>50</v>
      </c>
      <c s="34" t="s">
        <v>738</v>
      </c>
      <c s="35" t="s">
        <v>5</v>
      </c>
      <c s="6" t="s">
        <v>739</v>
      </c>
      <c s="36" t="s">
        <v>740</v>
      </c>
      <c s="37">
        <v>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2.75">
      <c r="A13" t="s">
        <v>59</v>
      </c>
      <c r="E13" s="39" t="s">
        <v>5</v>
      </c>
    </row>
    <row r="14" spans="1:13" ht="12.75">
      <c r="A14" t="s">
        <v>46</v>
      </c>
      <c r="C14" s="31" t="s">
        <v>400</v>
      </c>
      <c r="E14" s="33" t="s">
        <v>705</v>
      </c>
      <c r="J14" s="32">
        <f>0</f>
      </c>
      <c s="32">
        <f>0</f>
      </c>
      <c s="32">
        <f>0+L15+L19</f>
      </c>
      <c s="32">
        <f>0+M15+M19</f>
      </c>
    </row>
    <row r="15" spans="1:16" ht="12.75">
      <c r="A15" t="s">
        <v>49</v>
      </c>
      <c s="34" t="s">
        <v>27</v>
      </c>
      <c s="34" t="s">
        <v>1745</v>
      </c>
      <c s="35" t="s">
        <v>5</v>
      </c>
      <c s="6" t="s">
        <v>2104</v>
      </c>
      <c s="36" t="s">
        <v>666</v>
      </c>
      <c s="37">
        <v>72</v>
      </c>
      <c s="36">
        <v>0</v>
      </c>
      <c s="36">
        <f>ROUND(G15*H15,6)</f>
      </c>
      <c r="L15" s="38">
        <v>0</v>
      </c>
      <c s="32">
        <f>ROUND(ROUND(L15,2)*ROUND(G15,3),2)</f>
      </c>
      <c s="36" t="s">
        <v>333</v>
      </c>
      <c>
        <f>(M15*21)/100</f>
      </c>
      <c t="s">
        <v>27</v>
      </c>
    </row>
    <row r="16" spans="1:5" ht="12.75">
      <c r="A16" s="35" t="s">
        <v>55</v>
      </c>
      <c r="E16" s="39" t="s">
        <v>5</v>
      </c>
    </row>
    <row r="17" spans="1:5" ht="12.75">
      <c r="A17" s="35" t="s">
        <v>57</v>
      </c>
      <c r="E17" s="40" t="s">
        <v>5</v>
      </c>
    </row>
    <row r="18" spans="1:5" ht="165.75">
      <c r="A18" t="s">
        <v>59</v>
      </c>
      <c r="E18" s="39" t="s">
        <v>2105</v>
      </c>
    </row>
    <row r="19" spans="1:16" ht="12.75">
      <c r="A19" t="s">
        <v>49</v>
      </c>
      <c s="34" t="s">
        <v>25</v>
      </c>
      <c s="34" t="s">
        <v>1745</v>
      </c>
      <c s="35" t="s">
        <v>50</v>
      </c>
      <c s="6" t="s">
        <v>2106</v>
      </c>
      <c s="36" t="s">
        <v>666</v>
      </c>
      <c s="37">
        <v>72</v>
      </c>
      <c s="36">
        <v>0</v>
      </c>
      <c s="36">
        <f>ROUND(G19*H19,6)</f>
      </c>
      <c r="L19" s="38">
        <v>0</v>
      </c>
      <c s="32">
        <f>ROUND(ROUND(L19,2)*ROUND(G19,3),2)</f>
      </c>
      <c s="36" t="s">
        <v>333</v>
      </c>
      <c>
        <f>(M19*21)/100</f>
      </c>
      <c t="s">
        <v>27</v>
      </c>
    </row>
    <row r="20" spans="1:5" ht="12.75">
      <c r="A20" s="35" t="s">
        <v>55</v>
      </c>
      <c r="E20" s="39" t="s">
        <v>5</v>
      </c>
    </row>
    <row r="21" spans="1:5" ht="12.75">
      <c r="A21" s="35" t="s">
        <v>57</v>
      </c>
      <c r="E21" s="40" t="s">
        <v>5</v>
      </c>
    </row>
    <row r="22" spans="1:5" ht="165.75">
      <c r="A22" t="s">
        <v>59</v>
      </c>
      <c r="E22" s="39" t="s">
        <v>2105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COUNTIFS(L8:L297,"=0",A8:A297,"P")+COUNTIFS(L8:L297,"",A8:A297,"P")+SUM(Q8:Q297)</f>
      </c>
    </row>
    <row r="8" spans="1:13" ht="12.75">
      <c r="A8" t="s">
        <v>44</v>
      </c>
      <c r="C8" s="28" t="s">
        <v>2109</v>
      </c>
      <c r="E8" s="30" t="s">
        <v>2108</v>
      </c>
      <c r="J8" s="29">
        <f>0+J9+J74+J163+J200+J213+J254+J259+J268</f>
      </c>
      <c s="29">
        <f>0+K9+K74+K163+K200+K213+K254+K259+K268</f>
      </c>
      <c s="29">
        <f>0+L9+L74+L163+L200+L213+L254+L259+L268</f>
      </c>
      <c s="29">
        <f>0+M9+M74+M163+M200+M213+M254+M259+M268</f>
      </c>
    </row>
    <row r="9" spans="1:13" ht="12.75">
      <c r="A9" t="s">
        <v>46</v>
      </c>
      <c r="C9" s="31" t="s">
        <v>979</v>
      </c>
      <c r="E9" s="33" t="s">
        <v>1222</v>
      </c>
      <c r="J9" s="32">
        <f>0</f>
      </c>
      <c s="32">
        <f>0</f>
      </c>
      <c s="32">
        <f>0+L10+L14+L18+L22+L26+L30+L34+L38+L42+L46+L50+L54+L58+L62+L66+L70</f>
      </c>
      <c s="32">
        <f>0+M10+M14+M18+M22+M26+M30+M34+M38+M42+M46+M50+M54+M58+M62+M66+M70</f>
      </c>
    </row>
    <row r="10" spans="1:16" ht="12.75">
      <c r="A10" t="s">
        <v>49</v>
      </c>
      <c s="34" t="s">
        <v>50</v>
      </c>
      <c s="34" t="s">
        <v>2110</v>
      </c>
      <c s="35" t="s">
        <v>5</v>
      </c>
      <c s="6" t="s">
        <v>2111</v>
      </c>
      <c s="36" t="s">
        <v>332</v>
      </c>
      <c s="37">
        <v>10.558</v>
      </c>
      <c s="36">
        <v>0</v>
      </c>
      <c s="36">
        <f>ROUND(G10*H10,6)</f>
      </c>
      <c r="L10" s="38">
        <v>0</v>
      </c>
      <c s="32">
        <f>ROUND(ROUND(L10,2)*ROUND(G10,3),2)</f>
      </c>
      <c s="36" t="s">
        <v>333</v>
      </c>
      <c>
        <f>(M10*21)/100</f>
      </c>
      <c t="s">
        <v>27</v>
      </c>
    </row>
    <row r="11" spans="1:5" ht="12.75">
      <c r="A11" s="35" t="s">
        <v>55</v>
      </c>
      <c r="E11" s="39" t="s">
        <v>2112</v>
      </c>
    </row>
    <row r="12" spans="1:5" ht="38.25">
      <c r="A12" s="35" t="s">
        <v>57</v>
      </c>
      <c r="E12" s="40" t="s">
        <v>2113</v>
      </c>
    </row>
    <row r="13" spans="1:5" ht="25.5">
      <c r="A13" t="s">
        <v>59</v>
      </c>
      <c r="E13" s="39" t="s">
        <v>2114</v>
      </c>
    </row>
    <row r="14" spans="1:16" ht="38.25">
      <c r="A14" t="s">
        <v>49</v>
      </c>
      <c s="34" t="s">
        <v>27</v>
      </c>
      <c s="34" t="s">
        <v>1636</v>
      </c>
      <c s="35" t="s">
        <v>5</v>
      </c>
      <c s="6" t="s">
        <v>1753</v>
      </c>
      <c s="36" t="s">
        <v>332</v>
      </c>
      <c s="37">
        <v>46888.998</v>
      </c>
      <c s="36">
        <v>0</v>
      </c>
      <c s="36">
        <f>ROUND(G14*H14,6)</f>
      </c>
      <c r="L14" s="38">
        <v>0</v>
      </c>
      <c s="32">
        <f>ROUND(ROUND(L14,2)*ROUND(G14,3),2)</f>
      </c>
      <c s="36" t="s">
        <v>333</v>
      </c>
      <c>
        <f>(M14*21)/100</f>
      </c>
      <c t="s">
        <v>27</v>
      </c>
    </row>
    <row r="15" spans="1:5" ht="12.75">
      <c r="A15" s="35" t="s">
        <v>55</v>
      </c>
      <c r="E15" s="39" t="s">
        <v>5</v>
      </c>
    </row>
    <row r="16" spans="1:5" ht="51">
      <c r="A16" s="35" t="s">
        <v>57</v>
      </c>
      <c r="E16" s="40" t="s">
        <v>2115</v>
      </c>
    </row>
    <row r="17" spans="1:5" ht="89.25">
      <c r="A17" t="s">
        <v>59</v>
      </c>
      <c r="E17" s="39" t="s">
        <v>2116</v>
      </c>
    </row>
    <row r="18" spans="1:16" ht="38.25">
      <c r="A18" t="s">
        <v>49</v>
      </c>
      <c s="34" t="s">
        <v>25</v>
      </c>
      <c s="34" t="s">
        <v>2117</v>
      </c>
      <c s="35" t="s">
        <v>5</v>
      </c>
      <c s="6" t="s">
        <v>2118</v>
      </c>
      <c s="36" t="s">
        <v>332</v>
      </c>
      <c s="37">
        <v>60.8</v>
      </c>
      <c s="36">
        <v>0</v>
      </c>
      <c s="36">
        <f>ROUND(G18*H18,6)</f>
      </c>
      <c r="L18" s="38">
        <v>0</v>
      </c>
      <c s="32">
        <f>ROUND(ROUND(L18,2)*ROUND(G18,3),2)</f>
      </c>
      <c s="36" t="s">
        <v>333</v>
      </c>
      <c>
        <f>(M18*21)/100</f>
      </c>
      <c t="s">
        <v>27</v>
      </c>
    </row>
    <row r="19" spans="1:5" ht="12.75">
      <c r="A19" s="35" t="s">
        <v>55</v>
      </c>
      <c r="E19" s="39" t="s">
        <v>5</v>
      </c>
    </row>
    <row r="20" spans="1:5" ht="38.25">
      <c r="A20" s="35" t="s">
        <v>57</v>
      </c>
      <c r="E20" s="40" t="s">
        <v>2119</v>
      </c>
    </row>
    <row r="21" spans="1:5" ht="89.25">
      <c r="A21" t="s">
        <v>59</v>
      </c>
      <c r="E21" s="39" t="s">
        <v>2116</v>
      </c>
    </row>
    <row r="22" spans="1:16" ht="38.25">
      <c r="A22" t="s">
        <v>49</v>
      </c>
      <c s="34" t="s">
        <v>67</v>
      </c>
      <c s="34" t="s">
        <v>2120</v>
      </c>
      <c s="35" t="s">
        <v>5</v>
      </c>
      <c s="6" t="s">
        <v>2121</v>
      </c>
      <c s="36" t="s">
        <v>332</v>
      </c>
      <c s="37">
        <v>3646.5</v>
      </c>
      <c s="36">
        <v>0</v>
      </c>
      <c s="36">
        <f>ROUND(G22*H22,6)</f>
      </c>
      <c r="L22" s="38">
        <v>0</v>
      </c>
      <c s="32">
        <f>ROUND(ROUND(L22,2)*ROUND(G22,3),2)</f>
      </c>
      <c s="36" t="s">
        <v>333</v>
      </c>
      <c>
        <f>(M22*21)/100</f>
      </c>
      <c t="s">
        <v>27</v>
      </c>
    </row>
    <row r="23" spans="1:5" ht="12.75">
      <c r="A23" s="35" t="s">
        <v>55</v>
      </c>
      <c r="E23" s="39" t="s">
        <v>5</v>
      </c>
    </row>
    <row r="24" spans="1:5" ht="38.25">
      <c r="A24" s="35" t="s">
        <v>57</v>
      </c>
      <c r="E24" s="40" t="s">
        <v>2122</v>
      </c>
    </row>
    <row r="25" spans="1:5" ht="89.25">
      <c r="A25" t="s">
        <v>59</v>
      </c>
      <c r="E25" s="39" t="s">
        <v>2116</v>
      </c>
    </row>
    <row r="26" spans="1:16" ht="38.25">
      <c r="A26" t="s">
        <v>49</v>
      </c>
      <c s="34" t="s">
        <v>71</v>
      </c>
      <c s="34" t="s">
        <v>951</v>
      </c>
      <c s="35" t="s">
        <v>5</v>
      </c>
      <c s="6" t="s">
        <v>952</v>
      </c>
      <c s="36" t="s">
        <v>332</v>
      </c>
      <c s="37">
        <v>7670.88</v>
      </c>
      <c s="36">
        <v>0</v>
      </c>
      <c s="36">
        <f>ROUND(G26*H26,6)</f>
      </c>
      <c r="L26" s="38">
        <v>0</v>
      </c>
      <c s="32">
        <f>ROUND(ROUND(L26,2)*ROUND(G26,3),2)</f>
      </c>
      <c s="36" t="s">
        <v>333</v>
      </c>
      <c>
        <f>(M26*21)/100</f>
      </c>
      <c t="s">
        <v>27</v>
      </c>
    </row>
    <row r="27" spans="1:5" ht="12.75">
      <c r="A27" s="35" t="s">
        <v>55</v>
      </c>
      <c r="E27" s="39" t="s">
        <v>5</v>
      </c>
    </row>
    <row r="28" spans="1:5" ht="38.25">
      <c r="A28" s="35" t="s">
        <v>57</v>
      </c>
      <c r="E28" s="40" t="s">
        <v>2123</v>
      </c>
    </row>
    <row r="29" spans="1:5" ht="89.25">
      <c r="A29" t="s">
        <v>59</v>
      </c>
      <c r="E29" s="39" t="s">
        <v>2116</v>
      </c>
    </row>
    <row r="30" spans="1:16" ht="38.25">
      <c r="A30" t="s">
        <v>49</v>
      </c>
      <c s="34" t="s">
        <v>26</v>
      </c>
      <c s="34" t="s">
        <v>953</v>
      </c>
      <c s="35" t="s">
        <v>5</v>
      </c>
      <c s="6" t="s">
        <v>954</v>
      </c>
      <c s="36" t="s">
        <v>332</v>
      </c>
      <c s="37">
        <v>118.634</v>
      </c>
      <c s="36">
        <v>0</v>
      </c>
      <c s="36">
        <f>ROUND(G30*H30,6)</f>
      </c>
      <c r="L30" s="38">
        <v>0</v>
      </c>
      <c s="32">
        <f>ROUND(ROUND(L30,2)*ROUND(G30,3),2)</f>
      </c>
      <c s="36" t="s">
        <v>333</v>
      </c>
      <c>
        <f>(M30*21)/100</f>
      </c>
      <c t="s">
        <v>27</v>
      </c>
    </row>
    <row r="31" spans="1:5" ht="12.75">
      <c r="A31" s="35" t="s">
        <v>55</v>
      </c>
      <c r="E31" s="39" t="s">
        <v>2124</v>
      </c>
    </row>
    <row r="32" spans="1:5" ht="38.25">
      <c r="A32" s="35" t="s">
        <v>57</v>
      </c>
      <c r="E32" s="40" t="s">
        <v>2125</v>
      </c>
    </row>
    <row r="33" spans="1:5" ht="89.25">
      <c r="A33" t="s">
        <v>59</v>
      </c>
      <c r="E33" s="39" t="s">
        <v>2116</v>
      </c>
    </row>
    <row r="34" spans="1:16" ht="38.25">
      <c r="A34" t="s">
        <v>49</v>
      </c>
      <c s="34" t="s">
        <v>80</v>
      </c>
      <c s="34" t="s">
        <v>2126</v>
      </c>
      <c s="35" t="s">
        <v>5</v>
      </c>
      <c s="6" t="s">
        <v>954</v>
      </c>
      <c s="36" t="s">
        <v>332</v>
      </c>
      <c s="37">
        <v>0.1</v>
      </c>
      <c s="36">
        <v>0</v>
      </c>
      <c s="36">
        <f>ROUND(G34*H34,6)</f>
      </c>
      <c r="L34" s="38">
        <v>0</v>
      </c>
      <c s="32">
        <f>ROUND(ROUND(L34,2)*ROUND(G34,3),2)</f>
      </c>
      <c s="36" t="s">
        <v>333</v>
      </c>
      <c>
        <f>(M34*21)/100</f>
      </c>
      <c t="s">
        <v>27</v>
      </c>
    </row>
    <row r="35" spans="1:5" ht="12.75">
      <c r="A35" s="35" t="s">
        <v>55</v>
      </c>
      <c r="E35" s="39" t="s">
        <v>5</v>
      </c>
    </row>
    <row r="36" spans="1:5" ht="38.25">
      <c r="A36" s="35" t="s">
        <v>57</v>
      </c>
      <c r="E36" s="40" t="s">
        <v>2127</v>
      </c>
    </row>
    <row r="37" spans="1:5" ht="89.25">
      <c r="A37" t="s">
        <v>59</v>
      </c>
      <c r="E37" s="39" t="s">
        <v>2116</v>
      </c>
    </row>
    <row r="38" spans="1:16" ht="25.5">
      <c r="A38" t="s">
        <v>49</v>
      </c>
      <c s="34" t="s">
        <v>86</v>
      </c>
      <c s="34" t="s">
        <v>2128</v>
      </c>
      <c s="35" t="s">
        <v>5</v>
      </c>
      <c s="6" t="s">
        <v>2129</v>
      </c>
      <c s="36" t="s">
        <v>332</v>
      </c>
      <c s="37">
        <v>100</v>
      </c>
      <c s="36">
        <v>0</v>
      </c>
      <c s="36">
        <f>ROUND(G38*H38,6)</f>
      </c>
      <c r="L38" s="38">
        <v>0</v>
      </c>
      <c s="32">
        <f>ROUND(ROUND(L38,2)*ROUND(G38,3),2)</f>
      </c>
      <c s="36" t="s">
        <v>333</v>
      </c>
      <c>
        <f>(M38*21)/100</f>
      </c>
      <c t="s">
        <v>27</v>
      </c>
    </row>
    <row r="39" spans="1:5" ht="12.75">
      <c r="A39" s="35" t="s">
        <v>55</v>
      </c>
      <c r="E39" s="39" t="s">
        <v>5</v>
      </c>
    </row>
    <row r="40" spans="1:5" ht="38.25">
      <c r="A40" s="35" t="s">
        <v>57</v>
      </c>
      <c r="E40" s="40" t="s">
        <v>2130</v>
      </c>
    </row>
    <row r="41" spans="1:5" ht="89.25">
      <c r="A41" t="s">
        <v>59</v>
      </c>
      <c r="E41" s="39" t="s">
        <v>2116</v>
      </c>
    </row>
    <row r="42" spans="1:16" ht="38.25">
      <c r="A42" t="s">
        <v>49</v>
      </c>
      <c s="34" t="s">
        <v>90</v>
      </c>
      <c s="34" t="s">
        <v>2131</v>
      </c>
      <c s="35" t="s">
        <v>5</v>
      </c>
      <c s="6" t="s">
        <v>2132</v>
      </c>
      <c s="36" t="s">
        <v>332</v>
      </c>
      <c s="37">
        <v>1861.344</v>
      </c>
      <c s="36">
        <v>0</v>
      </c>
      <c s="36">
        <f>ROUND(G42*H42,6)</f>
      </c>
      <c r="L42" s="38">
        <v>0</v>
      </c>
      <c s="32">
        <f>ROUND(ROUND(L42,2)*ROUND(G42,3),2)</f>
      </c>
      <c s="36" t="s">
        <v>333</v>
      </c>
      <c>
        <f>(M42*21)/100</f>
      </c>
      <c t="s">
        <v>27</v>
      </c>
    </row>
    <row r="43" spans="1:5" ht="12.75">
      <c r="A43" s="35" t="s">
        <v>55</v>
      </c>
      <c r="E43" s="39" t="s">
        <v>5</v>
      </c>
    </row>
    <row r="44" spans="1:5" ht="38.25">
      <c r="A44" s="35" t="s">
        <v>57</v>
      </c>
      <c r="E44" s="40" t="s">
        <v>2133</v>
      </c>
    </row>
    <row r="45" spans="1:5" ht="89.25">
      <c r="A45" t="s">
        <v>59</v>
      </c>
      <c r="E45" s="39" t="s">
        <v>2116</v>
      </c>
    </row>
    <row r="46" spans="1:16" ht="25.5">
      <c r="A46" t="s">
        <v>49</v>
      </c>
      <c s="34" t="s">
        <v>94</v>
      </c>
      <c s="34" t="s">
        <v>339</v>
      </c>
      <c s="35" t="s">
        <v>5</v>
      </c>
      <c s="6" t="s">
        <v>340</v>
      </c>
      <c s="36" t="s">
        <v>332</v>
      </c>
      <c s="37">
        <v>20</v>
      </c>
      <c s="36">
        <v>0</v>
      </c>
      <c s="36">
        <f>ROUND(G46*H46,6)</f>
      </c>
      <c r="L46" s="38">
        <v>0</v>
      </c>
      <c s="32">
        <f>ROUND(ROUND(L46,2)*ROUND(G46,3),2)</f>
      </c>
      <c s="36" t="s">
        <v>333</v>
      </c>
      <c>
        <f>(M46*21)/100</f>
      </c>
      <c t="s">
        <v>27</v>
      </c>
    </row>
    <row r="47" spans="1:5" ht="12.75">
      <c r="A47" s="35" t="s">
        <v>55</v>
      </c>
      <c r="E47" s="39" t="s">
        <v>5</v>
      </c>
    </row>
    <row r="48" spans="1:5" ht="38.25">
      <c r="A48" s="35" t="s">
        <v>57</v>
      </c>
      <c r="E48" s="40" t="s">
        <v>2134</v>
      </c>
    </row>
    <row r="49" spans="1:5" ht="89.25">
      <c r="A49" t="s">
        <v>59</v>
      </c>
      <c r="E49" s="39" t="s">
        <v>2116</v>
      </c>
    </row>
    <row r="50" spans="1:16" ht="38.25">
      <c r="A50" t="s">
        <v>49</v>
      </c>
      <c s="34" t="s">
        <v>98</v>
      </c>
      <c s="34" t="s">
        <v>2135</v>
      </c>
      <c s="35" t="s">
        <v>5</v>
      </c>
      <c s="6" t="s">
        <v>2136</v>
      </c>
      <c s="36" t="s">
        <v>332</v>
      </c>
      <c s="37">
        <v>1</v>
      </c>
      <c s="36">
        <v>0</v>
      </c>
      <c s="36">
        <f>ROUND(G50*H50,6)</f>
      </c>
      <c r="L50" s="38">
        <v>0</v>
      </c>
      <c s="32">
        <f>ROUND(ROUND(L50,2)*ROUND(G50,3),2)</f>
      </c>
      <c s="36" t="s">
        <v>333</v>
      </c>
      <c>
        <f>(M50*21)/100</f>
      </c>
      <c t="s">
        <v>27</v>
      </c>
    </row>
    <row r="51" spans="1:5" ht="12.75">
      <c r="A51" s="35" t="s">
        <v>55</v>
      </c>
      <c r="E51" s="39" t="s">
        <v>5</v>
      </c>
    </row>
    <row r="52" spans="1:5" ht="38.25">
      <c r="A52" s="35" t="s">
        <v>57</v>
      </c>
      <c r="E52" s="40" t="s">
        <v>2137</v>
      </c>
    </row>
    <row r="53" spans="1:5" ht="89.25">
      <c r="A53" t="s">
        <v>59</v>
      </c>
      <c r="E53" s="39" t="s">
        <v>2116</v>
      </c>
    </row>
    <row r="54" spans="1:16" ht="12.75">
      <c r="A54" t="s">
        <v>49</v>
      </c>
      <c s="34" t="s">
        <v>102</v>
      </c>
      <c s="34" t="s">
        <v>2138</v>
      </c>
      <c s="35" t="s">
        <v>5</v>
      </c>
      <c s="6" t="s">
        <v>2139</v>
      </c>
      <c s="36" t="s">
        <v>1887</v>
      </c>
      <c s="37">
        <v>2</v>
      </c>
      <c s="36">
        <v>0</v>
      </c>
      <c s="36">
        <f>ROUND(G54*H54,6)</f>
      </c>
      <c r="L54" s="38">
        <v>0</v>
      </c>
      <c s="32">
        <f>ROUND(ROUND(L54,2)*ROUND(G54,3),2)</f>
      </c>
      <c s="36" t="s">
        <v>333</v>
      </c>
      <c>
        <f>(M54*21)/100</f>
      </c>
      <c t="s">
        <v>27</v>
      </c>
    </row>
    <row r="55" spans="1:5" ht="102">
      <c r="A55" s="35" t="s">
        <v>55</v>
      </c>
      <c r="E55" s="39" t="s">
        <v>2140</v>
      </c>
    </row>
    <row r="56" spans="1:5" ht="38.25">
      <c r="A56" s="35" t="s">
        <v>57</v>
      </c>
      <c r="E56" s="40" t="s">
        <v>2141</v>
      </c>
    </row>
    <row r="57" spans="1:5" ht="12.75">
      <c r="A57" t="s">
        <v>59</v>
      </c>
      <c r="E57" s="39" t="s">
        <v>2142</v>
      </c>
    </row>
    <row r="58" spans="1:16" ht="12.75">
      <c r="A58" t="s">
        <v>49</v>
      </c>
      <c s="34" t="s">
        <v>105</v>
      </c>
      <c s="34" t="s">
        <v>2138</v>
      </c>
      <c s="35" t="s">
        <v>50</v>
      </c>
      <c s="6" t="s">
        <v>2139</v>
      </c>
      <c s="36" t="s">
        <v>1887</v>
      </c>
      <c s="37">
        <v>7</v>
      </c>
      <c s="36">
        <v>0</v>
      </c>
      <c s="36">
        <f>ROUND(G58*H58,6)</f>
      </c>
      <c r="L58" s="38">
        <v>0</v>
      </c>
      <c s="32">
        <f>ROUND(ROUND(L58,2)*ROUND(G58,3),2)</f>
      </c>
      <c s="36" t="s">
        <v>333</v>
      </c>
      <c>
        <f>(M58*21)/100</f>
      </c>
      <c t="s">
        <v>27</v>
      </c>
    </row>
    <row r="59" spans="1:5" ht="102">
      <c r="A59" s="35" t="s">
        <v>55</v>
      </c>
      <c r="E59" s="39" t="s">
        <v>2143</v>
      </c>
    </row>
    <row r="60" spans="1:5" ht="38.25">
      <c r="A60" s="35" t="s">
        <v>57</v>
      </c>
      <c r="E60" s="40" t="s">
        <v>2144</v>
      </c>
    </row>
    <row r="61" spans="1:5" ht="12.75">
      <c r="A61" t="s">
        <v>59</v>
      </c>
      <c r="E61" s="39" t="s">
        <v>2142</v>
      </c>
    </row>
    <row r="62" spans="1:16" ht="12.75">
      <c r="A62" t="s">
        <v>49</v>
      </c>
      <c s="34" t="s">
        <v>109</v>
      </c>
      <c s="34" t="s">
        <v>2145</v>
      </c>
      <c s="35" t="s">
        <v>5</v>
      </c>
      <c s="6" t="s">
        <v>2146</v>
      </c>
      <c s="36" t="s">
        <v>74</v>
      </c>
      <c s="37">
        <v>8</v>
      </c>
      <c s="36">
        <v>0</v>
      </c>
      <c s="36">
        <f>ROUND(G62*H62,6)</f>
      </c>
      <c r="L62" s="38">
        <v>0</v>
      </c>
      <c s="32">
        <f>ROUND(ROUND(L62,2)*ROUND(G62,3),2)</f>
      </c>
      <c s="36" t="s">
        <v>333</v>
      </c>
      <c>
        <f>(M62*21)/100</f>
      </c>
      <c t="s">
        <v>27</v>
      </c>
    </row>
    <row r="63" spans="1:5" ht="25.5">
      <c r="A63" s="35" t="s">
        <v>55</v>
      </c>
      <c r="E63" s="39" t="s">
        <v>2147</v>
      </c>
    </row>
    <row r="64" spans="1:5" ht="38.25">
      <c r="A64" s="35" t="s">
        <v>57</v>
      </c>
      <c r="E64" s="40" t="s">
        <v>2148</v>
      </c>
    </row>
    <row r="65" spans="1:5" ht="12.75">
      <c r="A65" t="s">
        <v>59</v>
      </c>
      <c r="E65" s="39" t="s">
        <v>326</v>
      </c>
    </row>
    <row r="66" spans="1:16" ht="12.75">
      <c r="A66" t="s">
        <v>49</v>
      </c>
      <c s="34" t="s">
        <v>113</v>
      </c>
      <c s="34" t="s">
        <v>2149</v>
      </c>
      <c s="35" t="s">
        <v>5</v>
      </c>
      <c s="6" t="s">
        <v>2150</v>
      </c>
      <c s="36" t="s">
        <v>1887</v>
      </c>
      <c s="37">
        <v>10</v>
      </c>
      <c s="36">
        <v>0</v>
      </c>
      <c s="36">
        <f>ROUND(G66*H66,6)</f>
      </c>
      <c r="L66" s="38">
        <v>0</v>
      </c>
      <c s="32">
        <f>ROUND(ROUND(L66,2)*ROUND(G66,3),2)</f>
      </c>
      <c s="36" t="s">
        <v>333</v>
      </c>
      <c>
        <f>(M66*21)/100</f>
      </c>
      <c t="s">
        <v>27</v>
      </c>
    </row>
    <row r="67" spans="1:5" ht="38.25">
      <c r="A67" s="35" t="s">
        <v>55</v>
      </c>
      <c r="E67" s="39" t="s">
        <v>2151</v>
      </c>
    </row>
    <row r="68" spans="1:5" ht="38.25">
      <c r="A68" s="35" t="s">
        <v>57</v>
      </c>
      <c r="E68" s="40" t="s">
        <v>2152</v>
      </c>
    </row>
    <row r="69" spans="1:5" ht="12.75">
      <c r="A69" t="s">
        <v>59</v>
      </c>
      <c r="E69" s="39" t="s">
        <v>326</v>
      </c>
    </row>
    <row r="70" spans="1:16" ht="12.75">
      <c r="A70" t="s">
        <v>49</v>
      </c>
      <c s="34" t="s">
        <v>117</v>
      </c>
      <c s="34" t="s">
        <v>2153</v>
      </c>
      <c s="35" t="s">
        <v>5</v>
      </c>
      <c s="6" t="s">
        <v>2154</v>
      </c>
      <c s="36" t="s">
        <v>1887</v>
      </c>
      <c s="37">
        <v>9</v>
      </c>
      <c s="36">
        <v>0</v>
      </c>
      <c s="36">
        <f>ROUND(G70*H70,6)</f>
      </c>
      <c r="L70" s="38">
        <v>0</v>
      </c>
      <c s="32">
        <f>ROUND(ROUND(L70,2)*ROUND(G70,3),2)</f>
      </c>
      <c s="36" t="s">
        <v>333</v>
      </c>
      <c>
        <f>(M70*21)/100</f>
      </c>
      <c t="s">
        <v>27</v>
      </c>
    </row>
    <row r="71" spans="1:5" ht="25.5">
      <c r="A71" s="35" t="s">
        <v>55</v>
      </c>
      <c r="E71" s="39" t="s">
        <v>2155</v>
      </c>
    </row>
    <row r="72" spans="1:5" ht="38.25">
      <c r="A72" s="35" t="s">
        <v>57</v>
      </c>
      <c r="E72" s="40" t="s">
        <v>2156</v>
      </c>
    </row>
    <row r="73" spans="1:5" ht="12.75">
      <c r="A73" t="s">
        <v>59</v>
      </c>
      <c r="E73" s="39" t="s">
        <v>326</v>
      </c>
    </row>
    <row r="74" spans="1:13" ht="12.75">
      <c r="A74" t="s">
        <v>46</v>
      </c>
      <c r="C74" s="31" t="s">
        <v>50</v>
      </c>
      <c r="E74" s="33" t="s">
        <v>1226</v>
      </c>
      <c r="J74" s="32">
        <f>0</f>
      </c>
      <c s="32">
        <f>0</f>
      </c>
      <c s="32">
        <f>0+L75+L79+L83+L87+L91+L95+L99+L103+L107+L111+L115+L119+L123+L127+L131+L135+L139+L143+L147+L151+L155+L159</f>
      </c>
      <c s="32">
        <f>0+M75+M79+M83+M87+M91+M95+M99+M103+M107+M111+M115+M119+M123+M127+M131+M135+M139+M143+M147+M151+M155+M159</f>
      </c>
    </row>
    <row r="75" spans="1:16" ht="12.75">
      <c r="A75" t="s">
        <v>49</v>
      </c>
      <c s="34" t="s">
        <v>123</v>
      </c>
      <c s="34" t="s">
        <v>2157</v>
      </c>
      <c s="35" t="s">
        <v>5</v>
      </c>
      <c s="6" t="s">
        <v>2158</v>
      </c>
      <c s="36" t="s">
        <v>318</v>
      </c>
      <c s="37">
        <v>31335</v>
      </c>
      <c s="36">
        <v>0</v>
      </c>
      <c s="36">
        <f>ROUND(G75*H75,6)</f>
      </c>
      <c r="L75" s="38">
        <v>0</v>
      </c>
      <c s="32">
        <f>ROUND(ROUND(L75,2)*ROUND(G75,3),2)</f>
      </c>
      <c s="36" t="s">
        <v>54</v>
      </c>
      <c>
        <f>(M75*21)/100</f>
      </c>
      <c t="s">
        <v>27</v>
      </c>
    </row>
    <row r="76" spans="1:5" ht="12.75">
      <c r="A76" s="35" t="s">
        <v>55</v>
      </c>
      <c r="E76" s="39" t="s">
        <v>5</v>
      </c>
    </row>
    <row r="77" spans="1:5" ht="38.25">
      <c r="A77" s="35" t="s">
        <v>57</v>
      </c>
      <c r="E77" s="40" t="s">
        <v>2159</v>
      </c>
    </row>
    <row r="78" spans="1:5" ht="63.75">
      <c r="A78" t="s">
        <v>59</v>
      </c>
      <c r="E78" s="39" t="s">
        <v>2160</v>
      </c>
    </row>
    <row r="79" spans="1:16" ht="12.75">
      <c r="A79" t="s">
        <v>49</v>
      </c>
      <c s="34" t="s">
        <v>127</v>
      </c>
      <c s="34" t="s">
        <v>2161</v>
      </c>
      <c s="35" t="s">
        <v>5</v>
      </c>
      <c s="6" t="s">
        <v>2162</v>
      </c>
      <c s="36" t="s">
        <v>74</v>
      </c>
      <c s="37">
        <v>200</v>
      </c>
      <c s="36">
        <v>0</v>
      </c>
      <c s="36">
        <f>ROUND(G79*H79,6)</f>
      </c>
      <c r="L79" s="38">
        <v>0</v>
      </c>
      <c s="32">
        <f>ROUND(ROUND(L79,2)*ROUND(G79,3),2)</f>
      </c>
      <c s="36" t="s">
        <v>54</v>
      </c>
      <c>
        <f>(M79*21)/100</f>
      </c>
      <c t="s">
        <v>27</v>
      </c>
    </row>
    <row r="80" spans="1:5" ht="12.75">
      <c r="A80" s="35" t="s">
        <v>55</v>
      </c>
      <c r="E80" s="39" t="s">
        <v>5</v>
      </c>
    </row>
    <row r="81" spans="1:5" ht="38.25">
      <c r="A81" s="35" t="s">
        <v>57</v>
      </c>
      <c r="E81" s="40" t="s">
        <v>2163</v>
      </c>
    </row>
    <row r="82" spans="1:5" ht="114.75">
      <c r="A82" t="s">
        <v>59</v>
      </c>
      <c r="E82" s="39" t="s">
        <v>1320</v>
      </c>
    </row>
    <row r="83" spans="1:16" ht="25.5">
      <c r="A83" t="s">
        <v>49</v>
      </c>
      <c s="34" t="s">
        <v>132</v>
      </c>
      <c s="34" t="s">
        <v>2164</v>
      </c>
      <c s="35" t="s">
        <v>5</v>
      </c>
      <c s="6" t="s">
        <v>2165</v>
      </c>
      <c s="36" t="s">
        <v>297</v>
      </c>
      <c s="37">
        <v>13418.5</v>
      </c>
      <c s="36">
        <v>0</v>
      </c>
      <c s="36">
        <f>ROUND(G83*H83,6)</f>
      </c>
      <c r="L83" s="38">
        <v>0</v>
      </c>
      <c s="32">
        <f>ROUND(ROUND(L83,2)*ROUND(G83,3),2)</f>
      </c>
      <c s="36" t="s">
        <v>54</v>
      </c>
      <c>
        <f>(M83*21)/100</f>
      </c>
      <c t="s">
        <v>27</v>
      </c>
    </row>
    <row r="84" spans="1:5" ht="12.75">
      <c r="A84" s="35" t="s">
        <v>55</v>
      </c>
      <c r="E84" s="39" t="s">
        <v>2166</v>
      </c>
    </row>
    <row r="85" spans="1:5" ht="38.25">
      <c r="A85" s="35" t="s">
        <v>57</v>
      </c>
      <c r="E85" s="40" t="s">
        <v>2167</v>
      </c>
    </row>
    <row r="86" spans="1:5" ht="63.75">
      <c r="A86" t="s">
        <v>59</v>
      </c>
      <c r="E86" s="39" t="s">
        <v>1778</v>
      </c>
    </row>
    <row r="87" spans="1:16" ht="12.75">
      <c r="A87" t="s">
        <v>49</v>
      </c>
      <c s="34" t="s">
        <v>136</v>
      </c>
      <c s="34" t="s">
        <v>2168</v>
      </c>
      <c s="35" t="s">
        <v>5</v>
      </c>
      <c s="6" t="s">
        <v>2169</v>
      </c>
      <c s="36" t="s">
        <v>297</v>
      </c>
      <c s="37">
        <v>150</v>
      </c>
      <c s="36">
        <v>0</v>
      </c>
      <c s="36">
        <f>ROUND(G87*H87,6)</f>
      </c>
      <c r="L87" s="38">
        <v>0</v>
      </c>
      <c s="32">
        <f>ROUND(ROUND(L87,2)*ROUND(G87,3),2)</f>
      </c>
      <c s="36" t="s">
        <v>54</v>
      </c>
      <c>
        <f>(M87*21)/100</f>
      </c>
      <c t="s">
        <v>27</v>
      </c>
    </row>
    <row r="88" spans="1:5" ht="12.75">
      <c r="A88" s="35" t="s">
        <v>55</v>
      </c>
      <c r="E88" s="39" t="s">
        <v>5</v>
      </c>
    </row>
    <row r="89" spans="1:5" ht="38.25">
      <c r="A89" s="35" t="s">
        <v>57</v>
      </c>
      <c r="E89" s="40" t="s">
        <v>2170</v>
      </c>
    </row>
    <row r="90" spans="1:5" ht="63.75">
      <c r="A90" t="s">
        <v>59</v>
      </c>
      <c r="E90" s="39" t="s">
        <v>1778</v>
      </c>
    </row>
    <row r="91" spans="1:16" ht="25.5">
      <c r="A91" t="s">
        <v>49</v>
      </c>
      <c s="34" t="s">
        <v>140</v>
      </c>
      <c s="34" t="s">
        <v>1779</v>
      </c>
      <c s="35" t="s">
        <v>5</v>
      </c>
      <c s="6" t="s">
        <v>1780</v>
      </c>
      <c s="36" t="s">
        <v>297</v>
      </c>
      <c s="37">
        <v>3009.75</v>
      </c>
      <c s="36">
        <v>0</v>
      </c>
      <c s="36">
        <f>ROUND(G91*H91,6)</f>
      </c>
      <c r="L91" s="38">
        <v>0</v>
      </c>
      <c s="32">
        <f>ROUND(ROUND(L91,2)*ROUND(G91,3),2)</f>
      </c>
      <c s="36" t="s">
        <v>54</v>
      </c>
      <c>
        <f>(M91*21)/100</f>
      </c>
      <c t="s">
        <v>27</v>
      </c>
    </row>
    <row r="92" spans="1:5" ht="12.75">
      <c r="A92" s="35" t="s">
        <v>55</v>
      </c>
      <c r="E92" s="39" t="s">
        <v>2166</v>
      </c>
    </row>
    <row r="93" spans="1:5" ht="38.25">
      <c r="A93" s="35" t="s">
        <v>57</v>
      </c>
      <c r="E93" s="40" t="s">
        <v>2171</v>
      </c>
    </row>
    <row r="94" spans="1:5" ht="63.75">
      <c r="A94" t="s">
        <v>59</v>
      </c>
      <c r="E94" s="39" t="s">
        <v>1778</v>
      </c>
    </row>
    <row r="95" spans="1:16" ht="25.5">
      <c r="A95" t="s">
        <v>49</v>
      </c>
      <c s="34" t="s">
        <v>147</v>
      </c>
      <c s="34" t="s">
        <v>2172</v>
      </c>
      <c s="35" t="s">
        <v>5</v>
      </c>
      <c s="6" t="s">
        <v>2173</v>
      </c>
      <c s="36" t="s">
        <v>297</v>
      </c>
      <c s="37">
        <v>1507.5</v>
      </c>
      <c s="36">
        <v>0</v>
      </c>
      <c s="36">
        <f>ROUND(G95*H95,6)</f>
      </c>
      <c r="L95" s="38">
        <v>0</v>
      </c>
      <c s="32">
        <f>ROUND(ROUND(L95,2)*ROUND(G95,3),2)</f>
      </c>
      <c s="36" t="s">
        <v>54</v>
      </c>
      <c>
        <f>(M95*21)/100</f>
      </c>
      <c t="s">
        <v>27</v>
      </c>
    </row>
    <row r="96" spans="1:5" ht="12.75">
      <c r="A96" s="35" t="s">
        <v>55</v>
      </c>
      <c r="E96" s="39" t="s">
        <v>5</v>
      </c>
    </row>
    <row r="97" spans="1:5" ht="38.25">
      <c r="A97" s="35" t="s">
        <v>57</v>
      </c>
      <c r="E97" s="40" t="s">
        <v>2174</v>
      </c>
    </row>
    <row r="98" spans="1:5" ht="63.75">
      <c r="A98" t="s">
        <v>59</v>
      </c>
      <c r="E98" s="39" t="s">
        <v>1778</v>
      </c>
    </row>
    <row r="99" spans="1:16" ht="12.75">
      <c r="A99" t="s">
        <v>49</v>
      </c>
      <c s="34" t="s">
        <v>151</v>
      </c>
      <c s="34" t="s">
        <v>2175</v>
      </c>
      <c s="35" t="s">
        <v>5</v>
      </c>
      <c s="6" t="s">
        <v>2176</v>
      </c>
      <c s="36" t="s">
        <v>297</v>
      </c>
      <c s="37">
        <v>14678</v>
      </c>
      <c s="36">
        <v>0</v>
      </c>
      <c s="36">
        <f>ROUND(G99*H99,6)</f>
      </c>
      <c r="L99" s="38">
        <v>0</v>
      </c>
      <c s="32">
        <f>ROUND(ROUND(L99,2)*ROUND(G99,3),2)</f>
      </c>
      <c s="36" t="s">
        <v>54</v>
      </c>
      <c>
        <f>(M99*21)/100</f>
      </c>
      <c t="s">
        <v>27</v>
      </c>
    </row>
    <row r="100" spans="1:5" ht="12.75">
      <c r="A100" s="35" t="s">
        <v>55</v>
      </c>
      <c r="E100" s="39" t="s">
        <v>5</v>
      </c>
    </row>
    <row r="101" spans="1:5" ht="38.25">
      <c r="A101" s="35" t="s">
        <v>57</v>
      </c>
      <c r="E101" s="40" t="s">
        <v>2177</v>
      </c>
    </row>
    <row r="102" spans="1:5" ht="51">
      <c r="A102" t="s">
        <v>59</v>
      </c>
      <c r="E102" s="39" t="s">
        <v>2178</v>
      </c>
    </row>
    <row r="103" spans="1:16" ht="12.75">
      <c r="A103" t="s">
        <v>49</v>
      </c>
      <c s="34" t="s">
        <v>155</v>
      </c>
      <c s="34" t="s">
        <v>2179</v>
      </c>
      <c s="35" t="s">
        <v>5</v>
      </c>
      <c s="6" t="s">
        <v>2180</v>
      </c>
      <c s="36" t="s">
        <v>297</v>
      </c>
      <c s="37">
        <v>2571</v>
      </c>
      <c s="36">
        <v>0</v>
      </c>
      <c s="36">
        <f>ROUND(G103*H103,6)</f>
      </c>
      <c r="L103" s="38">
        <v>0</v>
      </c>
      <c s="32">
        <f>ROUND(ROUND(L103,2)*ROUND(G103,3),2)</f>
      </c>
      <c s="36" t="s">
        <v>54</v>
      </c>
      <c>
        <f>(M103*21)/100</f>
      </c>
      <c t="s">
        <v>27</v>
      </c>
    </row>
    <row r="104" spans="1:5" ht="76.5">
      <c r="A104" s="35" t="s">
        <v>55</v>
      </c>
      <c r="E104" s="39" t="s">
        <v>2181</v>
      </c>
    </row>
    <row r="105" spans="1:5" ht="38.25">
      <c r="A105" s="35" t="s">
        <v>57</v>
      </c>
      <c r="E105" s="40" t="s">
        <v>2182</v>
      </c>
    </row>
    <row r="106" spans="1:5" ht="409.5">
      <c r="A106" t="s">
        <v>59</v>
      </c>
      <c r="E106" s="39" t="s">
        <v>2183</v>
      </c>
    </row>
    <row r="107" spans="1:16" ht="12.75">
      <c r="A107" t="s">
        <v>49</v>
      </c>
      <c s="34" t="s">
        <v>159</v>
      </c>
      <c s="34" t="s">
        <v>2184</v>
      </c>
      <c s="35" t="s">
        <v>5</v>
      </c>
      <c s="6" t="s">
        <v>2185</v>
      </c>
      <c s="36" t="s">
        <v>297</v>
      </c>
      <c s="37">
        <v>2150.4</v>
      </c>
      <c s="36">
        <v>0</v>
      </c>
      <c s="36">
        <f>ROUND(G107*H107,6)</f>
      </c>
      <c r="L107" s="38">
        <v>0</v>
      </c>
      <c s="32">
        <f>ROUND(ROUND(L107,2)*ROUND(G107,3),2)</f>
      </c>
      <c s="36" t="s">
        <v>54</v>
      </c>
      <c>
        <f>(M107*21)/100</f>
      </c>
      <c t="s">
        <v>27</v>
      </c>
    </row>
    <row r="108" spans="1:5" ht="63.75">
      <c r="A108" s="35" t="s">
        <v>55</v>
      </c>
      <c r="E108" s="39" t="s">
        <v>2186</v>
      </c>
    </row>
    <row r="109" spans="1:5" ht="38.25">
      <c r="A109" s="35" t="s">
        <v>57</v>
      </c>
      <c r="E109" s="40" t="s">
        <v>2187</v>
      </c>
    </row>
    <row r="110" spans="1:5" ht="409.5">
      <c r="A110" t="s">
        <v>59</v>
      </c>
      <c r="E110" s="39" t="s">
        <v>2183</v>
      </c>
    </row>
    <row r="111" spans="1:16" ht="12.75">
      <c r="A111" t="s">
        <v>49</v>
      </c>
      <c s="34" t="s">
        <v>163</v>
      </c>
      <c s="34" t="s">
        <v>2188</v>
      </c>
      <c s="35" t="s">
        <v>5</v>
      </c>
      <c s="6" t="s">
        <v>2189</v>
      </c>
      <c s="36" t="s">
        <v>297</v>
      </c>
      <c s="37">
        <v>2869.4</v>
      </c>
      <c s="36">
        <v>0</v>
      </c>
      <c s="36">
        <f>ROUND(G111*H111,6)</f>
      </c>
      <c r="L111" s="38">
        <v>0</v>
      </c>
      <c s="32">
        <f>ROUND(ROUND(L111,2)*ROUND(G111,3),2)</f>
      </c>
      <c s="36" t="s">
        <v>54</v>
      </c>
      <c>
        <f>(M111*21)/100</f>
      </c>
      <c t="s">
        <v>27</v>
      </c>
    </row>
    <row r="112" spans="1:5" ht="38.25">
      <c r="A112" s="35" t="s">
        <v>55</v>
      </c>
      <c r="E112" s="39" t="s">
        <v>2190</v>
      </c>
    </row>
    <row r="113" spans="1:5" ht="38.25">
      <c r="A113" s="35" t="s">
        <v>57</v>
      </c>
      <c r="E113" s="40" t="s">
        <v>2191</v>
      </c>
    </row>
    <row r="114" spans="1:5" ht="409.5">
      <c r="A114" t="s">
        <v>59</v>
      </c>
      <c r="E114" s="39" t="s">
        <v>2183</v>
      </c>
    </row>
    <row r="115" spans="1:16" ht="12.75">
      <c r="A115" t="s">
        <v>49</v>
      </c>
      <c s="34" t="s">
        <v>167</v>
      </c>
      <c s="34" t="s">
        <v>2192</v>
      </c>
      <c s="35" t="s">
        <v>5</v>
      </c>
      <c s="6" t="s">
        <v>2193</v>
      </c>
      <c s="36" t="s">
        <v>297</v>
      </c>
      <c s="37">
        <v>3180</v>
      </c>
      <c s="36">
        <v>0</v>
      </c>
      <c s="36">
        <f>ROUND(G115*H115,6)</f>
      </c>
      <c r="L115" s="38">
        <v>0</v>
      </c>
      <c s="32">
        <f>ROUND(ROUND(L115,2)*ROUND(G115,3),2)</f>
      </c>
      <c s="36" t="s">
        <v>54</v>
      </c>
      <c>
        <f>(M115*21)/100</f>
      </c>
      <c t="s">
        <v>27</v>
      </c>
    </row>
    <row r="116" spans="1:5" ht="38.25">
      <c r="A116" s="35" t="s">
        <v>55</v>
      </c>
      <c r="E116" s="39" t="s">
        <v>2194</v>
      </c>
    </row>
    <row r="117" spans="1:5" ht="38.25">
      <c r="A117" s="35" t="s">
        <v>57</v>
      </c>
      <c r="E117" s="40" t="s">
        <v>2195</v>
      </c>
    </row>
    <row r="118" spans="1:5" ht="409.5">
      <c r="A118" t="s">
        <v>59</v>
      </c>
      <c r="E118" s="39" t="s">
        <v>2196</v>
      </c>
    </row>
    <row r="119" spans="1:16" ht="12.75">
      <c r="A119" t="s">
        <v>49</v>
      </c>
      <c s="34" t="s">
        <v>171</v>
      </c>
      <c s="34" t="s">
        <v>1781</v>
      </c>
      <c s="35" t="s">
        <v>5</v>
      </c>
      <c s="6" t="s">
        <v>1782</v>
      </c>
      <c s="36" t="s">
        <v>297</v>
      </c>
      <c s="37">
        <v>2989.8</v>
      </c>
      <c s="36">
        <v>0</v>
      </c>
      <c s="36">
        <f>ROUND(G119*H119,6)</f>
      </c>
      <c r="L119" s="38">
        <v>0</v>
      </c>
      <c s="32">
        <f>ROUND(ROUND(L119,2)*ROUND(G119,3),2)</f>
      </c>
      <c s="36" t="s">
        <v>54</v>
      </c>
      <c>
        <f>(M119*21)/100</f>
      </c>
      <c t="s">
        <v>27</v>
      </c>
    </row>
    <row r="120" spans="1:5" ht="12.75">
      <c r="A120" s="35" t="s">
        <v>55</v>
      </c>
      <c r="E120" s="39" t="s">
        <v>2197</v>
      </c>
    </row>
    <row r="121" spans="1:5" ht="38.25">
      <c r="A121" s="35" t="s">
        <v>57</v>
      </c>
      <c r="E121" s="40" t="s">
        <v>2198</v>
      </c>
    </row>
    <row r="122" spans="1:5" ht="409.5">
      <c r="A122" t="s">
        <v>59</v>
      </c>
      <c r="E122" s="39" t="s">
        <v>2199</v>
      </c>
    </row>
    <row r="123" spans="1:16" ht="12.75">
      <c r="A123" t="s">
        <v>49</v>
      </c>
      <c s="34" t="s">
        <v>179</v>
      </c>
      <c s="34" t="s">
        <v>303</v>
      </c>
      <c s="35" t="s">
        <v>5</v>
      </c>
      <c s="6" t="s">
        <v>304</v>
      </c>
      <c s="36" t="s">
        <v>53</v>
      </c>
      <c s="37">
        <v>54</v>
      </c>
      <c s="36">
        <v>0</v>
      </c>
      <c s="36">
        <f>ROUND(G123*H123,6)</f>
      </c>
      <c r="L123" s="38">
        <v>0</v>
      </c>
      <c s="32">
        <f>ROUND(ROUND(L123,2)*ROUND(G123,3),2)</f>
      </c>
      <c s="36" t="s">
        <v>54</v>
      </c>
      <c>
        <f>(M123*21)/100</f>
      </c>
      <c t="s">
        <v>27</v>
      </c>
    </row>
    <row r="124" spans="1:5" ht="12.75">
      <c r="A124" s="35" t="s">
        <v>55</v>
      </c>
      <c r="E124" s="39" t="s">
        <v>2200</v>
      </c>
    </row>
    <row r="125" spans="1:5" ht="38.25">
      <c r="A125" s="35" t="s">
        <v>57</v>
      </c>
      <c r="E125" s="40" t="s">
        <v>2201</v>
      </c>
    </row>
    <row r="126" spans="1:5" ht="25.5">
      <c r="A126" t="s">
        <v>59</v>
      </c>
      <c r="E126" s="39" t="s">
        <v>306</v>
      </c>
    </row>
    <row r="127" spans="1:16" ht="12.75">
      <c r="A127" t="s">
        <v>49</v>
      </c>
      <c s="34" t="s">
        <v>183</v>
      </c>
      <c s="34" t="s">
        <v>2202</v>
      </c>
      <c s="35" t="s">
        <v>5</v>
      </c>
      <c s="6" t="s">
        <v>2203</v>
      </c>
      <c s="36" t="s">
        <v>297</v>
      </c>
      <c s="37">
        <v>720</v>
      </c>
      <c s="36">
        <v>0</v>
      </c>
      <c s="36">
        <f>ROUND(G127*H127,6)</f>
      </c>
      <c r="L127" s="38">
        <v>0</v>
      </c>
      <c s="32">
        <f>ROUND(ROUND(L127,2)*ROUND(G127,3),2)</f>
      </c>
      <c s="36" t="s">
        <v>54</v>
      </c>
      <c>
        <f>(M127*21)/100</f>
      </c>
      <c t="s">
        <v>27</v>
      </c>
    </row>
    <row r="128" spans="1:5" ht="12.75">
      <c r="A128" s="35" t="s">
        <v>55</v>
      </c>
      <c r="E128" s="39" t="s">
        <v>2204</v>
      </c>
    </row>
    <row r="129" spans="1:5" ht="38.25">
      <c r="A129" s="35" t="s">
        <v>57</v>
      </c>
      <c r="E129" s="40" t="s">
        <v>2205</v>
      </c>
    </row>
    <row r="130" spans="1:5" ht="409.5">
      <c r="A130" t="s">
        <v>59</v>
      </c>
      <c r="E130" s="39" t="s">
        <v>2206</v>
      </c>
    </row>
    <row r="131" spans="1:16" ht="12.75">
      <c r="A131" t="s">
        <v>49</v>
      </c>
      <c s="34" t="s">
        <v>187</v>
      </c>
      <c s="34" t="s">
        <v>2207</v>
      </c>
      <c s="35" t="s">
        <v>5</v>
      </c>
      <c s="6" t="s">
        <v>2208</v>
      </c>
      <c s="36" t="s">
        <v>318</v>
      </c>
      <c s="37">
        <v>30935</v>
      </c>
      <c s="36">
        <v>0</v>
      </c>
      <c s="36">
        <f>ROUND(G131*H131,6)</f>
      </c>
      <c r="L131" s="38">
        <v>0</v>
      </c>
      <c s="32">
        <f>ROUND(ROUND(L131,2)*ROUND(G131,3),2)</f>
      </c>
      <c s="36" t="s">
        <v>54</v>
      </c>
      <c>
        <f>(M131*21)/100</f>
      </c>
      <c t="s">
        <v>27</v>
      </c>
    </row>
    <row r="132" spans="1:5" ht="12.75">
      <c r="A132" s="35" t="s">
        <v>55</v>
      </c>
      <c r="E132" s="39" t="s">
        <v>2209</v>
      </c>
    </row>
    <row r="133" spans="1:5" ht="38.25">
      <c r="A133" s="35" t="s">
        <v>57</v>
      </c>
      <c r="E133" s="40" t="s">
        <v>2210</v>
      </c>
    </row>
    <row r="134" spans="1:5" ht="38.25">
      <c r="A134" t="s">
        <v>59</v>
      </c>
      <c r="E134" s="39" t="s">
        <v>320</v>
      </c>
    </row>
    <row r="135" spans="1:16" ht="12.75">
      <c r="A135" t="s">
        <v>49</v>
      </c>
      <c s="34" t="s">
        <v>192</v>
      </c>
      <c s="34" t="s">
        <v>2211</v>
      </c>
      <c s="35" t="s">
        <v>5</v>
      </c>
      <c s="6" t="s">
        <v>2212</v>
      </c>
      <c s="36" t="s">
        <v>318</v>
      </c>
      <c s="37">
        <v>2544</v>
      </c>
      <c s="36">
        <v>0</v>
      </c>
      <c s="36">
        <f>ROUND(G135*H135,6)</f>
      </c>
      <c r="L135" s="38">
        <v>0</v>
      </c>
      <c s="32">
        <f>ROUND(ROUND(L135,2)*ROUND(G135,3),2)</f>
      </c>
      <c s="36" t="s">
        <v>54</v>
      </c>
      <c>
        <f>(M135*21)/100</f>
      </c>
      <c t="s">
        <v>27</v>
      </c>
    </row>
    <row r="136" spans="1:5" ht="12.75">
      <c r="A136" s="35" t="s">
        <v>55</v>
      </c>
      <c r="E136" s="39" t="s">
        <v>2213</v>
      </c>
    </row>
    <row r="137" spans="1:5" ht="38.25">
      <c r="A137" s="35" t="s">
        <v>57</v>
      </c>
      <c r="E137" s="40" t="s">
        <v>2214</v>
      </c>
    </row>
    <row r="138" spans="1:5" ht="25.5">
      <c r="A138" t="s">
        <v>59</v>
      </c>
      <c r="E138" s="39" t="s">
        <v>769</v>
      </c>
    </row>
    <row r="139" spans="1:16" ht="12.75">
      <c r="A139" t="s">
        <v>49</v>
      </c>
      <c s="34" t="s">
        <v>196</v>
      </c>
      <c s="34" t="s">
        <v>2215</v>
      </c>
      <c s="35" t="s">
        <v>5</v>
      </c>
      <c s="6" t="s">
        <v>2216</v>
      </c>
      <c s="36" t="s">
        <v>318</v>
      </c>
      <c s="37">
        <v>2718</v>
      </c>
      <c s="36">
        <v>0</v>
      </c>
      <c s="36">
        <f>ROUND(G139*H139,6)</f>
      </c>
      <c r="L139" s="38">
        <v>0</v>
      </c>
      <c s="32">
        <f>ROUND(ROUND(L139,2)*ROUND(G139,3),2)</f>
      </c>
      <c s="36" t="s">
        <v>54</v>
      </c>
      <c>
        <f>(M139*21)/100</f>
      </c>
      <c t="s">
        <v>27</v>
      </c>
    </row>
    <row r="140" spans="1:5" ht="12.75">
      <c r="A140" s="35" t="s">
        <v>55</v>
      </c>
      <c r="E140" s="39" t="s">
        <v>5</v>
      </c>
    </row>
    <row r="141" spans="1:5" ht="38.25">
      <c r="A141" s="35" t="s">
        <v>57</v>
      </c>
      <c r="E141" s="40" t="s">
        <v>2217</v>
      </c>
    </row>
    <row r="142" spans="1:5" ht="63.75">
      <c r="A142" t="s">
        <v>59</v>
      </c>
      <c r="E142" s="39" t="s">
        <v>2218</v>
      </c>
    </row>
    <row r="143" spans="1:16" ht="12.75">
      <c r="A143" t="s">
        <v>49</v>
      </c>
      <c s="34" t="s">
        <v>200</v>
      </c>
      <c s="34" t="s">
        <v>2219</v>
      </c>
      <c s="35" t="s">
        <v>5</v>
      </c>
      <c s="6" t="s">
        <v>2220</v>
      </c>
      <c s="36" t="s">
        <v>318</v>
      </c>
      <c s="37">
        <v>30935</v>
      </c>
      <c s="36">
        <v>0</v>
      </c>
      <c s="36">
        <f>ROUND(G143*H143,6)</f>
      </c>
      <c r="L143" s="38">
        <v>0</v>
      </c>
      <c s="32">
        <f>ROUND(ROUND(L143,2)*ROUND(G143,3),2)</f>
      </c>
      <c s="36" t="s">
        <v>54</v>
      </c>
      <c>
        <f>(M143*21)/100</f>
      </c>
      <c t="s">
        <v>27</v>
      </c>
    </row>
    <row r="144" spans="1:5" ht="12.75">
      <c r="A144" s="35" t="s">
        <v>55</v>
      </c>
      <c r="E144" s="39" t="s">
        <v>2221</v>
      </c>
    </row>
    <row r="145" spans="1:5" ht="38.25">
      <c r="A145" s="35" t="s">
        <v>57</v>
      </c>
      <c r="E145" s="40" t="s">
        <v>2222</v>
      </c>
    </row>
    <row r="146" spans="1:5" ht="63.75">
      <c r="A146" t="s">
        <v>59</v>
      </c>
      <c r="E146" s="39" t="s">
        <v>2223</v>
      </c>
    </row>
    <row r="147" spans="1:16" ht="12.75">
      <c r="A147" t="s">
        <v>49</v>
      </c>
      <c s="34" t="s">
        <v>204</v>
      </c>
      <c s="34" t="s">
        <v>2224</v>
      </c>
      <c s="35" t="s">
        <v>5</v>
      </c>
      <c s="6" t="s">
        <v>2225</v>
      </c>
      <c s="36" t="s">
        <v>318</v>
      </c>
      <c s="37">
        <v>2718</v>
      </c>
      <c s="36">
        <v>0</v>
      </c>
      <c s="36">
        <f>ROUND(G147*H147,6)</f>
      </c>
      <c r="L147" s="38">
        <v>0</v>
      </c>
      <c s="32">
        <f>ROUND(ROUND(L147,2)*ROUND(G147,3),2)</f>
      </c>
      <c s="36" t="s">
        <v>54</v>
      </c>
      <c>
        <f>(M147*21)/100</f>
      </c>
      <c t="s">
        <v>27</v>
      </c>
    </row>
    <row r="148" spans="1:5" ht="12.75">
      <c r="A148" s="35" t="s">
        <v>55</v>
      </c>
      <c r="E148" s="39" t="s">
        <v>5</v>
      </c>
    </row>
    <row r="149" spans="1:5" ht="38.25">
      <c r="A149" s="35" t="s">
        <v>57</v>
      </c>
      <c r="E149" s="40" t="s">
        <v>2217</v>
      </c>
    </row>
    <row r="150" spans="1:5" ht="25.5">
      <c r="A150" t="s">
        <v>59</v>
      </c>
      <c r="E150" s="39" t="s">
        <v>2226</v>
      </c>
    </row>
    <row r="151" spans="1:16" ht="12.75">
      <c r="A151" t="s">
        <v>49</v>
      </c>
      <c s="34" t="s">
        <v>208</v>
      </c>
      <c s="34" t="s">
        <v>2227</v>
      </c>
      <c s="35" t="s">
        <v>5</v>
      </c>
      <c s="6" t="s">
        <v>2228</v>
      </c>
      <c s="36" t="s">
        <v>297</v>
      </c>
      <c s="37">
        <v>6678</v>
      </c>
      <c s="36">
        <v>0</v>
      </c>
      <c s="36">
        <f>ROUND(G151*H151,6)</f>
      </c>
      <c r="L151" s="38">
        <v>0</v>
      </c>
      <c s="32">
        <f>ROUND(ROUND(L151,2)*ROUND(G151,3),2)</f>
      </c>
      <c s="36" t="s">
        <v>333</v>
      </c>
      <c>
        <f>(M151*21)/100</f>
      </c>
      <c t="s">
        <v>27</v>
      </c>
    </row>
    <row r="152" spans="1:5" ht="51">
      <c r="A152" s="35" t="s">
        <v>55</v>
      </c>
      <c r="E152" s="39" t="s">
        <v>2229</v>
      </c>
    </row>
    <row r="153" spans="1:5" ht="38.25">
      <c r="A153" s="35" t="s">
        <v>57</v>
      </c>
      <c r="E153" s="40" t="s">
        <v>2230</v>
      </c>
    </row>
    <row r="154" spans="1:5" ht="409.5">
      <c r="A154" t="s">
        <v>59</v>
      </c>
      <c r="E154" s="39" t="s">
        <v>2231</v>
      </c>
    </row>
    <row r="155" spans="1:16" ht="25.5">
      <c r="A155" t="s">
        <v>49</v>
      </c>
      <c s="34" t="s">
        <v>212</v>
      </c>
      <c s="34" t="s">
        <v>2232</v>
      </c>
      <c s="35" t="s">
        <v>5</v>
      </c>
      <c s="6" t="s">
        <v>2233</v>
      </c>
      <c s="36" t="s">
        <v>297</v>
      </c>
      <c s="37">
        <v>2545</v>
      </c>
      <c s="36">
        <v>0</v>
      </c>
      <c s="36">
        <f>ROUND(G155*H155,6)</f>
      </c>
      <c r="L155" s="38">
        <v>0</v>
      </c>
      <c s="32">
        <f>ROUND(ROUND(L155,2)*ROUND(G155,3),2)</f>
      </c>
      <c s="36" t="s">
        <v>333</v>
      </c>
      <c>
        <f>(M155*21)/100</f>
      </c>
      <c t="s">
        <v>27</v>
      </c>
    </row>
    <row r="156" spans="1:5" ht="25.5">
      <c r="A156" s="35" t="s">
        <v>55</v>
      </c>
      <c r="E156" s="39" t="s">
        <v>2234</v>
      </c>
    </row>
    <row r="157" spans="1:5" ht="38.25">
      <c r="A157" s="35" t="s">
        <v>57</v>
      </c>
      <c r="E157" s="40" t="s">
        <v>2235</v>
      </c>
    </row>
    <row r="158" spans="1:5" ht="409.5">
      <c r="A158" t="s">
        <v>59</v>
      </c>
      <c r="E158" s="39" t="s">
        <v>2231</v>
      </c>
    </row>
    <row r="159" spans="1:16" ht="12.75">
      <c r="A159" t="s">
        <v>49</v>
      </c>
      <c s="34" t="s">
        <v>216</v>
      </c>
      <c s="34" t="s">
        <v>2236</v>
      </c>
      <c s="35" t="s">
        <v>5</v>
      </c>
      <c s="6" t="s">
        <v>2237</v>
      </c>
      <c s="36" t="s">
        <v>318</v>
      </c>
      <c s="37">
        <v>189</v>
      </c>
      <c s="36">
        <v>0</v>
      </c>
      <c s="36">
        <f>ROUND(G159*H159,6)</f>
      </c>
      <c r="L159" s="38">
        <v>0</v>
      </c>
      <c s="32">
        <f>ROUND(ROUND(L159,2)*ROUND(G159,3),2)</f>
      </c>
      <c s="36" t="s">
        <v>333</v>
      </c>
      <c>
        <f>(M159*21)/100</f>
      </c>
      <c t="s">
        <v>27</v>
      </c>
    </row>
    <row r="160" spans="1:5" ht="38.25">
      <c r="A160" s="35" t="s">
        <v>55</v>
      </c>
      <c r="E160" s="39" t="s">
        <v>2238</v>
      </c>
    </row>
    <row r="161" spans="1:5" ht="38.25">
      <c r="A161" s="35" t="s">
        <v>57</v>
      </c>
      <c r="E161" s="40" t="s">
        <v>2239</v>
      </c>
    </row>
    <row r="162" spans="1:5" ht="38.25">
      <c r="A162" t="s">
        <v>59</v>
      </c>
      <c r="E162" s="39" t="s">
        <v>2240</v>
      </c>
    </row>
    <row r="163" spans="1:13" ht="12.75">
      <c r="A163" t="s">
        <v>46</v>
      </c>
      <c r="C163" s="31" t="s">
        <v>27</v>
      </c>
      <c r="E163" s="33" t="s">
        <v>2241</v>
      </c>
      <c r="J163" s="32">
        <f>0</f>
      </c>
      <c s="32">
        <f>0</f>
      </c>
      <c s="32">
        <f>0+L164+L168+L172+L176+L180+L184+L188+L192+L196</f>
      </c>
      <c s="32">
        <f>0+M164+M168+M172+M176+M180+M184+M188+M192+M196</f>
      </c>
    </row>
    <row r="164" spans="1:16" ht="12.75">
      <c r="A164" t="s">
        <v>49</v>
      </c>
      <c s="34" t="s">
        <v>220</v>
      </c>
      <c s="34" t="s">
        <v>2242</v>
      </c>
      <c s="35" t="s">
        <v>5</v>
      </c>
      <c s="6" t="s">
        <v>2243</v>
      </c>
      <c s="36" t="s">
        <v>318</v>
      </c>
      <c s="37">
        <v>1135.5</v>
      </c>
      <c s="36">
        <v>0</v>
      </c>
      <c s="36">
        <f>ROUND(G164*H164,6)</f>
      </c>
      <c r="L164" s="38">
        <v>0</v>
      </c>
      <c s="32">
        <f>ROUND(ROUND(L164,2)*ROUND(G164,3),2)</f>
      </c>
      <c s="36" t="s">
        <v>54</v>
      </c>
      <c>
        <f>(M164*21)/100</f>
      </c>
      <c t="s">
        <v>27</v>
      </c>
    </row>
    <row r="165" spans="1:5" ht="12.75">
      <c r="A165" s="35" t="s">
        <v>55</v>
      </c>
      <c r="E165" s="39" t="s">
        <v>2244</v>
      </c>
    </row>
    <row r="166" spans="1:5" ht="38.25">
      <c r="A166" s="35" t="s">
        <v>57</v>
      </c>
      <c r="E166" s="40" t="s">
        <v>2245</v>
      </c>
    </row>
    <row r="167" spans="1:5" ht="25.5">
      <c r="A167" t="s">
        <v>59</v>
      </c>
      <c r="E167" s="39" t="s">
        <v>2246</v>
      </c>
    </row>
    <row r="168" spans="1:16" ht="12.75">
      <c r="A168" t="s">
        <v>49</v>
      </c>
      <c s="34" t="s">
        <v>223</v>
      </c>
      <c s="34" t="s">
        <v>2247</v>
      </c>
      <c s="35" t="s">
        <v>5</v>
      </c>
      <c s="6" t="s">
        <v>2248</v>
      </c>
      <c s="36" t="s">
        <v>53</v>
      </c>
      <c s="37">
        <v>378.5</v>
      </c>
      <c s="36">
        <v>0</v>
      </c>
      <c s="36">
        <f>ROUND(G168*H168,6)</f>
      </c>
      <c r="L168" s="38">
        <v>0</v>
      </c>
      <c s="32">
        <f>ROUND(ROUND(L168,2)*ROUND(G168,3),2)</f>
      </c>
      <c s="36" t="s">
        <v>54</v>
      </c>
      <c>
        <f>(M168*21)/100</f>
      </c>
      <c t="s">
        <v>27</v>
      </c>
    </row>
    <row r="169" spans="1:5" ht="12.75">
      <c r="A169" s="35" t="s">
        <v>55</v>
      </c>
      <c r="E169" s="39" t="s">
        <v>2249</v>
      </c>
    </row>
    <row r="170" spans="1:5" ht="38.25">
      <c r="A170" s="35" t="s">
        <v>57</v>
      </c>
      <c r="E170" s="40" t="s">
        <v>2250</v>
      </c>
    </row>
    <row r="171" spans="1:5" ht="267.75">
      <c r="A171" t="s">
        <v>59</v>
      </c>
      <c r="E171" s="39" t="s">
        <v>2251</v>
      </c>
    </row>
    <row r="172" spans="1:16" ht="12.75">
      <c r="A172" t="s">
        <v>49</v>
      </c>
      <c s="34" t="s">
        <v>227</v>
      </c>
      <c s="34" t="s">
        <v>2252</v>
      </c>
      <c s="35" t="s">
        <v>5</v>
      </c>
      <c s="6" t="s">
        <v>2253</v>
      </c>
      <c s="36" t="s">
        <v>297</v>
      </c>
      <c s="37">
        <v>3220.8</v>
      </c>
      <c s="36">
        <v>0</v>
      </c>
      <c s="36">
        <f>ROUND(G172*H172,6)</f>
      </c>
      <c r="L172" s="38">
        <v>0</v>
      </c>
      <c s="32">
        <f>ROUND(ROUND(L172,2)*ROUND(G172,3),2)</f>
      </c>
      <c s="36" t="s">
        <v>54</v>
      </c>
      <c>
        <f>(M172*21)/100</f>
      </c>
      <c t="s">
        <v>27</v>
      </c>
    </row>
    <row r="173" spans="1:5" ht="38.25">
      <c r="A173" s="35" t="s">
        <v>55</v>
      </c>
      <c r="E173" s="39" t="s">
        <v>2254</v>
      </c>
    </row>
    <row r="174" spans="1:5" ht="38.25">
      <c r="A174" s="35" t="s">
        <v>57</v>
      </c>
      <c r="E174" s="40" t="s">
        <v>2255</v>
      </c>
    </row>
    <row r="175" spans="1:5" ht="51">
      <c r="A175" t="s">
        <v>59</v>
      </c>
      <c r="E175" s="39" t="s">
        <v>2256</v>
      </c>
    </row>
    <row r="176" spans="1:16" ht="12.75">
      <c r="A176" t="s">
        <v>49</v>
      </c>
      <c s="34" t="s">
        <v>234</v>
      </c>
      <c s="34" t="s">
        <v>2257</v>
      </c>
      <c s="35" t="s">
        <v>5</v>
      </c>
      <c s="6" t="s">
        <v>2258</v>
      </c>
      <c s="36" t="s">
        <v>318</v>
      </c>
      <c s="37">
        <v>36198</v>
      </c>
      <c s="36">
        <v>0</v>
      </c>
      <c s="36">
        <f>ROUND(G176*H176,6)</f>
      </c>
      <c r="L176" s="38">
        <v>0</v>
      </c>
      <c s="32">
        <f>ROUND(ROUND(L176,2)*ROUND(G176,3),2)</f>
      </c>
      <c s="36" t="s">
        <v>54</v>
      </c>
      <c>
        <f>(M176*21)/100</f>
      </c>
      <c t="s">
        <v>27</v>
      </c>
    </row>
    <row r="177" spans="1:5" ht="12.75">
      <c r="A177" s="35" t="s">
        <v>55</v>
      </c>
      <c r="E177" s="39" t="s">
        <v>2259</v>
      </c>
    </row>
    <row r="178" spans="1:5" ht="38.25">
      <c r="A178" s="35" t="s">
        <v>57</v>
      </c>
      <c r="E178" s="40" t="s">
        <v>2260</v>
      </c>
    </row>
    <row r="179" spans="1:5" ht="216.75">
      <c r="A179" t="s">
        <v>59</v>
      </c>
      <c r="E179" s="39" t="s">
        <v>2261</v>
      </c>
    </row>
    <row r="180" spans="1:16" ht="12.75">
      <c r="A180" t="s">
        <v>49</v>
      </c>
      <c s="34" t="s">
        <v>238</v>
      </c>
      <c s="34" t="s">
        <v>2262</v>
      </c>
      <c s="35" t="s">
        <v>5</v>
      </c>
      <c s="6" t="s">
        <v>2263</v>
      </c>
      <c s="36" t="s">
        <v>74</v>
      </c>
      <c s="37">
        <v>98</v>
      </c>
      <c s="36">
        <v>0</v>
      </c>
      <c s="36">
        <f>ROUND(G180*H180,6)</f>
      </c>
      <c r="L180" s="38">
        <v>0</v>
      </c>
      <c s="32">
        <f>ROUND(ROUND(L180,2)*ROUND(G180,3),2)</f>
      </c>
      <c s="36" t="s">
        <v>54</v>
      </c>
      <c>
        <f>(M180*21)/100</f>
      </c>
      <c t="s">
        <v>27</v>
      </c>
    </row>
    <row r="181" spans="1:5" ht="25.5">
      <c r="A181" s="35" t="s">
        <v>55</v>
      </c>
      <c r="E181" s="39" t="s">
        <v>2264</v>
      </c>
    </row>
    <row r="182" spans="1:5" ht="38.25">
      <c r="A182" s="35" t="s">
        <v>57</v>
      </c>
      <c r="E182" s="40" t="s">
        <v>2265</v>
      </c>
    </row>
    <row r="183" spans="1:5" ht="51">
      <c r="A183" t="s">
        <v>59</v>
      </c>
      <c r="E183" s="39" t="s">
        <v>2266</v>
      </c>
    </row>
    <row r="184" spans="1:16" ht="12.75">
      <c r="A184" t="s">
        <v>49</v>
      </c>
      <c s="34" t="s">
        <v>242</v>
      </c>
      <c s="34" t="s">
        <v>2267</v>
      </c>
      <c s="35" t="s">
        <v>5</v>
      </c>
      <c s="6" t="s">
        <v>2268</v>
      </c>
      <c s="36" t="s">
        <v>318</v>
      </c>
      <c s="37">
        <v>11448</v>
      </c>
      <c s="36">
        <v>0</v>
      </c>
      <c s="36">
        <f>ROUND(G184*H184,6)</f>
      </c>
      <c r="L184" s="38">
        <v>0</v>
      </c>
      <c s="32">
        <f>ROUND(ROUND(L184,2)*ROUND(G184,3),2)</f>
      </c>
      <c s="36" t="s">
        <v>54</v>
      </c>
      <c>
        <f>(M184*21)/100</f>
      </c>
      <c t="s">
        <v>27</v>
      </c>
    </row>
    <row r="185" spans="1:5" ht="38.25">
      <c r="A185" s="35" t="s">
        <v>55</v>
      </c>
      <c r="E185" s="39" t="s">
        <v>2269</v>
      </c>
    </row>
    <row r="186" spans="1:5" ht="38.25">
      <c r="A186" s="35" t="s">
        <v>57</v>
      </c>
      <c r="E186" s="40" t="s">
        <v>2270</v>
      </c>
    </row>
    <row r="187" spans="1:5" ht="191.25">
      <c r="A187" t="s">
        <v>59</v>
      </c>
      <c r="E187" s="39" t="s">
        <v>2271</v>
      </c>
    </row>
    <row r="188" spans="1:16" ht="12.75">
      <c r="A188" t="s">
        <v>49</v>
      </c>
      <c s="34" t="s">
        <v>246</v>
      </c>
      <c s="34" t="s">
        <v>2272</v>
      </c>
      <c s="35" t="s">
        <v>5</v>
      </c>
      <c s="6" t="s">
        <v>2273</v>
      </c>
      <c s="36" t="s">
        <v>53</v>
      </c>
      <c s="37">
        <v>2446.154</v>
      </c>
      <c s="36">
        <v>0</v>
      </c>
      <c s="36">
        <f>ROUND(G188*H188,6)</f>
      </c>
      <c r="L188" s="38">
        <v>0</v>
      </c>
      <c s="32">
        <f>ROUND(ROUND(L188,2)*ROUND(G188,3),2)</f>
      </c>
      <c s="36" t="s">
        <v>333</v>
      </c>
      <c>
        <f>(M188*21)/100</f>
      </c>
      <c t="s">
        <v>27</v>
      </c>
    </row>
    <row r="189" spans="1:5" ht="12.75">
      <c r="A189" s="35" t="s">
        <v>55</v>
      </c>
      <c r="E189" s="39" t="s">
        <v>2274</v>
      </c>
    </row>
    <row r="190" spans="1:5" ht="38.25">
      <c r="A190" s="35" t="s">
        <v>57</v>
      </c>
      <c r="E190" s="40" t="s">
        <v>2275</v>
      </c>
    </row>
    <row r="191" spans="1:5" ht="51">
      <c r="A191" t="s">
        <v>59</v>
      </c>
      <c r="E191" s="39" t="s">
        <v>2276</v>
      </c>
    </row>
    <row r="192" spans="1:16" ht="12.75">
      <c r="A192" t="s">
        <v>49</v>
      </c>
      <c s="34" t="s">
        <v>250</v>
      </c>
      <c s="34" t="s">
        <v>2277</v>
      </c>
      <c s="35" t="s">
        <v>5</v>
      </c>
      <c s="6" t="s">
        <v>2278</v>
      </c>
      <c s="36" t="s">
        <v>332</v>
      </c>
      <c s="37">
        <v>153.38</v>
      </c>
      <c s="36">
        <v>0</v>
      </c>
      <c s="36">
        <f>ROUND(G192*H192,6)</f>
      </c>
      <c r="L192" s="38">
        <v>0</v>
      </c>
      <c s="32">
        <f>ROUND(ROUND(L192,2)*ROUND(G192,3),2)</f>
      </c>
      <c s="36" t="s">
        <v>333</v>
      </c>
      <c>
        <f>(M192*21)/100</f>
      </c>
      <c t="s">
        <v>27</v>
      </c>
    </row>
    <row r="193" spans="1:5" ht="51">
      <c r="A193" s="35" t="s">
        <v>55</v>
      </c>
      <c r="E193" s="39" t="s">
        <v>2279</v>
      </c>
    </row>
    <row r="194" spans="1:5" ht="51">
      <c r="A194" s="35" t="s">
        <v>57</v>
      </c>
      <c r="E194" s="40" t="s">
        <v>2280</v>
      </c>
    </row>
    <row r="195" spans="1:5" ht="38.25">
      <c r="A195" t="s">
        <v>59</v>
      </c>
      <c r="E195" s="39" t="s">
        <v>2281</v>
      </c>
    </row>
    <row r="196" spans="1:16" ht="12.75">
      <c r="A196" t="s">
        <v>49</v>
      </c>
      <c s="34" t="s">
        <v>254</v>
      </c>
      <c s="34" t="s">
        <v>2282</v>
      </c>
      <c s="35" t="s">
        <v>5</v>
      </c>
      <c s="6" t="s">
        <v>2283</v>
      </c>
      <c s="36" t="s">
        <v>297</v>
      </c>
      <c s="37">
        <v>176.25</v>
      </c>
      <c s="36">
        <v>0</v>
      </c>
      <c s="36">
        <f>ROUND(G196*H196,6)</f>
      </c>
      <c r="L196" s="38">
        <v>0</v>
      </c>
      <c s="32">
        <f>ROUND(ROUND(L196,2)*ROUND(G196,3),2)</f>
      </c>
      <c s="36" t="s">
        <v>333</v>
      </c>
      <c>
        <f>(M196*21)/100</f>
      </c>
      <c t="s">
        <v>27</v>
      </c>
    </row>
    <row r="197" spans="1:5" ht="25.5">
      <c r="A197" s="35" t="s">
        <v>55</v>
      </c>
      <c r="E197" s="39" t="s">
        <v>2284</v>
      </c>
    </row>
    <row r="198" spans="1:5" ht="38.25">
      <c r="A198" s="35" t="s">
        <v>57</v>
      </c>
      <c r="E198" s="40" t="s">
        <v>2285</v>
      </c>
    </row>
    <row r="199" spans="1:5" ht="25.5">
      <c r="A199" t="s">
        <v>59</v>
      </c>
      <c r="E199" s="39" t="s">
        <v>2286</v>
      </c>
    </row>
    <row r="200" spans="1:13" ht="12.75">
      <c r="A200" t="s">
        <v>46</v>
      </c>
      <c r="C200" s="31" t="s">
        <v>67</v>
      </c>
      <c r="E200" s="33" t="s">
        <v>2287</v>
      </c>
      <c r="J200" s="32">
        <f>0</f>
      </c>
      <c s="32">
        <f>0</f>
      </c>
      <c s="32">
        <f>0+L201+L205+L209</f>
      </c>
      <c s="32">
        <f>0+M201+M205+M209</f>
      </c>
    </row>
    <row r="201" spans="1:16" ht="12.75">
      <c r="A201" t="s">
        <v>49</v>
      </c>
      <c s="34" t="s">
        <v>258</v>
      </c>
      <c s="34" t="s">
        <v>2288</v>
      </c>
      <c s="35" t="s">
        <v>5</v>
      </c>
      <c s="6" t="s">
        <v>2289</v>
      </c>
      <c s="36" t="s">
        <v>297</v>
      </c>
      <c s="37">
        <v>3.3</v>
      </c>
      <c s="36">
        <v>0</v>
      </c>
      <c s="36">
        <f>ROUND(G201*H201,6)</f>
      </c>
      <c r="L201" s="38">
        <v>0</v>
      </c>
      <c s="32">
        <f>ROUND(ROUND(L201,2)*ROUND(G201,3),2)</f>
      </c>
      <c s="36" t="s">
        <v>54</v>
      </c>
      <c>
        <f>(M201*21)/100</f>
      </c>
      <c t="s">
        <v>27</v>
      </c>
    </row>
    <row r="202" spans="1:5" ht="12.75">
      <c r="A202" s="35" t="s">
        <v>55</v>
      </c>
      <c r="E202" s="39" t="s">
        <v>2290</v>
      </c>
    </row>
    <row r="203" spans="1:5" ht="38.25">
      <c r="A203" s="35" t="s">
        <v>57</v>
      </c>
      <c r="E203" s="40" t="s">
        <v>2291</v>
      </c>
    </row>
    <row r="204" spans="1:5" ht="38.25">
      <c r="A204" t="s">
        <v>59</v>
      </c>
      <c r="E204" s="39" t="s">
        <v>2292</v>
      </c>
    </row>
    <row r="205" spans="1:16" ht="12.75">
      <c r="A205" t="s">
        <v>49</v>
      </c>
      <c s="34" t="s">
        <v>262</v>
      </c>
      <c s="34" t="s">
        <v>2293</v>
      </c>
      <c s="35" t="s">
        <v>5</v>
      </c>
      <c s="6" t="s">
        <v>2294</v>
      </c>
      <c s="36" t="s">
        <v>297</v>
      </c>
      <c s="37">
        <v>7066.8</v>
      </c>
      <c s="36">
        <v>0</v>
      </c>
      <c s="36">
        <f>ROUND(G205*H205,6)</f>
      </c>
      <c r="L205" s="38">
        <v>0</v>
      </c>
      <c s="32">
        <f>ROUND(ROUND(L205,2)*ROUND(G205,3),2)</f>
      </c>
      <c s="36" t="s">
        <v>54</v>
      </c>
      <c>
        <f>(M205*21)/100</f>
      </c>
      <c t="s">
        <v>27</v>
      </c>
    </row>
    <row r="206" spans="1:5" ht="12.75">
      <c r="A206" s="35" t="s">
        <v>55</v>
      </c>
      <c r="E206" s="39" t="s">
        <v>5</v>
      </c>
    </row>
    <row r="207" spans="1:5" ht="38.25">
      <c r="A207" s="35" t="s">
        <v>57</v>
      </c>
      <c r="E207" s="40" t="s">
        <v>2295</v>
      </c>
    </row>
    <row r="208" spans="1:5" ht="51">
      <c r="A208" t="s">
        <v>59</v>
      </c>
      <c r="E208" s="39" t="s">
        <v>2296</v>
      </c>
    </row>
    <row r="209" spans="1:16" ht="12.75">
      <c r="A209" t="s">
        <v>49</v>
      </c>
      <c s="34" t="s">
        <v>268</v>
      </c>
      <c s="34" t="s">
        <v>2297</v>
      </c>
      <c s="35" t="s">
        <v>5</v>
      </c>
      <c s="6" t="s">
        <v>2298</v>
      </c>
      <c s="36" t="s">
        <v>297</v>
      </c>
      <c s="37">
        <v>2.25</v>
      </c>
      <c s="36">
        <v>0</v>
      </c>
      <c s="36">
        <f>ROUND(G209*H209,6)</f>
      </c>
      <c r="L209" s="38">
        <v>0</v>
      </c>
      <c s="32">
        <f>ROUND(ROUND(L209,2)*ROUND(G209,3),2)</f>
      </c>
      <c s="36" t="s">
        <v>54</v>
      </c>
      <c>
        <f>(M209*21)/100</f>
      </c>
      <c t="s">
        <v>27</v>
      </c>
    </row>
    <row r="210" spans="1:5" ht="12.75">
      <c r="A210" s="35" t="s">
        <v>55</v>
      </c>
      <c r="E210" s="39" t="s">
        <v>2290</v>
      </c>
    </row>
    <row r="211" spans="1:5" ht="38.25">
      <c r="A211" s="35" t="s">
        <v>57</v>
      </c>
      <c r="E211" s="40" t="s">
        <v>2299</v>
      </c>
    </row>
    <row r="212" spans="1:5" ht="191.25">
      <c r="A212" t="s">
        <v>59</v>
      </c>
      <c r="E212" s="39" t="s">
        <v>2300</v>
      </c>
    </row>
    <row r="213" spans="1:13" ht="12.75">
      <c r="A213" t="s">
        <v>46</v>
      </c>
      <c r="C213" s="31" t="s">
        <v>71</v>
      </c>
      <c r="E213" s="33" t="s">
        <v>2301</v>
      </c>
      <c r="J213" s="32">
        <f>0</f>
      </c>
      <c s="32">
        <f>0</f>
      </c>
      <c s="32">
        <f>0+L214+L218+L222+L226+L230+L234+L238+L242+L246+L250</f>
      </c>
      <c s="32">
        <f>0+M214+M218+M222+M226+M230+M234+M238+M242+M246+M250</f>
      </c>
    </row>
    <row r="214" spans="1:16" ht="25.5">
      <c r="A214" t="s">
        <v>49</v>
      </c>
      <c s="34" t="s">
        <v>274</v>
      </c>
      <c s="34" t="s">
        <v>2302</v>
      </c>
      <c s="35" t="s">
        <v>5</v>
      </c>
      <c s="6" t="s">
        <v>2303</v>
      </c>
      <c s="36" t="s">
        <v>297</v>
      </c>
      <c s="37">
        <v>3838.2</v>
      </c>
      <c s="36">
        <v>0</v>
      </c>
      <c s="36">
        <f>ROUND(G214*H214,6)</f>
      </c>
      <c r="L214" s="38">
        <v>0</v>
      </c>
      <c s="32">
        <f>ROUND(ROUND(L214,2)*ROUND(G214,3),2)</f>
      </c>
      <c s="36" t="s">
        <v>54</v>
      </c>
      <c>
        <f>(M214*21)/100</f>
      </c>
      <c t="s">
        <v>27</v>
      </c>
    </row>
    <row r="215" spans="1:5" ht="12.75">
      <c r="A215" s="35" t="s">
        <v>55</v>
      </c>
      <c r="E215" s="39" t="s">
        <v>5</v>
      </c>
    </row>
    <row r="216" spans="1:5" ht="38.25">
      <c r="A216" s="35" t="s">
        <v>57</v>
      </c>
      <c r="E216" s="40" t="s">
        <v>2304</v>
      </c>
    </row>
    <row r="217" spans="1:5" ht="409.5">
      <c r="A217" t="s">
        <v>59</v>
      </c>
      <c r="E217" s="39" t="s">
        <v>2305</v>
      </c>
    </row>
    <row r="218" spans="1:16" ht="25.5">
      <c r="A218" t="s">
        <v>49</v>
      </c>
      <c s="34" t="s">
        <v>279</v>
      </c>
      <c s="34" t="s">
        <v>2306</v>
      </c>
      <c s="35" t="s">
        <v>5</v>
      </c>
      <c s="6" t="s">
        <v>2307</v>
      </c>
      <c s="36" t="s">
        <v>297</v>
      </c>
      <c s="37">
        <v>671</v>
      </c>
      <c s="36">
        <v>0</v>
      </c>
      <c s="36">
        <f>ROUND(G218*H218,6)</f>
      </c>
      <c r="L218" s="38">
        <v>0</v>
      </c>
      <c s="32">
        <f>ROUND(ROUND(L218,2)*ROUND(G218,3),2)</f>
      </c>
      <c s="36" t="s">
        <v>54</v>
      </c>
      <c>
        <f>(M218*21)/100</f>
      </c>
      <c t="s">
        <v>27</v>
      </c>
    </row>
    <row r="219" spans="1:5" ht="12.75">
      <c r="A219" s="35" t="s">
        <v>55</v>
      </c>
      <c r="E219" s="39" t="s">
        <v>2308</v>
      </c>
    </row>
    <row r="220" spans="1:5" ht="38.25">
      <c r="A220" s="35" t="s">
        <v>57</v>
      </c>
      <c r="E220" s="40" t="s">
        <v>2309</v>
      </c>
    </row>
    <row r="221" spans="1:5" ht="409.5">
      <c r="A221" t="s">
        <v>59</v>
      </c>
      <c r="E221" s="39" t="s">
        <v>2310</v>
      </c>
    </row>
    <row r="222" spans="1:16" ht="25.5">
      <c r="A222" t="s">
        <v>49</v>
      </c>
      <c s="34" t="s">
        <v>282</v>
      </c>
      <c s="34" t="s">
        <v>2311</v>
      </c>
      <c s="35" t="s">
        <v>5</v>
      </c>
      <c s="6" t="s">
        <v>2312</v>
      </c>
      <c s="36" t="s">
        <v>297</v>
      </c>
      <c s="37">
        <v>4667</v>
      </c>
      <c s="36">
        <v>0</v>
      </c>
      <c s="36">
        <f>ROUND(G222*H222,6)</f>
      </c>
      <c r="L222" s="38">
        <v>0</v>
      </c>
      <c s="32">
        <f>ROUND(ROUND(L222,2)*ROUND(G222,3),2)</f>
      </c>
      <c s="36" t="s">
        <v>54</v>
      </c>
      <c>
        <f>(M222*21)/100</f>
      </c>
      <c t="s">
        <v>27</v>
      </c>
    </row>
    <row r="223" spans="1:5" ht="12.75">
      <c r="A223" s="35" t="s">
        <v>55</v>
      </c>
      <c r="E223" s="39" t="s">
        <v>2313</v>
      </c>
    </row>
    <row r="224" spans="1:5" ht="38.25">
      <c r="A224" s="35" t="s">
        <v>57</v>
      </c>
      <c r="E224" s="40" t="s">
        <v>2314</v>
      </c>
    </row>
    <row r="225" spans="1:5" ht="409.5">
      <c r="A225" t="s">
        <v>59</v>
      </c>
      <c r="E225" s="39" t="s">
        <v>2310</v>
      </c>
    </row>
    <row r="226" spans="1:16" ht="25.5">
      <c r="A226" t="s">
        <v>49</v>
      </c>
      <c s="34" t="s">
        <v>287</v>
      </c>
      <c s="34" t="s">
        <v>2315</v>
      </c>
      <c s="35" t="s">
        <v>5</v>
      </c>
      <c s="6" t="s">
        <v>2316</v>
      </c>
      <c s="36" t="s">
        <v>318</v>
      </c>
      <c s="37">
        <v>3052.8</v>
      </c>
      <c s="36">
        <v>0</v>
      </c>
      <c s="36">
        <f>ROUND(G226*H226,6)</f>
      </c>
      <c r="L226" s="38">
        <v>0</v>
      </c>
      <c s="32">
        <f>ROUND(ROUND(L226,2)*ROUND(G226,3),2)</f>
      </c>
      <c s="36" t="s">
        <v>54</v>
      </c>
      <c>
        <f>(M226*21)/100</f>
      </c>
      <c t="s">
        <v>27</v>
      </c>
    </row>
    <row r="227" spans="1:5" ht="12.75">
      <c r="A227" s="35" t="s">
        <v>55</v>
      </c>
      <c r="E227" s="39" t="s">
        <v>2317</v>
      </c>
    </row>
    <row r="228" spans="1:5" ht="38.25">
      <c r="A228" s="35" t="s">
        <v>57</v>
      </c>
      <c r="E228" s="40" t="s">
        <v>2318</v>
      </c>
    </row>
    <row r="229" spans="1:5" ht="318.75">
      <c r="A229" t="s">
        <v>59</v>
      </c>
      <c r="E229" s="39" t="s">
        <v>2319</v>
      </c>
    </row>
    <row r="230" spans="1:16" ht="25.5">
      <c r="A230" t="s">
        <v>49</v>
      </c>
      <c s="34" t="s">
        <v>489</v>
      </c>
      <c s="34" t="s">
        <v>2320</v>
      </c>
      <c s="35" t="s">
        <v>5</v>
      </c>
      <c s="6" t="s">
        <v>2321</v>
      </c>
      <c s="36" t="s">
        <v>318</v>
      </c>
      <c s="37">
        <v>8755.2</v>
      </c>
      <c s="36">
        <v>0</v>
      </c>
      <c s="36">
        <f>ROUND(G230*H230,6)</f>
      </c>
      <c r="L230" s="38">
        <v>0</v>
      </c>
      <c s="32">
        <f>ROUND(ROUND(L230,2)*ROUND(G230,3),2)</f>
      </c>
      <c s="36" t="s">
        <v>54</v>
      </c>
      <c>
        <f>(M230*21)/100</f>
      </c>
      <c t="s">
        <v>27</v>
      </c>
    </row>
    <row r="231" spans="1:5" ht="63.75">
      <c r="A231" s="35" t="s">
        <v>55</v>
      </c>
      <c r="E231" s="39" t="s">
        <v>2322</v>
      </c>
    </row>
    <row r="232" spans="1:5" ht="38.25">
      <c r="A232" s="35" t="s">
        <v>57</v>
      </c>
      <c r="E232" s="40" t="s">
        <v>2323</v>
      </c>
    </row>
    <row r="233" spans="1:5" ht="318.75">
      <c r="A233" t="s">
        <v>59</v>
      </c>
      <c r="E233" s="39" t="s">
        <v>2319</v>
      </c>
    </row>
    <row r="234" spans="1:16" ht="12.75">
      <c r="A234" t="s">
        <v>49</v>
      </c>
      <c s="34" t="s">
        <v>492</v>
      </c>
      <c s="34" t="s">
        <v>2324</v>
      </c>
      <c s="35" t="s">
        <v>5</v>
      </c>
      <c s="6" t="s">
        <v>2325</v>
      </c>
      <c s="36" t="s">
        <v>297</v>
      </c>
      <c s="37">
        <v>13523.5</v>
      </c>
      <c s="36">
        <v>0</v>
      </c>
      <c s="36">
        <f>ROUND(G234*H234,6)</f>
      </c>
      <c r="L234" s="38">
        <v>0</v>
      </c>
      <c s="32">
        <f>ROUND(ROUND(L234,2)*ROUND(G234,3),2)</f>
      </c>
      <c s="36" t="s">
        <v>54</v>
      </c>
      <c>
        <f>(M234*21)/100</f>
      </c>
      <c t="s">
        <v>27</v>
      </c>
    </row>
    <row r="235" spans="1:5" ht="12.75">
      <c r="A235" s="35" t="s">
        <v>55</v>
      </c>
      <c r="E235" s="39" t="s">
        <v>2326</v>
      </c>
    </row>
    <row r="236" spans="1:5" ht="63.75">
      <c r="A236" s="35" t="s">
        <v>57</v>
      </c>
      <c r="E236" s="40" t="s">
        <v>2327</v>
      </c>
    </row>
    <row r="237" spans="1:5" ht="89.25">
      <c r="A237" t="s">
        <v>59</v>
      </c>
      <c r="E237" s="39" t="s">
        <v>2328</v>
      </c>
    </row>
    <row r="238" spans="1:16" ht="12.75">
      <c r="A238" t="s">
        <v>49</v>
      </c>
      <c s="34" t="s">
        <v>495</v>
      </c>
      <c s="34" t="s">
        <v>2329</v>
      </c>
      <c s="35" t="s">
        <v>5</v>
      </c>
      <c s="6" t="s">
        <v>2330</v>
      </c>
      <c s="36" t="s">
        <v>318</v>
      </c>
      <c s="37">
        <v>30150</v>
      </c>
      <c s="36">
        <v>0</v>
      </c>
      <c s="36">
        <f>ROUND(G238*H238,6)</f>
      </c>
      <c r="L238" s="38">
        <v>0</v>
      </c>
      <c s="32">
        <f>ROUND(ROUND(L238,2)*ROUND(G238,3),2)</f>
      </c>
      <c s="36" t="s">
        <v>54</v>
      </c>
      <c>
        <f>(M238*21)/100</f>
      </c>
      <c t="s">
        <v>27</v>
      </c>
    </row>
    <row r="239" spans="1:5" ht="12.75">
      <c r="A239" s="35" t="s">
        <v>55</v>
      </c>
      <c r="E239" s="39" t="s">
        <v>2331</v>
      </c>
    </row>
    <row r="240" spans="1:5" ht="38.25">
      <c r="A240" s="35" t="s">
        <v>57</v>
      </c>
      <c r="E240" s="40" t="s">
        <v>2332</v>
      </c>
    </row>
    <row r="241" spans="1:5" ht="89.25">
      <c r="A241" t="s">
        <v>59</v>
      </c>
      <c r="E241" s="39" t="s">
        <v>2333</v>
      </c>
    </row>
    <row r="242" spans="1:16" ht="12.75">
      <c r="A242" t="s">
        <v>49</v>
      </c>
      <c s="34" t="s">
        <v>499</v>
      </c>
      <c s="34" t="s">
        <v>2334</v>
      </c>
      <c s="35" t="s">
        <v>5</v>
      </c>
      <c s="6" t="s">
        <v>2335</v>
      </c>
      <c s="36" t="s">
        <v>318</v>
      </c>
      <c s="37">
        <v>600</v>
      </c>
      <c s="36">
        <v>0</v>
      </c>
      <c s="36">
        <f>ROUND(G242*H242,6)</f>
      </c>
      <c r="L242" s="38">
        <v>0</v>
      </c>
      <c s="32">
        <f>ROUND(ROUND(L242,2)*ROUND(G242,3),2)</f>
      </c>
      <c s="36" t="s">
        <v>54</v>
      </c>
      <c>
        <f>(M242*21)/100</f>
      </c>
      <c t="s">
        <v>27</v>
      </c>
    </row>
    <row r="243" spans="1:5" ht="12.75">
      <c r="A243" s="35" t="s">
        <v>55</v>
      </c>
      <c r="E243" s="39" t="s">
        <v>5</v>
      </c>
    </row>
    <row r="244" spans="1:5" ht="38.25">
      <c r="A244" s="35" t="s">
        <v>57</v>
      </c>
      <c r="E244" s="40" t="s">
        <v>2336</v>
      </c>
    </row>
    <row r="245" spans="1:5" ht="216.75">
      <c r="A245" t="s">
        <v>59</v>
      </c>
      <c r="E245" s="39" t="s">
        <v>2337</v>
      </c>
    </row>
    <row r="246" spans="1:16" ht="12.75">
      <c r="A246" t="s">
        <v>49</v>
      </c>
      <c s="34" t="s">
        <v>502</v>
      </c>
      <c s="34" t="s">
        <v>2338</v>
      </c>
      <c s="35" t="s">
        <v>5</v>
      </c>
      <c s="6" t="s">
        <v>2339</v>
      </c>
      <c s="36" t="s">
        <v>297</v>
      </c>
      <c s="37">
        <v>1507.5</v>
      </c>
      <c s="36">
        <v>0</v>
      </c>
      <c s="36">
        <f>ROUND(G246*H246,6)</f>
      </c>
      <c r="L246" s="38">
        <v>0</v>
      </c>
      <c s="32">
        <f>ROUND(ROUND(L246,2)*ROUND(G246,3),2)</f>
      </c>
      <c s="36" t="s">
        <v>54</v>
      </c>
      <c>
        <f>(M246*21)/100</f>
      </c>
      <c t="s">
        <v>27</v>
      </c>
    </row>
    <row r="247" spans="1:5" ht="12.75">
      <c r="A247" s="35" t="s">
        <v>55</v>
      </c>
      <c r="E247" s="39" t="s">
        <v>2331</v>
      </c>
    </row>
    <row r="248" spans="1:5" ht="38.25">
      <c r="A248" s="35" t="s">
        <v>57</v>
      </c>
      <c r="E248" s="40" t="s">
        <v>2174</v>
      </c>
    </row>
    <row r="249" spans="1:5" ht="306">
      <c r="A249" t="s">
        <v>59</v>
      </c>
      <c r="E249" s="39" t="s">
        <v>2340</v>
      </c>
    </row>
    <row r="250" spans="1:16" ht="12.75">
      <c r="A250" t="s">
        <v>49</v>
      </c>
      <c s="34" t="s">
        <v>506</v>
      </c>
      <c s="34" t="s">
        <v>2341</v>
      </c>
      <c s="35" t="s">
        <v>5</v>
      </c>
      <c s="6" t="s">
        <v>2342</v>
      </c>
      <c s="36" t="s">
        <v>318</v>
      </c>
      <c s="37">
        <v>20065</v>
      </c>
      <c s="36">
        <v>0</v>
      </c>
      <c s="36">
        <f>ROUND(G250*H250,6)</f>
      </c>
      <c r="L250" s="38">
        <v>0</v>
      </c>
      <c s="32">
        <f>ROUND(ROUND(L250,2)*ROUND(G250,3),2)</f>
      </c>
      <c s="36" t="s">
        <v>333</v>
      </c>
      <c>
        <f>(M250*21)/100</f>
      </c>
      <c t="s">
        <v>27</v>
      </c>
    </row>
    <row r="251" spans="1:5" ht="12.75">
      <c r="A251" s="35" t="s">
        <v>55</v>
      </c>
      <c r="E251" s="39" t="s">
        <v>2209</v>
      </c>
    </row>
    <row r="252" spans="1:5" ht="38.25">
      <c r="A252" s="35" t="s">
        <v>57</v>
      </c>
      <c r="E252" s="40" t="s">
        <v>2343</v>
      </c>
    </row>
    <row r="253" spans="1:5" ht="229.5">
      <c r="A253" t="s">
        <v>59</v>
      </c>
      <c r="E253" s="39" t="s">
        <v>2344</v>
      </c>
    </row>
    <row r="254" spans="1:13" ht="12.75">
      <c r="A254" t="s">
        <v>46</v>
      </c>
      <c r="C254" s="31" t="s">
        <v>80</v>
      </c>
      <c r="E254" s="33" t="s">
        <v>2345</v>
      </c>
      <c r="J254" s="32">
        <f>0</f>
      </c>
      <c s="32">
        <f>0</f>
      </c>
      <c s="32">
        <f>0+L255</f>
      </c>
      <c s="32">
        <f>0+M255</f>
      </c>
    </row>
    <row r="255" spans="1:16" ht="12.75">
      <c r="A255" t="s">
        <v>49</v>
      </c>
      <c s="34" t="s">
        <v>510</v>
      </c>
      <c s="34" t="s">
        <v>2346</v>
      </c>
      <c s="35" t="s">
        <v>5</v>
      </c>
      <c s="6" t="s">
        <v>363</v>
      </c>
      <c s="36" t="s">
        <v>53</v>
      </c>
      <c s="37">
        <v>128</v>
      </c>
      <c s="36">
        <v>0</v>
      </c>
      <c s="36">
        <f>ROUND(G255*H255,6)</f>
      </c>
      <c r="L255" s="38">
        <v>0</v>
      </c>
      <c s="32">
        <f>ROUND(ROUND(L255,2)*ROUND(G255,3),2)</f>
      </c>
      <c s="36" t="s">
        <v>333</v>
      </c>
      <c>
        <f>(M255*21)/100</f>
      </c>
      <c t="s">
        <v>27</v>
      </c>
    </row>
    <row r="256" spans="1:5" ht="12.75">
      <c r="A256" s="35" t="s">
        <v>55</v>
      </c>
      <c r="E256" s="39" t="s">
        <v>2347</v>
      </c>
    </row>
    <row r="257" spans="1:5" ht="38.25">
      <c r="A257" s="35" t="s">
        <v>57</v>
      </c>
      <c r="E257" s="40" t="s">
        <v>2348</v>
      </c>
    </row>
    <row r="258" spans="1:5" ht="191.25">
      <c r="A258" t="s">
        <v>59</v>
      </c>
      <c r="E258" s="39" t="s">
        <v>2349</v>
      </c>
    </row>
    <row r="259" spans="1:13" ht="12.75">
      <c r="A259" t="s">
        <v>46</v>
      </c>
      <c r="C259" s="31" t="s">
        <v>86</v>
      </c>
      <c r="E259" s="33" t="s">
        <v>2350</v>
      </c>
      <c r="J259" s="32">
        <f>0</f>
      </c>
      <c s="32">
        <f>0</f>
      </c>
      <c s="32">
        <f>0+L260+L264</f>
      </c>
      <c s="32">
        <f>0+M260+M264</f>
      </c>
    </row>
    <row r="260" spans="1:16" ht="12.75">
      <c r="A260" t="s">
        <v>49</v>
      </c>
      <c s="34" t="s">
        <v>514</v>
      </c>
      <c s="34" t="s">
        <v>2351</v>
      </c>
      <c s="35" t="s">
        <v>5</v>
      </c>
      <c s="6" t="s">
        <v>2352</v>
      </c>
      <c s="36" t="s">
        <v>74</v>
      </c>
      <c s="37">
        <v>6</v>
      </c>
      <c s="36">
        <v>0</v>
      </c>
      <c s="36">
        <f>ROUND(G260*H260,6)</f>
      </c>
      <c r="L260" s="38">
        <v>0</v>
      </c>
      <c s="32">
        <f>ROUND(ROUND(L260,2)*ROUND(G260,3),2)</f>
      </c>
      <c s="36" t="s">
        <v>54</v>
      </c>
      <c>
        <f>(M260*21)/100</f>
      </c>
      <c t="s">
        <v>27</v>
      </c>
    </row>
    <row r="261" spans="1:5" ht="12.75">
      <c r="A261" s="35" t="s">
        <v>55</v>
      </c>
      <c r="E261" s="39" t="s">
        <v>2353</v>
      </c>
    </row>
    <row r="262" spans="1:5" ht="38.25">
      <c r="A262" s="35" t="s">
        <v>57</v>
      </c>
      <c r="E262" s="40" t="s">
        <v>2354</v>
      </c>
    </row>
    <row r="263" spans="1:5" ht="153">
      <c r="A263" t="s">
        <v>59</v>
      </c>
      <c r="E263" s="39" t="s">
        <v>2355</v>
      </c>
    </row>
    <row r="264" spans="1:16" ht="12.75">
      <c r="A264" t="s">
        <v>49</v>
      </c>
      <c s="34" t="s">
        <v>518</v>
      </c>
      <c s="34" t="s">
        <v>2356</v>
      </c>
      <c s="35" t="s">
        <v>5</v>
      </c>
      <c s="6" t="s">
        <v>2357</v>
      </c>
      <c s="36" t="s">
        <v>74</v>
      </c>
      <c s="37">
        <v>2</v>
      </c>
      <c s="36">
        <v>0</v>
      </c>
      <c s="36">
        <f>ROUND(G264*H264,6)</f>
      </c>
      <c r="L264" s="38">
        <v>0</v>
      </c>
      <c s="32">
        <f>ROUND(ROUND(L264,2)*ROUND(G264,3),2)</f>
      </c>
      <c s="36" t="s">
        <v>54</v>
      </c>
      <c>
        <f>(M264*21)/100</f>
      </c>
      <c t="s">
        <v>27</v>
      </c>
    </row>
    <row r="265" spans="1:5" ht="12.75">
      <c r="A265" s="35" t="s">
        <v>55</v>
      </c>
      <c r="E265" s="39" t="s">
        <v>2358</v>
      </c>
    </row>
    <row r="266" spans="1:5" ht="38.25">
      <c r="A266" s="35" t="s">
        <v>57</v>
      </c>
      <c r="E266" s="40" t="s">
        <v>2359</v>
      </c>
    </row>
    <row r="267" spans="1:5" ht="153">
      <c r="A267" t="s">
        <v>59</v>
      </c>
      <c r="E267" s="39" t="s">
        <v>2355</v>
      </c>
    </row>
    <row r="268" spans="1:13" ht="12.75">
      <c r="A268" t="s">
        <v>46</v>
      </c>
      <c r="C268" s="31" t="s">
        <v>90</v>
      </c>
      <c r="E268" s="33" t="s">
        <v>2360</v>
      </c>
      <c r="J268" s="32">
        <f>0</f>
      </c>
      <c s="32">
        <f>0</f>
      </c>
      <c s="32">
        <f>0+L269+L273+L277+L281+L285+L289+L293+L297</f>
      </c>
      <c s="32">
        <f>0+M269+M273+M277+M281+M285+M289+M293+M297</f>
      </c>
    </row>
    <row r="269" spans="1:16" ht="12.75">
      <c r="A269" t="s">
        <v>49</v>
      </c>
      <c s="34" t="s">
        <v>522</v>
      </c>
      <c s="34" t="s">
        <v>2361</v>
      </c>
      <c s="35" t="s">
        <v>5</v>
      </c>
      <c s="6" t="s">
        <v>2362</v>
      </c>
      <c s="36" t="s">
        <v>53</v>
      </c>
      <c s="37">
        <v>13.8</v>
      </c>
      <c s="36">
        <v>0</v>
      </c>
      <c s="36">
        <f>ROUND(G269*H269,6)</f>
      </c>
      <c r="L269" s="38">
        <v>0</v>
      </c>
      <c s="32">
        <f>ROUND(ROUND(L269,2)*ROUND(G269,3),2)</f>
      </c>
      <c s="36" t="s">
        <v>333</v>
      </c>
      <c>
        <f>(M269*21)/100</f>
      </c>
      <c t="s">
        <v>27</v>
      </c>
    </row>
    <row r="270" spans="1:5" ht="12.75">
      <c r="A270" s="35" t="s">
        <v>55</v>
      </c>
      <c r="E270" s="39" t="s">
        <v>2363</v>
      </c>
    </row>
    <row r="271" spans="1:5" ht="38.25">
      <c r="A271" s="35" t="s">
        <v>57</v>
      </c>
      <c r="E271" s="40" t="s">
        <v>2364</v>
      </c>
    </row>
    <row r="272" spans="1:5" ht="191.25">
      <c r="A272" t="s">
        <v>59</v>
      </c>
      <c r="E272" s="39" t="s">
        <v>2365</v>
      </c>
    </row>
    <row r="273" spans="1:16" ht="12.75">
      <c r="A273" t="s">
        <v>49</v>
      </c>
      <c s="34" t="s">
        <v>526</v>
      </c>
      <c s="34" t="s">
        <v>2366</v>
      </c>
      <c s="35" t="s">
        <v>5</v>
      </c>
      <c s="6" t="s">
        <v>2367</v>
      </c>
      <c s="36" t="s">
        <v>297</v>
      </c>
      <c s="37">
        <v>237.48</v>
      </c>
      <c s="36">
        <v>0</v>
      </c>
      <c s="36">
        <f>ROUND(G273*H273,6)</f>
      </c>
      <c r="L273" s="38">
        <v>0</v>
      </c>
      <c s="32">
        <f>ROUND(ROUND(L273,2)*ROUND(G273,3),2)</f>
      </c>
      <c s="36" t="s">
        <v>54</v>
      </c>
      <c>
        <f>(M273*21)/100</f>
      </c>
      <c t="s">
        <v>27</v>
      </c>
    </row>
    <row r="274" spans="1:5" ht="12.75">
      <c r="A274" s="35" t="s">
        <v>55</v>
      </c>
      <c r="E274" s="39" t="s">
        <v>5</v>
      </c>
    </row>
    <row r="275" spans="1:5" ht="38.25">
      <c r="A275" s="35" t="s">
        <v>57</v>
      </c>
      <c r="E275" s="40" t="s">
        <v>2368</v>
      </c>
    </row>
    <row r="276" spans="1:5" ht="153">
      <c r="A276" t="s">
        <v>59</v>
      </c>
      <c r="E276" s="39" t="s">
        <v>2369</v>
      </c>
    </row>
    <row r="277" spans="1:16" ht="12.75">
      <c r="A277" t="s">
        <v>49</v>
      </c>
      <c s="34" t="s">
        <v>529</v>
      </c>
      <c s="34" t="s">
        <v>2370</v>
      </c>
      <c s="35" t="s">
        <v>5</v>
      </c>
      <c s="6" t="s">
        <v>2371</v>
      </c>
      <c s="36" t="s">
        <v>297</v>
      </c>
      <c s="37">
        <v>32</v>
      </c>
      <c s="36">
        <v>0</v>
      </c>
      <c s="36">
        <f>ROUND(G277*H277,6)</f>
      </c>
      <c r="L277" s="38">
        <v>0</v>
      </c>
      <c s="32">
        <f>ROUND(ROUND(L277,2)*ROUND(G277,3),2)</f>
      </c>
      <c s="36" t="s">
        <v>54</v>
      </c>
      <c>
        <f>(M277*21)/100</f>
      </c>
      <c t="s">
        <v>27</v>
      </c>
    </row>
    <row r="278" spans="1:5" ht="12.75">
      <c r="A278" s="35" t="s">
        <v>55</v>
      </c>
      <c r="E278" s="39" t="s">
        <v>2372</v>
      </c>
    </row>
    <row r="279" spans="1:5" ht="38.25">
      <c r="A279" s="35" t="s">
        <v>57</v>
      </c>
      <c r="E279" s="40" t="s">
        <v>2373</v>
      </c>
    </row>
    <row r="280" spans="1:5" ht="89.25">
      <c r="A280" t="s">
        <v>59</v>
      </c>
      <c r="E280" s="39" t="s">
        <v>2374</v>
      </c>
    </row>
    <row r="281" spans="1:16" ht="12.75">
      <c r="A281" t="s">
        <v>49</v>
      </c>
      <c s="34" t="s">
        <v>532</v>
      </c>
      <c s="34" t="s">
        <v>2375</v>
      </c>
      <c s="35" t="s">
        <v>5</v>
      </c>
      <c s="6" t="s">
        <v>2376</v>
      </c>
      <c s="36" t="s">
        <v>1887</v>
      </c>
      <c s="37">
        <v>1</v>
      </c>
      <c s="36">
        <v>0</v>
      </c>
      <c s="36">
        <f>ROUND(G281*H281,6)</f>
      </c>
      <c r="L281" s="38">
        <v>0</v>
      </c>
      <c s="32">
        <f>ROUND(ROUND(L281,2)*ROUND(G281,3),2)</f>
      </c>
      <c s="36" t="s">
        <v>333</v>
      </c>
      <c>
        <f>(M281*21)/100</f>
      </c>
      <c t="s">
        <v>27</v>
      </c>
    </row>
    <row r="282" spans="1:5" ht="25.5">
      <c r="A282" s="35" t="s">
        <v>55</v>
      </c>
      <c r="E282" s="39" t="s">
        <v>2377</v>
      </c>
    </row>
    <row r="283" spans="1:5" ht="38.25">
      <c r="A283" s="35" t="s">
        <v>57</v>
      </c>
      <c r="E283" s="40" t="s">
        <v>2378</v>
      </c>
    </row>
    <row r="284" spans="1:5" ht="38.25">
      <c r="A284" t="s">
        <v>59</v>
      </c>
      <c r="E284" s="39" t="s">
        <v>2379</v>
      </c>
    </row>
    <row r="285" spans="1:16" ht="12.75">
      <c r="A285" t="s">
        <v>49</v>
      </c>
      <c s="34" t="s">
        <v>535</v>
      </c>
      <c s="34" t="s">
        <v>2380</v>
      </c>
      <c s="35" t="s">
        <v>5</v>
      </c>
      <c s="6" t="s">
        <v>2381</v>
      </c>
      <c s="36" t="s">
        <v>1887</v>
      </c>
      <c s="37">
        <v>1</v>
      </c>
      <c s="36">
        <v>0</v>
      </c>
      <c s="36">
        <f>ROUND(G285*H285,6)</f>
      </c>
      <c r="L285" s="38">
        <v>0</v>
      </c>
      <c s="32">
        <f>ROUND(ROUND(L285,2)*ROUND(G285,3),2)</f>
      </c>
      <c s="36" t="s">
        <v>333</v>
      </c>
      <c>
        <f>(M285*21)/100</f>
      </c>
      <c t="s">
        <v>27</v>
      </c>
    </row>
    <row r="286" spans="1:5" ht="38.25">
      <c r="A286" s="35" t="s">
        <v>55</v>
      </c>
      <c r="E286" s="39" t="s">
        <v>2382</v>
      </c>
    </row>
    <row r="287" spans="1:5" ht="38.25">
      <c r="A287" s="35" t="s">
        <v>57</v>
      </c>
      <c r="E287" s="40" t="s">
        <v>2378</v>
      </c>
    </row>
    <row r="288" spans="1:5" ht="89.25">
      <c r="A288" t="s">
        <v>59</v>
      </c>
      <c r="E288" s="39" t="s">
        <v>2383</v>
      </c>
    </row>
    <row r="289" spans="1:16" ht="12.75">
      <c r="A289" t="s">
        <v>49</v>
      </c>
      <c s="34" t="s">
        <v>539</v>
      </c>
      <c s="34" t="s">
        <v>2384</v>
      </c>
      <c s="35" t="s">
        <v>5</v>
      </c>
      <c s="6" t="s">
        <v>2385</v>
      </c>
      <c s="36" t="s">
        <v>2386</v>
      </c>
      <c s="37">
        <v>30</v>
      </c>
      <c s="36">
        <v>0</v>
      </c>
      <c s="36">
        <f>ROUND(G289*H289,6)</f>
      </c>
      <c r="L289" s="38">
        <v>0</v>
      </c>
      <c s="32">
        <f>ROUND(ROUND(L289,2)*ROUND(G289,3),2)</f>
      </c>
      <c s="36" t="s">
        <v>333</v>
      </c>
      <c>
        <f>(M289*21)/100</f>
      </c>
      <c t="s">
        <v>27</v>
      </c>
    </row>
    <row r="290" spans="1:5" ht="38.25">
      <c r="A290" s="35" t="s">
        <v>55</v>
      </c>
      <c r="E290" s="39" t="s">
        <v>2387</v>
      </c>
    </row>
    <row r="291" spans="1:5" ht="38.25">
      <c r="A291" s="35" t="s">
        <v>57</v>
      </c>
      <c r="E291" s="40" t="s">
        <v>2388</v>
      </c>
    </row>
    <row r="292" spans="1:5" ht="25.5">
      <c r="A292" t="s">
        <v>59</v>
      </c>
      <c r="E292" s="39" t="s">
        <v>2389</v>
      </c>
    </row>
    <row r="293" spans="1:16" ht="12.75">
      <c r="A293" t="s">
        <v>49</v>
      </c>
      <c s="34" t="s">
        <v>542</v>
      </c>
      <c s="34" t="s">
        <v>2390</v>
      </c>
      <c s="35" t="s">
        <v>5</v>
      </c>
      <c s="6" t="s">
        <v>2391</v>
      </c>
      <c s="36" t="s">
        <v>53</v>
      </c>
      <c s="37">
        <v>12</v>
      </c>
      <c s="36">
        <v>0</v>
      </c>
      <c s="36">
        <f>ROUND(G293*H293,6)</f>
      </c>
      <c r="L293" s="38">
        <v>0</v>
      </c>
      <c s="32">
        <f>ROUND(ROUND(L293,2)*ROUND(G293,3),2)</f>
      </c>
      <c s="36" t="s">
        <v>333</v>
      </c>
      <c>
        <f>(M293*21)/100</f>
      </c>
      <c t="s">
        <v>27</v>
      </c>
    </row>
    <row r="294" spans="1:5" ht="25.5">
      <c r="A294" s="35" t="s">
        <v>55</v>
      </c>
      <c r="E294" s="39" t="s">
        <v>2392</v>
      </c>
    </row>
    <row r="295" spans="1:5" ht="38.25">
      <c r="A295" s="35" t="s">
        <v>57</v>
      </c>
      <c r="E295" s="40" t="s">
        <v>2393</v>
      </c>
    </row>
    <row r="296" spans="1:5" ht="102">
      <c r="A296" t="s">
        <v>59</v>
      </c>
      <c r="E296" s="39" t="s">
        <v>2394</v>
      </c>
    </row>
    <row r="297" spans="1:16" ht="12.75">
      <c r="A297" t="s">
        <v>49</v>
      </c>
      <c s="34" t="s">
        <v>545</v>
      </c>
      <c s="34" t="s">
        <v>2395</v>
      </c>
      <c s="35" t="s">
        <v>5</v>
      </c>
      <c s="6" t="s">
        <v>2396</v>
      </c>
      <c s="36" t="s">
        <v>74</v>
      </c>
      <c s="37">
        <v>8</v>
      </c>
      <c s="36">
        <v>0</v>
      </c>
      <c s="36">
        <f>ROUND(G297*H297,6)</f>
      </c>
      <c r="L297" s="38">
        <v>0</v>
      </c>
      <c s="32">
        <f>ROUND(ROUND(L297,2)*ROUND(G297,3),2)</f>
      </c>
      <c s="36" t="s">
        <v>333</v>
      </c>
      <c>
        <f>(M297*21)/100</f>
      </c>
      <c t="s">
        <v>27</v>
      </c>
    </row>
    <row r="298" spans="1:5" ht="12.75">
      <c r="A298" s="35" t="s">
        <v>55</v>
      </c>
      <c r="E298" s="39" t="s">
        <v>5</v>
      </c>
    </row>
    <row r="299" spans="1:5" ht="38.25">
      <c r="A299" s="35" t="s">
        <v>57</v>
      </c>
      <c r="E299" s="40" t="s">
        <v>2148</v>
      </c>
    </row>
    <row r="300" spans="1:5" ht="89.25">
      <c r="A300" t="s">
        <v>59</v>
      </c>
      <c r="E300" s="39" t="s">
        <v>2374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45</v>
      </c>
      <c r="E8" s="30" t="s">
        <v>16</v>
      </c>
      <c r="J8" s="29">
        <f>0+J9+J34+J39+J76+J85+J186+J219</f>
      </c>
      <c s="29">
        <f>0+K9+K34+K39+K76+K85+K186+K219</f>
      </c>
      <c s="29">
        <f>0+L9+L34+L39+L76+L85+L186+L219</f>
      </c>
      <c s="29">
        <f>0+M9+M34+M39+M76+M85+M186+M219</f>
      </c>
    </row>
    <row r="9" spans="1:13" ht="12.75">
      <c r="A9" t="s">
        <v>46</v>
      </c>
      <c r="C9" s="31" t="s">
        <v>47</v>
      </c>
      <c r="E9" s="33" t="s">
        <v>48</v>
      </c>
      <c r="J9" s="32">
        <f>0</f>
      </c>
      <c s="32">
        <f>0</f>
      </c>
      <c s="32">
        <f>0+L10+L14+L18+L22+L26+L30</f>
      </c>
      <c s="32">
        <f>0+M10+M14+M18+M22+M26+M30</f>
      </c>
    </row>
    <row r="10" spans="1:16" ht="25.5">
      <c r="A10" t="s">
        <v>49</v>
      </c>
      <c s="34" t="s">
        <v>50</v>
      </c>
      <c s="34" t="s">
        <v>51</v>
      </c>
      <c s="35" t="s">
        <v>5</v>
      </c>
      <c s="6" t="s">
        <v>52</v>
      </c>
      <c s="36" t="s">
        <v>53</v>
      </c>
      <c s="37">
        <v>40</v>
      </c>
      <c s="36">
        <v>0</v>
      </c>
      <c s="36">
        <f>ROUND(G10*H10,6)</f>
      </c>
      <c r="L10" s="38">
        <v>0</v>
      </c>
      <c s="32">
        <f>ROUND(ROUND(L10,2)*ROUND(G10,3),2)</f>
      </c>
      <c s="36" t="s">
        <v>54</v>
      </c>
      <c>
        <f>(M10*21)/100</f>
      </c>
      <c t="s">
        <v>27</v>
      </c>
    </row>
    <row r="11" spans="1:5" ht="12.75">
      <c r="A11" s="35" t="s">
        <v>55</v>
      </c>
      <c r="E11" s="39" t="s">
        <v>56</v>
      </c>
    </row>
    <row r="12" spans="1:5" ht="38.25">
      <c r="A12" s="35" t="s">
        <v>57</v>
      </c>
      <c r="E12" s="40" t="s">
        <v>58</v>
      </c>
    </row>
    <row r="13" spans="1:5" ht="76.5">
      <c r="A13" t="s">
        <v>59</v>
      </c>
      <c r="E13" s="39" t="s">
        <v>60</v>
      </c>
    </row>
    <row r="14" spans="1:16" ht="12.75">
      <c r="A14" t="s">
        <v>49</v>
      </c>
      <c s="34" t="s">
        <v>27</v>
      </c>
      <c s="34" t="s">
        <v>61</v>
      </c>
      <c s="35" t="s">
        <v>5</v>
      </c>
      <c s="6" t="s">
        <v>62</v>
      </c>
      <c s="36" t="s">
        <v>53</v>
      </c>
      <c s="37">
        <v>10</v>
      </c>
      <c s="36">
        <v>0</v>
      </c>
      <c s="36">
        <f>ROUND(G14*H14,6)</f>
      </c>
      <c r="L14" s="38">
        <v>0</v>
      </c>
      <c s="32">
        <f>ROUND(ROUND(L14,2)*ROUND(G14,3),2)</f>
      </c>
      <c s="36" t="s">
        <v>54</v>
      </c>
      <c>
        <f>(M14*21)/100</f>
      </c>
      <c t="s">
        <v>27</v>
      </c>
    </row>
    <row r="15" spans="1:5" ht="12.75">
      <c r="A15" s="35" t="s">
        <v>55</v>
      </c>
      <c r="E15" s="39" t="s">
        <v>56</v>
      </c>
    </row>
    <row r="16" spans="1:5" ht="25.5">
      <c r="A16" s="35" t="s">
        <v>57</v>
      </c>
      <c r="E16" s="40" t="s">
        <v>63</v>
      </c>
    </row>
    <row r="17" spans="1:5" ht="76.5">
      <c r="A17" t="s">
        <v>59</v>
      </c>
      <c r="E17" s="39" t="s">
        <v>64</v>
      </c>
    </row>
    <row r="18" spans="1:16" ht="12.75">
      <c r="A18" t="s">
        <v>49</v>
      </c>
      <c s="34" t="s">
        <v>25</v>
      </c>
      <c s="34" t="s">
        <v>65</v>
      </c>
      <c s="35" t="s">
        <v>5</v>
      </c>
      <c s="6" t="s">
        <v>66</v>
      </c>
      <c s="36" t="s">
        <v>53</v>
      </c>
      <c s="37">
        <v>5</v>
      </c>
      <c s="36">
        <v>0</v>
      </c>
      <c s="36">
        <f>ROUND(G18*H18,6)</f>
      </c>
      <c r="L18" s="38">
        <v>0</v>
      </c>
      <c s="32">
        <f>ROUND(ROUND(L18,2)*ROUND(G18,3),2)</f>
      </c>
      <c s="36" t="s">
        <v>54</v>
      </c>
      <c>
        <f>(M18*21)/100</f>
      </c>
      <c t="s">
        <v>27</v>
      </c>
    </row>
    <row r="19" spans="1:5" ht="12.75">
      <c r="A19" s="35" t="s">
        <v>55</v>
      </c>
      <c r="E19" s="39" t="s">
        <v>56</v>
      </c>
    </row>
    <row r="20" spans="1:5" ht="25.5">
      <c r="A20" s="35" t="s">
        <v>57</v>
      </c>
      <c r="E20" s="40" t="s">
        <v>63</v>
      </c>
    </row>
    <row r="21" spans="1:5" ht="76.5">
      <c r="A21" t="s">
        <v>59</v>
      </c>
      <c r="E21" s="39" t="s">
        <v>64</v>
      </c>
    </row>
    <row r="22" spans="1:16" ht="12.75">
      <c r="A22" t="s">
        <v>49</v>
      </c>
      <c s="34" t="s">
        <v>67</v>
      </c>
      <c s="34" t="s">
        <v>68</v>
      </c>
      <c s="35" t="s">
        <v>5</v>
      </c>
      <c s="6" t="s">
        <v>69</v>
      </c>
      <c s="36" t="s">
        <v>53</v>
      </c>
      <c s="37">
        <v>3</v>
      </c>
      <c s="36">
        <v>0</v>
      </c>
      <c s="36">
        <f>ROUND(G22*H22,6)</f>
      </c>
      <c r="L22" s="38">
        <v>0</v>
      </c>
      <c s="32">
        <f>ROUND(ROUND(L22,2)*ROUND(G22,3),2)</f>
      </c>
      <c s="36" t="s">
        <v>54</v>
      </c>
      <c>
        <f>(M22*21)/100</f>
      </c>
      <c t="s">
        <v>27</v>
      </c>
    </row>
    <row r="23" spans="1:5" ht="12.75">
      <c r="A23" s="35" t="s">
        <v>55</v>
      </c>
      <c r="E23" s="39" t="s">
        <v>56</v>
      </c>
    </row>
    <row r="24" spans="1:5" ht="25.5">
      <c r="A24" s="35" t="s">
        <v>57</v>
      </c>
      <c r="E24" s="40" t="s">
        <v>63</v>
      </c>
    </row>
    <row r="25" spans="1:5" ht="76.5">
      <c r="A25" t="s">
        <v>59</v>
      </c>
      <c r="E25" s="39" t="s">
        <v>70</v>
      </c>
    </row>
    <row r="26" spans="1:16" ht="25.5">
      <c r="A26" t="s">
        <v>49</v>
      </c>
      <c s="34" t="s">
        <v>71</v>
      </c>
      <c s="34" t="s">
        <v>72</v>
      </c>
      <c s="35" t="s">
        <v>5</v>
      </c>
      <c s="6" t="s">
        <v>73</v>
      </c>
      <c s="36" t="s">
        <v>74</v>
      </c>
      <c s="37">
        <v>1</v>
      </c>
      <c s="36">
        <v>0</v>
      </c>
      <c s="36">
        <f>ROUND(G26*H26,6)</f>
      </c>
      <c r="L26" s="38">
        <v>0</v>
      </c>
      <c s="32">
        <f>ROUND(ROUND(L26,2)*ROUND(G26,3),2)</f>
      </c>
      <c s="36" t="s">
        <v>54</v>
      </c>
      <c>
        <f>(M26*21)/100</f>
      </c>
      <c t="s">
        <v>27</v>
      </c>
    </row>
    <row r="27" spans="1:5" ht="12.75">
      <c r="A27" s="35" t="s">
        <v>55</v>
      </c>
      <c r="E27" s="39" t="s">
        <v>56</v>
      </c>
    </row>
    <row r="28" spans="1:5" ht="25.5">
      <c r="A28" s="35" t="s">
        <v>57</v>
      </c>
      <c r="E28" s="40" t="s">
        <v>63</v>
      </c>
    </row>
    <row r="29" spans="1:5" ht="38.25">
      <c r="A29" t="s">
        <v>59</v>
      </c>
      <c r="E29" s="39" t="s">
        <v>75</v>
      </c>
    </row>
    <row r="30" spans="1:16" ht="12.75">
      <c r="A30" t="s">
        <v>49</v>
      </c>
      <c s="34" t="s">
        <v>26</v>
      </c>
      <c s="34" t="s">
        <v>76</v>
      </c>
      <c s="35" t="s">
        <v>5</v>
      </c>
      <c s="6" t="s">
        <v>77</v>
      </c>
      <c s="36" t="s">
        <v>74</v>
      </c>
      <c s="37">
        <v>1</v>
      </c>
      <c s="36">
        <v>0</v>
      </c>
      <c s="36">
        <f>ROUND(G30*H30,6)</f>
      </c>
      <c r="L30" s="38">
        <v>0</v>
      </c>
      <c s="32">
        <f>ROUND(ROUND(L30,2)*ROUND(G30,3),2)</f>
      </c>
      <c s="36" t="s">
        <v>54</v>
      </c>
      <c>
        <f>(M30*21)/100</f>
      </c>
      <c t="s">
        <v>27</v>
      </c>
    </row>
    <row r="31" spans="1:5" ht="12.75">
      <c r="A31" s="35" t="s">
        <v>55</v>
      </c>
      <c r="E31" s="39" t="s">
        <v>56</v>
      </c>
    </row>
    <row r="32" spans="1:5" ht="25.5">
      <c r="A32" s="35" t="s">
        <v>57</v>
      </c>
      <c r="E32" s="40" t="s">
        <v>63</v>
      </c>
    </row>
    <row r="33" spans="1:5" ht="38.25">
      <c r="A33" t="s">
        <v>59</v>
      </c>
      <c r="E33" s="39" t="s">
        <v>75</v>
      </c>
    </row>
    <row r="34" spans="1:13" ht="12.75">
      <c r="A34" t="s">
        <v>46</v>
      </c>
      <c r="C34" s="31" t="s">
        <v>78</v>
      </c>
      <c r="E34" s="33" t="s">
        <v>79</v>
      </c>
      <c r="J34" s="32">
        <f>0</f>
      </c>
      <c s="32">
        <f>0</f>
      </c>
      <c s="32">
        <f>0+L35</f>
      </c>
      <c s="32">
        <f>0+M35</f>
      </c>
    </row>
    <row r="35" spans="1:16" ht="12.75">
      <c r="A35" t="s">
        <v>49</v>
      </c>
      <c s="34" t="s">
        <v>80</v>
      </c>
      <c s="34" t="s">
        <v>81</v>
      </c>
      <c s="35" t="s">
        <v>5</v>
      </c>
      <c s="6" t="s">
        <v>82</v>
      </c>
      <c s="36" t="s">
        <v>74</v>
      </c>
      <c s="37">
        <v>0.5</v>
      </c>
      <c s="36">
        <v>0</v>
      </c>
      <c s="36">
        <f>ROUND(G35*H35,6)</f>
      </c>
      <c r="L35" s="38">
        <v>0</v>
      </c>
      <c s="32">
        <f>ROUND(ROUND(L35,2)*ROUND(G35,3),2)</f>
      </c>
      <c s="36" t="s">
        <v>54</v>
      </c>
      <c>
        <f>(M35*21)/100</f>
      </c>
      <c t="s">
        <v>27</v>
      </c>
    </row>
    <row r="36" spans="1:5" ht="12.75">
      <c r="A36" s="35" t="s">
        <v>55</v>
      </c>
      <c r="E36" s="39" t="s">
        <v>56</v>
      </c>
    </row>
    <row r="37" spans="1:5" ht="25.5">
      <c r="A37" s="35" t="s">
        <v>57</v>
      </c>
      <c r="E37" s="40" t="s">
        <v>63</v>
      </c>
    </row>
    <row r="38" spans="1:5" ht="51">
      <c r="A38" t="s">
        <v>59</v>
      </c>
      <c r="E38" s="39" t="s">
        <v>83</v>
      </c>
    </row>
    <row r="39" spans="1:13" ht="12.75">
      <c r="A39" t="s">
        <v>46</v>
      </c>
      <c r="C39" s="31" t="s">
        <v>84</v>
      </c>
      <c r="E39" s="33" t="s">
        <v>85</v>
      </c>
      <c r="J39" s="32">
        <f>0</f>
      </c>
      <c s="32">
        <f>0</f>
      </c>
      <c s="32">
        <f>0+L40+L44+L48+L52+L56+L60+L64+L68+L72</f>
      </c>
      <c s="32">
        <f>0+M40+M44+M48+M52+M56+M60+M64+M68+M72</f>
      </c>
    </row>
    <row r="40" spans="1:16" ht="12.75">
      <c r="A40" t="s">
        <v>49</v>
      </c>
      <c s="34" t="s">
        <v>86</v>
      </c>
      <c s="34" t="s">
        <v>87</v>
      </c>
      <c s="35" t="s">
        <v>5</v>
      </c>
      <c s="6" t="s">
        <v>88</v>
      </c>
      <c s="36" t="s">
        <v>53</v>
      </c>
      <c s="37">
        <v>8</v>
      </c>
      <c s="36">
        <v>0</v>
      </c>
      <c s="36">
        <f>ROUND(G40*H40,6)</f>
      </c>
      <c r="L40" s="38">
        <v>0</v>
      </c>
      <c s="32">
        <f>ROUND(ROUND(L40,2)*ROUND(G40,3),2)</f>
      </c>
      <c s="36" t="s">
        <v>54</v>
      </c>
      <c>
        <f>(M40*21)/100</f>
      </c>
      <c t="s">
        <v>27</v>
      </c>
    </row>
    <row r="41" spans="1:5" ht="12.75">
      <c r="A41" s="35" t="s">
        <v>55</v>
      </c>
      <c r="E41" s="39" t="s">
        <v>56</v>
      </c>
    </row>
    <row r="42" spans="1:5" ht="25.5">
      <c r="A42" s="35" t="s">
        <v>57</v>
      </c>
      <c r="E42" s="40" t="s">
        <v>63</v>
      </c>
    </row>
    <row r="43" spans="1:5" ht="89.25">
      <c r="A43" t="s">
        <v>59</v>
      </c>
      <c r="E43" s="39" t="s">
        <v>89</v>
      </c>
    </row>
    <row r="44" spans="1:16" ht="12.75">
      <c r="A44" t="s">
        <v>49</v>
      </c>
      <c s="34" t="s">
        <v>90</v>
      </c>
      <c s="34" t="s">
        <v>91</v>
      </c>
      <c s="35" t="s">
        <v>5</v>
      </c>
      <c s="6" t="s">
        <v>92</v>
      </c>
      <c s="36" t="s">
        <v>53</v>
      </c>
      <c s="37">
        <v>20</v>
      </c>
      <c s="36">
        <v>0</v>
      </c>
      <c s="36">
        <f>ROUND(G44*H44,6)</f>
      </c>
      <c r="L44" s="38">
        <v>0</v>
      </c>
      <c s="32">
        <f>ROUND(ROUND(L44,2)*ROUND(G44,3),2)</f>
      </c>
      <c s="36" t="s">
        <v>54</v>
      </c>
      <c>
        <f>(M44*21)/100</f>
      </c>
      <c t="s">
        <v>27</v>
      </c>
    </row>
    <row r="45" spans="1:5" ht="12.75">
      <c r="A45" s="35" t="s">
        <v>55</v>
      </c>
      <c r="E45" s="39" t="s">
        <v>56</v>
      </c>
    </row>
    <row r="46" spans="1:5" ht="25.5">
      <c r="A46" s="35" t="s">
        <v>57</v>
      </c>
      <c r="E46" s="40" t="s">
        <v>63</v>
      </c>
    </row>
    <row r="47" spans="1:5" ht="51">
      <c r="A47" t="s">
        <v>59</v>
      </c>
      <c r="E47" s="39" t="s">
        <v>93</v>
      </c>
    </row>
    <row r="48" spans="1:16" ht="12.75">
      <c r="A48" t="s">
        <v>49</v>
      </c>
      <c s="34" t="s">
        <v>94</v>
      </c>
      <c s="34" t="s">
        <v>95</v>
      </c>
      <c s="35" t="s">
        <v>5</v>
      </c>
      <c s="6" t="s">
        <v>96</v>
      </c>
      <c s="36" t="s">
        <v>74</v>
      </c>
      <c s="37">
        <v>8</v>
      </c>
      <c s="36">
        <v>0</v>
      </c>
      <c s="36">
        <f>ROUND(G48*H48,6)</f>
      </c>
      <c r="L48" s="38">
        <v>0</v>
      </c>
      <c s="32">
        <f>ROUND(ROUND(L48,2)*ROUND(G48,3),2)</f>
      </c>
      <c s="36" t="s">
        <v>54</v>
      </c>
      <c>
        <f>(M48*21)/100</f>
      </c>
      <c t="s">
        <v>27</v>
      </c>
    </row>
    <row r="49" spans="1:5" ht="12.75">
      <c r="A49" s="35" t="s">
        <v>55</v>
      </c>
      <c r="E49" s="39" t="s">
        <v>56</v>
      </c>
    </row>
    <row r="50" spans="1:5" ht="25.5">
      <c r="A50" s="35" t="s">
        <v>57</v>
      </c>
      <c r="E50" s="40" t="s">
        <v>63</v>
      </c>
    </row>
    <row r="51" spans="1:5" ht="38.25">
      <c r="A51" t="s">
        <v>59</v>
      </c>
      <c r="E51" s="39" t="s">
        <v>97</v>
      </c>
    </row>
    <row r="52" spans="1:16" ht="12.75">
      <c r="A52" t="s">
        <v>49</v>
      </c>
      <c s="34" t="s">
        <v>98</v>
      </c>
      <c s="34" t="s">
        <v>99</v>
      </c>
      <c s="35" t="s">
        <v>5</v>
      </c>
      <c s="6" t="s">
        <v>100</v>
      </c>
      <c s="36" t="s">
        <v>53</v>
      </c>
      <c s="37">
        <v>37</v>
      </c>
      <c s="36">
        <v>0</v>
      </c>
      <c s="36">
        <f>ROUND(G52*H52,6)</f>
      </c>
      <c r="L52" s="38">
        <v>0</v>
      </c>
      <c s="32">
        <f>ROUND(ROUND(L52,2)*ROUND(G52,3),2)</f>
      </c>
      <c s="36" t="s">
        <v>54</v>
      </c>
      <c>
        <f>(M52*21)/100</f>
      </c>
      <c t="s">
        <v>27</v>
      </c>
    </row>
    <row r="53" spans="1:5" ht="12.75">
      <c r="A53" s="35" t="s">
        <v>55</v>
      </c>
      <c r="E53" s="39" t="s">
        <v>56</v>
      </c>
    </row>
    <row r="54" spans="1:5" ht="25.5">
      <c r="A54" s="35" t="s">
        <v>57</v>
      </c>
      <c r="E54" s="40" t="s">
        <v>63</v>
      </c>
    </row>
    <row r="55" spans="1:5" ht="38.25">
      <c r="A55" t="s">
        <v>59</v>
      </c>
      <c r="E55" s="39" t="s">
        <v>101</v>
      </c>
    </row>
    <row r="56" spans="1:16" ht="12.75">
      <c r="A56" t="s">
        <v>49</v>
      </c>
      <c s="34" t="s">
        <v>102</v>
      </c>
      <c s="34" t="s">
        <v>103</v>
      </c>
      <c s="35" t="s">
        <v>5</v>
      </c>
      <c s="6" t="s">
        <v>104</v>
      </c>
      <c s="36" t="s">
        <v>53</v>
      </c>
      <c s="37">
        <v>24</v>
      </c>
      <c s="36">
        <v>0</v>
      </c>
      <c s="36">
        <f>ROUND(G56*H56,6)</f>
      </c>
      <c r="L56" s="38">
        <v>0</v>
      </c>
      <c s="32">
        <f>ROUND(ROUND(L56,2)*ROUND(G56,3),2)</f>
      </c>
      <c s="36" t="s">
        <v>54</v>
      </c>
      <c>
        <f>(M56*21)/100</f>
      </c>
      <c t="s">
        <v>27</v>
      </c>
    </row>
    <row r="57" spans="1:5" ht="12.75">
      <c r="A57" s="35" t="s">
        <v>55</v>
      </c>
      <c r="E57" s="39" t="s">
        <v>56</v>
      </c>
    </row>
    <row r="58" spans="1:5" ht="25.5">
      <c r="A58" s="35" t="s">
        <v>57</v>
      </c>
      <c r="E58" s="40" t="s">
        <v>63</v>
      </c>
    </row>
    <row r="59" spans="1:5" ht="38.25">
      <c r="A59" t="s">
        <v>59</v>
      </c>
      <c r="E59" s="39" t="s">
        <v>101</v>
      </c>
    </row>
    <row r="60" spans="1:16" ht="25.5">
      <c r="A60" t="s">
        <v>49</v>
      </c>
      <c s="34" t="s">
        <v>105</v>
      </c>
      <c s="34" t="s">
        <v>106</v>
      </c>
      <c s="35" t="s">
        <v>5</v>
      </c>
      <c s="6" t="s">
        <v>107</v>
      </c>
      <c s="36" t="s">
        <v>74</v>
      </c>
      <c s="37">
        <v>5</v>
      </c>
      <c s="36">
        <v>0</v>
      </c>
      <c s="36">
        <f>ROUND(G60*H60,6)</f>
      </c>
      <c r="L60" s="38">
        <v>0</v>
      </c>
      <c s="32">
        <f>ROUND(ROUND(L60,2)*ROUND(G60,3),2)</f>
      </c>
      <c s="36" t="s">
        <v>54</v>
      </c>
      <c>
        <f>(M60*21)/100</f>
      </c>
      <c t="s">
        <v>27</v>
      </c>
    </row>
    <row r="61" spans="1:5" ht="12.75">
      <c r="A61" s="35" t="s">
        <v>55</v>
      </c>
      <c r="E61" s="39" t="s">
        <v>56</v>
      </c>
    </row>
    <row r="62" spans="1:5" ht="25.5">
      <c r="A62" s="35" t="s">
        <v>57</v>
      </c>
      <c r="E62" s="40" t="s">
        <v>63</v>
      </c>
    </row>
    <row r="63" spans="1:5" ht="51">
      <c r="A63" t="s">
        <v>59</v>
      </c>
      <c r="E63" s="39" t="s">
        <v>108</v>
      </c>
    </row>
    <row r="64" spans="1:16" ht="25.5">
      <c r="A64" t="s">
        <v>49</v>
      </c>
      <c s="34" t="s">
        <v>109</v>
      </c>
      <c s="34" t="s">
        <v>110</v>
      </c>
      <c s="35" t="s">
        <v>5</v>
      </c>
      <c s="6" t="s">
        <v>111</v>
      </c>
      <c s="36" t="s">
        <v>74</v>
      </c>
      <c s="37">
        <v>2</v>
      </c>
      <c s="36">
        <v>0</v>
      </c>
      <c s="36">
        <f>ROUND(G64*H64,6)</f>
      </c>
      <c r="L64" s="38">
        <v>0</v>
      </c>
      <c s="32">
        <f>ROUND(ROUND(L64,2)*ROUND(G64,3),2)</f>
      </c>
      <c s="36" t="s">
        <v>54</v>
      </c>
      <c>
        <f>(M64*21)/100</f>
      </c>
      <c t="s">
        <v>27</v>
      </c>
    </row>
    <row r="65" spans="1:5" ht="12.75">
      <c r="A65" s="35" t="s">
        <v>55</v>
      </c>
      <c r="E65" s="39" t="s">
        <v>56</v>
      </c>
    </row>
    <row r="66" spans="1:5" ht="25.5">
      <c r="A66" s="35" t="s">
        <v>57</v>
      </c>
      <c r="E66" s="40" t="s">
        <v>63</v>
      </c>
    </row>
    <row r="67" spans="1:5" ht="102">
      <c r="A67" t="s">
        <v>59</v>
      </c>
      <c r="E67" s="39" t="s">
        <v>112</v>
      </c>
    </row>
    <row r="68" spans="1:16" ht="12.75">
      <c r="A68" t="s">
        <v>49</v>
      </c>
      <c s="34" t="s">
        <v>113</v>
      </c>
      <c s="34" t="s">
        <v>114</v>
      </c>
      <c s="35" t="s">
        <v>5</v>
      </c>
      <c s="6" t="s">
        <v>115</v>
      </c>
      <c s="36" t="s">
        <v>74</v>
      </c>
      <c s="37">
        <v>20</v>
      </c>
      <c s="36">
        <v>0</v>
      </c>
      <c s="36">
        <f>ROUND(G68*H68,6)</f>
      </c>
      <c r="L68" s="38">
        <v>0</v>
      </c>
      <c s="32">
        <f>ROUND(ROUND(L68,2)*ROUND(G68,3),2)</f>
      </c>
      <c s="36" t="s">
        <v>54</v>
      </c>
      <c>
        <f>(M68*21)/100</f>
      </c>
      <c t="s">
        <v>27</v>
      </c>
    </row>
    <row r="69" spans="1:5" ht="12.75">
      <c r="A69" s="35" t="s">
        <v>55</v>
      </c>
      <c r="E69" s="39" t="s">
        <v>56</v>
      </c>
    </row>
    <row r="70" spans="1:5" ht="25.5">
      <c r="A70" s="35" t="s">
        <v>57</v>
      </c>
      <c r="E70" s="40" t="s">
        <v>63</v>
      </c>
    </row>
    <row r="71" spans="1:5" ht="89.25">
      <c r="A71" t="s">
        <v>59</v>
      </c>
      <c r="E71" s="39" t="s">
        <v>116</v>
      </c>
    </row>
    <row r="72" spans="1:16" ht="25.5">
      <c r="A72" t="s">
        <v>49</v>
      </c>
      <c s="34" t="s">
        <v>117</v>
      </c>
      <c s="34" t="s">
        <v>118</v>
      </c>
      <c s="35" t="s">
        <v>5</v>
      </c>
      <c s="6" t="s">
        <v>119</v>
      </c>
      <c s="36" t="s">
        <v>74</v>
      </c>
      <c s="37">
        <v>1</v>
      </c>
      <c s="36">
        <v>0</v>
      </c>
      <c s="36">
        <f>ROUND(G72*H72,6)</f>
      </c>
      <c r="L72" s="38">
        <v>0</v>
      </c>
      <c s="32">
        <f>ROUND(ROUND(L72,2)*ROUND(G72,3),2)</f>
      </c>
      <c s="36" t="s">
        <v>54</v>
      </c>
      <c>
        <f>(M72*21)/100</f>
      </c>
      <c t="s">
        <v>27</v>
      </c>
    </row>
    <row r="73" spans="1:5" ht="12.75">
      <c r="A73" s="35" t="s">
        <v>55</v>
      </c>
      <c r="E73" s="39" t="s">
        <v>56</v>
      </c>
    </row>
    <row r="74" spans="1:5" ht="25.5">
      <c r="A74" s="35" t="s">
        <v>57</v>
      </c>
      <c r="E74" s="40" t="s">
        <v>63</v>
      </c>
    </row>
    <row r="75" spans="1:5" ht="102">
      <c r="A75" t="s">
        <v>59</v>
      </c>
      <c r="E75" s="39" t="s">
        <v>120</v>
      </c>
    </row>
    <row r="76" spans="1:13" ht="12.75">
      <c r="A76" t="s">
        <v>46</v>
      </c>
      <c r="C76" s="31" t="s">
        <v>121</v>
      </c>
      <c r="E76" s="33" t="s">
        <v>122</v>
      </c>
      <c r="J76" s="32">
        <f>0</f>
      </c>
      <c s="32">
        <f>0</f>
      </c>
      <c s="32">
        <f>0+L77+L81</f>
      </c>
      <c s="32">
        <f>0+M77+M81</f>
      </c>
    </row>
    <row r="77" spans="1:16" ht="12.75">
      <c r="A77" t="s">
        <v>49</v>
      </c>
      <c s="34" t="s">
        <v>123</v>
      </c>
      <c s="34" t="s">
        <v>124</v>
      </c>
      <c s="35" t="s">
        <v>5</v>
      </c>
      <c s="6" t="s">
        <v>125</v>
      </c>
      <c s="36" t="s">
        <v>74</v>
      </c>
      <c s="37">
        <v>1</v>
      </c>
      <c s="36">
        <v>0</v>
      </c>
      <c s="36">
        <f>ROUND(G77*H77,6)</f>
      </c>
      <c r="L77" s="38">
        <v>0</v>
      </c>
      <c s="32">
        <f>ROUND(ROUND(L77,2)*ROUND(G77,3),2)</f>
      </c>
      <c s="36" t="s">
        <v>54</v>
      </c>
      <c>
        <f>(M77*21)/100</f>
      </c>
      <c t="s">
        <v>27</v>
      </c>
    </row>
    <row r="78" spans="1:5" ht="12.75">
      <c r="A78" s="35" t="s">
        <v>55</v>
      </c>
      <c r="E78" s="39" t="s">
        <v>56</v>
      </c>
    </row>
    <row r="79" spans="1:5" ht="25.5">
      <c r="A79" s="35" t="s">
        <v>57</v>
      </c>
      <c r="E79" s="40" t="s">
        <v>63</v>
      </c>
    </row>
    <row r="80" spans="1:5" ht="102">
      <c r="A80" t="s">
        <v>59</v>
      </c>
      <c r="E80" s="39" t="s">
        <v>126</v>
      </c>
    </row>
    <row r="81" spans="1:16" ht="12.75">
      <c r="A81" t="s">
        <v>49</v>
      </c>
      <c s="34" t="s">
        <v>127</v>
      </c>
      <c s="34" t="s">
        <v>128</v>
      </c>
      <c s="35" t="s">
        <v>5</v>
      </c>
      <c s="6" t="s">
        <v>129</v>
      </c>
      <c s="36" t="s">
        <v>74</v>
      </c>
      <c s="37">
        <v>2</v>
      </c>
      <c s="36">
        <v>0</v>
      </c>
      <c s="36">
        <f>ROUND(G81*H81,6)</f>
      </c>
      <c r="L81" s="38">
        <v>0</v>
      </c>
      <c s="32">
        <f>ROUND(ROUND(L81,2)*ROUND(G81,3),2)</f>
      </c>
      <c s="36" t="s">
        <v>54</v>
      </c>
      <c>
        <f>(M81*21)/100</f>
      </c>
      <c t="s">
        <v>27</v>
      </c>
    </row>
    <row r="82" spans="1:5" ht="12.75">
      <c r="A82" s="35" t="s">
        <v>55</v>
      </c>
      <c r="E82" s="39" t="s">
        <v>56</v>
      </c>
    </row>
    <row r="83" spans="1:5" ht="25.5">
      <c r="A83" s="35" t="s">
        <v>57</v>
      </c>
      <c r="E83" s="40" t="s">
        <v>63</v>
      </c>
    </row>
    <row r="84" spans="1:5" ht="102">
      <c r="A84" t="s">
        <v>59</v>
      </c>
      <c r="E84" s="39" t="s">
        <v>126</v>
      </c>
    </row>
    <row r="85" spans="1:13" ht="25.5">
      <c r="A85" t="s">
        <v>46</v>
      </c>
      <c r="C85" s="31" t="s">
        <v>130</v>
      </c>
      <c r="E85" s="33" t="s">
        <v>131</v>
      </c>
      <c r="J85" s="32">
        <f>0</f>
      </c>
      <c s="32">
        <f>0</f>
      </c>
      <c s="32">
        <f>0+L86+L90+L94+L98+L102+L106+L110+L114+L118+L122+L126+L130+L134+L138+L142+L146+L150+L154+L158+L162+L166+L170+L174+L178+L182</f>
      </c>
      <c s="32">
        <f>0+M86+M90+M94+M98+M102+M106+M110+M114+M118+M122+M126+M130+M134+M138+M142+M146+M150+M154+M158+M162+M166+M170+M174+M178+M182</f>
      </c>
    </row>
    <row r="86" spans="1:16" ht="12.75">
      <c r="A86" t="s">
        <v>49</v>
      </c>
      <c s="34" t="s">
        <v>132</v>
      </c>
      <c s="34" t="s">
        <v>133</v>
      </c>
      <c s="35" t="s">
        <v>5</v>
      </c>
      <c s="6" t="s">
        <v>134</v>
      </c>
      <c s="36" t="s">
        <v>74</v>
      </c>
      <c s="37">
        <v>1</v>
      </c>
      <c s="36">
        <v>0</v>
      </c>
      <c s="36">
        <f>ROUND(G86*H86,6)</f>
      </c>
      <c r="L86" s="38">
        <v>0</v>
      </c>
      <c s="32">
        <f>ROUND(ROUND(L86,2)*ROUND(G86,3),2)</f>
      </c>
      <c s="36" t="s">
        <v>54</v>
      </c>
      <c>
        <f>(M86*21)/100</f>
      </c>
      <c t="s">
        <v>27</v>
      </c>
    </row>
    <row r="87" spans="1:5" ht="12.75">
      <c r="A87" s="35" t="s">
        <v>55</v>
      </c>
      <c r="E87" s="39" t="s">
        <v>56</v>
      </c>
    </row>
    <row r="88" spans="1:5" ht="25.5">
      <c r="A88" s="35" t="s">
        <v>57</v>
      </c>
      <c r="E88" s="40" t="s">
        <v>63</v>
      </c>
    </row>
    <row r="89" spans="1:5" ht="165.75">
      <c r="A89" t="s">
        <v>59</v>
      </c>
      <c r="E89" s="39" t="s">
        <v>135</v>
      </c>
    </row>
    <row r="90" spans="1:16" ht="12.75">
      <c r="A90" t="s">
        <v>49</v>
      </c>
      <c s="34" t="s">
        <v>136</v>
      </c>
      <c s="34" t="s">
        <v>137</v>
      </c>
      <c s="35" t="s">
        <v>5</v>
      </c>
      <c s="6" t="s">
        <v>138</v>
      </c>
      <c s="36" t="s">
        <v>74</v>
      </c>
      <c s="37">
        <v>1</v>
      </c>
      <c s="36">
        <v>0</v>
      </c>
      <c s="36">
        <f>ROUND(G90*H90,6)</f>
      </c>
      <c r="L90" s="38">
        <v>0</v>
      </c>
      <c s="32">
        <f>ROUND(ROUND(L90,2)*ROUND(G90,3),2)</f>
      </c>
      <c s="36" t="s">
        <v>54</v>
      </c>
      <c>
        <f>(M90*21)/100</f>
      </c>
      <c t="s">
        <v>27</v>
      </c>
    </row>
    <row r="91" spans="1:5" ht="12.75">
      <c r="A91" s="35" t="s">
        <v>55</v>
      </c>
      <c r="E91" s="39" t="s">
        <v>56</v>
      </c>
    </row>
    <row r="92" spans="1:5" ht="25.5">
      <c r="A92" s="35" t="s">
        <v>57</v>
      </c>
      <c r="E92" s="40" t="s">
        <v>63</v>
      </c>
    </row>
    <row r="93" spans="1:5" ht="153">
      <c r="A93" t="s">
        <v>59</v>
      </c>
      <c r="E93" s="39" t="s">
        <v>139</v>
      </c>
    </row>
    <row r="94" spans="1:16" ht="25.5">
      <c r="A94" t="s">
        <v>49</v>
      </c>
      <c s="34" t="s">
        <v>140</v>
      </c>
      <c s="34" t="s">
        <v>141</v>
      </c>
      <c s="35" t="s">
        <v>5</v>
      </c>
      <c s="6" t="s">
        <v>142</v>
      </c>
      <c s="36" t="s">
        <v>74</v>
      </c>
      <c s="37">
        <v>1</v>
      </c>
      <c s="36">
        <v>0</v>
      </c>
      <c s="36">
        <f>ROUND(G94*H94,6)</f>
      </c>
      <c r="L94" s="38">
        <v>0</v>
      </c>
      <c s="32">
        <f>ROUND(ROUND(L94,2)*ROUND(G94,3),2)</f>
      </c>
      <c s="36" t="s">
        <v>54</v>
      </c>
      <c>
        <f>(M94*21)/100</f>
      </c>
      <c t="s">
        <v>27</v>
      </c>
    </row>
    <row r="95" spans="1:5" ht="12.75">
      <c r="A95" s="35" t="s">
        <v>55</v>
      </c>
      <c r="E95" s="39" t="s">
        <v>56</v>
      </c>
    </row>
    <row r="96" spans="1:5" ht="25.5">
      <c r="A96" s="35" t="s">
        <v>57</v>
      </c>
      <c r="E96" s="40" t="s">
        <v>63</v>
      </c>
    </row>
    <row r="97" spans="1:5" ht="153">
      <c r="A97" t="s">
        <v>59</v>
      </c>
      <c r="E97" s="39" t="s">
        <v>139</v>
      </c>
    </row>
    <row r="98" spans="1:16" ht="12.75">
      <c r="A98" t="s">
        <v>49</v>
      </c>
      <c s="34" t="s">
        <v>143</v>
      </c>
      <c s="34" t="s">
        <v>144</v>
      </c>
      <c s="35" t="s">
        <v>5</v>
      </c>
      <c s="6" t="s">
        <v>145</v>
      </c>
      <c s="36" t="s">
        <v>74</v>
      </c>
      <c s="37">
        <v>1</v>
      </c>
      <c s="36">
        <v>0</v>
      </c>
      <c s="36">
        <f>ROUND(G98*H98,6)</f>
      </c>
      <c r="L98" s="38">
        <v>0</v>
      </c>
      <c s="32">
        <f>ROUND(ROUND(L98,2)*ROUND(G98,3),2)</f>
      </c>
      <c s="36" t="s">
        <v>54</v>
      </c>
      <c>
        <f>(M98*21)/100</f>
      </c>
      <c t="s">
        <v>27</v>
      </c>
    </row>
    <row r="99" spans="1:5" ht="12.75">
      <c r="A99" s="35" t="s">
        <v>55</v>
      </c>
      <c r="E99" s="39" t="s">
        <v>56</v>
      </c>
    </row>
    <row r="100" spans="1:5" ht="25.5">
      <c r="A100" s="35" t="s">
        <v>57</v>
      </c>
      <c r="E100" s="40" t="s">
        <v>63</v>
      </c>
    </row>
    <row r="101" spans="1:5" ht="165.75">
      <c r="A101" t="s">
        <v>59</v>
      </c>
      <c r="E101" s="39" t="s">
        <v>146</v>
      </c>
    </row>
    <row r="102" spans="1:16" ht="25.5">
      <c r="A102" t="s">
        <v>49</v>
      </c>
      <c s="34" t="s">
        <v>147</v>
      </c>
      <c s="34" t="s">
        <v>148</v>
      </c>
      <c s="35" t="s">
        <v>5</v>
      </c>
      <c s="6" t="s">
        <v>149</v>
      </c>
      <c s="36" t="s">
        <v>74</v>
      </c>
      <c s="37">
        <v>1</v>
      </c>
      <c s="36">
        <v>0</v>
      </c>
      <c s="36">
        <f>ROUND(G102*H102,6)</f>
      </c>
      <c r="L102" s="38">
        <v>0</v>
      </c>
      <c s="32">
        <f>ROUND(ROUND(L102,2)*ROUND(G102,3),2)</f>
      </c>
      <c s="36" t="s">
        <v>54</v>
      </c>
      <c>
        <f>(M102*21)/100</f>
      </c>
      <c t="s">
        <v>27</v>
      </c>
    </row>
    <row r="103" spans="1:5" ht="12.75">
      <c r="A103" s="35" t="s">
        <v>55</v>
      </c>
      <c r="E103" s="39" t="s">
        <v>56</v>
      </c>
    </row>
    <row r="104" spans="1:5" ht="25.5">
      <c r="A104" s="35" t="s">
        <v>57</v>
      </c>
      <c r="E104" s="40" t="s">
        <v>63</v>
      </c>
    </row>
    <row r="105" spans="1:5" ht="165.75">
      <c r="A105" t="s">
        <v>59</v>
      </c>
      <c r="E105" s="39" t="s">
        <v>150</v>
      </c>
    </row>
    <row r="106" spans="1:16" ht="25.5">
      <c r="A106" t="s">
        <v>49</v>
      </c>
      <c s="34" t="s">
        <v>151</v>
      </c>
      <c s="34" t="s">
        <v>152</v>
      </c>
      <c s="35" t="s">
        <v>5</v>
      </c>
      <c s="6" t="s">
        <v>153</v>
      </c>
      <c s="36" t="s">
        <v>74</v>
      </c>
      <c s="37">
        <v>2</v>
      </c>
      <c s="36">
        <v>0</v>
      </c>
      <c s="36">
        <f>ROUND(G106*H106,6)</f>
      </c>
      <c r="L106" s="38">
        <v>0</v>
      </c>
      <c s="32">
        <f>ROUND(ROUND(L106,2)*ROUND(G106,3),2)</f>
      </c>
      <c s="36" t="s">
        <v>54</v>
      </c>
      <c>
        <f>(M106*21)/100</f>
      </c>
      <c t="s">
        <v>27</v>
      </c>
    </row>
    <row r="107" spans="1:5" ht="12.75">
      <c r="A107" s="35" t="s">
        <v>55</v>
      </c>
      <c r="E107" s="39" t="s">
        <v>56</v>
      </c>
    </row>
    <row r="108" spans="1:5" ht="38.25">
      <c r="A108" s="35" t="s">
        <v>57</v>
      </c>
      <c r="E108" s="40" t="s">
        <v>58</v>
      </c>
    </row>
    <row r="109" spans="1:5" ht="165.75">
      <c r="A109" t="s">
        <v>59</v>
      </c>
      <c r="E109" s="39" t="s">
        <v>154</v>
      </c>
    </row>
    <row r="110" spans="1:16" ht="12.75">
      <c r="A110" t="s">
        <v>49</v>
      </c>
      <c s="34" t="s">
        <v>155</v>
      </c>
      <c s="34" t="s">
        <v>156</v>
      </c>
      <c s="35" t="s">
        <v>5</v>
      </c>
      <c s="6" t="s">
        <v>157</v>
      </c>
      <c s="36" t="s">
        <v>74</v>
      </c>
      <c s="37">
        <v>1</v>
      </c>
      <c s="36">
        <v>0</v>
      </c>
      <c s="36">
        <f>ROUND(G110*H110,6)</f>
      </c>
      <c r="L110" s="38">
        <v>0</v>
      </c>
      <c s="32">
        <f>ROUND(ROUND(L110,2)*ROUND(G110,3),2)</f>
      </c>
      <c s="36" t="s">
        <v>54</v>
      </c>
      <c>
        <f>(M110*21)/100</f>
      </c>
      <c t="s">
        <v>27</v>
      </c>
    </row>
    <row r="111" spans="1:5" ht="12.75">
      <c r="A111" s="35" t="s">
        <v>55</v>
      </c>
      <c r="E111" s="39" t="s">
        <v>56</v>
      </c>
    </row>
    <row r="112" spans="1:5" ht="25.5">
      <c r="A112" s="35" t="s">
        <v>57</v>
      </c>
      <c r="E112" s="40" t="s">
        <v>63</v>
      </c>
    </row>
    <row r="113" spans="1:5" ht="165.75">
      <c r="A113" t="s">
        <v>59</v>
      </c>
      <c r="E113" s="39" t="s">
        <v>158</v>
      </c>
    </row>
    <row r="114" spans="1:16" ht="12.75">
      <c r="A114" t="s">
        <v>49</v>
      </c>
      <c s="34" t="s">
        <v>159</v>
      </c>
      <c s="34" t="s">
        <v>160</v>
      </c>
      <c s="35" t="s">
        <v>5</v>
      </c>
      <c s="6" t="s">
        <v>161</v>
      </c>
      <c s="36" t="s">
        <v>74</v>
      </c>
      <c s="37">
        <v>1</v>
      </c>
      <c s="36">
        <v>0</v>
      </c>
      <c s="36">
        <f>ROUND(G114*H114,6)</f>
      </c>
      <c r="L114" s="38">
        <v>0</v>
      </c>
      <c s="32">
        <f>ROUND(ROUND(L114,2)*ROUND(G114,3),2)</f>
      </c>
      <c s="36" t="s">
        <v>54</v>
      </c>
      <c>
        <f>(M114*21)/100</f>
      </c>
      <c t="s">
        <v>27</v>
      </c>
    </row>
    <row r="115" spans="1:5" ht="12.75">
      <c r="A115" s="35" t="s">
        <v>55</v>
      </c>
      <c r="E115" s="39" t="s">
        <v>56</v>
      </c>
    </row>
    <row r="116" spans="1:5" ht="25.5">
      <c r="A116" s="35" t="s">
        <v>57</v>
      </c>
      <c r="E116" s="40" t="s">
        <v>63</v>
      </c>
    </row>
    <row r="117" spans="1:5" ht="191.25">
      <c r="A117" t="s">
        <v>59</v>
      </c>
      <c r="E117" s="39" t="s">
        <v>162</v>
      </c>
    </row>
    <row r="118" spans="1:16" ht="12.75">
      <c r="A118" t="s">
        <v>49</v>
      </c>
      <c s="34" t="s">
        <v>163</v>
      </c>
      <c s="34" t="s">
        <v>164</v>
      </c>
      <c s="35" t="s">
        <v>5</v>
      </c>
      <c s="6" t="s">
        <v>165</v>
      </c>
      <c s="36" t="s">
        <v>74</v>
      </c>
      <c s="37">
        <v>1</v>
      </c>
      <c s="36">
        <v>0</v>
      </c>
      <c s="36">
        <f>ROUND(G118*H118,6)</f>
      </c>
      <c r="L118" s="38">
        <v>0</v>
      </c>
      <c s="32">
        <f>ROUND(ROUND(L118,2)*ROUND(G118,3),2)</f>
      </c>
      <c s="36" t="s">
        <v>54</v>
      </c>
      <c>
        <f>(M118*21)/100</f>
      </c>
      <c t="s">
        <v>27</v>
      </c>
    </row>
    <row r="119" spans="1:5" ht="12.75">
      <c r="A119" s="35" t="s">
        <v>55</v>
      </c>
      <c r="E119" s="39" t="s">
        <v>56</v>
      </c>
    </row>
    <row r="120" spans="1:5" ht="25.5">
      <c r="A120" s="35" t="s">
        <v>57</v>
      </c>
      <c r="E120" s="40" t="s">
        <v>63</v>
      </c>
    </row>
    <row r="121" spans="1:5" ht="178.5">
      <c r="A121" t="s">
        <v>59</v>
      </c>
      <c r="E121" s="39" t="s">
        <v>166</v>
      </c>
    </row>
    <row r="122" spans="1:16" ht="12.75">
      <c r="A122" t="s">
        <v>49</v>
      </c>
      <c s="34" t="s">
        <v>167</v>
      </c>
      <c s="34" t="s">
        <v>168</v>
      </c>
      <c s="35" t="s">
        <v>5</v>
      </c>
      <c s="6" t="s">
        <v>169</v>
      </c>
      <c s="36" t="s">
        <v>74</v>
      </c>
      <c s="37">
        <v>1</v>
      </c>
      <c s="36">
        <v>0</v>
      </c>
      <c s="36">
        <f>ROUND(G122*H122,6)</f>
      </c>
      <c r="L122" s="38">
        <v>0</v>
      </c>
      <c s="32">
        <f>ROUND(ROUND(L122,2)*ROUND(G122,3),2)</f>
      </c>
      <c s="36" t="s">
        <v>54</v>
      </c>
      <c>
        <f>(M122*21)/100</f>
      </c>
      <c t="s">
        <v>27</v>
      </c>
    </row>
    <row r="123" spans="1:5" ht="12.75">
      <c r="A123" s="35" t="s">
        <v>55</v>
      </c>
      <c r="E123" s="39" t="s">
        <v>56</v>
      </c>
    </row>
    <row r="124" spans="1:5" ht="25.5">
      <c r="A124" s="35" t="s">
        <v>57</v>
      </c>
      <c r="E124" s="40" t="s">
        <v>63</v>
      </c>
    </row>
    <row r="125" spans="1:5" ht="153">
      <c r="A125" t="s">
        <v>59</v>
      </c>
      <c r="E125" s="39" t="s">
        <v>170</v>
      </c>
    </row>
    <row r="126" spans="1:16" ht="25.5">
      <c r="A126" t="s">
        <v>49</v>
      </c>
      <c s="34" t="s">
        <v>171</v>
      </c>
      <c s="34" t="s">
        <v>172</v>
      </c>
      <c s="35" t="s">
        <v>5</v>
      </c>
      <c s="6" t="s">
        <v>173</v>
      </c>
      <c s="36" t="s">
        <v>74</v>
      </c>
      <c s="37">
        <v>2</v>
      </c>
      <c s="36">
        <v>0</v>
      </c>
      <c s="36">
        <f>ROUND(G126*H126,6)</f>
      </c>
      <c r="L126" s="38">
        <v>0</v>
      </c>
      <c s="32">
        <f>ROUND(ROUND(L126,2)*ROUND(G126,3),2)</f>
      </c>
      <c s="36" t="s">
        <v>54</v>
      </c>
      <c>
        <f>(M126*21)/100</f>
      </c>
      <c t="s">
        <v>27</v>
      </c>
    </row>
    <row r="127" spans="1:5" ht="12.75">
      <c r="A127" s="35" t="s">
        <v>55</v>
      </c>
      <c r="E127" s="39" t="s">
        <v>56</v>
      </c>
    </row>
    <row r="128" spans="1:5" ht="38.25">
      <c r="A128" s="35" t="s">
        <v>57</v>
      </c>
      <c r="E128" s="40" t="s">
        <v>58</v>
      </c>
    </row>
    <row r="129" spans="1:5" ht="204">
      <c r="A129" t="s">
        <v>59</v>
      </c>
      <c r="E129" s="39" t="s">
        <v>174</v>
      </c>
    </row>
    <row r="130" spans="1:16" ht="38.25">
      <c r="A130" t="s">
        <v>49</v>
      </c>
      <c s="34" t="s">
        <v>175</v>
      </c>
      <c s="34" t="s">
        <v>176</v>
      </c>
      <c s="35" t="s">
        <v>5</v>
      </c>
      <c s="6" t="s">
        <v>177</v>
      </c>
      <c s="36" t="s">
        <v>74</v>
      </c>
      <c s="37">
        <v>1</v>
      </c>
      <c s="36">
        <v>0</v>
      </c>
      <c s="36">
        <f>ROUND(G130*H130,6)</f>
      </c>
      <c r="L130" s="38">
        <v>0</v>
      </c>
      <c s="32">
        <f>ROUND(ROUND(L130,2)*ROUND(G130,3),2)</f>
      </c>
      <c s="36" t="s">
        <v>54</v>
      </c>
      <c>
        <f>(M130*21)/100</f>
      </c>
      <c t="s">
        <v>27</v>
      </c>
    </row>
    <row r="131" spans="1:5" ht="12.75">
      <c r="A131" s="35" t="s">
        <v>55</v>
      </c>
      <c r="E131" s="39" t="s">
        <v>56</v>
      </c>
    </row>
    <row r="132" spans="1:5" ht="25.5">
      <c r="A132" s="35" t="s">
        <v>57</v>
      </c>
      <c r="E132" s="40" t="s">
        <v>63</v>
      </c>
    </row>
    <row r="133" spans="1:5" ht="204">
      <c r="A133" t="s">
        <v>59</v>
      </c>
      <c r="E133" s="39" t="s">
        <v>178</v>
      </c>
    </row>
    <row r="134" spans="1:16" ht="25.5">
      <c r="A134" t="s">
        <v>49</v>
      </c>
      <c s="34" t="s">
        <v>179</v>
      </c>
      <c s="34" t="s">
        <v>180</v>
      </c>
      <c s="35" t="s">
        <v>5</v>
      </c>
      <c s="6" t="s">
        <v>181</v>
      </c>
      <c s="36" t="s">
        <v>74</v>
      </c>
      <c s="37">
        <v>1</v>
      </c>
      <c s="36">
        <v>0</v>
      </c>
      <c s="36">
        <f>ROUND(G134*H134,6)</f>
      </c>
      <c r="L134" s="38">
        <v>0</v>
      </c>
      <c s="32">
        <f>ROUND(ROUND(L134,2)*ROUND(G134,3),2)</f>
      </c>
      <c s="36" t="s">
        <v>54</v>
      </c>
      <c>
        <f>(M134*21)/100</f>
      </c>
      <c t="s">
        <v>27</v>
      </c>
    </row>
    <row r="135" spans="1:5" ht="12.75">
      <c r="A135" s="35" t="s">
        <v>55</v>
      </c>
      <c r="E135" s="39" t="s">
        <v>56</v>
      </c>
    </row>
    <row r="136" spans="1:5" ht="38.25">
      <c r="A136" s="35" t="s">
        <v>57</v>
      </c>
      <c r="E136" s="40" t="s">
        <v>58</v>
      </c>
    </row>
    <row r="137" spans="1:5" ht="165.75">
      <c r="A137" t="s">
        <v>59</v>
      </c>
      <c r="E137" s="39" t="s">
        <v>182</v>
      </c>
    </row>
    <row r="138" spans="1:16" ht="25.5">
      <c r="A138" t="s">
        <v>49</v>
      </c>
      <c s="34" t="s">
        <v>183</v>
      </c>
      <c s="34" t="s">
        <v>184</v>
      </c>
      <c s="35" t="s">
        <v>5</v>
      </c>
      <c s="6" t="s">
        <v>185</v>
      </c>
      <c s="36" t="s">
        <v>74</v>
      </c>
      <c s="37">
        <v>2</v>
      </c>
      <c s="36">
        <v>0</v>
      </c>
      <c s="36">
        <f>ROUND(G138*H138,6)</f>
      </c>
      <c r="L138" s="38">
        <v>0</v>
      </c>
      <c s="32">
        <f>ROUND(ROUND(L138,2)*ROUND(G138,3),2)</f>
      </c>
      <c s="36" t="s">
        <v>54</v>
      </c>
      <c>
        <f>(M138*21)/100</f>
      </c>
      <c t="s">
        <v>27</v>
      </c>
    </row>
    <row r="139" spans="1:5" ht="12.75">
      <c r="A139" s="35" t="s">
        <v>55</v>
      </c>
      <c r="E139" s="39" t="s">
        <v>56</v>
      </c>
    </row>
    <row r="140" spans="1:5" ht="38.25">
      <c r="A140" s="35" t="s">
        <v>57</v>
      </c>
      <c r="E140" s="40" t="s">
        <v>58</v>
      </c>
    </row>
    <row r="141" spans="1:5" ht="191.25">
      <c r="A141" t="s">
        <v>59</v>
      </c>
      <c r="E141" s="39" t="s">
        <v>186</v>
      </c>
    </row>
    <row r="142" spans="1:16" ht="12.75">
      <c r="A142" t="s">
        <v>49</v>
      </c>
      <c s="34" t="s">
        <v>187</v>
      </c>
      <c s="34" t="s">
        <v>188</v>
      </c>
      <c s="35" t="s">
        <v>5</v>
      </c>
      <c s="6" t="s">
        <v>189</v>
      </c>
      <c s="36" t="s">
        <v>190</v>
      </c>
      <c s="37">
        <v>4</v>
      </c>
      <c s="36">
        <v>0</v>
      </c>
      <c s="36">
        <f>ROUND(G142*H142,6)</f>
      </c>
      <c r="L142" s="38">
        <v>0</v>
      </c>
      <c s="32">
        <f>ROUND(ROUND(L142,2)*ROUND(G142,3),2)</f>
      </c>
      <c s="36" t="s">
        <v>54</v>
      </c>
      <c>
        <f>(M142*21)/100</f>
      </c>
      <c t="s">
        <v>27</v>
      </c>
    </row>
    <row r="143" spans="1:5" ht="12.75">
      <c r="A143" s="35" t="s">
        <v>55</v>
      </c>
      <c r="E143" s="39" t="s">
        <v>56</v>
      </c>
    </row>
    <row r="144" spans="1:5" ht="38.25">
      <c r="A144" s="35" t="s">
        <v>57</v>
      </c>
      <c r="E144" s="40" t="s">
        <v>58</v>
      </c>
    </row>
    <row r="145" spans="1:5" ht="127.5">
      <c r="A145" t="s">
        <v>59</v>
      </c>
      <c r="E145" s="39" t="s">
        <v>191</v>
      </c>
    </row>
    <row r="146" spans="1:16" ht="12.75">
      <c r="A146" t="s">
        <v>49</v>
      </c>
      <c s="34" t="s">
        <v>192</v>
      </c>
      <c s="34" t="s">
        <v>193</v>
      </c>
      <c s="35" t="s">
        <v>5</v>
      </c>
      <c s="6" t="s">
        <v>194</v>
      </c>
      <c s="36" t="s">
        <v>74</v>
      </c>
      <c s="37">
        <v>1</v>
      </c>
      <c s="36">
        <v>0</v>
      </c>
      <c s="36">
        <f>ROUND(G146*H146,6)</f>
      </c>
      <c r="L146" s="38">
        <v>0</v>
      </c>
      <c s="32">
        <f>ROUND(ROUND(L146,2)*ROUND(G146,3),2)</f>
      </c>
      <c s="36" t="s">
        <v>54</v>
      </c>
      <c>
        <f>(M146*21)/100</f>
      </c>
      <c t="s">
        <v>27</v>
      </c>
    </row>
    <row r="147" spans="1:5" ht="12.75">
      <c r="A147" s="35" t="s">
        <v>55</v>
      </c>
      <c r="E147" s="39" t="s">
        <v>56</v>
      </c>
    </row>
    <row r="148" spans="1:5" ht="38.25">
      <c r="A148" s="35" t="s">
        <v>57</v>
      </c>
      <c r="E148" s="40" t="s">
        <v>58</v>
      </c>
    </row>
    <row r="149" spans="1:5" ht="165.75">
      <c r="A149" t="s">
        <v>59</v>
      </c>
      <c r="E149" s="39" t="s">
        <v>195</v>
      </c>
    </row>
    <row r="150" spans="1:16" ht="12.75">
      <c r="A150" t="s">
        <v>49</v>
      </c>
      <c s="34" t="s">
        <v>196</v>
      </c>
      <c s="34" t="s">
        <v>197</v>
      </c>
      <c s="35" t="s">
        <v>5</v>
      </c>
      <c s="6" t="s">
        <v>198</v>
      </c>
      <c s="36" t="s">
        <v>74</v>
      </c>
      <c s="37">
        <v>1</v>
      </c>
      <c s="36">
        <v>0</v>
      </c>
      <c s="36">
        <f>ROUND(G150*H150,6)</f>
      </c>
      <c r="L150" s="38">
        <v>0</v>
      </c>
      <c s="32">
        <f>ROUND(ROUND(L150,2)*ROUND(G150,3),2)</f>
      </c>
      <c s="36" t="s">
        <v>54</v>
      </c>
      <c>
        <f>(M150*21)/100</f>
      </c>
      <c t="s">
        <v>27</v>
      </c>
    </row>
    <row r="151" spans="1:5" ht="12.75">
      <c r="A151" s="35" t="s">
        <v>55</v>
      </c>
      <c r="E151" s="39" t="s">
        <v>56</v>
      </c>
    </row>
    <row r="152" spans="1:5" ht="38.25">
      <c r="A152" s="35" t="s">
        <v>57</v>
      </c>
      <c r="E152" s="40" t="s">
        <v>58</v>
      </c>
    </row>
    <row r="153" spans="1:5" ht="140.25">
      <c r="A153" t="s">
        <v>59</v>
      </c>
      <c r="E153" s="39" t="s">
        <v>199</v>
      </c>
    </row>
    <row r="154" spans="1:16" ht="12.75">
      <c r="A154" t="s">
        <v>49</v>
      </c>
      <c s="34" t="s">
        <v>200</v>
      </c>
      <c s="34" t="s">
        <v>201</v>
      </c>
      <c s="35" t="s">
        <v>5</v>
      </c>
      <c s="6" t="s">
        <v>202</v>
      </c>
      <c s="36" t="s">
        <v>74</v>
      </c>
      <c s="37">
        <v>1</v>
      </c>
      <c s="36">
        <v>0</v>
      </c>
      <c s="36">
        <f>ROUND(G154*H154,6)</f>
      </c>
      <c r="L154" s="38">
        <v>0</v>
      </c>
      <c s="32">
        <f>ROUND(ROUND(L154,2)*ROUND(G154,3),2)</f>
      </c>
      <c s="36" t="s">
        <v>54</v>
      </c>
      <c>
        <f>(M154*21)/100</f>
      </c>
      <c t="s">
        <v>27</v>
      </c>
    </row>
    <row r="155" spans="1:5" ht="12.75">
      <c r="A155" s="35" t="s">
        <v>55</v>
      </c>
      <c r="E155" s="39" t="s">
        <v>56</v>
      </c>
    </row>
    <row r="156" spans="1:5" ht="38.25">
      <c r="A156" s="35" t="s">
        <v>57</v>
      </c>
      <c r="E156" s="40" t="s">
        <v>58</v>
      </c>
    </row>
    <row r="157" spans="1:5" ht="204">
      <c r="A157" t="s">
        <v>59</v>
      </c>
      <c r="E157" s="39" t="s">
        <v>203</v>
      </c>
    </row>
    <row r="158" spans="1:16" ht="12.75">
      <c r="A158" t="s">
        <v>49</v>
      </c>
      <c s="34" t="s">
        <v>204</v>
      </c>
      <c s="34" t="s">
        <v>205</v>
      </c>
      <c s="35" t="s">
        <v>5</v>
      </c>
      <c s="6" t="s">
        <v>206</v>
      </c>
      <c s="36" t="s">
        <v>74</v>
      </c>
      <c s="37">
        <v>1</v>
      </c>
      <c s="36">
        <v>0</v>
      </c>
      <c s="36">
        <f>ROUND(G158*H158,6)</f>
      </c>
      <c r="L158" s="38">
        <v>0</v>
      </c>
      <c s="32">
        <f>ROUND(ROUND(L158,2)*ROUND(G158,3),2)</f>
      </c>
      <c s="36" t="s">
        <v>54</v>
      </c>
      <c>
        <f>(M158*21)/100</f>
      </c>
      <c t="s">
        <v>27</v>
      </c>
    </row>
    <row r="159" spans="1:5" ht="12.75">
      <c r="A159" s="35" t="s">
        <v>55</v>
      </c>
      <c r="E159" s="39" t="s">
        <v>56</v>
      </c>
    </row>
    <row r="160" spans="1:5" ht="38.25">
      <c r="A160" s="35" t="s">
        <v>57</v>
      </c>
      <c r="E160" s="40" t="s">
        <v>58</v>
      </c>
    </row>
    <row r="161" spans="1:5" ht="204">
      <c r="A161" t="s">
        <v>59</v>
      </c>
      <c r="E161" s="39" t="s">
        <v>207</v>
      </c>
    </row>
    <row r="162" spans="1:16" ht="12.75">
      <c r="A162" t="s">
        <v>49</v>
      </c>
      <c s="34" t="s">
        <v>208</v>
      </c>
      <c s="34" t="s">
        <v>209</v>
      </c>
      <c s="35" t="s">
        <v>5</v>
      </c>
      <c s="6" t="s">
        <v>210</v>
      </c>
      <c s="36" t="s">
        <v>74</v>
      </c>
      <c s="37">
        <v>1</v>
      </c>
      <c s="36">
        <v>0</v>
      </c>
      <c s="36">
        <f>ROUND(G162*H162,6)</f>
      </c>
      <c r="L162" s="38">
        <v>0</v>
      </c>
      <c s="32">
        <f>ROUND(ROUND(L162,2)*ROUND(G162,3),2)</f>
      </c>
      <c s="36" t="s">
        <v>54</v>
      </c>
      <c>
        <f>(M162*21)/100</f>
      </c>
      <c t="s">
        <v>27</v>
      </c>
    </row>
    <row r="163" spans="1:5" ht="12.75">
      <c r="A163" s="35" t="s">
        <v>55</v>
      </c>
      <c r="E163" s="39" t="s">
        <v>56</v>
      </c>
    </row>
    <row r="164" spans="1:5" ht="38.25">
      <c r="A164" s="35" t="s">
        <v>57</v>
      </c>
      <c r="E164" s="40" t="s">
        <v>58</v>
      </c>
    </row>
    <row r="165" spans="1:5" ht="204">
      <c r="A165" t="s">
        <v>59</v>
      </c>
      <c r="E165" s="39" t="s">
        <v>211</v>
      </c>
    </row>
    <row r="166" spans="1:16" ht="12.75">
      <c r="A166" t="s">
        <v>49</v>
      </c>
      <c s="34" t="s">
        <v>212</v>
      </c>
      <c s="34" t="s">
        <v>213</v>
      </c>
      <c s="35" t="s">
        <v>5</v>
      </c>
      <c s="6" t="s">
        <v>214</v>
      </c>
      <c s="36" t="s">
        <v>74</v>
      </c>
      <c s="37">
        <v>1</v>
      </c>
      <c s="36">
        <v>0</v>
      </c>
      <c s="36">
        <f>ROUND(G166*H166,6)</f>
      </c>
      <c r="L166" s="38">
        <v>0</v>
      </c>
      <c s="32">
        <f>ROUND(ROUND(L166,2)*ROUND(G166,3),2)</f>
      </c>
      <c s="36" t="s">
        <v>54</v>
      </c>
      <c>
        <f>(M166*21)/100</f>
      </c>
      <c t="s">
        <v>27</v>
      </c>
    </row>
    <row r="167" spans="1:5" ht="12.75">
      <c r="A167" s="35" t="s">
        <v>55</v>
      </c>
      <c r="E167" s="39" t="s">
        <v>56</v>
      </c>
    </row>
    <row r="168" spans="1:5" ht="38.25">
      <c r="A168" s="35" t="s">
        <v>57</v>
      </c>
      <c r="E168" s="40" t="s">
        <v>58</v>
      </c>
    </row>
    <row r="169" spans="1:5" ht="204">
      <c r="A169" t="s">
        <v>59</v>
      </c>
      <c r="E169" s="39" t="s">
        <v>215</v>
      </c>
    </row>
    <row r="170" spans="1:16" ht="25.5">
      <c r="A170" t="s">
        <v>49</v>
      </c>
      <c s="34" t="s">
        <v>216</v>
      </c>
      <c s="34" t="s">
        <v>217</v>
      </c>
      <c s="35" t="s">
        <v>5</v>
      </c>
      <c s="6" t="s">
        <v>218</v>
      </c>
      <c s="36" t="s">
        <v>74</v>
      </c>
      <c s="37">
        <v>1</v>
      </c>
      <c s="36">
        <v>0</v>
      </c>
      <c s="36">
        <f>ROUND(G170*H170,6)</f>
      </c>
      <c r="L170" s="38">
        <v>0</v>
      </c>
      <c s="32">
        <f>ROUND(ROUND(L170,2)*ROUND(G170,3),2)</f>
      </c>
      <c s="36" t="s">
        <v>54</v>
      </c>
      <c>
        <f>(M170*21)/100</f>
      </c>
      <c t="s">
        <v>27</v>
      </c>
    </row>
    <row r="171" spans="1:5" ht="12.75">
      <c r="A171" s="35" t="s">
        <v>55</v>
      </c>
      <c r="E171" s="39" t="s">
        <v>56</v>
      </c>
    </row>
    <row r="172" spans="1:5" ht="38.25">
      <c r="A172" s="35" t="s">
        <v>57</v>
      </c>
      <c r="E172" s="40" t="s">
        <v>58</v>
      </c>
    </row>
    <row r="173" spans="1:5" ht="204">
      <c r="A173" t="s">
        <v>59</v>
      </c>
      <c r="E173" s="39" t="s">
        <v>219</v>
      </c>
    </row>
    <row r="174" spans="1:16" ht="12.75">
      <c r="A174" t="s">
        <v>49</v>
      </c>
      <c s="34" t="s">
        <v>220</v>
      </c>
      <c s="34" t="s">
        <v>221</v>
      </c>
      <c s="35" t="s">
        <v>5</v>
      </c>
      <c s="6" t="s">
        <v>222</v>
      </c>
      <c s="36" t="s">
        <v>74</v>
      </c>
      <c s="37">
        <v>1</v>
      </c>
      <c s="36">
        <v>0</v>
      </c>
      <c s="36">
        <f>ROUND(G174*H174,6)</f>
      </c>
      <c r="L174" s="38">
        <v>0</v>
      </c>
      <c s="32">
        <f>ROUND(ROUND(L174,2)*ROUND(G174,3),2)</f>
      </c>
      <c s="36" t="s">
        <v>54</v>
      </c>
      <c>
        <f>(M174*21)/100</f>
      </c>
      <c t="s">
        <v>27</v>
      </c>
    </row>
    <row r="175" spans="1:5" ht="12.75">
      <c r="A175" s="35" t="s">
        <v>55</v>
      </c>
      <c r="E175" s="39" t="s">
        <v>56</v>
      </c>
    </row>
    <row r="176" spans="1:5" ht="38.25">
      <c r="A176" s="35" t="s">
        <v>57</v>
      </c>
      <c r="E176" s="40" t="s">
        <v>58</v>
      </c>
    </row>
    <row r="177" spans="1:5" ht="204">
      <c r="A177" t="s">
        <v>59</v>
      </c>
      <c r="E177" s="39" t="s">
        <v>219</v>
      </c>
    </row>
    <row r="178" spans="1:16" ht="25.5">
      <c r="A178" t="s">
        <v>49</v>
      </c>
      <c s="34" t="s">
        <v>223</v>
      </c>
      <c s="34" t="s">
        <v>224</v>
      </c>
      <c s="35" t="s">
        <v>5</v>
      </c>
      <c s="6" t="s">
        <v>225</v>
      </c>
      <c s="36" t="s">
        <v>74</v>
      </c>
      <c s="37">
        <v>1</v>
      </c>
      <c s="36">
        <v>0</v>
      </c>
      <c s="36">
        <f>ROUND(G178*H178,6)</f>
      </c>
      <c r="L178" s="38">
        <v>0</v>
      </c>
      <c s="32">
        <f>ROUND(ROUND(L178,2)*ROUND(G178,3),2)</f>
      </c>
      <c s="36" t="s">
        <v>54</v>
      </c>
      <c>
        <f>(M178*21)/100</f>
      </c>
      <c t="s">
        <v>27</v>
      </c>
    </row>
    <row r="179" spans="1:5" ht="12.75">
      <c r="A179" s="35" t="s">
        <v>55</v>
      </c>
      <c r="E179" s="39" t="s">
        <v>56</v>
      </c>
    </row>
    <row r="180" spans="1:5" ht="25.5">
      <c r="A180" s="35" t="s">
        <v>57</v>
      </c>
      <c r="E180" s="40" t="s">
        <v>63</v>
      </c>
    </row>
    <row r="181" spans="1:5" ht="114.75">
      <c r="A181" t="s">
        <v>59</v>
      </c>
      <c r="E181" s="39" t="s">
        <v>226</v>
      </c>
    </row>
    <row r="182" spans="1:16" ht="12.75">
      <c r="A182" t="s">
        <v>49</v>
      </c>
      <c s="34" t="s">
        <v>227</v>
      </c>
      <c s="34" t="s">
        <v>228</v>
      </c>
      <c s="35" t="s">
        <v>5</v>
      </c>
      <c s="6" t="s">
        <v>229</v>
      </c>
      <c s="36" t="s">
        <v>230</v>
      </c>
      <c s="37">
        <v>50</v>
      </c>
      <c s="36">
        <v>0</v>
      </c>
      <c s="36">
        <f>ROUND(G182*H182,6)</f>
      </c>
      <c r="L182" s="38">
        <v>0</v>
      </c>
      <c s="32">
        <f>ROUND(ROUND(L182,2)*ROUND(G182,3),2)</f>
      </c>
      <c s="36" t="s">
        <v>54</v>
      </c>
      <c>
        <f>(M182*21)/100</f>
      </c>
      <c t="s">
        <v>27</v>
      </c>
    </row>
    <row r="183" spans="1:5" ht="12.75">
      <c r="A183" s="35" t="s">
        <v>55</v>
      </c>
      <c r="E183" s="39" t="s">
        <v>56</v>
      </c>
    </row>
    <row r="184" spans="1:5" ht="25.5">
      <c r="A184" s="35" t="s">
        <v>57</v>
      </c>
      <c r="E184" s="40" t="s">
        <v>63</v>
      </c>
    </row>
    <row r="185" spans="1:5" ht="127.5">
      <c r="A185" t="s">
        <v>59</v>
      </c>
      <c r="E185" s="39" t="s">
        <v>231</v>
      </c>
    </row>
    <row r="186" spans="1:13" ht="12.75">
      <c r="A186" t="s">
        <v>46</v>
      </c>
      <c r="C186" s="31" t="s">
        <v>232</v>
      </c>
      <c r="E186" s="33" t="s">
        <v>233</v>
      </c>
      <c r="J186" s="32">
        <f>0</f>
      </c>
      <c s="32">
        <f>0</f>
      </c>
      <c s="32">
        <f>0+L187+L191+L195+L199+L203+L207+L211+L215</f>
      </c>
      <c s="32">
        <f>0+M187+M191+M195+M199+M203+M207+M211+M215</f>
      </c>
    </row>
    <row r="187" spans="1:16" ht="25.5">
      <c r="A187" t="s">
        <v>49</v>
      </c>
      <c s="34" t="s">
        <v>234</v>
      </c>
      <c s="34" t="s">
        <v>235</v>
      </c>
      <c s="35" t="s">
        <v>5</v>
      </c>
      <c s="6" t="s">
        <v>236</v>
      </c>
      <c s="36" t="s">
        <v>74</v>
      </c>
      <c s="37">
        <v>1</v>
      </c>
      <c s="36">
        <v>0</v>
      </c>
      <c s="36">
        <f>ROUND(G187*H187,6)</f>
      </c>
      <c r="L187" s="38">
        <v>0</v>
      </c>
      <c s="32">
        <f>ROUND(ROUND(L187,2)*ROUND(G187,3),2)</f>
      </c>
      <c s="36" t="s">
        <v>54</v>
      </c>
      <c>
        <f>(M187*21)/100</f>
      </c>
      <c t="s">
        <v>27</v>
      </c>
    </row>
    <row r="188" spans="1:5" ht="12.75">
      <c r="A188" s="35" t="s">
        <v>55</v>
      </c>
      <c r="E188" s="39" t="s">
        <v>56</v>
      </c>
    </row>
    <row r="189" spans="1:5" ht="25.5">
      <c r="A189" s="35" t="s">
        <v>57</v>
      </c>
      <c r="E189" s="40" t="s">
        <v>63</v>
      </c>
    </row>
    <row r="190" spans="1:5" ht="76.5">
      <c r="A190" t="s">
        <v>59</v>
      </c>
      <c r="E190" s="39" t="s">
        <v>237</v>
      </c>
    </row>
    <row r="191" spans="1:16" ht="38.25">
      <c r="A191" t="s">
        <v>49</v>
      </c>
      <c s="34" t="s">
        <v>238</v>
      </c>
      <c s="34" t="s">
        <v>239</v>
      </c>
      <c s="35" t="s">
        <v>5</v>
      </c>
      <c s="6" t="s">
        <v>240</v>
      </c>
      <c s="36" t="s">
        <v>74</v>
      </c>
      <c s="37">
        <v>1</v>
      </c>
      <c s="36">
        <v>0</v>
      </c>
      <c s="36">
        <f>ROUND(G191*H191,6)</f>
      </c>
      <c r="L191" s="38">
        <v>0</v>
      </c>
      <c s="32">
        <f>ROUND(ROUND(L191,2)*ROUND(G191,3),2)</f>
      </c>
      <c s="36" t="s">
        <v>54</v>
      </c>
      <c>
        <f>(M191*21)/100</f>
      </c>
      <c t="s">
        <v>27</v>
      </c>
    </row>
    <row r="192" spans="1:5" ht="12.75">
      <c r="A192" s="35" t="s">
        <v>55</v>
      </c>
      <c r="E192" s="39" t="s">
        <v>56</v>
      </c>
    </row>
    <row r="193" spans="1:5" ht="25.5">
      <c r="A193" s="35" t="s">
        <v>57</v>
      </c>
      <c r="E193" s="40" t="s">
        <v>63</v>
      </c>
    </row>
    <row r="194" spans="1:5" ht="51">
      <c r="A194" t="s">
        <v>59</v>
      </c>
      <c r="E194" s="39" t="s">
        <v>241</v>
      </c>
    </row>
    <row r="195" spans="1:16" ht="25.5">
      <c r="A195" t="s">
        <v>49</v>
      </c>
      <c s="34" t="s">
        <v>242</v>
      </c>
      <c s="34" t="s">
        <v>243</v>
      </c>
      <c s="35" t="s">
        <v>5</v>
      </c>
      <c s="6" t="s">
        <v>244</v>
      </c>
      <c s="36" t="s">
        <v>74</v>
      </c>
      <c s="37">
        <v>1</v>
      </c>
      <c s="36">
        <v>0</v>
      </c>
      <c s="36">
        <f>ROUND(G195*H195,6)</f>
      </c>
      <c r="L195" s="38">
        <v>0</v>
      </c>
      <c s="32">
        <f>ROUND(ROUND(L195,2)*ROUND(G195,3),2)</f>
      </c>
      <c s="36" t="s">
        <v>54</v>
      </c>
      <c>
        <f>(M195*21)/100</f>
      </c>
      <c t="s">
        <v>27</v>
      </c>
    </row>
    <row r="196" spans="1:5" ht="12.75">
      <c r="A196" s="35" t="s">
        <v>55</v>
      </c>
      <c r="E196" s="39" t="s">
        <v>56</v>
      </c>
    </row>
    <row r="197" spans="1:5" ht="25.5">
      <c r="A197" s="35" t="s">
        <v>57</v>
      </c>
      <c r="E197" s="40" t="s">
        <v>63</v>
      </c>
    </row>
    <row r="198" spans="1:5" ht="89.25">
      <c r="A198" t="s">
        <v>59</v>
      </c>
      <c r="E198" s="39" t="s">
        <v>245</v>
      </c>
    </row>
    <row r="199" spans="1:16" ht="12.75">
      <c r="A199" t="s">
        <v>49</v>
      </c>
      <c s="34" t="s">
        <v>246</v>
      </c>
      <c s="34" t="s">
        <v>247</v>
      </c>
      <c s="35" t="s">
        <v>5</v>
      </c>
      <c s="6" t="s">
        <v>248</v>
      </c>
      <c s="36" t="s">
        <v>190</v>
      </c>
      <c s="37">
        <v>8</v>
      </c>
      <c s="36">
        <v>0</v>
      </c>
      <c s="36">
        <f>ROUND(G199*H199,6)</f>
      </c>
      <c r="L199" s="38">
        <v>0</v>
      </c>
      <c s="32">
        <f>ROUND(ROUND(L199,2)*ROUND(G199,3),2)</f>
      </c>
      <c s="36" t="s">
        <v>54</v>
      </c>
      <c>
        <f>(M199*21)/100</f>
      </c>
      <c t="s">
        <v>27</v>
      </c>
    </row>
    <row r="200" spans="1:5" ht="12.75">
      <c r="A200" s="35" t="s">
        <v>55</v>
      </c>
      <c r="E200" s="39" t="s">
        <v>56</v>
      </c>
    </row>
    <row r="201" spans="1:5" ht="25.5">
      <c r="A201" s="35" t="s">
        <v>57</v>
      </c>
      <c r="E201" s="40" t="s">
        <v>63</v>
      </c>
    </row>
    <row r="202" spans="1:5" ht="89.25">
      <c r="A202" t="s">
        <v>59</v>
      </c>
      <c r="E202" s="39" t="s">
        <v>249</v>
      </c>
    </row>
    <row r="203" spans="1:16" ht="12.75">
      <c r="A203" t="s">
        <v>49</v>
      </c>
      <c s="34" t="s">
        <v>250</v>
      </c>
      <c s="34" t="s">
        <v>251</v>
      </c>
      <c s="35" t="s">
        <v>5</v>
      </c>
      <c s="6" t="s">
        <v>252</v>
      </c>
      <c s="36" t="s">
        <v>190</v>
      </c>
      <c s="37">
        <v>8</v>
      </c>
      <c s="36">
        <v>0</v>
      </c>
      <c s="36">
        <f>ROUND(G203*H203,6)</f>
      </c>
      <c r="L203" s="38">
        <v>0</v>
      </c>
      <c s="32">
        <f>ROUND(ROUND(L203,2)*ROUND(G203,3),2)</f>
      </c>
      <c s="36" t="s">
        <v>54</v>
      </c>
      <c>
        <f>(M203*21)/100</f>
      </c>
      <c t="s">
        <v>27</v>
      </c>
    </row>
    <row r="204" spans="1:5" ht="12.75">
      <c r="A204" s="35" t="s">
        <v>55</v>
      </c>
      <c r="E204" s="39" t="s">
        <v>56</v>
      </c>
    </row>
    <row r="205" spans="1:5" ht="25.5">
      <c r="A205" s="35" t="s">
        <v>57</v>
      </c>
      <c r="E205" s="40" t="s">
        <v>63</v>
      </c>
    </row>
    <row r="206" spans="1:5" ht="102">
      <c r="A206" t="s">
        <v>59</v>
      </c>
      <c r="E206" s="39" t="s">
        <v>253</v>
      </c>
    </row>
    <row r="207" spans="1:16" ht="12.75">
      <c r="A207" t="s">
        <v>49</v>
      </c>
      <c s="34" t="s">
        <v>254</v>
      </c>
      <c s="34" t="s">
        <v>255</v>
      </c>
      <c s="35" t="s">
        <v>5</v>
      </c>
      <c s="6" t="s">
        <v>256</v>
      </c>
      <c s="36" t="s">
        <v>190</v>
      </c>
      <c s="37">
        <v>2</v>
      </c>
      <c s="36">
        <v>0</v>
      </c>
      <c s="36">
        <f>ROUND(G207*H207,6)</f>
      </c>
      <c r="L207" s="38">
        <v>0</v>
      </c>
      <c s="32">
        <f>ROUND(ROUND(L207,2)*ROUND(G207,3),2)</f>
      </c>
      <c s="36" t="s">
        <v>54</v>
      </c>
      <c>
        <f>(M207*21)/100</f>
      </c>
      <c t="s">
        <v>27</v>
      </c>
    </row>
    <row r="208" spans="1:5" ht="12.75">
      <c r="A208" s="35" t="s">
        <v>55</v>
      </c>
      <c r="E208" s="39" t="s">
        <v>56</v>
      </c>
    </row>
    <row r="209" spans="1:5" ht="25.5">
      <c r="A209" s="35" t="s">
        <v>57</v>
      </c>
      <c r="E209" s="40" t="s">
        <v>63</v>
      </c>
    </row>
    <row r="210" spans="1:5" ht="89.25">
      <c r="A210" t="s">
        <v>59</v>
      </c>
      <c r="E210" s="39" t="s">
        <v>257</v>
      </c>
    </row>
    <row r="211" spans="1:16" ht="12.75">
      <c r="A211" t="s">
        <v>49</v>
      </c>
      <c s="34" t="s">
        <v>258</v>
      </c>
      <c s="34" t="s">
        <v>259</v>
      </c>
      <c s="35" t="s">
        <v>5</v>
      </c>
      <c s="6" t="s">
        <v>260</v>
      </c>
      <c s="36" t="s">
        <v>190</v>
      </c>
      <c s="37">
        <v>2</v>
      </c>
      <c s="36">
        <v>0</v>
      </c>
      <c s="36">
        <f>ROUND(G211*H211,6)</f>
      </c>
      <c r="L211" s="38">
        <v>0</v>
      </c>
      <c s="32">
        <f>ROUND(ROUND(L211,2)*ROUND(G211,3),2)</f>
      </c>
      <c s="36" t="s">
        <v>54</v>
      </c>
      <c>
        <f>(M211*21)/100</f>
      </c>
      <c t="s">
        <v>27</v>
      </c>
    </row>
    <row r="212" spans="1:5" ht="12.75">
      <c r="A212" s="35" t="s">
        <v>55</v>
      </c>
      <c r="E212" s="39" t="s">
        <v>56</v>
      </c>
    </row>
    <row r="213" spans="1:5" ht="25.5">
      <c r="A213" s="35" t="s">
        <v>57</v>
      </c>
      <c r="E213" s="40" t="s">
        <v>63</v>
      </c>
    </row>
    <row r="214" spans="1:5" ht="89.25">
      <c r="A214" t="s">
        <v>59</v>
      </c>
      <c r="E214" s="39" t="s">
        <v>261</v>
      </c>
    </row>
    <row r="215" spans="1:16" ht="12.75">
      <c r="A215" t="s">
        <v>49</v>
      </c>
      <c s="34" t="s">
        <v>262</v>
      </c>
      <c s="34" t="s">
        <v>263</v>
      </c>
      <c s="35" t="s">
        <v>5</v>
      </c>
      <c s="6" t="s">
        <v>264</v>
      </c>
      <c s="36" t="s">
        <v>190</v>
      </c>
      <c s="37">
        <v>5</v>
      </c>
      <c s="36">
        <v>0</v>
      </c>
      <c s="36">
        <f>ROUND(G215*H215,6)</f>
      </c>
      <c r="L215" s="38">
        <v>0</v>
      </c>
      <c s="32">
        <f>ROUND(ROUND(L215,2)*ROUND(G215,3),2)</f>
      </c>
      <c s="36" t="s">
        <v>54</v>
      </c>
      <c>
        <f>(M215*21)/100</f>
      </c>
      <c t="s">
        <v>27</v>
      </c>
    </row>
    <row r="216" spans="1:5" ht="12.75">
      <c r="A216" s="35" t="s">
        <v>55</v>
      </c>
      <c r="E216" s="39" t="s">
        <v>56</v>
      </c>
    </row>
    <row r="217" spans="1:5" ht="25.5">
      <c r="A217" s="35" t="s">
        <v>57</v>
      </c>
      <c r="E217" s="40" t="s">
        <v>63</v>
      </c>
    </row>
    <row r="218" spans="1:5" ht="89.25">
      <c r="A218" t="s">
        <v>59</v>
      </c>
      <c r="E218" s="39" t="s">
        <v>265</v>
      </c>
    </row>
    <row r="219" spans="1:13" ht="12.75">
      <c r="A219" t="s">
        <v>46</v>
      </c>
      <c r="C219" s="31" t="s">
        <v>266</v>
      </c>
      <c r="E219" s="33" t="s">
        <v>267</v>
      </c>
      <c r="J219" s="32">
        <f>0</f>
      </c>
      <c s="32">
        <f>0</f>
      </c>
      <c s="32">
        <f>0+L220+L224+L228+L232+L236</f>
      </c>
      <c s="32">
        <f>0+M220+M224+M228+M232+M236</f>
      </c>
    </row>
    <row r="220" spans="1:16" ht="25.5">
      <c r="A220" t="s">
        <v>49</v>
      </c>
      <c s="34" t="s">
        <v>268</v>
      </c>
      <c s="34" t="s">
        <v>269</v>
      </c>
      <c s="35" t="s">
        <v>5</v>
      </c>
      <c s="6" t="s">
        <v>270</v>
      </c>
      <c s="36" t="s">
        <v>271</v>
      </c>
      <c s="37">
        <v>1</v>
      </c>
      <c s="36">
        <v>0</v>
      </c>
      <c s="36">
        <f>ROUND(G220*H220,6)</f>
      </c>
      <c r="L220" s="38">
        <v>0</v>
      </c>
      <c s="32">
        <f>ROUND(ROUND(L220,2)*ROUND(G220,3),2)</f>
      </c>
      <c s="36" t="s">
        <v>54</v>
      </c>
      <c>
        <f>(M220*21)/100</f>
      </c>
      <c t="s">
        <v>27</v>
      </c>
    </row>
    <row r="221" spans="1:5" ht="12.75">
      <c r="A221" s="35" t="s">
        <v>55</v>
      </c>
      <c r="E221" s="39" t="s">
        <v>56</v>
      </c>
    </row>
    <row r="222" spans="1:5" ht="38.25">
      <c r="A222" s="35" t="s">
        <v>57</v>
      </c>
      <c r="E222" s="40" t="s">
        <v>272</v>
      </c>
    </row>
    <row r="223" spans="1:5" ht="114.75">
      <c r="A223" t="s">
        <v>59</v>
      </c>
      <c r="E223" s="39" t="s">
        <v>273</v>
      </c>
    </row>
    <row r="224" spans="1:16" ht="12.75">
      <c r="A224" t="s">
        <v>49</v>
      </c>
      <c s="34" t="s">
        <v>274</v>
      </c>
      <c s="34" t="s">
        <v>275</v>
      </c>
      <c s="35" t="s">
        <v>5</v>
      </c>
      <c s="6" t="s">
        <v>276</v>
      </c>
      <c s="36" t="s">
        <v>74</v>
      </c>
      <c s="37">
        <v>6</v>
      </c>
      <c s="36">
        <v>0</v>
      </c>
      <c s="36">
        <f>ROUND(G224*H224,6)</f>
      </c>
      <c r="L224" s="38">
        <v>0</v>
      </c>
      <c s="32">
        <f>ROUND(ROUND(L224,2)*ROUND(G224,3),2)</f>
      </c>
      <c s="36" t="s">
        <v>54</v>
      </c>
      <c>
        <f>(M224*21)/100</f>
      </c>
      <c t="s">
        <v>27</v>
      </c>
    </row>
    <row r="225" spans="1:5" ht="12.75">
      <c r="A225" s="35" t="s">
        <v>55</v>
      </c>
      <c r="E225" s="39" t="s">
        <v>56</v>
      </c>
    </row>
    <row r="226" spans="1:5" ht="38.25">
      <c r="A226" s="35" t="s">
        <v>57</v>
      </c>
      <c r="E226" s="40" t="s">
        <v>277</v>
      </c>
    </row>
    <row r="227" spans="1:5" ht="153">
      <c r="A227" t="s">
        <v>59</v>
      </c>
      <c r="E227" s="39" t="s">
        <v>278</v>
      </c>
    </row>
    <row r="228" spans="1:16" ht="12.75">
      <c r="A228" t="s">
        <v>49</v>
      </c>
      <c s="34" t="s">
        <v>279</v>
      </c>
      <c s="34" t="s">
        <v>280</v>
      </c>
      <c s="35" t="s">
        <v>5</v>
      </c>
      <c s="6" t="s">
        <v>281</v>
      </c>
      <c s="36" t="s">
        <v>74</v>
      </c>
      <c s="37">
        <v>6</v>
      </c>
      <c s="36">
        <v>0</v>
      </c>
      <c s="36">
        <f>ROUND(G228*H228,6)</f>
      </c>
      <c r="L228" s="38">
        <v>0</v>
      </c>
      <c s="32">
        <f>ROUND(ROUND(L228,2)*ROUND(G228,3),2)</f>
      </c>
      <c s="36" t="s">
        <v>54</v>
      </c>
      <c>
        <f>(M228*21)/100</f>
      </c>
      <c t="s">
        <v>27</v>
      </c>
    </row>
    <row r="229" spans="1:5" ht="12.75">
      <c r="A229" s="35" t="s">
        <v>55</v>
      </c>
      <c r="E229" s="39" t="s">
        <v>56</v>
      </c>
    </row>
    <row r="230" spans="1:5" ht="38.25">
      <c r="A230" s="35" t="s">
        <v>57</v>
      </c>
      <c r="E230" s="40" t="s">
        <v>277</v>
      </c>
    </row>
    <row r="231" spans="1:5" ht="114.75">
      <c r="A231" t="s">
        <v>59</v>
      </c>
      <c r="E231" s="39" t="s">
        <v>273</v>
      </c>
    </row>
    <row r="232" spans="1:16" ht="12.75">
      <c r="A232" t="s">
        <v>49</v>
      </c>
      <c s="34" t="s">
        <v>282</v>
      </c>
      <c s="34" t="s">
        <v>283</v>
      </c>
      <c s="35" t="s">
        <v>5</v>
      </c>
      <c s="6" t="s">
        <v>284</v>
      </c>
      <c s="36" t="s">
        <v>74</v>
      </c>
      <c s="37">
        <v>2</v>
      </c>
      <c s="36">
        <v>0</v>
      </c>
      <c s="36">
        <f>ROUND(G232*H232,6)</f>
      </c>
      <c r="L232" s="38">
        <v>0</v>
      </c>
      <c s="32">
        <f>ROUND(ROUND(L232,2)*ROUND(G232,3),2)</f>
      </c>
      <c s="36" t="s">
        <v>54</v>
      </c>
      <c>
        <f>(M232*21)/100</f>
      </c>
      <c t="s">
        <v>27</v>
      </c>
    </row>
    <row r="233" spans="1:5" ht="12.75">
      <c r="A233" s="35" t="s">
        <v>55</v>
      </c>
      <c r="E233" s="39" t="s">
        <v>56</v>
      </c>
    </row>
    <row r="234" spans="1:5" ht="38.25">
      <c r="A234" s="35" t="s">
        <v>57</v>
      </c>
      <c r="E234" s="40" t="s">
        <v>285</v>
      </c>
    </row>
    <row r="235" spans="1:5" ht="114.75">
      <c r="A235" t="s">
        <v>59</v>
      </c>
      <c r="E235" s="39" t="s">
        <v>286</v>
      </c>
    </row>
    <row r="236" spans="1:16" ht="12.75">
      <c r="A236" t="s">
        <v>49</v>
      </c>
      <c s="34" t="s">
        <v>287</v>
      </c>
      <c s="34" t="s">
        <v>288</v>
      </c>
      <c s="35" t="s">
        <v>5</v>
      </c>
      <c s="6" t="s">
        <v>289</v>
      </c>
      <c s="36" t="s">
        <v>74</v>
      </c>
      <c s="37">
        <v>2</v>
      </c>
      <c s="36">
        <v>0</v>
      </c>
      <c s="36">
        <f>ROUND(G236*H236,6)</f>
      </c>
      <c r="L236" s="38">
        <v>0</v>
      </c>
      <c s="32">
        <f>ROUND(ROUND(L236,2)*ROUND(G236,3),2)</f>
      </c>
      <c s="36" t="s">
        <v>54</v>
      </c>
      <c>
        <f>(M236*21)/100</f>
      </c>
      <c t="s">
        <v>27</v>
      </c>
    </row>
    <row r="237" spans="1:5" ht="12.75">
      <c r="A237" s="35" t="s">
        <v>55</v>
      </c>
      <c r="E237" s="39" t="s">
        <v>56</v>
      </c>
    </row>
    <row r="238" spans="1:5" ht="38.25">
      <c r="A238" s="35" t="s">
        <v>57</v>
      </c>
      <c r="E238" s="40" t="s">
        <v>285</v>
      </c>
    </row>
    <row r="239" spans="1:5" ht="127.5">
      <c r="A239" t="s">
        <v>59</v>
      </c>
      <c r="E239" s="39" t="s">
        <v>290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2399</v>
      </c>
      <c r="E8" s="30" t="s">
        <v>2398</v>
      </c>
      <c r="J8" s="29">
        <f>0+J9+J50+J103</f>
      </c>
      <c s="29">
        <f>0+K9+K50+K103</f>
      </c>
      <c s="29">
        <f>0+L9+L50+L103</f>
      </c>
      <c s="29">
        <f>0+M9+M50+M103</f>
      </c>
    </row>
    <row r="9" spans="1:13" ht="12.75">
      <c r="A9" t="s">
        <v>46</v>
      </c>
      <c r="C9" s="31" t="s">
        <v>979</v>
      </c>
      <c r="E9" s="33" t="s">
        <v>1222</v>
      </c>
      <c r="J9" s="32">
        <f>0</f>
      </c>
      <c s="32">
        <f>0</f>
      </c>
      <c s="32">
        <f>0+L10+L14+L18+L22+L26+L30+L34+L38+L42+L46</f>
      </c>
      <c s="32">
        <f>0+M10+M14+M18+M22+M26+M30+M34+M38+M42+M46</f>
      </c>
    </row>
    <row r="10" spans="1:16" ht="38.25">
      <c r="A10" t="s">
        <v>49</v>
      </c>
      <c s="34" t="s">
        <v>50</v>
      </c>
      <c s="34" t="s">
        <v>2400</v>
      </c>
      <c s="35" t="s">
        <v>5</v>
      </c>
      <c s="6" t="s">
        <v>2401</v>
      </c>
      <c s="36" t="s">
        <v>332</v>
      </c>
      <c s="37">
        <v>6318.617</v>
      </c>
      <c s="36">
        <v>0</v>
      </c>
      <c s="36">
        <f>ROUND(G10*H10,6)</f>
      </c>
      <c r="L10" s="38">
        <v>0</v>
      </c>
      <c s="32">
        <f>ROUND(ROUND(L10,2)*ROUND(G10,3),2)</f>
      </c>
      <c s="36" t="s">
        <v>333</v>
      </c>
      <c>
        <f>(M10*21)/100</f>
      </c>
      <c t="s">
        <v>27</v>
      </c>
    </row>
    <row r="11" spans="1:5" ht="12.75">
      <c r="A11" s="35" t="s">
        <v>55</v>
      </c>
      <c r="E11" s="39" t="s">
        <v>5</v>
      </c>
    </row>
    <row r="12" spans="1:5" ht="63.75">
      <c r="A12" s="35" t="s">
        <v>57</v>
      </c>
      <c r="E12" s="40" t="s">
        <v>2402</v>
      </c>
    </row>
    <row r="13" spans="1:5" ht="89.25">
      <c r="A13" t="s">
        <v>59</v>
      </c>
      <c r="E13" s="39" t="s">
        <v>2116</v>
      </c>
    </row>
    <row r="14" spans="1:16" ht="38.25">
      <c r="A14" t="s">
        <v>49</v>
      </c>
      <c s="34" t="s">
        <v>27</v>
      </c>
      <c s="34" t="s">
        <v>2403</v>
      </c>
      <c s="35" t="s">
        <v>5</v>
      </c>
      <c s="6" t="s">
        <v>2404</v>
      </c>
      <c s="36" t="s">
        <v>332</v>
      </c>
      <c s="37">
        <v>1280</v>
      </c>
      <c s="36">
        <v>0</v>
      </c>
      <c s="36">
        <f>ROUND(G14*H14,6)</f>
      </c>
      <c r="L14" s="38">
        <v>0</v>
      </c>
      <c s="32">
        <f>ROUND(ROUND(L14,2)*ROUND(G14,3),2)</f>
      </c>
      <c s="36" t="s">
        <v>333</v>
      </c>
      <c>
        <f>(M14*21)/100</f>
      </c>
      <c t="s">
        <v>27</v>
      </c>
    </row>
    <row r="15" spans="1:5" ht="12.75">
      <c r="A15" s="35" t="s">
        <v>55</v>
      </c>
      <c r="E15" s="39" t="s">
        <v>5</v>
      </c>
    </row>
    <row r="16" spans="1:5" ht="38.25">
      <c r="A16" s="35" t="s">
        <v>57</v>
      </c>
      <c r="E16" s="40" t="s">
        <v>2405</v>
      </c>
    </row>
    <row r="17" spans="1:5" ht="89.25">
      <c r="A17" t="s">
        <v>59</v>
      </c>
      <c r="E17" s="39" t="s">
        <v>2116</v>
      </c>
    </row>
    <row r="18" spans="1:16" ht="38.25">
      <c r="A18" t="s">
        <v>49</v>
      </c>
      <c s="34" t="s">
        <v>25</v>
      </c>
      <c s="34" t="s">
        <v>2406</v>
      </c>
      <c s="35" t="s">
        <v>5</v>
      </c>
      <c s="6" t="s">
        <v>2407</v>
      </c>
      <c s="36" t="s">
        <v>332</v>
      </c>
      <c s="37">
        <v>0.553</v>
      </c>
      <c s="36">
        <v>0</v>
      </c>
      <c s="36">
        <f>ROUND(G18*H18,6)</f>
      </c>
      <c r="L18" s="38">
        <v>0</v>
      </c>
      <c s="32">
        <f>ROUND(ROUND(L18,2)*ROUND(G18,3),2)</f>
      </c>
      <c s="36" t="s">
        <v>333</v>
      </c>
      <c>
        <f>(M18*21)/100</f>
      </c>
      <c t="s">
        <v>27</v>
      </c>
    </row>
    <row r="19" spans="1:5" ht="12.75">
      <c r="A19" s="35" t="s">
        <v>55</v>
      </c>
      <c r="E19" s="39" t="s">
        <v>5</v>
      </c>
    </row>
    <row r="20" spans="1:5" ht="38.25">
      <c r="A20" s="35" t="s">
        <v>57</v>
      </c>
      <c r="E20" s="40" t="s">
        <v>2408</v>
      </c>
    </row>
    <row r="21" spans="1:5" ht="89.25">
      <c r="A21" t="s">
        <v>59</v>
      </c>
      <c r="E21" s="39" t="s">
        <v>2409</v>
      </c>
    </row>
    <row r="22" spans="1:16" ht="38.25">
      <c r="A22" t="s">
        <v>49</v>
      </c>
      <c s="34" t="s">
        <v>67</v>
      </c>
      <c s="34" t="s">
        <v>2410</v>
      </c>
      <c s="35" t="s">
        <v>5</v>
      </c>
      <c s="6" t="s">
        <v>2411</v>
      </c>
      <c s="36" t="s">
        <v>332</v>
      </c>
      <c s="37">
        <v>1.195</v>
      </c>
      <c s="36">
        <v>0</v>
      </c>
      <c s="36">
        <f>ROUND(G22*H22,6)</f>
      </c>
      <c r="L22" s="38">
        <v>0</v>
      </c>
      <c s="32">
        <f>ROUND(ROUND(L22,2)*ROUND(G22,3),2)</f>
      </c>
      <c s="36" t="s">
        <v>333</v>
      </c>
      <c>
        <f>(M22*21)/100</f>
      </c>
      <c t="s">
        <v>27</v>
      </c>
    </row>
    <row r="23" spans="1:5" ht="12.75">
      <c r="A23" s="35" t="s">
        <v>55</v>
      </c>
      <c r="E23" s="39" t="s">
        <v>5</v>
      </c>
    </row>
    <row r="24" spans="1:5" ht="38.25">
      <c r="A24" s="35" t="s">
        <v>57</v>
      </c>
      <c r="E24" s="40" t="s">
        <v>2412</v>
      </c>
    </row>
    <row r="25" spans="1:5" ht="89.25">
      <c r="A25" t="s">
        <v>59</v>
      </c>
      <c r="E25" s="39" t="s">
        <v>2116</v>
      </c>
    </row>
    <row r="26" spans="1:16" ht="38.25">
      <c r="A26" t="s">
        <v>49</v>
      </c>
      <c s="34" t="s">
        <v>71</v>
      </c>
      <c s="34" t="s">
        <v>2131</v>
      </c>
      <c s="35" t="s">
        <v>5</v>
      </c>
      <c s="6" t="s">
        <v>2132</v>
      </c>
      <c s="36" t="s">
        <v>332</v>
      </c>
      <c s="37">
        <v>631.862</v>
      </c>
      <c s="36">
        <v>0</v>
      </c>
      <c s="36">
        <f>ROUND(G26*H26,6)</f>
      </c>
      <c r="L26" s="38">
        <v>0</v>
      </c>
      <c s="32">
        <f>ROUND(ROUND(L26,2)*ROUND(G26,3),2)</f>
      </c>
      <c s="36" t="s">
        <v>333</v>
      </c>
      <c>
        <f>(M26*21)/100</f>
      </c>
      <c t="s">
        <v>27</v>
      </c>
    </row>
    <row r="27" spans="1:5" ht="12.75">
      <c r="A27" s="35" t="s">
        <v>55</v>
      </c>
      <c r="E27" s="39" t="s">
        <v>5</v>
      </c>
    </row>
    <row r="28" spans="1:5" ht="63.75">
      <c r="A28" s="35" t="s">
        <v>57</v>
      </c>
      <c r="E28" s="40" t="s">
        <v>2413</v>
      </c>
    </row>
    <row r="29" spans="1:5" ht="89.25">
      <c r="A29" t="s">
        <v>59</v>
      </c>
      <c r="E29" s="39" t="s">
        <v>2116</v>
      </c>
    </row>
    <row r="30" spans="1:16" ht="38.25">
      <c r="A30" t="s">
        <v>49</v>
      </c>
      <c s="34" t="s">
        <v>26</v>
      </c>
      <c s="34" t="s">
        <v>2414</v>
      </c>
      <c s="35" t="s">
        <v>5</v>
      </c>
      <c s="6" t="s">
        <v>2415</v>
      </c>
      <c s="36" t="s">
        <v>332</v>
      </c>
      <c s="37">
        <v>19.2</v>
      </c>
      <c s="36">
        <v>0</v>
      </c>
      <c s="36">
        <f>ROUND(G30*H30,6)</f>
      </c>
      <c r="L30" s="38">
        <v>0</v>
      </c>
      <c s="32">
        <f>ROUND(ROUND(L30,2)*ROUND(G30,3),2)</f>
      </c>
      <c s="36" t="s">
        <v>333</v>
      </c>
      <c>
        <f>(M30*21)/100</f>
      </c>
      <c t="s">
        <v>27</v>
      </c>
    </row>
    <row r="31" spans="1:5" ht="12.75">
      <c r="A31" s="35" t="s">
        <v>55</v>
      </c>
      <c r="E31" s="39" t="s">
        <v>5</v>
      </c>
    </row>
    <row r="32" spans="1:5" ht="38.25">
      <c r="A32" s="35" t="s">
        <v>57</v>
      </c>
      <c r="E32" s="40" t="s">
        <v>2416</v>
      </c>
    </row>
    <row r="33" spans="1:5" ht="89.25">
      <c r="A33" t="s">
        <v>59</v>
      </c>
      <c r="E33" s="39" t="s">
        <v>2116</v>
      </c>
    </row>
    <row r="34" spans="1:16" ht="38.25">
      <c r="A34" t="s">
        <v>49</v>
      </c>
      <c s="34" t="s">
        <v>80</v>
      </c>
      <c s="34" t="s">
        <v>2417</v>
      </c>
      <c s="35" t="s">
        <v>5</v>
      </c>
      <c s="6" t="s">
        <v>2418</v>
      </c>
      <c s="36" t="s">
        <v>332</v>
      </c>
      <c s="37">
        <v>20.75</v>
      </c>
      <c s="36">
        <v>0</v>
      </c>
      <c s="36">
        <f>ROUND(G34*H34,6)</f>
      </c>
      <c r="L34" s="38">
        <v>0</v>
      </c>
      <c s="32">
        <f>ROUND(ROUND(L34,2)*ROUND(G34,3),2)</f>
      </c>
      <c s="36" t="s">
        <v>333</v>
      </c>
      <c>
        <f>(M34*21)/100</f>
      </c>
      <c t="s">
        <v>27</v>
      </c>
    </row>
    <row r="35" spans="1:5" ht="12.75">
      <c r="A35" s="35" t="s">
        <v>55</v>
      </c>
      <c r="E35" s="39" t="s">
        <v>5</v>
      </c>
    </row>
    <row r="36" spans="1:5" ht="38.25">
      <c r="A36" s="35" t="s">
        <v>57</v>
      </c>
      <c r="E36" s="40" t="s">
        <v>2419</v>
      </c>
    </row>
    <row r="37" spans="1:5" ht="89.25">
      <c r="A37" t="s">
        <v>59</v>
      </c>
      <c r="E37" s="39" t="s">
        <v>2116</v>
      </c>
    </row>
    <row r="38" spans="1:16" ht="12.75">
      <c r="A38" t="s">
        <v>49</v>
      </c>
      <c s="34" t="s">
        <v>86</v>
      </c>
      <c s="34" t="s">
        <v>2145</v>
      </c>
      <c s="35" t="s">
        <v>5</v>
      </c>
      <c s="6" t="s">
        <v>2146</v>
      </c>
      <c s="36" t="s">
        <v>74</v>
      </c>
      <c s="37">
        <v>5</v>
      </c>
      <c s="36">
        <v>0</v>
      </c>
      <c s="36">
        <f>ROUND(G38*H38,6)</f>
      </c>
      <c r="L38" s="38">
        <v>0</v>
      </c>
      <c s="32">
        <f>ROUND(ROUND(L38,2)*ROUND(G38,3),2)</f>
      </c>
      <c s="36" t="s">
        <v>333</v>
      </c>
      <c>
        <f>(M38*21)/100</f>
      </c>
      <c t="s">
        <v>27</v>
      </c>
    </row>
    <row r="39" spans="1:5" ht="12.75">
      <c r="A39" s="35" t="s">
        <v>55</v>
      </c>
      <c r="E39" s="39" t="s">
        <v>5</v>
      </c>
    </row>
    <row r="40" spans="1:5" ht="38.25">
      <c r="A40" s="35" t="s">
        <v>57</v>
      </c>
      <c r="E40" s="40" t="s">
        <v>2420</v>
      </c>
    </row>
    <row r="41" spans="1:5" ht="12.75">
      <c r="A41" t="s">
        <v>59</v>
      </c>
      <c r="E41" s="39" t="s">
        <v>326</v>
      </c>
    </row>
    <row r="42" spans="1:16" ht="12.75">
      <c r="A42" t="s">
        <v>49</v>
      </c>
      <c s="34" t="s">
        <v>90</v>
      </c>
      <c s="34" t="s">
        <v>2421</v>
      </c>
      <c s="35" t="s">
        <v>5</v>
      </c>
      <c s="6" t="s">
        <v>2422</v>
      </c>
      <c s="36" t="s">
        <v>324</v>
      </c>
      <c s="37">
        <v>3.332</v>
      </c>
      <c s="36">
        <v>0</v>
      </c>
      <c s="36">
        <f>ROUND(G42*H42,6)</f>
      </c>
      <c r="L42" s="38">
        <v>0</v>
      </c>
      <c s="32">
        <f>ROUND(ROUND(L42,2)*ROUND(G42,3),2)</f>
      </c>
      <c s="36" t="s">
        <v>333</v>
      </c>
      <c>
        <f>(M42*21)/100</f>
      </c>
      <c t="s">
        <v>27</v>
      </c>
    </row>
    <row r="43" spans="1:5" ht="12.75">
      <c r="A43" s="35" t="s">
        <v>55</v>
      </c>
      <c r="E43" s="39" t="s">
        <v>5</v>
      </c>
    </row>
    <row r="44" spans="1:5" ht="38.25">
      <c r="A44" s="35" t="s">
        <v>57</v>
      </c>
      <c r="E44" s="40" t="s">
        <v>2423</v>
      </c>
    </row>
    <row r="45" spans="1:5" ht="12.75">
      <c r="A45" t="s">
        <v>59</v>
      </c>
      <c r="E45" s="39" t="s">
        <v>326</v>
      </c>
    </row>
    <row r="46" spans="1:16" ht="12.75">
      <c r="A46" t="s">
        <v>49</v>
      </c>
      <c s="34" t="s">
        <v>94</v>
      </c>
      <c s="34" t="s">
        <v>2149</v>
      </c>
      <c s="35" t="s">
        <v>5</v>
      </c>
      <c s="6" t="s">
        <v>2150</v>
      </c>
      <c s="36" t="s">
        <v>2424</v>
      </c>
      <c s="37">
        <v>6</v>
      </c>
      <c s="36">
        <v>0</v>
      </c>
      <c s="36">
        <f>ROUND(G46*H46,6)</f>
      </c>
      <c r="L46" s="38">
        <v>0</v>
      </c>
      <c s="32">
        <f>ROUND(ROUND(L46,2)*ROUND(G46,3),2)</f>
      </c>
      <c s="36" t="s">
        <v>333</v>
      </c>
      <c>
        <f>(M46*21)/100</f>
      </c>
      <c t="s">
        <v>27</v>
      </c>
    </row>
    <row r="47" spans="1:5" ht="12.75">
      <c r="A47" s="35" t="s">
        <v>55</v>
      </c>
      <c r="E47" s="39" t="s">
        <v>2425</v>
      </c>
    </row>
    <row r="48" spans="1:5" ht="38.25">
      <c r="A48" s="35" t="s">
        <v>57</v>
      </c>
      <c r="E48" s="40" t="s">
        <v>2354</v>
      </c>
    </row>
    <row r="49" spans="1:5" ht="12.75">
      <c r="A49" t="s">
        <v>59</v>
      </c>
      <c r="E49" s="39" t="s">
        <v>326</v>
      </c>
    </row>
    <row r="50" spans="1:13" ht="12.75">
      <c r="A50" t="s">
        <v>46</v>
      </c>
      <c r="C50" s="31" t="s">
        <v>71</v>
      </c>
      <c r="E50" s="33" t="s">
        <v>2301</v>
      </c>
      <c r="J50" s="32">
        <f>0</f>
      </c>
      <c s="32">
        <f>0</f>
      </c>
      <c s="32">
        <f>0+L51+L55+L59+L63+L67+L71+L75+L79+L83+L87+L91+L95+L99</f>
      </c>
      <c s="32">
        <f>0+M51+M55+M59+M63+M67+M71+M75+M79+M83+M87+M91+M95+M99</f>
      </c>
    </row>
    <row r="51" spans="1:16" ht="12.75">
      <c r="A51" t="s">
        <v>49</v>
      </c>
      <c s="34" t="s">
        <v>98</v>
      </c>
      <c s="34" t="s">
        <v>2426</v>
      </c>
      <c s="35" t="s">
        <v>5</v>
      </c>
      <c s="6" t="s">
        <v>2427</v>
      </c>
      <c s="36" t="s">
        <v>297</v>
      </c>
      <c s="37">
        <v>7987.2</v>
      </c>
      <c s="36">
        <v>0</v>
      </c>
      <c s="36">
        <f>ROUND(G51*H51,6)</f>
      </c>
      <c r="L51" s="38">
        <v>0</v>
      </c>
      <c s="32">
        <f>ROUND(ROUND(L51,2)*ROUND(G51,3),2)</f>
      </c>
      <c s="36" t="s">
        <v>54</v>
      </c>
      <c>
        <f>(M51*21)/100</f>
      </c>
      <c t="s">
        <v>27</v>
      </c>
    </row>
    <row r="52" spans="1:5" ht="12.75">
      <c r="A52" s="35" t="s">
        <v>55</v>
      </c>
      <c r="E52" s="39" t="s">
        <v>5</v>
      </c>
    </row>
    <row r="53" spans="1:5" ht="38.25">
      <c r="A53" s="35" t="s">
        <v>57</v>
      </c>
      <c r="E53" s="40" t="s">
        <v>2428</v>
      </c>
    </row>
    <row r="54" spans="1:5" ht="153">
      <c r="A54" t="s">
        <v>59</v>
      </c>
      <c r="E54" s="39" t="s">
        <v>2429</v>
      </c>
    </row>
    <row r="55" spans="1:16" ht="12.75">
      <c r="A55" t="s">
        <v>49</v>
      </c>
      <c s="34" t="s">
        <v>102</v>
      </c>
      <c s="34" t="s">
        <v>2430</v>
      </c>
      <c s="35" t="s">
        <v>5</v>
      </c>
      <c s="6" t="s">
        <v>2431</v>
      </c>
      <c s="36" t="s">
        <v>297</v>
      </c>
      <c s="37">
        <v>436</v>
      </c>
      <c s="36">
        <v>0</v>
      </c>
      <c s="36">
        <f>ROUND(G55*H55,6)</f>
      </c>
      <c r="L55" s="38">
        <v>0</v>
      </c>
      <c s="32">
        <f>ROUND(ROUND(L55,2)*ROUND(G55,3),2)</f>
      </c>
      <c s="36" t="s">
        <v>54</v>
      </c>
      <c>
        <f>(M55*21)/100</f>
      </c>
      <c t="s">
        <v>27</v>
      </c>
    </row>
    <row r="56" spans="1:5" ht="25.5">
      <c r="A56" s="35" t="s">
        <v>55</v>
      </c>
      <c r="E56" s="39" t="s">
        <v>2432</v>
      </c>
    </row>
    <row r="57" spans="1:5" ht="38.25">
      <c r="A57" s="35" t="s">
        <v>57</v>
      </c>
      <c r="E57" s="40" t="s">
        <v>2433</v>
      </c>
    </row>
    <row r="58" spans="1:5" ht="153">
      <c r="A58" t="s">
        <v>59</v>
      </c>
      <c r="E58" s="39" t="s">
        <v>2429</v>
      </c>
    </row>
    <row r="59" spans="1:16" ht="25.5">
      <c r="A59" t="s">
        <v>49</v>
      </c>
      <c s="34" t="s">
        <v>105</v>
      </c>
      <c s="34" t="s">
        <v>2434</v>
      </c>
      <c s="35" t="s">
        <v>5</v>
      </c>
      <c s="6" t="s">
        <v>2435</v>
      </c>
      <c s="36" t="s">
        <v>53</v>
      </c>
      <c s="37">
        <v>3072</v>
      </c>
      <c s="36">
        <v>0</v>
      </c>
      <c s="36">
        <f>ROUND(G59*H59,6)</f>
      </c>
      <c r="L59" s="38">
        <v>0</v>
      </c>
      <c s="32">
        <f>ROUND(ROUND(L59,2)*ROUND(G59,3),2)</f>
      </c>
      <c s="36" t="s">
        <v>54</v>
      </c>
      <c>
        <f>(M59*21)/100</f>
      </c>
      <c t="s">
        <v>27</v>
      </c>
    </row>
    <row r="60" spans="1:5" ht="12.75">
      <c r="A60" s="35" t="s">
        <v>55</v>
      </c>
      <c r="E60" s="39" t="s">
        <v>5</v>
      </c>
    </row>
    <row r="61" spans="1:5" ht="38.25">
      <c r="A61" s="35" t="s">
        <v>57</v>
      </c>
      <c r="E61" s="40" t="s">
        <v>2436</v>
      </c>
    </row>
    <row r="62" spans="1:5" ht="409.5">
      <c r="A62" t="s">
        <v>59</v>
      </c>
      <c r="E62" s="39" t="s">
        <v>2437</v>
      </c>
    </row>
    <row r="63" spans="1:16" ht="12.75">
      <c r="A63" t="s">
        <v>49</v>
      </c>
      <c s="34" t="s">
        <v>109</v>
      </c>
      <c s="34" t="s">
        <v>2438</v>
      </c>
      <c s="35" t="s">
        <v>5</v>
      </c>
      <c s="6" t="s">
        <v>2439</v>
      </c>
      <c s="36" t="s">
        <v>53</v>
      </c>
      <c s="37">
        <v>230</v>
      </c>
      <c s="36">
        <v>0</v>
      </c>
      <c s="36">
        <f>ROUND(G63*H63,6)</f>
      </c>
      <c r="L63" s="38">
        <v>0</v>
      </c>
      <c s="32">
        <f>ROUND(ROUND(L63,2)*ROUND(G63,3),2)</f>
      </c>
      <c s="36" t="s">
        <v>54</v>
      </c>
      <c>
        <f>(M63*21)/100</f>
      </c>
      <c t="s">
        <v>27</v>
      </c>
    </row>
    <row r="64" spans="1:5" ht="12.75">
      <c r="A64" s="35" t="s">
        <v>55</v>
      </c>
      <c r="E64" s="39" t="s">
        <v>2440</v>
      </c>
    </row>
    <row r="65" spans="1:5" ht="38.25">
      <c r="A65" s="35" t="s">
        <v>57</v>
      </c>
      <c r="E65" s="40" t="s">
        <v>2441</v>
      </c>
    </row>
    <row r="66" spans="1:5" ht="216.75">
      <c r="A66" t="s">
        <v>59</v>
      </c>
      <c r="E66" s="39" t="s">
        <v>2442</v>
      </c>
    </row>
    <row r="67" spans="1:16" ht="25.5">
      <c r="A67" t="s">
        <v>49</v>
      </c>
      <c s="34" t="s">
        <v>113</v>
      </c>
      <c s="34" t="s">
        <v>2443</v>
      </c>
      <c s="35" t="s">
        <v>5</v>
      </c>
      <c s="6" t="s">
        <v>2444</v>
      </c>
      <c s="36" t="s">
        <v>53</v>
      </c>
      <c s="37">
        <v>590</v>
      </c>
      <c s="36">
        <v>0</v>
      </c>
      <c s="36">
        <f>ROUND(G67*H67,6)</f>
      </c>
      <c r="L67" s="38">
        <v>0</v>
      </c>
      <c s="32">
        <f>ROUND(ROUND(L67,2)*ROUND(G67,3),2)</f>
      </c>
      <c s="36" t="s">
        <v>54</v>
      </c>
      <c>
        <f>(M67*21)/100</f>
      </c>
      <c t="s">
        <v>27</v>
      </c>
    </row>
    <row r="68" spans="1:5" ht="12.75">
      <c r="A68" s="35" t="s">
        <v>55</v>
      </c>
      <c r="E68" s="39" t="s">
        <v>5</v>
      </c>
    </row>
    <row r="69" spans="1:5" ht="38.25">
      <c r="A69" s="35" t="s">
        <v>57</v>
      </c>
      <c r="E69" s="40" t="s">
        <v>2445</v>
      </c>
    </row>
    <row r="70" spans="1:5" ht="191.25">
      <c r="A70" t="s">
        <v>59</v>
      </c>
      <c r="E70" s="39" t="s">
        <v>2446</v>
      </c>
    </row>
    <row r="71" spans="1:16" ht="12.75">
      <c r="A71" t="s">
        <v>49</v>
      </c>
      <c s="34" t="s">
        <v>117</v>
      </c>
      <c s="34" t="s">
        <v>2447</v>
      </c>
      <c s="35" t="s">
        <v>5</v>
      </c>
      <c s="6" t="s">
        <v>2448</v>
      </c>
      <c s="36" t="s">
        <v>53</v>
      </c>
      <c s="37">
        <v>50</v>
      </c>
      <c s="36">
        <v>0</v>
      </c>
      <c s="36">
        <f>ROUND(G71*H71,6)</f>
      </c>
      <c r="L71" s="38">
        <v>0</v>
      </c>
      <c s="32">
        <f>ROUND(ROUND(L71,2)*ROUND(G71,3),2)</f>
      </c>
      <c s="36" t="s">
        <v>54</v>
      </c>
      <c>
        <f>(M71*21)/100</f>
      </c>
      <c t="s">
        <v>27</v>
      </c>
    </row>
    <row r="72" spans="1:5" ht="12.75">
      <c r="A72" s="35" t="s">
        <v>55</v>
      </c>
      <c r="E72" s="39" t="s">
        <v>2449</v>
      </c>
    </row>
    <row r="73" spans="1:5" ht="38.25">
      <c r="A73" s="35" t="s">
        <v>57</v>
      </c>
      <c r="E73" s="40" t="s">
        <v>2450</v>
      </c>
    </row>
    <row r="74" spans="1:5" ht="255">
      <c r="A74" t="s">
        <v>59</v>
      </c>
      <c r="E74" s="39" t="s">
        <v>2451</v>
      </c>
    </row>
    <row r="75" spans="1:16" ht="25.5">
      <c r="A75" t="s">
        <v>49</v>
      </c>
      <c s="34" t="s">
        <v>123</v>
      </c>
      <c s="34" t="s">
        <v>2452</v>
      </c>
      <c s="35" t="s">
        <v>5</v>
      </c>
      <c s="6" t="s">
        <v>2453</v>
      </c>
      <c s="36" t="s">
        <v>74</v>
      </c>
      <c s="37">
        <v>8</v>
      </c>
      <c s="36">
        <v>0</v>
      </c>
      <c s="36">
        <f>ROUND(G75*H75,6)</f>
      </c>
      <c r="L75" s="38">
        <v>0</v>
      </c>
      <c s="32">
        <f>ROUND(ROUND(L75,2)*ROUND(G75,3),2)</f>
      </c>
      <c s="36" t="s">
        <v>54</v>
      </c>
      <c>
        <f>(M75*21)/100</f>
      </c>
      <c t="s">
        <v>27</v>
      </c>
    </row>
    <row r="76" spans="1:5" ht="12.75">
      <c r="A76" s="35" t="s">
        <v>55</v>
      </c>
      <c r="E76" s="39" t="s">
        <v>5</v>
      </c>
    </row>
    <row r="77" spans="1:5" ht="38.25">
      <c r="A77" s="35" t="s">
        <v>57</v>
      </c>
      <c r="E77" s="40" t="s">
        <v>2148</v>
      </c>
    </row>
    <row r="78" spans="1:5" ht="344.25">
      <c r="A78" t="s">
        <v>59</v>
      </c>
      <c r="E78" s="39" t="s">
        <v>2454</v>
      </c>
    </row>
    <row r="79" spans="1:16" ht="12.75">
      <c r="A79" t="s">
        <v>49</v>
      </c>
      <c s="34" t="s">
        <v>127</v>
      </c>
      <c s="34" t="s">
        <v>2455</v>
      </c>
      <c s="35" t="s">
        <v>5</v>
      </c>
      <c s="6" t="s">
        <v>2456</v>
      </c>
      <c s="36" t="s">
        <v>74</v>
      </c>
      <c s="37">
        <v>56</v>
      </c>
      <c s="36">
        <v>0</v>
      </c>
      <c s="36">
        <f>ROUND(G79*H79,6)</f>
      </c>
      <c r="L79" s="38">
        <v>0</v>
      </c>
      <c s="32">
        <f>ROUND(ROUND(L79,2)*ROUND(G79,3),2)</f>
      </c>
      <c s="36" t="s">
        <v>54</v>
      </c>
      <c>
        <f>(M79*21)/100</f>
      </c>
      <c t="s">
        <v>27</v>
      </c>
    </row>
    <row r="80" spans="1:5" ht="25.5">
      <c r="A80" s="35" t="s">
        <v>55</v>
      </c>
      <c r="E80" s="39" t="s">
        <v>2457</v>
      </c>
    </row>
    <row r="81" spans="1:5" ht="38.25">
      <c r="A81" s="35" t="s">
        <v>57</v>
      </c>
      <c r="E81" s="40" t="s">
        <v>2458</v>
      </c>
    </row>
    <row r="82" spans="1:5" ht="409.5">
      <c r="A82" t="s">
        <v>59</v>
      </c>
      <c r="E82" s="39" t="s">
        <v>2459</v>
      </c>
    </row>
    <row r="83" spans="1:16" ht="12.75">
      <c r="A83" t="s">
        <v>49</v>
      </c>
      <c s="34" t="s">
        <v>132</v>
      </c>
      <c s="34" t="s">
        <v>2460</v>
      </c>
      <c s="35" t="s">
        <v>5</v>
      </c>
      <c s="6" t="s">
        <v>2461</v>
      </c>
      <c s="36" t="s">
        <v>74</v>
      </c>
      <c s="37">
        <v>80</v>
      </c>
      <c s="36">
        <v>0</v>
      </c>
      <c s="36">
        <f>ROUND(G83*H83,6)</f>
      </c>
      <c r="L83" s="38">
        <v>0</v>
      </c>
      <c s="32">
        <f>ROUND(ROUND(L83,2)*ROUND(G83,3),2)</f>
      </c>
      <c s="36" t="s">
        <v>54</v>
      </c>
      <c>
        <f>(M83*21)/100</f>
      </c>
      <c t="s">
        <v>27</v>
      </c>
    </row>
    <row r="84" spans="1:5" ht="12.75">
      <c r="A84" s="35" t="s">
        <v>55</v>
      </c>
      <c r="E84" s="39" t="s">
        <v>2462</v>
      </c>
    </row>
    <row r="85" spans="1:5" ht="38.25">
      <c r="A85" s="35" t="s">
        <v>57</v>
      </c>
      <c r="E85" s="40" t="s">
        <v>2463</v>
      </c>
    </row>
    <row r="86" spans="1:5" ht="409.5">
      <c r="A86" t="s">
        <v>59</v>
      </c>
      <c r="E86" s="39" t="s">
        <v>2459</v>
      </c>
    </row>
    <row r="87" spans="1:16" ht="12.75">
      <c r="A87" t="s">
        <v>49</v>
      </c>
      <c s="34" t="s">
        <v>136</v>
      </c>
      <c s="34" t="s">
        <v>2464</v>
      </c>
      <c s="35" t="s">
        <v>5</v>
      </c>
      <c s="6" t="s">
        <v>2465</v>
      </c>
      <c s="36" t="s">
        <v>53</v>
      </c>
      <c s="37">
        <v>3097</v>
      </c>
      <c s="36">
        <v>0</v>
      </c>
      <c s="36">
        <f>ROUND(G87*H87,6)</f>
      </c>
      <c r="L87" s="38">
        <v>0</v>
      </c>
      <c s="32">
        <f>ROUND(ROUND(L87,2)*ROUND(G87,3),2)</f>
      </c>
      <c s="36" t="s">
        <v>54</v>
      </c>
      <c>
        <f>(M87*21)/100</f>
      </c>
      <c t="s">
        <v>27</v>
      </c>
    </row>
    <row r="88" spans="1:5" ht="12.75">
      <c r="A88" s="35" t="s">
        <v>55</v>
      </c>
      <c r="E88" s="39" t="s">
        <v>5</v>
      </c>
    </row>
    <row r="89" spans="1:5" ht="38.25">
      <c r="A89" s="35" t="s">
        <v>57</v>
      </c>
      <c r="E89" s="40" t="s">
        <v>2466</v>
      </c>
    </row>
    <row r="90" spans="1:5" ht="280.5">
      <c r="A90" t="s">
        <v>59</v>
      </c>
      <c r="E90" s="39" t="s">
        <v>2467</v>
      </c>
    </row>
    <row r="91" spans="1:16" ht="25.5">
      <c r="A91" t="s">
        <v>49</v>
      </c>
      <c s="34" t="s">
        <v>140</v>
      </c>
      <c s="34" t="s">
        <v>2468</v>
      </c>
      <c s="35" t="s">
        <v>5</v>
      </c>
      <c s="6" t="s">
        <v>2469</v>
      </c>
      <c s="36" t="s">
        <v>53</v>
      </c>
      <c s="37">
        <v>553</v>
      </c>
      <c s="36">
        <v>0</v>
      </c>
      <c s="36">
        <f>ROUND(G91*H91,6)</f>
      </c>
      <c r="L91" s="38">
        <v>0</v>
      </c>
      <c s="32">
        <f>ROUND(ROUND(L91,2)*ROUND(G91,3),2)</f>
      </c>
      <c s="36" t="s">
        <v>54</v>
      </c>
      <c>
        <f>(M91*21)/100</f>
      </c>
      <c t="s">
        <v>27</v>
      </c>
    </row>
    <row r="92" spans="1:5" ht="12.75">
      <c r="A92" s="35" t="s">
        <v>55</v>
      </c>
      <c r="E92" s="39" t="s">
        <v>5</v>
      </c>
    </row>
    <row r="93" spans="1:5" ht="38.25">
      <c r="A93" s="35" t="s">
        <v>57</v>
      </c>
      <c r="E93" s="40" t="s">
        <v>2470</v>
      </c>
    </row>
    <row r="94" spans="1:5" ht="306">
      <c r="A94" t="s">
        <v>59</v>
      </c>
      <c r="E94" s="39" t="s">
        <v>2471</v>
      </c>
    </row>
    <row r="95" spans="1:16" ht="12.75">
      <c r="A95" t="s">
        <v>49</v>
      </c>
      <c s="34" t="s">
        <v>143</v>
      </c>
      <c s="34" t="s">
        <v>2472</v>
      </c>
      <c s="35" t="s">
        <v>5</v>
      </c>
      <c s="6" t="s">
        <v>2473</v>
      </c>
      <c s="36" t="s">
        <v>53</v>
      </c>
      <c s="37">
        <v>3072</v>
      </c>
      <c s="36">
        <v>0</v>
      </c>
      <c s="36">
        <f>ROUND(G95*H95,6)</f>
      </c>
      <c r="L95" s="38">
        <v>0</v>
      </c>
      <c s="32">
        <f>ROUND(ROUND(L95,2)*ROUND(G95,3),2)</f>
      </c>
      <c s="36" t="s">
        <v>54</v>
      </c>
      <c>
        <f>(M95*21)/100</f>
      </c>
      <c t="s">
        <v>27</v>
      </c>
    </row>
    <row r="96" spans="1:5" ht="12.75">
      <c r="A96" s="35" t="s">
        <v>55</v>
      </c>
      <c r="E96" s="39" t="s">
        <v>5</v>
      </c>
    </row>
    <row r="97" spans="1:5" ht="38.25">
      <c r="A97" s="35" t="s">
        <v>57</v>
      </c>
      <c r="E97" s="40" t="s">
        <v>2436</v>
      </c>
    </row>
    <row r="98" spans="1:5" ht="331.5">
      <c r="A98" t="s">
        <v>59</v>
      </c>
      <c r="E98" s="39" t="s">
        <v>2474</v>
      </c>
    </row>
    <row r="99" spans="1:16" ht="12.75">
      <c r="A99" t="s">
        <v>49</v>
      </c>
      <c s="34" t="s">
        <v>147</v>
      </c>
      <c s="34" t="s">
        <v>2475</v>
      </c>
      <c s="35" t="s">
        <v>5</v>
      </c>
      <c s="6" t="s">
        <v>2476</v>
      </c>
      <c s="36" t="s">
        <v>74</v>
      </c>
      <c s="37">
        <v>202</v>
      </c>
      <c s="36">
        <v>0</v>
      </c>
      <c s="36">
        <f>ROUND(G99*H99,6)</f>
      </c>
      <c r="L99" s="38">
        <v>0</v>
      </c>
      <c s="32">
        <f>ROUND(ROUND(L99,2)*ROUND(G99,3),2)</f>
      </c>
      <c s="36" t="s">
        <v>333</v>
      </c>
      <c>
        <f>(M99*21)/100</f>
      </c>
      <c t="s">
        <v>27</v>
      </c>
    </row>
    <row r="100" spans="1:5" ht="12.75">
      <c r="A100" s="35" t="s">
        <v>55</v>
      </c>
      <c r="E100" s="39" t="s">
        <v>5</v>
      </c>
    </row>
    <row r="101" spans="1:5" ht="38.25">
      <c r="A101" s="35" t="s">
        <v>57</v>
      </c>
      <c r="E101" s="40" t="s">
        <v>2477</v>
      </c>
    </row>
    <row r="102" spans="1:5" ht="178.5">
      <c r="A102" t="s">
        <v>59</v>
      </c>
      <c r="E102" s="39" t="s">
        <v>2478</v>
      </c>
    </row>
    <row r="103" spans="1:13" ht="12.75">
      <c r="A103" t="s">
        <v>46</v>
      </c>
      <c r="C103" s="31" t="s">
        <v>90</v>
      </c>
      <c r="E103" s="33" t="s">
        <v>2360</v>
      </c>
      <c r="J103" s="32">
        <f>0</f>
      </c>
      <c s="32">
        <f>0</f>
      </c>
      <c s="32">
        <f>0+L104+L108+L112+L116+L120+L124+L128+L132+L136+L140+L144+L148</f>
      </c>
      <c s="32">
        <f>0+M104+M108+M112+M116+M120+M124+M128+M132+M136+M140+M144+M148</f>
      </c>
    </row>
    <row r="104" spans="1:16" ht="12.75">
      <c r="A104" t="s">
        <v>49</v>
      </c>
      <c s="34" t="s">
        <v>151</v>
      </c>
      <c s="34" t="s">
        <v>2479</v>
      </c>
      <c s="35" t="s">
        <v>5</v>
      </c>
      <c s="6" t="s">
        <v>2480</v>
      </c>
      <c s="36" t="s">
        <v>53</v>
      </c>
      <c s="37">
        <v>14.4</v>
      </c>
      <c s="36">
        <v>0</v>
      </c>
      <c s="36">
        <f>ROUND(G104*H104,6)</f>
      </c>
      <c r="L104" s="38">
        <v>0</v>
      </c>
      <c s="32">
        <f>ROUND(ROUND(L104,2)*ROUND(G104,3),2)</f>
      </c>
      <c s="36" t="s">
        <v>54</v>
      </c>
      <c>
        <f>(M104*21)/100</f>
      </c>
      <c t="s">
        <v>27</v>
      </c>
    </row>
    <row r="105" spans="1:5" ht="12.75">
      <c r="A105" s="35" t="s">
        <v>55</v>
      </c>
      <c r="E105" s="39" t="s">
        <v>5</v>
      </c>
    </row>
    <row r="106" spans="1:5" ht="38.25">
      <c r="A106" s="35" t="s">
        <v>57</v>
      </c>
      <c r="E106" s="40" t="s">
        <v>2481</v>
      </c>
    </row>
    <row r="107" spans="1:5" ht="229.5">
      <c r="A107" t="s">
        <v>59</v>
      </c>
      <c r="E107" s="39" t="s">
        <v>2482</v>
      </c>
    </row>
    <row r="108" spans="1:16" ht="12.75">
      <c r="A108" t="s">
        <v>49</v>
      </c>
      <c s="34" t="s">
        <v>155</v>
      </c>
      <c s="34" t="s">
        <v>2483</v>
      </c>
      <c s="35" t="s">
        <v>5</v>
      </c>
      <c s="6" t="s">
        <v>2484</v>
      </c>
      <c s="36" t="s">
        <v>74</v>
      </c>
      <c s="37">
        <v>2</v>
      </c>
      <c s="36">
        <v>0</v>
      </c>
      <c s="36">
        <f>ROUND(G108*H108,6)</f>
      </c>
      <c r="L108" s="38">
        <v>0</v>
      </c>
      <c s="32">
        <f>ROUND(ROUND(L108,2)*ROUND(G108,3),2)</f>
      </c>
      <c s="36" t="s">
        <v>54</v>
      </c>
      <c>
        <f>(M108*21)/100</f>
      </c>
      <c t="s">
        <v>27</v>
      </c>
    </row>
    <row r="109" spans="1:5" ht="12.75">
      <c r="A109" s="35" t="s">
        <v>55</v>
      </c>
      <c r="E109" s="39" t="s">
        <v>2485</v>
      </c>
    </row>
    <row r="110" spans="1:5" ht="38.25">
      <c r="A110" s="35" t="s">
        <v>57</v>
      </c>
      <c r="E110" s="40" t="s">
        <v>2359</v>
      </c>
    </row>
    <row r="111" spans="1:5" ht="242.25">
      <c r="A111" t="s">
        <v>59</v>
      </c>
      <c r="E111" s="39" t="s">
        <v>2486</v>
      </c>
    </row>
    <row r="112" spans="1:16" ht="12.75">
      <c r="A112" t="s">
        <v>49</v>
      </c>
      <c s="34" t="s">
        <v>159</v>
      </c>
      <c s="34" t="s">
        <v>1457</v>
      </c>
      <c s="35" t="s">
        <v>5</v>
      </c>
      <c s="6" t="s">
        <v>2487</v>
      </c>
      <c s="36" t="s">
        <v>74</v>
      </c>
      <c s="37">
        <v>48</v>
      </c>
      <c s="36">
        <v>0</v>
      </c>
      <c s="36">
        <f>ROUND(G112*H112,6)</f>
      </c>
      <c r="L112" s="38">
        <v>0</v>
      </c>
      <c s="32">
        <f>ROUND(ROUND(L112,2)*ROUND(G112,3),2)</f>
      </c>
      <c s="36" t="s">
        <v>54</v>
      </c>
      <c>
        <f>(M112*21)/100</f>
      </c>
      <c t="s">
        <v>27</v>
      </c>
    </row>
    <row r="113" spans="1:5" ht="12.75">
      <c r="A113" s="35" t="s">
        <v>55</v>
      </c>
      <c r="E113" s="39" t="s">
        <v>5</v>
      </c>
    </row>
    <row r="114" spans="1:5" ht="38.25">
      <c r="A114" s="35" t="s">
        <v>57</v>
      </c>
      <c r="E114" s="40" t="s">
        <v>2488</v>
      </c>
    </row>
    <row r="115" spans="1:5" ht="280.5">
      <c r="A115" t="s">
        <v>59</v>
      </c>
      <c r="E115" s="39" t="s">
        <v>2489</v>
      </c>
    </row>
    <row r="116" spans="1:16" ht="12.75">
      <c r="A116" t="s">
        <v>49</v>
      </c>
      <c s="34" t="s">
        <v>163</v>
      </c>
      <c s="34" t="s">
        <v>2490</v>
      </c>
      <c s="35" t="s">
        <v>5</v>
      </c>
      <c s="6" t="s">
        <v>2491</v>
      </c>
      <c s="36" t="s">
        <v>297</v>
      </c>
      <c s="37">
        <v>5038.2</v>
      </c>
      <c s="36">
        <v>0</v>
      </c>
      <c s="36">
        <f>ROUND(G116*H116,6)</f>
      </c>
      <c r="L116" s="38">
        <v>0</v>
      </c>
      <c s="32">
        <f>ROUND(ROUND(L116,2)*ROUND(G116,3),2)</f>
      </c>
      <c s="36" t="s">
        <v>54</v>
      </c>
      <c>
        <f>(M116*21)/100</f>
      </c>
      <c t="s">
        <v>27</v>
      </c>
    </row>
    <row r="117" spans="1:5" ht="12.75">
      <c r="A117" s="35" t="s">
        <v>55</v>
      </c>
      <c r="E117" s="39" t="s">
        <v>5</v>
      </c>
    </row>
    <row r="118" spans="1:5" ht="38.25">
      <c r="A118" s="35" t="s">
        <v>57</v>
      </c>
      <c r="E118" s="40" t="s">
        <v>2492</v>
      </c>
    </row>
    <row r="119" spans="1:5" ht="242.25">
      <c r="A119" t="s">
        <v>59</v>
      </c>
      <c r="E119" s="39" t="s">
        <v>2493</v>
      </c>
    </row>
    <row r="120" spans="1:16" ht="25.5">
      <c r="A120" t="s">
        <v>49</v>
      </c>
      <c s="34" t="s">
        <v>167</v>
      </c>
      <c s="34" t="s">
        <v>2494</v>
      </c>
      <c s="35" t="s">
        <v>5</v>
      </c>
      <c s="6" t="s">
        <v>2495</v>
      </c>
      <c s="36" t="s">
        <v>1993</v>
      </c>
      <c s="37">
        <v>15114.6</v>
      </c>
      <c s="36">
        <v>0</v>
      </c>
      <c s="36">
        <f>ROUND(G120*H120,6)</f>
      </c>
      <c r="L120" s="38">
        <v>0</v>
      </c>
      <c s="32">
        <f>ROUND(ROUND(L120,2)*ROUND(G120,3),2)</f>
      </c>
      <c s="36" t="s">
        <v>54</v>
      </c>
      <c>
        <f>(M120*21)/100</f>
      </c>
      <c t="s">
        <v>27</v>
      </c>
    </row>
    <row r="121" spans="1:5" ht="12.75">
      <c r="A121" s="35" t="s">
        <v>55</v>
      </c>
      <c r="E121" s="39" t="s">
        <v>5</v>
      </c>
    </row>
    <row r="122" spans="1:5" ht="38.25">
      <c r="A122" s="35" t="s">
        <v>57</v>
      </c>
      <c r="E122" s="40" t="s">
        <v>2496</v>
      </c>
    </row>
    <row r="123" spans="1:5" ht="216.75">
      <c r="A123" t="s">
        <v>59</v>
      </c>
      <c r="E123" s="39" t="s">
        <v>2497</v>
      </c>
    </row>
    <row r="124" spans="1:16" ht="25.5">
      <c r="A124" t="s">
        <v>49</v>
      </c>
      <c s="34" t="s">
        <v>175</v>
      </c>
      <c s="34" t="s">
        <v>2498</v>
      </c>
      <c s="35" t="s">
        <v>5</v>
      </c>
      <c s="6" t="s">
        <v>2499</v>
      </c>
      <c s="36" t="s">
        <v>53</v>
      </c>
      <c s="37">
        <v>133.4</v>
      </c>
      <c s="36">
        <v>0</v>
      </c>
      <c s="36">
        <f>ROUND(G124*H124,6)</f>
      </c>
      <c r="L124" s="38">
        <v>0</v>
      </c>
      <c s="32">
        <f>ROUND(ROUND(L124,2)*ROUND(G124,3),2)</f>
      </c>
      <c s="36" t="s">
        <v>54</v>
      </c>
      <c>
        <f>(M124*21)/100</f>
      </c>
      <c t="s">
        <v>27</v>
      </c>
    </row>
    <row r="125" spans="1:5" ht="12.75">
      <c r="A125" s="35" t="s">
        <v>55</v>
      </c>
      <c r="E125" s="39" t="s">
        <v>5</v>
      </c>
    </row>
    <row r="126" spans="1:5" ht="38.25">
      <c r="A126" s="35" t="s">
        <v>57</v>
      </c>
      <c r="E126" s="40" t="s">
        <v>2500</v>
      </c>
    </row>
    <row r="127" spans="1:5" ht="369.75">
      <c r="A127" t="s">
        <v>59</v>
      </c>
      <c r="E127" s="39" t="s">
        <v>2501</v>
      </c>
    </row>
    <row r="128" spans="1:16" ht="25.5">
      <c r="A128" t="s">
        <v>49</v>
      </c>
      <c s="34" t="s">
        <v>179</v>
      </c>
      <c s="34" t="s">
        <v>2502</v>
      </c>
      <c s="35" t="s">
        <v>5</v>
      </c>
      <c s="6" t="s">
        <v>2503</v>
      </c>
      <c s="36" t="s">
        <v>53</v>
      </c>
      <c s="37">
        <v>116.6</v>
      </c>
      <c s="36">
        <v>0</v>
      </c>
      <c s="36">
        <f>ROUND(G128*H128,6)</f>
      </c>
      <c r="L128" s="38">
        <v>0</v>
      </c>
      <c s="32">
        <f>ROUND(ROUND(L128,2)*ROUND(G128,3),2)</f>
      </c>
      <c s="36" t="s">
        <v>54</v>
      </c>
      <c>
        <f>(M128*21)/100</f>
      </c>
      <c t="s">
        <v>27</v>
      </c>
    </row>
    <row r="129" spans="1:5" ht="12.75">
      <c r="A129" s="35" t="s">
        <v>55</v>
      </c>
      <c r="E129" s="39" t="s">
        <v>2504</v>
      </c>
    </row>
    <row r="130" spans="1:5" ht="38.25">
      <c r="A130" s="35" t="s">
        <v>57</v>
      </c>
      <c r="E130" s="40" t="s">
        <v>2505</v>
      </c>
    </row>
    <row r="131" spans="1:5" ht="369.75">
      <c r="A131" t="s">
        <v>59</v>
      </c>
      <c r="E131" s="39" t="s">
        <v>2506</v>
      </c>
    </row>
    <row r="132" spans="1:16" ht="12.75">
      <c r="A132" t="s">
        <v>49</v>
      </c>
      <c s="34" t="s">
        <v>183</v>
      </c>
      <c s="34" t="s">
        <v>2507</v>
      </c>
      <c s="35" t="s">
        <v>5</v>
      </c>
      <c s="6" t="s">
        <v>2508</v>
      </c>
      <c s="36" t="s">
        <v>74</v>
      </c>
      <c s="37">
        <v>2</v>
      </c>
      <c s="36">
        <v>0</v>
      </c>
      <c s="36">
        <f>ROUND(G132*H132,6)</f>
      </c>
      <c r="L132" s="38">
        <v>0</v>
      </c>
      <c s="32">
        <f>ROUND(ROUND(L132,2)*ROUND(G132,3),2)</f>
      </c>
      <c s="36" t="s">
        <v>54</v>
      </c>
      <c>
        <f>(M132*21)/100</f>
      </c>
      <c t="s">
        <v>27</v>
      </c>
    </row>
    <row r="133" spans="1:5" ht="12.75">
      <c r="A133" s="35" t="s">
        <v>55</v>
      </c>
      <c r="E133" s="39" t="s">
        <v>5</v>
      </c>
    </row>
    <row r="134" spans="1:5" ht="38.25">
      <c r="A134" s="35" t="s">
        <v>57</v>
      </c>
      <c r="E134" s="40" t="s">
        <v>2359</v>
      </c>
    </row>
    <row r="135" spans="1:5" ht="267.75">
      <c r="A135" t="s">
        <v>59</v>
      </c>
      <c r="E135" s="39" t="s">
        <v>2509</v>
      </c>
    </row>
    <row r="136" spans="1:16" ht="12.75">
      <c r="A136" t="s">
        <v>49</v>
      </c>
      <c s="34" t="s">
        <v>187</v>
      </c>
      <c s="34" t="s">
        <v>2510</v>
      </c>
      <c s="35" t="s">
        <v>5</v>
      </c>
      <c s="6" t="s">
        <v>2511</v>
      </c>
      <c s="36" t="s">
        <v>318</v>
      </c>
      <c s="37">
        <v>645.54</v>
      </c>
      <c s="36">
        <v>0</v>
      </c>
      <c s="36">
        <f>ROUND(G136*H136,6)</f>
      </c>
      <c r="L136" s="38">
        <v>0</v>
      </c>
      <c s="32">
        <f>ROUND(ROUND(L136,2)*ROUND(G136,3),2)</f>
      </c>
      <c s="36" t="s">
        <v>333</v>
      </c>
      <c>
        <f>(M136*21)/100</f>
      </c>
      <c t="s">
        <v>27</v>
      </c>
    </row>
    <row r="137" spans="1:5" ht="63.75">
      <c r="A137" s="35" t="s">
        <v>55</v>
      </c>
      <c r="E137" s="39" t="s">
        <v>2512</v>
      </c>
    </row>
    <row r="138" spans="1:5" ht="63.75">
      <c r="A138" s="35" t="s">
        <v>57</v>
      </c>
      <c r="E138" s="40" t="s">
        <v>2513</v>
      </c>
    </row>
    <row r="139" spans="1:5" ht="255">
      <c r="A139" t="s">
        <v>59</v>
      </c>
      <c r="E139" s="39" t="s">
        <v>2514</v>
      </c>
    </row>
    <row r="140" spans="1:16" ht="12.75">
      <c r="A140" t="s">
        <v>49</v>
      </c>
      <c s="34" t="s">
        <v>192</v>
      </c>
      <c s="34" t="s">
        <v>2515</v>
      </c>
      <c s="35" t="s">
        <v>5</v>
      </c>
      <c s="6" t="s">
        <v>2516</v>
      </c>
      <c s="36" t="s">
        <v>297</v>
      </c>
      <c s="37">
        <v>137.2</v>
      </c>
      <c s="36">
        <v>0</v>
      </c>
      <c s="36">
        <f>ROUND(G140*H140,6)</f>
      </c>
      <c r="L140" s="38">
        <v>0</v>
      </c>
      <c s="32">
        <f>ROUND(ROUND(L140,2)*ROUND(G140,3),2)</f>
      </c>
      <c s="36" t="s">
        <v>333</v>
      </c>
      <c>
        <f>(M140*21)/100</f>
      </c>
      <c t="s">
        <v>27</v>
      </c>
    </row>
    <row r="141" spans="1:5" ht="12.75">
      <c r="A141" s="35" t="s">
        <v>55</v>
      </c>
      <c r="E141" s="39" t="s">
        <v>2517</v>
      </c>
    </row>
    <row r="142" spans="1:5" ht="38.25">
      <c r="A142" s="35" t="s">
        <v>57</v>
      </c>
      <c r="E142" s="40" t="s">
        <v>2518</v>
      </c>
    </row>
    <row r="143" spans="1:5" ht="255">
      <c r="A143" t="s">
        <v>59</v>
      </c>
      <c r="E143" s="39" t="s">
        <v>2514</v>
      </c>
    </row>
    <row r="144" spans="1:16" ht="12.75">
      <c r="A144" t="s">
        <v>49</v>
      </c>
      <c s="34" t="s">
        <v>196</v>
      </c>
      <c s="34" t="s">
        <v>2519</v>
      </c>
      <c s="35" t="s">
        <v>5</v>
      </c>
      <c s="6" t="s">
        <v>2520</v>
      </c>
      <c s="36" t="s">
        <v>53</v>
      </c>
      <c s="37">
        <v>3072</v>
      </c>
      <c s="36">
        <v>0</v>
      </c>
      <c s="36">
        <f>ROUND(G144*H144,6)</f>
      </c>
      <c r="L144" s="38">
        <v>0</v>
      </c>
      <c s="32">
        <f>ROUND(ROUND(L144,2)*ROUND(G144,3),2)</f>
      </c>
      <c s="36" t="s">
        <v>54</v>
      </c>
      <c>
        <f>(M144*21)/100</f>
      </c>
      <c t="s">
        <v>27</v>
      </c>
    </row>
    <row r="145" spans="1:5" ht="51">
      <c r="A145" s="35" t="s">
        <v>55</v>
      </c>
      <c r="E145" s="39" t="s">
        <v>2521</v>
      </c>
    </row>
    <row r="146" spans="1:5" ht="38.25">
      <c r="A146" s="35" t="s">
        <v>57</v>
      </c>
      <c r="E146" s="40" t="s">
        <v>2522</v>
      </c>
    </row>
    <row r="147" spans="1:5" ht="178.5">
      <c r="A147" t="s">
        <v>59</v>
      </c>
      <c r="E147" s="39" t="s">
        <v>2523</v>
      </c>
    </row>
    <row r="148" spans="1:16" ht="25.5">
      <c r="A148" t="s">
        <v>49</v>
      </c>
      <c s="34" t="s">
        <v>200</v>
      </c>
      <c s="34" t="s">
        <v>2524</v>
      </c>
      <c s="35" t="s">
        <v>5</v>
      </c>
      <c s="6" t="s">
        <v>2525</v>
      </c>
      <c s="36" t="s">
        <v>230</v>
      </c>
      <c s="37">
        <v>1105.92</v>
      </c>
      <c s="36">
        <v>0</v>
      </c>
      <c s="36">
        <f>ROUND(G148*H148,6)</f>
      </c>
      <c r="L148" s="38">
        <v>0</v>
      </c>
      <c s="32">
        <f>ROUND(ROUND(L148,2)*ROUND(G148,3),2)</f>
      </c>
      <c s="36" t="s">
        <v>54</v>
      </c>
      <c>
        <f>(M148*21)/100</f>
      </c>
      <c t="s">
        <v>27</v>
      </c>
    </row>
    <row r="149" spans="1:5" ht="12.75">
      <c r="A149" s="35" t="s">
        <v>55</v>
      </c>
      <c r="E149" s="39" t="s">
        <v>2526</v>
      </c>
    </row>
    <row r="150" spans="1:5" ht="38.25">
      <c r="A150" s="35" t="s">
        <v>57</v>
      </c>
      <c r="E150" s="40" t="s">
        <v>2527</v>
      </c>
    </row>
    <row r="151" spans="1:5" ht="140.25">
      <c r="A151" t="s">
        <v>59</v>
      </c>
      <c r="E151" s="39" t="s">
        <v>2528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2531</v>
      </c>
      <c r="E8" s="30" t="s">
        <v>2530</v>
      </c>
      <c r="J8" s="29">
        <f>0+J9</f>
      </c>
      <c s="29">
        <f>0+K9</f>
      </c>
      <c s="29">
        <f>0+L9</f>
      </c>
      <c s="29">
        <f>0+M9</f>
      </c>
    </row>
    <row r="9" spans="1:13" ht="12.75">
      <c r="A9" t="s">
        <v>46</v>
      </c>
      <c r="C9" s="31" t="s">
        <v>71</v>
      </c>
      <c r="E9" s="33" t="s">
        <v>2301</v>
      </c>
      <c r="J9" s="32">
        <f>0</f>
      </c>
      <c s="32">
        <f>0</f>
      </c>
      <c s="32">
        <f>0+L10</f>
      </c>
      <c s="32">
        <f>0+M10</f>
      </c>
    </row>
    <row r="10" spans="1:16" ht="25.5">
      <c r="A10" t="s">
        <v>49</v>
      </c>
      <c s="34" t="s">
        <v>50</v>
      </c>
      <c s="34" t="s">
        <v>2532</v>
      </c>
      <c s="35" t="s">
        <v>5</v>
      </c>
      <c s="6" t="s">
        <v>2533</v>
      </c>
      <c s="36" t="s">
        <v>53</v>
      </c>
      <c s="37">
        <v>3232</v>
      </c>
      <c s="36">
        <v>0</v>
      </c>
      <c s="36">
        <f>ROUND(G10*H10,6)</f>
      </c>
      <c r="L10" s="38">
        <v>0</v>
      </c>
      <c s="32">
        <f>ROUND(ROUND(L10,2)*ROUND(G10,3),2)</f>
      </c>
      <c s="36" t="s">
        <v>333</v>
      </c>
      <c>
        <f>(M10*21)/100</f>
      </c>
      <c t="s">
        <v>27</v>
      </c>
    </row>
    <row r="11" spans="1:5" ht="12.75">
      <c r="A11" s="35" t="s">
        <v>55</v>
      </c>
      <c r="E11" s="39" t="s">
        <v>5</v>
      </c>
    </row>
    <row r="12" spans="1:5" ht="38.25">
      <c r="A12" s="35" t="s">
        <v>57</v>
      </c>
      <c r="E12" s="40" t="s">
        <v>2534</v>
      </c>
    </row>
    <row r="13" spans="1:5" ht="153">
      <c r="A13" t="s">
        <v>59</v>
      </c>
      <c r="E13" s="39" t="s">
        <v>2535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2538</v>
      </c>
      <c r="E8" s="30" t="s">
        <v>2537</v>
      </c>
      <c r="J8" s="29">
        <f>0+J9+J34+J71+J80+J105</f>
      </c>
      <c s="29">
        <f>0+K9+K34+K71+K80+K105</f>
      </c>
      <c s="29">
        <f>0+L9+L34+L71+L80+L105</f>
      </c>
      <c s="29">
        <f>0+M9+M34+M71+M80+M105</f>
      </c>
    </row>
    <row r="9" spans="1:13" ht="12.75">
      <c r="A9" t="s">
        <v>46</v>
      </c>
      <c r="C9" s="31" t="s">
        <v>979</v>
      </c>
      <c r="E9" s="33" t="s">
        <v>1222</v>
      </c>
      <c r="J9" s="32">
        <f>0</f>
      </c>
      <c s="32">
        <f>0</f>
      </c>
      <c s="32">
        <f>0+L10+L14+L18+L22+L26+L30</f>
      </c>
      <c s="32">
        <f>0+M10+M14+M18+M22+M26+M30</f>
      </c>
    </row>
    <row r="10" spans="1:16" ht="38.25">
      <c r="A10" t="s">
        <v>49</v>
      </c>
      <c s="34" t="s">
        <v>50</v>
      </c>
      <c s="34" t="s">
        <v>1636</v>
      </c>
      <c s="35" t="s">
        <v>5</v>
      </c>
      <c s="6" t="s">
        <v>1753</v>
      </c>
      <c s="36" t="s">
        <v>332</v>
      </c>
      <c s="37">
        <v>241.3</v>
      </c>
      <c s="36">
        <v>0</v>
      </c>
      <c s="36">
        <f>ROUND(G10*H10,6)</f>
      </c>
      <c r="L10" s="38">
        <v>0</v>
      </c>
      <c s="32">
        <f>ROUND(ROUND(L10,2)*ROUND(G10,3),2)</f>
      </c>
      <c s="36" t="s">
        <v>333</v>
      </c>
      <c>
        <f>(M10*21)/100</f>
      </c>
      <c t="s">
        <v>27</v>
      </c>
    </row>
    <row r="11" spans="1:5" ht="12.75">
      <c r="A11" s="35" t="s">
        <v>55</v>
      </c>
      <c r="E11" s="39" t="s">
        <v>5</v>
      </c>
    </row>
    <row r="12" spans="1:5" ht="38.25">
      <c r="A12" s="35" t="s">
        <v>57</v>
      </c>
      <c r="E12" s="40" t="s">
        <v>2539</v>
      </c>
    </row>
    <row r="13" spans="1:5" ht="89.25">
      <c r="A13" t="s">
        <v>59</v>
      </c>
      <c r="E13" s="39" t="s">
        <v>2116</v>
      </c>
    </row>
    <row r="14" spans="1:16" ht="38.25">
      <c r="A14" t="s">
        <v>49</v>
      </c>
      <c s="34" t="s">
        <v>27</v>
      </c>
      <c s="34" t="s">
        <v>2120</v>
      </c>
      <c s="35" t="s">
        <v>5</v>
      </c>
      <c s="6" t="s">
        <v>2121</v>
      </c>
      <c s="36" t="s">
        <v>332</v>
      </c>
      <c s="37">
        <v>44.64</v>
      </c>
      <c s="36">
        <v>0</v>
      </c>
      <c s="36">
        <f>ROUND(G14*H14,6)</f>
      </c>
      <c r="L14" s="38">
        <v>0</v>
      </c>
      <c s="32">
        <f>ROUND(ROUND(L14,2)*ROUND(G14,3),2)</f>
      </c>
      <c s="36" t="s">
        <v>333</v>
      </c>
      <c>
        <f>(M14*21)/100</f>
      </c>
      <c t="s">
        <v>27</v>
      </c>
    </row>
    <row r="15" spans="1:5" ht="12.75">
      <c r="A15" s="35" t="s">
        <v>55</v>
      </c>
      <c r="E15" s="39" t="s">
        <v>5</v>
      </c>
    </row>
    <row r="16" spans="1:5" ht="38.25">
      <c r="A16" s="35" t="s">
        <v>57</v>
      </c>
      <c r="E16" s="40" t="s">
        <v>2540</v>
      </c>
    </row>
    <row r="17" spans="1:5" ht="89.25">
      <c r="A17" t="s">
        <v>59</v>
      </c>
      <c r="E17" s="39" t="s">
        <v>2116</v>
      </c>
    </row>
    <row r="18" spans="1:16" ht="38.25">
      <c r="A18" t="s">
        <v>49</v>
      </c>
      <c s="34" t="s">
        <v>25</v>
      </c>
      <c s="34" t="s">
        <v>951</v>
      </c>
      <c s="35" t="s">
        <v>5</v>
      </c>
      <c s="6" t="s">
        <v>952</v>
      </c>
      <c s="36" t="s">
        <v>332</v>
      </c>
      <c s="37">
        <v>5</v>
      </c>
      <c s="36">
        <v>0</v>
      </c>
      <c s="36">
        <f>ROUND(G18*H18,6)</f>
      </c>
      <c r="L18" s="38">
        <v>0</v>
      </c>
      <c s="32">
        <f>ROUND(ROUND(L18,2)*ROUND(G18,3),2)</f>
      </c>
      <c s="36" t="s">
        <v>333</v>
      </c>
      <c>
        <f>(M18*21)/100</f>
      </c>
      <c t="s">
        <v>27</v>
      </c>
    </row>
    <row r="19" spans="1:5" ht="12.75">
      <c r="A19" s="35" t="s">
        <v>55</v>
      </c>
      <c r="E19" s="39" t="s">
        <v>5</v>
      </c>
    </row>
    <row r="20" spans="1:5" ht="38.25">
      <c r="A20" s="35" t="s">
        <v>57</v>
      </c>
      <c r="E20" s="40" t="s">
        <v>2541</v>
      </c>
    </row>
    <row r="21" spans="1:5" ht="89.25">
      <c r="A21" t="s">
        <v>59</v>
      </c>
      <c r="E21" s="39" t="s">
        <v>2409</v>
      </c>
    </row>
    <row r="22" spans="1:16" ht="38.25">
      <c r="A22" t="s">
        <v>49</v>
      </c>
      <c s="34" t="s">
        <v>67</v>
      </c>
      <c s="34" t="s">
        <v>2131</v>
      </c>
      <c s="35" t="s">
        <v>5</v>
      </c>
      <c s="6" t="s">
        <v>2132</v>
      </c>
      <c s="36" t="s">
        <v>332</v>
      </c>
      <c s="37">
        <v>25.2</v>
      </c>
      <c s="36">
        <v>0</v>
      </c>
      <c s="36">
        <f>ROUND(G22*H22,6)</f>
      </c>
      <c r="L22" s="38">
        <v>0</v>
      </c>
      <c s="32">
        <f>ROUND(ROUND(L22,2)*ROUND(G22,3),2)</f>
      </c>
      <c s="36" t="s">
        <v>333</v>
      </c>
      <c>
        <f>(M22*21)/100</f>
      </c>
      <c t="s">
        <v>27</v>
      </c>
    </row>
    <row r="23" spans="1:5" ht="12.75">
      <c r="A23" s="35" t="s">
        <v>55</v>
      </c>
      <c r="E23" s="39" t="s">
        <v>5</v>
      </c>
    </row>
    <row r="24" spans="1:5" ht="38.25">
      <c r="A24" s="35" t="s">
        <v>57</v>
      </c>
      <c r="E24" s="40" t="s">
        <v>2542</v>
      </c>
    </row>
    <row r="25" spans="1:5" ht="89.25">
      <c r="A25" t="s">
        <v>59</v>
      </c>
      <c r="E25" s="39" t="s">
        <v>2116</v>
      </c>
    </row>
    <row r="26" spans="1:16" ht="12.75">
      <c r="A26" t="s">
        <v>49</v>
      </c>
      <c s="34" t="s">
        <v>71</v>
      </c>
      <c s="34" t="s">
        <v>2145</v>
      </c>
      <c s="35" t="s">
        <v>5</v>
      </c>
      <c s="6" t="s">
        <v>2146</v>
      </c>
      <c s="36" t="s">
        <v>74</v>
      </c>
      <c s="37">
        <v>2</v>
      </c>
      <c s="36">
        <v>0</v>
      </c>
      <c s="36">
        <f>ROUND(G26*H26,6)</f>
      </c>
      <c r="L26" s="38">
        <v>0</v>
      </c>
      <c s="32">
        <f>ROUND(ROUND(L26,2)*ROUND(G26,3),2)</f>
      </c>
      <c s="36" t="s">
        <v>333</v>
      </c>
      <c>
        <f>(M26*21)/100</f>
      </c>
      <c t="s">
        <v>27</v>
      </c>
    </row>
    <row r="27" spans="1:5" ht="12.75">
      <c r="A27" s="35" t="s">
        <v>55</v>
      </c>
      <c r="E27" s="39" t="s">
        <v>5</v>
      </c>
    </row>
    <row r="28" spans="1:5" ht="38.25">
      <c r="A28" s="35" t="s">
        <v>57</v>
      </c>
      <c r="E28" s="40" t="s">
        <v>2359</v>
      </c>
    </row>
    <row r="29" spans="1:5" ht="12.75">
      <c r="A29" t="s">
        <v>59</v>
      </c>
      <c r="E29" s="39" t="s">
        <v>326</v>
      </c>
    </row>
    <row r="30" spans="1:16" ht="12.75">
      <c r="A30" t="s">
        <v>49</v>
      </c>
      <c s="34" t="s">
        <v>26</v>
      </c>
      <c s="34" t="s">
        <v>2149</v>
      </c>
      <c s="35" t="s">
        <v>5</v>
      </c>
      <c s="6" t="s">
        <v>2150</v>
      </c>
      <c s="36" t="s">
        <v>1887</v>
      </c>
      <c s="37">
        <v>3</v>
      </c>
      <c s="36">
        <v>0</v>
      </c>
      <c s="36">
        <f>ROUND(G30*H30,6)</f>
      </c>
      <c r="L30" s="38">
        <v>0</v>
      </c>
      <c s="32">
        <f>ROUND(ROUND(L30,2)*ROUND(G30,3),2)</f>
      </c>
      <c s="36" t="s">
        <v>333</v>
      </c>
      <c>
        <f>(M30*21)/100</f>
      </c>
      <c t="s">
        <v>27</v>
      </c>
    </row>
    <row r="31" spans="1:5" ht="12.75">
      <c r="A31" s="35" t="s">
        <v>55</v>
      </c>
      <c r="E31" s="39" t="s">
        <v>2543</v>
      </c>
    </row>
    <row r="32" spans="1:5" ht="38.25">
      <c r="A32" s="35" t="s">
        <v>57</v>
      </c>
      <c r="E32" s="40" t="s">
        <v>2544</v>
      </c>
    </row>
    <row r="33" spans="1:5" ht="12.75">
      <c r="A33" t="s">
        <v>59</v>
      </c>
      <c r="E33" s="39" t="s">
        <v>326</v>
      </c>
    </row>
    <row r="34" spans="1:13" ht="12.75">
      <c r="A34" t="s">
        <v>46</v>
      </c>
      <c r="C34" s="31" t="s">
        <v>50</v>
      </c>
      <c r="E34" s="33" t="s">
        <v>1226</v>
      </c>
      <c r="J34" s="32">
        <f>0</f>
      </c>
      <c s="32">
        <f>0</f>
      </c>
      <c s="32">
        <f>0+L35+L39+L43+L47+L51+L55+L59+L63+L67</f>
      </c>
      <c s="32">
        <f>0+M35+M39+M43+M47+M51+M55+M59+M63+M67</f>
      </c>
    </row>
    <row r="35" spans="1:16" ht="12.75">
      <c r="A35" t="s">
        <v>49</v>
      </c>
      <c s="34" t="s">
        <v>80</v>
      </c>
      <c s="34" t="s">
        <v>2157</v>
      </c>
      <c s="35" t="s">
        <v>5</v>
      </c>
      <c s="6" t="s">
        <v>2158</v>
      </c>
      <c s="36" t="s">
        <v>318</v>
      </c>
      <c s="37">
        <v>352</v>
      </c>
      <c s="36">
        <v>0</v>
      </c>
      <c s="36">
        <f>ROUND(G35*H35,6)</f>
      </c>
      <c r="L35" s="38">
        <v>0</v>
      </c>
      <c s="32">
        <f>ROUND(ROUND(L35,2)*ROUND(G35,3),2)</f>
      </c>
      <c s="36" t="s">
        <v>54</v>
      </c>
      <c>
        <f>(M35*21)/100</f>
      </c>
      <c t="s">
        <v>27</v>
      </c>
    </row>
    <row r="36" spans="1:5" ht="12.75">
      <c r="A36" s="35" t="s">
        <v>55</v>
      </c>
      <c r="E36" s="39" t="s">
        <v>5</v>
      </c>
    </row>
    <row r="37" spans="1:5" ht="38.25">
      <c r="A37" s="35" t="s">
        <v>57</v>
      </c>
      <c r="E37" s="40" t="s">
        <v>2545</v>
      </c>
    </row>
    <row r="38" spans="1:5" ht="63.75">
      <c r="A38" t="s">
        <v>59</v>
      </c>
      <c r="E38" s="39" t="s">
        <v>2160</v>
      </c>
    </row>
    <row r="39" spans="1:16" ht="12.75">
      <c r="A39" t="s">
        <v>49</v>
      </c>
      <c s="34" t="s">
        <v>86</v>
      </c>
      <c s="34" t="s">
        <v>2168</v>
      </c>
      <c s="35" t="s">
        <v>5</v>
      </c>
      <c s="6" t="s">
        <v>2169</v>
      </c>
      <c s="36" t="s">
        <v>297</v>
      </c>
      <c s="37">
        <v>18.6</v>
      </c>
      <c s="36">
        <v>0</v>
      </c>
      <c s="36">
        <f>ROUND(G39*H39,6)</f>
      </c>
      <c r="L39" s="38">
        <v>0</v>
      </c>
      <c s="32">
        <f>ROUND(ROUND(L39,2)*ROUND(G39,3),2)</f>
      </c>
      <c s="36" t="s">
        <v>54</v>
      </c>
      <c>
        <f>(M39*21)/100</f>
      </c>
      <c t="s">
        <v>27</v>
      </c>
    </row>
    <row r="40" spans="1:5" ht="12.75">
      <c r="A40" s="35" t="s">
        <v>55</v>
      </c>
      <c r="E40" s="39" t="s">
        <v>5</v>
      </c>
    </row>
    <row r="41" spans="1:5" ht="38.25">
      <c r="A41" s="35" t="s">
        <v>57</v>
      </c>
      <c r="E41" s="40" t="s">
        <v>2546</v>
      </c>
    </row>
    <row r="42" spans="1:5" ht="63.75">
      <c r="A42" t="s">
        <v>59</v>
      </c>
      <c r="E42" s="39" t="s">
        <v>1778</v>
      </c>
    </row>
    <row r="43" spans="1:16" ht="12.75">
      <c r="A43" t="s">
        <v>49</v>
      </c>
      <c s="34" t="s">
        <v>90</v>
      </c>
      <c s="34" t="s">
        <v>2179</v>
      </c>
      <c s="35" t="s">
        <v>5</v>
      </c>
      <c s="6" t="s">
        <v>2180</v>
      </c>
      <c s="36" t="s">
        <v>297</v>
      </c>
      <c s="37">
        <v>12</v>
      </c>
      <c s="36">
        <v>0</v>
      </c>
      <c s="36">
        <f>ROUND(G43*H43,6)</f>
      </c>
      <c r="L43" s="38">
        <v>0</v>
      </c>
      <c s="32">
        <f>ROUND(ROUND(L43,2)*ROUND(G43,3),2)</f>
      </c>
      <c s="36" t="s">
        <v>54</v>
      </c>
      <c>
        <f>(M43*21)/100</f>
      </c>
      <c t="s">
        <v>27</v>
      </c>
    </row>
    <row r="44" spans="1:5" ht="12.75">
      <c r="A44" s="35" t="s">
        <v>55</v>
      </c>
      <c r="E44" s="39" t="s">
        <v>2547</v>
      </c>
    </row>
    <row r="45" spans="1:5" ht="38.25">
      <c r="A45" s="35" t="s">
        <v>57</v>
      </c>
      <c r="E45" s="40" t="s">
        <v>2548</v>
      </c>
    </row>
    <row r="46" spans="1:5" ht="409.5">
      <c r="A46" t="s">
        <v>59</v>
      </c>
      <c r="E46" s="39" t="s">
        <v>2183</v>
      </c>
    </row>
    <row r="47" spans="1:16" ht="12.75">
      <c r="A47" t="s">
        <v>49</v>
      </c>
      <c s="34" t="s">
        <v>94</v>
      </c>
      <c s="34" t="s">
        <v>2192</v>
      </c>
      <c s="35" t="s">
        <v>5</v>
      </c>
      <c s="6" t="s">
        <v>2193</v>
      </c>
      <c s="36" t="s">
        <v>297</v>
      </c>
      <c s="37">
        <v>133.4</v>
      </c>
      <c s="36">
        <v>0</v>
      </c>
      <c s="36">
        <f>ROUND(G47*H47,6)</f>
      </c>
      <c r="L47" s="38">
        <v>0</v>
      </c>
      <c s="32">
        <f>ROUND(ROUND(L47,2)*ROUND(G47,3),2)</f>
      </c>
      <c s="36" t="s">
        <v>54</v>
      </c>
      <c>
        <f>(M47*21)/100</f>
      </c>
      <c t="s">
        <v>27</v>
      </c>
    </row>
    <row r="48" spans="1:5" ht="38.25">
      <c r="A48" s="35" t="s">
        <v>55</v>
      </c>
      <c r="E48" s="39" t="s">
        <v>2194</v>
      </c>
    </row>
    <row r="49" spans="1:5" ht="38.25">
      <c r="A49" s="35" t="s">
        <v>57</v>
      </c>
      <c r="E49" s="40" t="s">
        <v>2549</v>
      </c>
    </row>
    <row r="50" spans="1:5" ht="409.5">
      <c r="A50" t="s">
        <v>59</v>
      </c>
      <c r="E50" s="39" t="s">
        <v>2196</v>
      </c>
    </row>
    <row r="51" spans="1:16" ht="12.75">
      <c r="A51" t="s">
        <v>49</v>
      </c>
      <c s="34" t="s">
        <v>98</v>
      </c>
      <c s="34" t="s">
        <v>2550</v>
      </c>
      <c s="35" t="s">
        <v>5</v>
      </c>
      <c s="6" t="s">
        <v>2551</v>
      </c>
      <c s="36" t="s">
        <v>1993</v>
      </c>
      <c s="37">
        <v>3201.6</v>
      </c>
      <c s="36">
        <v>0</v>
      </c>
      <c s="36">
        <f>ROUND(G51*H51,6)</f>
      </c>
      <c r="L51" s="38">
        <v>0</v>
      </c>
      <c s="32">
        <f>ROUND(ROUND(L51,2)*ROUND(G51,3),2)</f>
      </c>
      <c s="36" t="s">
        <v>54</v>
      </c>
      <c>
        <f>(M51*21)/100</f>
      </c>
      <c t="s">
        <v>27</v>
      </c>
    </row>
    <row r="52" spans="1:5" ht="12.75">
      <c r="A52" s="35" t="s">
        <v>55</v>
      </c>
      <c r="E52" s="39" t="s">
        <v>5</v>
      </c>
    </row>
    <row r="53" spans="1:5" ht="38.25">
      <c r="A53" s="35" t="s">
        <v>57</v>
      </c>
      <c r="E53" s="40" t="s">
        <v>2552</v>
      </c>
    </row>
    <row r="54" spans="1:5" ht="25.5">
      <c r="A54" t="s">
        <v>59</v>
      </c>
      <c r="E54" s="39" t="s">
        <v>1994</v>
      </c>
    </row>
    <row r="55" spans="1:16" ht="12.75">
      <c r="A55" t="s">
        <v>49</v>
      </c>
      <c s="34" t="s">
        <v>102</v>
      </c>
      <c s="34" t="s">
        <v>2211</v>
      </c>
      <c s="35" t="s">
        <v>5</v>
      </c>
      <c s="6" t="s">
        <v>2212</v>
      </c>
      <c s="36" t="s">
        <v>318</v>
      </c>
      <c s="37">
        <v>92</v>
      </c>
      <c s="36">
        <v>0</v>
      </c>
      <c s="36">
        <f>ROUND(G55*H55,6)</f>
      </c>
      <c r="L55" s="38">
        <v>0</v>
      </c>
      <c s="32">
        <f>ROUND(ROUND(L55,2)*ROUND(G55,3),2)</f>
      </c>
      <c s="36" t="s">
        <v>54</v>
      </c>
      <c>
        <f>(M55*21)/100</f>
      </c>
      <c t="s">
        <v>27</v>
      </c>
    </row>
    <row r="56" spans="1:5" ht="12.75">
      <c r="A56" s="35" t="s">
        <v>55</v>
      </c>
      <c r="E56" s="39" t="s">
        <v>2213</v>
      </c>
    </row>
    <row r="57" spans="1:5" ht="38.25">
      <c r="A57" s="35" t="s">
        <v>57</v>
      </c>
      <c r="E57" s="40" t="s">
        <v>2553</v>
      </c>
    </row>
    <row r="58" spans="1:5" ht="25.5">
      <c r="A58" t="s">
        <v>59</v>
      </c>
      <c r="E58" s="39" t="s">
        <v>769</v>
      </c>
    </row>
    <row r="59" spans="1:16" ht="12.75">
      <c r="A59" t="s">
        <v>49</v>
      </c>
      <c s="34" t="s">
        <v>105</v>
      </c>
      <c s="34" t="s">
        <v>2215</v>
      </c>
      <c s="35" t="s">
        <v>5</v>
      </c>
      <c s="6" t="s">
        <v>2216</v>
      </c>
      <c s="36" t="s">
        <v>318</v>
      </c>
      <c s="37">
        <v>230</v>
      </c>
      <c s="36">
        <v>0</v>
      </c>
      <c s="36">
        <f>ROUND(G59*H59,6)</f>
      </c>
      <c r="L59" s="38">
        <v>0</v>
      </c>
      <c s="32">
        <f>ROUND(ROUND(L59,2)*ROUND(G59,3),2)</f>
      </c>
      <c s="36" t="s">
        <v>54</v>
      </c>
      <c>
        <f>(M59*21)/100</f>
      </c>
      <c t="s">
        <v>27</v>
      </c>
    </row>
    <row r="60" spans="1:5" ht="12.75">
      <c r="A60" s="35" t="s">
        <v>55</v>
      </c>
      <c r="E60" s="39" t="s">
        <v>5</v>
      </c>
    </row>
    <row r="61" spans="1:5" ht="38.25">
      <c r="A61" s="35" t="s">
        <v>57</v>
      </c>
      <c r="E61" s="40" t="s">
        <v>2554</v>
      </c>
    </row>
    <row r="62" spans="1:5" ht="63.75">
      <c r="A62" t="s">
        <v>59</v>
      </c>
      <c r="E62" s="39" t="s">
        <v>2218</v>
      </c>
    </row>
    <row r="63" spans="1:16" ht="12.75">
      <c r="A63" t="s">
        <v>49</v>
      </c>
      <c s="34" t="s">
        <v>109</v>
      </c>
      <c s="34" t="s">
        <v>2224</v>
      </c>
      <c s="35" t="s">
        <v>5</v>
      </c>
      <c s="6" t="s">
        <v>2225</v>
      </c>
      <c s="36" t="s">
        <v>318</v>
      </c>
      <c s="37">
        <v>230</v>
      </c>
      <c s="36">
        <v>0</v>
      </c>
      <c s="36">
        <f>ROUND(G63*H63,6)</f>
      </c>
      <c r="L63" s="38">
        <v>0</v>
      </c>
      <c s="32">
        <f>ROUND(ROUND(L63,2)*ROUND(G63,3),2)</f>
      </c>
      <c s="36" t="s">
        <v>54</v>
      </c>
      <c>
        <f>(M63*21)/100</f>
      </c>
      <c t="s">
        <v>27</v>
      </c>
    </row>
    <row r="64" spans="1:5" ht="12.75">
      <c r="A64" s="35" t="s">
        <v>55</v>
      </c>
      <c r="E64" s="39" t="s">
        <v>5</v>
      </c>
    </row>
    <row r="65" spans="1:5" ht="38.25">
      <c r="A65" s="35" t="s">
        <v>57</v>
      </c>
      <c r="E65" s="40" t="s">
        <v>2554</v>
      </c>
    </row>
    <row r="66" spans="1:5" ht="25.5">
      <c r="A66" t="s">
        <v>59</v>
      </c>
      <c r="E66" s="39" t="s">
        <v>2226</v>
      </c>
    </row>
    <row r="67" spans="1:16" ht="12.75">
      <c r="A67" t="s">
        <v>49</v>
      </c>
      <c s="34" t="s">
        <v>113</v>
      </c>
      <c s="34" t="s">
        <v>2227</v>
      </c>
      <c s="35" t="s">
        <v>5</v>
      </c>
      <c s="6" t="s">
        <v>2228</v>
      </c>
      <c s="36" t="s">
        <v>297</v>
      </c>
      <c s="37">
        <v>345</v>
      </c>
      <c s="36">
        <v>0</v>
      </c>
      <c s="36">
        <f>ROUND(G67*H67,6)</f>
      </c>
      <c r="L67" s="38">
        <v>0</v>
      </c>
      <c s="32">
        <f>ROUND(ROUND(L67,2)*ROUND(G67,3),2)</f>
      </c>
      <c s="36" t="s">
        <v>333</v>
      </c>
      <c>
        <f>(M67*21)/100</f>
      </c>
      <c t="s">
        <v>27</v>
      </c>
    </row>
    <row r="68" spans="1:5" ht="38.25">
      <c r="A68" s="35" t="s">
        <v>55</v>
      </c>
      <c r="E68" s="39" t="s">
        <v>2555</v>
      </c>
    </row>
    <row r="69" spans="1:5" ht="38.25">
      <c r="A69" s="35" t="s">
        <v>57</v>
      </c>
      <c r="E69" s="40" t="s">
        <v>2556</v>
      </c>
    </row>
    <row r="70" spans="1:5" ht="409.5">
      <c r="A70" t="s">
        <v>59</v>
      </c>
      <c r="E70" s="39" t="s">
        <v>2231</v>
      </c>
    </row>
    <row r="71" spans="1:13" ht="12.75">
      <c r="A71" t="s">
        <v>46</v>
      </c>
      <c r="C71" s="31" t="s">
        <v>27</v>
      </c>
      <c r="E71" s="33" t="s">
        <v>2241</v>
      </c>
      <c r="J71" s="32">
        <f>0</f>
      </c>
      <c s="32">
        <f>0</f>
      </c>
      <c s="32">
        <f>0+L72+L76</f>
      </c>
      <c s="32">
        <f>0+M72+M76</f>
      </c>
    </row>
    <row r="72" spans="1:16" ht="12.75">
      <c r="A72" t="s">
        <v>49</v>
      </c>
      <c s="34" t="s">
        <v>117</v>
      </c>
      <c s="34" t="s">
        <v>2257</v>
      </c>
      <c s="35" t="s">
        <v>5</v>
      </c>
      <c s="6" t="s">
        <v>2258</v>
      </c>
      <c s="36" t="s">
        <v>318</v>
      </c>
      <c s="37">
        <v>92</v>
      </c>
      <c s="36">
        <v>0</v>
      </c>
      <c s="36">
        <f>ROUND(G72*H72,6)</f>
      </c>
      <c r="L72" s="38">
        <v>0</v>
      </c>
      <c s="32">
        <f>ROUND(ROUND(L72,2)*ROUND(G72,3),2)</f>
      </c>
      <c s="36" t="s">
        <v>54</v>
      </c>
      <c>
        <f>(M72*21)/100</f>
      </c>
      <c t="s">
        <v>27</v>
      </c>
    </row>
    <row r="73" spans="1:5" ht="12.75">
      <c r="A73" s="35" t="s">
        <v>55</v>
      </c>
      <c r="E73" s="39" t="s">
        <v>2557</v>
      </c>
    </row>
    <row r="74" spans="1:5" ht="38.25">
      <c r="A74" s="35" t="s">
        <v>57</v>
      </c>
      <c r="E74" s="40" t="s">
        <v>2558</v>
      </c>
    </row>
    <row r="75" spans="1:5" ht="216.75">
      <c r="A75" t="s">
        <v>59</v>
      </c>
      <c r="E75" s="39" t="s">
        <v>2261</v>
      </c>
    </row>
    <row r="76" spans="1:16" ht="12.75">
      <c r="A76" t="s">
        <v>49</v>
      </c>
      <c s="34" t="s">
        <v>123</v>
      </c>
      <c s="34" t="s">
        <v>2267</v>
      </c>
      <c s="35" t="s">
        <v>5</v>
      </c>
      <c s="6" t="s">
        <v>2268</v>
      </c>
      <c s="36" t="s">
        <v>318</v>
      </c>
      <c s="37">
        <v>905.28</v>
      </c>
      <c s="36">
        <v>0</v>
      </c>
      <c s="36">
        <f>ROUND(G76*H76,6)</f>
      </c>
      <c r="L76" s="38">
        <v>0</v>
      </c>
      <c s="32">
        <f>ROUND(ROUND(L76,2)*ROUND(G76,3),2)</f>
      </c>
      <c s="36" t="s">
        <v>54</v>
      </c>
      <c>
        <f>(M76*21)/100</f>
      </c>
      <c t="s">
        <v>27</v>
      </c>
    </row>
    <row r="77" spans="1:5" ht="12.75">
      <c r="A77" s="35" t="s">
        <v>55</v>
      </c>
      <c r="E77" s="39" t="s">
        <v>2559</v>
      </c>
    </row>
    <row r="78" spans="1:5" ht="38.25">
      <c r="A78" s="35" t="s">
        <v>57</v>
      </c>
      <c r="E78" s="40" t="s">
        <v>2560</v>
      </c>
    </row>
    <row r="79" spans="1:5" ht="191.25">
      <c r="A79" t="s">
        <v>59</v>
      </c>
      <c r="E79" s="39" t="s">
        <v>2271</v>
      </c>
    </row>
    <row r="80" spans="1:13" ht="12.75">
      <c r="A80" t="s">
        <v>46</v>
      </c>
      <c r="C80" s="31" t="s">
        <v>71</v>
      </c>
      <c r="E80" s="33" t="s">
        <v>2301</v>
      </c>
      <c r="J80" s="32">
        <f>0</f>
      </c>
      <c s="32">
        <f>0</f>
      </c>
      <c s="32">
        <f>0+L81+L85+L89+L93+L97+L101</f>
      </c>
      <c s="32">
        <f>0+M81+M85+M89+M93+M97+M101</f>
      </c>
    </row>
    <row r="81" spans="1:16" ht="25.5">
      <c r="A81" t="s">
        <v>49</v>
      </c>
      <c s="34" t="s">
        <v>127</v>
      </c>
      <c s="34" t="s">
        <v>2320</v>
      </c>
      <c s="35" t="s">
        <v>5</v>
      </c>
      <c s="6" t="s">
        <v>2321</v>
      </c>
      <c s="36" t="s">
        <v>318</v>
      </c>
      <c s="37">
        <v>195.5</v>
      </c>
      <c s="36">
        <v>0</v>
      </c>
      <c s="36">
        <f>ROUND(G81*H81,6)</f>
      </c>
      <c r="L81" s="38">
        <v>0</v>
      </c>
      <c s="32">
        <f>ROUND(ROUND(L81,2)*ROUND(G81,3),2)</f>
      </c>
      <c s="36" t="s">
        <v>54</v>
      </c>
      <c>
        <f>(M81*21)/100</f>
      </c>
      <c t="s">
        <v>27</v>
      </c>
    </row>
    <row r="82" spans="1:5" ht="38.25">
      <c r="A82" s="35" t="s">
        <v>55</v>
      </c>
      <c r="E82" s="39" t="s">
        <v>2561</v>
      </c>
    </row>
    <row r="83" spans="1:5" ht="38.25">
      <c r="A83" s="35" t="s">
        <v>57</v>
      </c>
      <c r="E83" s="40" t="s">
        <v>2562</v>
      </c>
    </row>
    <row r="84" spans="1:5" ht="318.75">
      <c r="A84" t="s">
        <v>59</v>
      </c>
      <c r="E84" s="39" t="s">
        <v>2319</v>
      </c>
    </row>
    <row r="85" spans="1:16" ht="12.75">
      <c r="A85" t="s">
        <v>49</v>
      </c>
      <c s="34" t="s">
        <v>132</v>
      </c>
      <c s="34" t="s">
        <v>2324</v>
      </c>
      <c s="35" t="s">
        <v>5</v>
      </c>
      <c s="6" t="s">
        <v>2325</v>
      </c>
      <c s="36" t="s">
        <v>297</v>
      </c>
      <c s="37">
        <v>25.65</v>
      </c>
      <c s="36">
        <v>0</v>
      </c>
      <c s="36">
        <f>ROUND(G85*H85,6)</f>
      </c>
      <c r="L85" s="38">
        <v>0</v>
      </c>
      <c s="32">
        <f>ROUND(ROUND(L85,2)*ROUND(G85,3),2)</f>
      </c>
      <c s="36" t="s">
        <v>54</v>
      </c>
      <c>
        <f>(M85*21)/100</f>
      </c>
      <c t="s">
        <v>27</v>
      </c>
    </row>
    <row r="86" spans="1:5" ht="12.75">
      <c r="A86" s="35" t="s">
        <v>55</v>
      </c>
      <c r="E86" s="39" t="s">
        <v>5</v>
      </c>
    </row>
    <row r="87" spans="1:5" ht="38.25">
      <c r="A87" s="35" t="s">
        <v>57</v>
      </c>
      <c r="E87" s="40" t="s">
        <v>2563</v>
      </c>
    </row>
    <row r="88" spans="1:5" ht="89.25">
      <c r="A88" t="s">
        <v>59</v>
      </c>
      <c r="E88" s="39" t="s">
        <v>2328</v>
      </c>
    </row>
    <row r="89" spans="1:16" ht="12.75">
      <c r="A89" t="s">
        <v>49</v>
      </c>
      <c s="34" t="s">
        <v>136</v>
      </c>
      <c s="34" t="s">
        <v>2564</v>
      </c>
      <c s="35" t="s">
        <v>5</v>
      </c>
      <c s="6" t="s">
        <v>2565</v>
      </c>
      <c s="36" t="s">
        <v>318</v>
      </c>
      <c s="37">
        <v>129</v>
      </c>
      <c s="36">
        <v>0</v>
      </c>
      <c s="36">
        <f>ROUND(G89*H89,6)</f>
      </c>
      <c r="L89" s="38">
        <v>0</v>
      </c>
      <c s="32">
        <f>ROUND(ROUND(L89,2)*ROUND(G89,3),2)</f>
      </c>
      <c s="36" t="s">
        <v>54</v>
      </c>
      <c>
        <f>(M89*21)/100</f>
      </c>
      <c t="s">
        <v>27</v>
      </c>
    </row>
    <row r="90" spans="1:5" ht="12.75">
      <c r="A90" s="35" t="s">
        <v>55</v>
      </c>
      <c r="E90" s="39" t="s">
        <v>5</v>
      </c>
    </row>
    <row r="91" spans="1:5" ht="38.25">
      <c r="A91" s="35" t="s">
        <v>57</v>
      </c>
      <c r="E91" s="40" t="s">
        <v>2566</v>
      </c>
    </row>
    <row r="92" spans="1:5" ht="89.25">
      <c r="A92" t="s">
        <v>59</v>
      </c>
      <c r="E92" s="39" t="s">
        <v>2333</v>
      </c>
    </row>
    <row r="93" spans="1:16" ht="12.75">
      <c r="A93" t="s">
        <v>49</v>
      </c>
      <c s="34" t="s">
        <v>140</v>
      </c>
      <c s="34" t="s">
        <v>2329</v>
      </c>
      <c s="35" t="s">
        <v>5</v>
      </c>
      <c s="6" t="s">
        <v>2330</v>
      </c>
      <c s="36" t="s">
        <v>318</v>
      </c>
      <c s="37">
        <v>129</v>
      </c>
      <c s="36">
        <v>0</v>
      </c>
      <c s="36">
        <f>ROUND(G93*H93,6)</f>
      </c>
      <c r="L93" s="38">
        <v>0</v>
      </c>
      <c s="32">
        <f>ROUND(ROUND(L93,2)*ROUND(G93,3),2)</f>
      </c>
      <c s="36" t="s">
        <v>54</v>
      </c>
      <c>
        <f>(M93*21)/100</f>
      </c>
      <c t="s">
        <v>27</v>
      </c>
    </row>
    <row r="94" spans="1:5" ht="12.75">
      <c r="A94" s="35" t="s">
        <v>55</v>
      </c>
      <c r="E94" s="39" t="s">
        <v>2331</v>
      </c>
    </row>
    <row r="95" spans="1:5" ht="38.25">
      <c r="A95" s="35" t="s">
        <v>57</v>
      </c>
      <c r="E95" s="40" t="s">
        <v>2566</v>
      </c>
    </row>
    <row r="96" spans="1:5" ht="89.25">
      <c r="A96" t="s">
        <v>59</v>
      </c>
      <c r="E96" s="39" t="s">
        <v>2333</v>
      </c>
    </row>
    <row r="97" spans="1:16" ht="12.75">
      <c r="A97" t="s">
        <v>49</v>
      </c>
      <c s="34" t="s">
        <v>143</v>
      </c>
      <c s="34" t="s">
        <v>2567</v>
      </c>
      <c s="35" t="s">
        <v>5</v>
      </c>
      <c s="6" t="s">
        <v>2568</v>
      </c>
      <c s="36" t="s">
        <v>318</v>
      </c>
      <c s="37">
        <v>125</v>
      </c>
      <c s="36">
        <v>0</v>
      </c>
      <c s="36">
        <f>ROUND(G97*H97,6)</f>
      </c>
      <c r="L97" s="38">
        <v>0</v>
      </c>
      <c s="32">
        <f>ROUND(ROUND(L97,2)*ROUND(G97,3),2)</f>
      </c>
      <c s="36" t="s">
        <v>54</v>
      </c>
      <c>
        <f>(M97*21)/100</f>
      </c>
      <c t="s">
        <v>27</v>
      </c>
    </row>
    <row r="98" spans="1:5" ht="12.75">
      <c r="A98" s="35" t="s">
        <v>55</v>
      </c>
      <c r="E98" s="39" t="s">
        <v>5</v>
      </c>
    </row>
    <row r="99" spans="1:5" ht="38.25">
      <c r="A99" s="35" t="s">
        <v>57</v>
      </c>
      <c r="E99" s="40" t="s">
        <v>2569</v>
      </c>
    </row>
    <row r="100" spans="1:5" ht="216.75">
      <c r="A100" t="s">
        <v>59</v>
      </c>
      <c r="E100" s="39" t="s">
        <v>2337</v>
      </c>
    </row>
    <row r="101" spans="1:16" ht="12.75">
      <c r="A101" t="s">
        <v>49</v>
      </c>
      <c s="34" t="s">
        <v>147</v>
      </c>
      <c s="34" t="s">
        <v>2334</v>
      </c>
      <c s="35" t="s">
        <v>5</v>
      </c>
      <c s="6" t="s">
        <v>2335</v>
      </c>
      <c s="36" t="s">
        <v>318</v>
      </c>
      <c s="37">
        <v>129</v>
      </c>
      <c s="36">
        <v>0</v>
      </c>
      <c s="36">
        <f>ROUND(G101*H101,6)</f>
      </c>
      <c r="L101" s="38">
        <v>0</v>
      </c>
      <c s="32">
        <f>ROUND(ROUND(L101,2)*ROUND(G101,3),2)</f>
      </c>
      <c s="36" t="s">
        <v>54</v>
      </c>
      <c>
        <f>(M101*21)/100</f>
      </c>
      <c t="s">
        <v>27</v>
      </c>
    </row>
    <row r="102" spans="1:5" ht="12.75">
      <c r="A102" s="35" t="s">
        <v>55</v>
      </c>
      <c r="E102" s="39" t="s">
        <v>5</v>
      </c>
    </row>
    <row r="103" spans="1:5" ht="38.25">
      <c r="A103" s="35" t="s">
        <v>57</v>
      </c>
      <c r="E103" s="40" t="s">
        <v>2566</v>
      </c>
    </row>
    <row r="104" spans="1:5" ht="216.75">
      <c r="A104" t="s">
        <v>59</v>
      </c>
      <c r="E104" s="39" t="s">
        <v>2337</v>
      </c>
    </row>
    <row r="105" spans="1:13" ht="12.75">
      <c r="A105" t="s">
        <v>46</v>
      </c>
      <c r="C105" s="31" t="s">
        <v>90</v>
      </c>
      <c r="E105" s="33" t="s">
        <v>2360</v>
      </c>
      <c r="J105" s="32">
        <f>0</f>
      </c>
      <c s="32">
        <f>0</f>
      </c>
      <c s="32">
        <f>0+L106+L110+L114+L118+L122+L126+L130+L134+L138</f>
      </c>
      <c s="32">
        <f>0+M106+M110+M114+M118+M122+M126+M130+M134+M138</f>
      </c>
    </row>
    <row r="106" spans="1:16" ht="25.5">
      <c r="A106" t="s">
        <v>49</v>
      </c>
      <c s="34" t="s">
        <v>151</v>
      </c>
      <c s="34" t="s">
        <v>2570</v>
      </c>
      <c s="35" t="s">
        <v>5</v>
      </c>
      <c s="6" t="s">
        <v>2571</v>
      </c>
      <c s="36" t="s">
        <v>53</v>
      </c>
      <c s="37">
        <v>42</v>
      </c>
      <c s="36">
        <v>0</v>
      </c>
      <c s="36">
        <f>ROUND(G106*H106,6)</f>
      </c>
      <c r="L106" s="38">
        <v>0</v>
      </c>
      <c s="32">
        <f>ROUND(ROUND(L106,2)*ROUND(G106,3),2)</f>
      </c>
      <c s="36" t="s">
        <v>54</v>
      </c>
      <c>
        <f>(M106*21)/100</f>
      </c>
      <c t="s">
        <v>27</v>
      </c>
    </row>
    <row r="107" spans="1:5" ht="12.75">
      <c r="A107" s="35" t="s">
        <v>55</v>
      </c>
      <c r="E107" s="39" t="s">
        <v>5</v>
      </c>
    </row>
    <row r="108" spans="1:5" ht="38.25">
      <c r="A108" s="35" t="s">
        <v>57</v>
      </c>
      <c r="E108" s="40" t="s">
        <v>2572</v>
      </c>
    </row>
    <row r="109" spans="1:5" ht="204">
      <c r="A109" t="s">
        <v>59</v>
      </c>
      <c r="E109" s="39" t="s">
        <v>2573</v>
      </c>
    </row>
    <row r="110" spans="1:16" ht="25.5">
      <c r="A110" t="s">
        <v>49</v>
      </c>
      <c s="34" t="s">
        <v>155</v>
      </c>
      <c s="34" t="s">
        <v>2574</v>
      </c>
      <c s="35" t="s">
        <v>5</v>
      </c>
      <c s="6" t="s">
        <v>2575</v>
      </c>
      <c s="36" t="s">
        <v>74</v>
      </c>
      <c s="37">
        <v>6</v>
      </c>
      <c s="36">
        <v>0</v>
      </c>
      <c s="36">
        <f>ROUND(G110*H110,6)</f>
      </c>
      <c r="L110" s="38">
        <v>0</v>
      </c>
      <c s="32">
        <f>ROUND(ROUND(L110,2)*ROUND(G110,3),2)</f>
      </c>
      <c s="36" t="s">
        <v>54</v>
      </c>
      <c>
        <f>(M110*21)/100</f>
      </c>
      <c t="s">
        <v>27</v>
      </c>
    </row>
    <row r="111" spans="1:5" ht="63.75">
      <c r="A111" s="35" t="s">
        <v>55</v>
      </c>
      <c r="E111" s="39" t="s">
        <v>2576</v>
      </c>
    </row>
    <row r="112" spans="1:5" ht="38.25">
      <c r="A112" s="35" t="s">
        <v>57</v>
      </c>
      <c r="E112" s="40" t="s">
        <v>2577</v>
      </c>
    </row>
    <row r="113" spans="1:5" ht="38.25">
      <c r="A113" t="s">
        <v>59</v>
      </c>
      <c r="E113" s="39" t="s">
        <v>2379</v>
      </c>
    </row>
    <row r="114" spans="1:16" ht="25.5">
      <c r="A114" t="s">
        <v>49</v>
      </c>
      <c s="34" t="s">
        <v>159</v>
      </c>
      <c s="34" t="s">
        <v>2578</v>
      </c>
      <c s="35" t="s">
        <v>5</v>
      </c>
      <c s="6" t="s">
        <v>2579</v>
      </c>
      <c s="36" t="s">
        <v>74</v>
      </c>
      <c s="37">
        <v>2</v>
      </c>
      <c s="36">
        <v>0</v>
      </c>
      <c s="36">
        <f>ROUND(G114*H114,6)</f>
      </c>
      <c r="L114" s="38">
        <v>0</v>
      </c>
      <c s="32">
        <f>ROUND(ROUND(L114,2)*ROUND(G114,3),2)</f>
      </c>
      <c s="36" t="s">
        <v>54</v>
      </c>
      <c>
        <f>(M114*21)/100</f>
      </c>
      <c t="s">
        <v>27</v>
      </c>
    </row>
    <row r="115" spans="1:5" ht="12.75">
      <c r="A115" s="35" t="s">
        <v>55</v>
      </c>
      <c r="E115" s="39" t="s">
        <v>5</v>
      </c>
    </row>
    <row r="116" spans="1:5" ht="38.25">
      <c r="A116" s="35" t="s">
        <v>57</v>
      </c>
      <c r="E116" s="40" t="s">
        <v>2580</v>
      </c>
    </row>
    <row r="117" spans="1:5" ht="38.25">
      <c r="A117" t="s">
        <v>59</v>
      </c>
      <c r="E117" s="39" t="s">
        <v>2581</v>
      </c>
    </row>
    <row r="118" spans="1:16" ht="12.75">
      <c r="A118" t="s">
        <v>49</v>
      </c>
      <c s="34" t="s">
        <v>163</v>
      </c>
      <c s="34" t="s">
        <v>2582</v>
      </c>
      <c s="35" t="s">
        <v>5</v>
      </c>
      <c s="6" t="s">
        <v>2583</v>
      </c>
      <c s="36" t="s">
        <v>318</v>
      </c>
      <c s="37">
        <v>55.2</v>
      </c>
      <c s="36">
        <v>0</v>
      </c>
      <c s="36">
        <f>ROUND(G118*H118,6)</f>
      </c>
      <c r="L118" s="38">
        <v>0</v>
      </c>
      <c s="32">
        <f>ROUND(ROUND(L118,2)*ROUND(G118,3),2)</f>
      </c>
      <c s="36" t="s">
        <v>54</v>
      </c>
      <c>
        <f>(M118*21)/100</f>
      </c>
      <c t="s">
        <v>27</v>
      </c>
    </row>
    <row r="119" spans="1:5" ht="12.75">
      <c r="A119" s="35" t="s">
        <v>55</v>
      </c>
      <c r="E119" s="39" t="s">
        <v>2584</v>
      </c>
    </row>
    <row r="120" spans="1:5" ht="38.25">
      <c r="A120" s="35" t="s">
        <v>57</v>
      </c>
      <c r="E120" s="40" t="s">
        <v>2585</v>
      </c>
    </row>
    <row r="121" spans="1:5" ht="409.5">
      <c r="A121" t="s">
        <v>59</v>
      </c>
      <c r="E121" s="39" t="s">
        <v>2586</v>
      </c>
    </row>
    <row r="122" spans="1:16" ht="25.5">
      <c r="A122" t="s">
        <v>49</v>
      </c>
      <c s="34" t="s">
        <v>167</v>
      </c>
      <c s="34" t="s">
        <v>2587</v>
      </c>
      <c s="35" t="s">
        <v>5</v>
      </c>
      <c s="6" t="s">
        <v>2588</v>
      </c>
      <c s="36" t="s">
        <v>318</v>
      </c>
      <c s="37">
        <v>15.6</v>
      </c>
      <c s="36">
        <v>0</v>
      </c>
      <c s="36">
        <f>ROUND(G122*H122,6)</f>
      </c>
      <c r="L122" s="38">
        <v>0</v>
      </c>
      <c s="32">
        <f>ROUND(ROUND(L122,2)*ROUND(G122,3),2)</f>
      </c>
      <c s="36" t="s">
        <v>54</v>
      </c>
      <c>
        <f>(M122*21)/100</f>
      </c>
      <c t="s">
        <v>27</v>
      </c>
    </row>
    <row r="123" spans="1:5" ht="25.5">
      <c r="A123" s="35" t="s">
        <v>55</v>
      </c>
      <c r="E123" s="39" t="s">
        <v>2589</v>
      </c>
    </row>
    <row r="124" spans="1:5" ht="38.25">
      <c r="A124" s="35" t="s">
        <v>57</v>
      </c>
      <c r="E124" s="40" t="s">
        <v>2590</v>
      </c>
    </row>
    <row r="125" spans="1:5" ht="293.25">
      <c r="A125" t="s">
        <v>59</v>
      </c>
      <c r="E125" s="39" t="s">
        <v>2591</v>
      </c>
    </row>
    <row r="126" spans="1:16" ht="12.75">
      <c r="A126" t="s">
        <v>49</v>
      </c>
      <c s="34" t="s">
        <v>171</v>
      </c>
      <c s="34" t="s">
        <v>2592</v>
      </c>
      <c s="35" t="s">
        <v>5</v>
      </c>
      <c s="6" t="s">
        <v>2593</v>
      </c>
      <c s="36" t="s">
        <v>318</v>
      </c>
      <c s="37">
        <v>65.6</v>
      </c>
      <c s="36">
        <v>0</v>
      </c>
      <c s="36">
        <f>ROUND(G126*H126,6)</f>
      </c>
      <c r="L126" s="38">
        <v>0</v>
      </c>
      <c s="32">
        <f>ROUND(ROUND(L126,2)*ROUND(G126,3),2)</f>
      </c>
      <c s="36" t="s">
        <v>54</v>
      </c>
      <c>
        <f>(M126*21)/100</f>
      </c>
      <c t="s">
        <v>27</v>
      </c>
    </row>
    <row r="127" spans="1:5" ht="12.75">
      <c r="A127" s="35" t="s">
        <v>55</v>
      </c>
      <c r="E127" s="39" t="s">
        <v>2594</v>
      </c>
    </row>
    <row r="128" spans="1:5" ht="38.25">
      <c r="A128" s="35" t="s">
        <v>57</v>
      </c>
      <c r="E128" s="40" t="s">
        <v>2595</v>
      </c>
    </row>
    <row r="129" spans="1:5" ht="293.25">
      <c r="A129" t="s">
        <v>59</v>
      </c>
      <c r="E129" s="39" t="s">
        <v>2596</v>
      </c>
    </row>
    <row r="130" spans="1:16" ht="25.5">
      <c r="A130" t="s">
        <v>49</v>
      </c>
      <c s="34" t="s">
        <v>175</v>
      </c>
      <c s="34" t="s">
        <v>2597</v>
      </c>
      <c s="35" t="s">
        <v>5</v>
      </c>
      <c s="6" t="s">
        <v>2598</v>
      </c>
      <c s="36" t="s">
        <v>230</v>
      </c>
      <c s="37">
        <v>576</v>
      </c>
      <c s="36">
        <v>0</v>
      </c>
      <c s="36">
        <f>ROUND(G130*H130,6)</f>
      </c>
      <c r="L130" s="38">
        <v>0</v>
      </c>
      <c s="32">
        <f>ROUND(ROUND(L130,2)*ROUND(G130,3),2)</f>
      </c>
      <c s="36" t="s">
        <v>54</v>
      </c>
      <c>
        <f>(M130*21)/100</f>
      </c>
      <c t="s">
        <v>27</v>
      </c>
    </row>
    <row r="131" spans="1:5" ht="12.75">
      <c r="A131" s="35" t="s">
        <v>55</v>
      </c>
      <c r="E131" s="39" t="s">
        <v>2599</v>
      </c>
    </row>
    <row r="132" spans="1:5" ht="38.25">
      <c r="A132" s="35" t="s">
        <v>57</v>
      </c>
      <c r="E132" s="40" t="s">
        <v>2600</v>
      </c>
    </row>
    <row r="133" spans="1:5" ht="216.75">
      <c r="A133" t="s">
        <v>59</v>
      </c>
      <c r="E133" s="39" t="s">
        <v>2601</v>
      </c>
    </row>
    <row r="134" spans="1:16" ht="12.75">
      <c r="A134" t="s">
        <v>49</v>
      </c>
      <c s="34" t="s">
        <v>179</v>
      </c>
      <c s="34" t="s">
        <v>2366</v>
      </c>
      <c s="35" t="s">
        <v>5</v>
      </c>
      <c s="6" t="s">
        <v>2367</v>
      </c>
      <c s="36" t="s">
        <v>297</v>
      </c>
      <c s="37">
        <v>5</v>
      </c>
      <c s="36">
        <v>0</v>
      </c>
      <c s="36">
        <f>ROUND(G134*H134,6)</f>
      </c>
      <c r="L134" s="38">
        <v>0</v>
      </c>
      <c s="32">
        <f>ROUND(ROUND(L134,2)*ROUND(G134,3),2)</f>
      </c>
      <c s="36" t="s">
        <v>54</v>
      </c>
      <c>
        <f>(M134*21)/100</f>
      </c>
      <c t="s">
        <v>27</v>
      </c>
    </row>
    <row r="135" spans="1:5" ht="12.75">
      <c r="A135" s="35" t="s">
        <v>55</v>
      </c>
      <c r="E135" s="39" t="s">
        <v>5</v>
      </c>
    </row>
    <row r="136" spans="1:5" ht="38.25">
      <c r="A136" s="35" t="s">
        <v>57</v>
      </c>
      <c r="E136" s="40" t="s">
        <v>2541</v>
      </c>
    </row>
    <row r="137" spans="1:5" ht="153">
      <c r="A137" t="s">
        <v>59</v>
      </c>
      <c r="E137" s="39" t="s">
        <v>2369</v>
      </c>
    </row>
    <row r="138" spans="1:16" ht="12.75">
      <c r="A138" t="s">
        <v>49</v>
      </c>
      <c s="34" t="s">
        <v>183</v>
      </c>
      <c s="34" t="s">
        <v>2602</v>
      </c>
      <c s="35" t="s">
        <v>5</v>
      </c>
      <c s="6" t="s">
        <v>2603</v>
      </c>
      <c s="36" t="s">
        <v>230</v>
      </c>
      <c s="37">
        <v>288</v>
      </c>
      <c s="36">
        <v>0</v>
      </c>
      <c s="36">
        <f>ROUND(G138*H138,6)</f>
      </c>
      <c r="L138" s="38">
        <v>0</v>
      </c>
      <c s="32">
        <f>ROUND(ROUND(L138,2)*ROUND(G138,3),2)</f>
      </c>
      <c s="36" t="s">
        <v>54</v>
      </c>
      <c>
        <f>(M138*21)/100</f>
      </c>
      <c t="s">
        <v>27</v>
      </c>
    </row>
    <row r="139" spans="1:5" ht="12.75">
      <c r="A139" s="35" t="s">
        <v>55</v>
      </c>
      <c r="E139" s="39" t="s">
        <v>5</v>
      </c>
    </row>
    <row r="140" spans="1:5" ht="38.25">
      <c r="A140" s="35" t="s">
        <v>57</v>
      </c>
      <c r="E140" s="40" t="s">
        <v>2604</v>
      </c>
    </row>
    <row r="141" spans="1:5" ht="25.5">
      <c r="A141" t="s">
        <v>59</v>
      </c>
      <c r="E141" s="39" t="s">
        <v>1990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2607</v>
      </c>
      <c r="E8" s="30" t="s">
        <v>2606</v>
      </c>
      <c r="J8" s="29">
        <f>0+J9+J18</f>
      </c>
      <c s="29">
        <f>0+K9+K18</f>
      </c>
      <c s="29">
        <f>0+L9+L18</f>
      </c>
      <c s="29">
        <f>0+M9+M18</f>
      </c>
    </row>
    <row r="9" spans="1:13" ht="12.75">
      <c r="A9" t="s">
        <v>46</v>
      </c>
      <c r="C9" s="31" t="s">
        <v>979</v>
      </c>
      <c r="E9" s="33" t="s">
        <v>1222</v>
      </c>
      <c r="J9" s="32">
        <f>0</f>
      </c>
      <c s="32">
        <f>0</f>
      </c>
      <c s="32">
        <f>0+L10+L14</f>
      </c>
      <c s="32">
        <f>0+M10+M14</f>
      </c>
    </row>
    <row r="10" spans="1:16" ht="38.25">
      <c r="A10" t="s">
        <v>49</v>
      </c>
      <c s="34" t="s">
        <v>50</v>
      </c>
      <c s="34" t="s">
        <v>951</v>
      </c>
      <c s="35" t="s">
        <v>5</v>
      </c>
      <c s="6" t="s">
        <v>952</v>
      </c>
      <c s="36" t="s">
        <v>332</v>
      </c>
      <c s="37">
        <v>6.336</v>
      </c>
      <c s="36">
        <v>0</v>
      </c>
      <c s="36">
        <f>ROUND(G10*H10,6)</f>
      </c>
      <c r="L10" s="38">
        <v>0</v>
      </c>
      <c s="32">
        <f>ROUND(ROUND(L10,2)*ROUND(G10,3),2)</f>
      </c>
      <c s="36" t="s">
        <v>333</v>
      </c>
      <c>
        <f>(M10*21)/100</f>
      </c>
      <c t="s">
        <v>27</v>
      </c>
    </row>
    <row r="11" spans="1:5" ht="12.75">
      <c r="A11" s="35" t="s">
        <v>55</v>
      </c>
      <c r="E11" s="39" t="s">
        <v>5</v>
      </c>
    </row>
    <row r="12" spans="1:5" ht="38.25">
      <c r="A12" s="35" t="s">
        <v>57</v>
      </c>
      <c r="E12" s="40" t="s">
        <v>2608</v>
      </c>
    </row>
    <row r="13" spans="1:5" ht="89.25">
      <c r="A13" t="s">
        <v>59</v>
      </c>
      <c r="E13" s="39" t="s">
        <v>2116</v>
      </c>
    </row>
    <row r="14" spans="1:16" ht="12.75">
      <c r="A14" t="s">
        <v>49</v>
      </c>
      <c s="34" t="s">
        <v>27</v>
      </c>
      <c s="34" t="s">
        <v>2145</v>
      </c>
      <c s="35" t="s">
        <v>5</v>
      </c>
      <c s="6" t="s">
        <v>2146</v>
      </c>
      <c s="36" t="s">
        <v>74</v>
      </c>
      <c s="37">
        <v>2</v>
      </c>
      <c s="36">
        <v>0</v>
      </c>
      <c s="36">
        <f>ROUND(G14*H14,6)</f>
      </c>
      <c r="L14" s="38">
        <v>0</v>
      </c>
      <c s="32">
        <f>ROUND(ROUND(L14,2)*ROUND(G14,3),2)</f>
      </c>
      <c s="36" t="s">
        <v>333</v>
      </c>
      <c>
        <f>(M14*21)/100</f>
      </c>
      <c t="s">
        <v>27</v>
      </c>
    </row>
    <row r="15" spans="1:5" ht="12.75">
      <c r="A15" s="35" t="s">
        <v>55</v>
      </c>
      <c r="E15" s="39" t="s">
        <v>5</v>
      </c>
    </row>
    <row r="16" spans="1:5" ht="38.25">
      <c r="A16" s="35" t="s">
        <v>57</v>
      </c>
      <c r="E16" s="40" t="s">
        <v>2359</v>
      </c>
    </row>
    <row r="17" spans="1:5" ht="12.75">
      <c r="A17" t="s">
        <v>59</v>
      </c>
      <c r="E17" s="39" t="s">
        <v>326</v>
      </c>
    </row>
    <row r="18" spans="1:13" ht="12.75">
      <c r="A18" t="s">
        <v>46</v>
      </c>
      <c r="C18" s="31" t="s">
        <v>90</v>
      </c>
      <c r="E18" s="33" t="s">
        <v>2360</v>
      </c>
      <c r="J18" s="32">
        <f>0</f>
      </c>
      <c s="32">
        <f>0</f>
      </c>
      <c s="32">
        <f>0+L19+L23+L27+L31</f>
      </c>
      <c s="32">
        <f>0+M19+M23+M27+M31</f>
      </c>
    </row>
    <row r="19" spans="1:16" ht="12.75">
      <c r="A19" t="s">
        <v>49</v>
      </c>
      <c s="34" t="s">
        <v>25</v>
      </c>
      <c s="34" t="s">
        <v>2609</v>
      </c>
      <c s="35" t="s">
        <v>5</v>
      </c>
      <c s="6" t="s">
        <v>2610</v>
      </c>
      <c s="36" t="s">
        <v>74</v>
      </c>
      <c s="37">
        <v>6</v>
      </c>
      <c s="36">
        <v>0</v>
      </c>
      <c s="36">
        <f>ROUND(G19*H19,6)</f>
      </c>
      <c r="L19" s="38">
        <v>0</v>
      </c>
      <c s="32">
        <f>ROUND(ROUND(L19,2)*ROUND(G19,3),2)</f>
      </c>
      <c s="36" t="s">
        <v>54</v>
      </c>
      <c>
        <f>(M19*21)/100</f>
      </c>
      <c t="s">
        <v>27</v>
      </c>
    </row>
    <row r="20" spans="1:5" ht="12.75">
      <c r="A20" s="35" t="s">
        <v>55</v>
      </c>
      <c r="E20" s="39" t="s">
        <v>5</v>
      </c>
    </row>
    <row r="21" spans="1:5" ht="38.25">
      <c r="A21" s="35" t="s">
        <v>57</v>
      </c>
      <c r="E21" s="40" t="s">
        <v>2354</v>
      </c>
    </row>
    <row r="22" spans="1:5" ht="89.25">
      <c r="A22" t="s">
        <v>59</v>
      </c>
      <c r="E22" s="39" t="s">
        <v>2611</v>
      </c>
    </row>
    <row r="23" spans="1:16" ht="12.75">
      <c r="A23" t="s">
        <v>49</v>
      </c>
      <c s="34" t="s">
        <v>67</v>
      </c>
      <c s="34" t="s">
        <v>2612</v>
      </c>
      <c s="35" t="s">
        <v>5</v>
      </c>
      <c s="6" t="s">
        <v>2613</v>
      </c>
      <c s="36" t="s">
        <v>74</v>
      </c>
      <c s="37">
        <v>24</v>
      </c>
      <c s="36">
        <v>0</v>
      </c>
      <c s="36">
        <f>ROUND(G23*H23,6)</f>
      </c>
      <c r="L23" s="38">
        <v>0</v>
      </c>
      <c s="32">
        <f>ROUND(ROUND(L23,2)*ROUND(G23,3),2)</f>
      </c>
      <c s="36" t="s">
        <v>54</v>
      </c>
      <c>
        <f>(M23*21)/100</f>
      </c>
      <c t="s">
        <v>27</v>
      </c>
    </row>
    <row r="24" spans="1:5" ht="12.75">
      <c r="A24" s="35" t="s">
        <v>55</v>
      </c>
      <c r="E24" s="39" t="s">
        <v>5</v>
      </c>
    </row>
    <row r="25" spans="1:5" ht="38.25">
      <c r="A25" s="35" t="s">
        <v>57</v>
      </c>
      <c r="E25" s="40" t="s">
        <v>2614</v>
      </c>
    </row>
    <row r="26" spans="1:5" ht="216.75">
      <c r="A26" t="s">
        <v>59</v>
      </c>
      <c r="E26" s="39" t="s">
        <v>2615</v>
      </c>
    </row>
    <row r="27" spans="1:16" ht="12.75">
      <c r="A27" t="s">
        <v>49</v>
      </c>
      <c s="34" t="s">
        <v>71</v>
      </c>
      <c s="34" t="s">
        <v>2616</v>
      </c>
      <c s="35" t="s">
        <v>5</v>
      </c>
      <c s="6" t="s">
        <v>2617</v>
      </c>
      <c s="36" t="s">
        <v>74</v>
      </c>
      <c s="37">
        <v>12</v>
      </c>
      <c s="36">
        <v>0</v>
      </c>
      <c s="36">
        <f>ROUND(G27*H27,6)</f>
      </c>
      <c r="L27" s="38">
        <v>0</v>
      </c>
      <c s="32">
        <f>ROUND(ROUND(L27,2)*ROUND(G27,3),2)</f>
      </c>
      <c s="36" t="s">
        <v>54</v>
      </c>
      <c>
        <f>(M27*21)/100</f>
      </c>
      <c t="s">
        <v>27</v>
      </c>
    </row>
    <row r="28" spans="1:5" ht="12.75">
      <c r="A28" s="35" t="s">
        <v>55</v>
      </c>
      <c r="E28" s="39" t="s">
        <v>5</v>
      </c>
    </row>
    <row r="29" spans="1:5" ht="38.25">
      <c r="A29" s="35" t="s">
        <v>57</v>
      </c>
      <c r="E29" s="40" t="s">
        <v>2618</v>
      </c>
    </row>
    <row r="30" spans="1:5" ht="229.5">
      <c r="A30" t="s">
        <v>59</v>
      </c>
      <c r="E30" s="39" t="s">
        <v>2619</v>
      </c>
    </row>
    <row r="31" spans="1:16" ht="12.75">
      <c r="A31" t="s">
        <v>49</v>
      </c>
      <c s="34" t="s">
        <v>26</v>
      </c>
      <c s="34" t="s">
        <v>2620</v>
      </c>
      <c s="35" t="s">
        <v>5</v>
      </c>
      <c s="6" t="s">
        <v>2621</v>
      </c>
      <c s="36" t="s">
        <v>74</v>
      </c>
      <c s="37">
        <v>12</v>
      </c>
      <c s="36">
        <v>0</v>
      </c>
      <c s="36">
        <f>ROUND(G31*H31,6)</f>
      </c>
      <c r="L31" s="38">
        <v>0</v>
      </c>
      <c s="32">
        <f>ROUND(ROUND(L31,2)*ROUND(G31,3),2)</f>
      </c>
      <c s="36" t="s">
        <v>54</v>
      </c>
      <c>
        <f>(M31*21)/100</f>
      </c>
      <c t="s">
        <v>27</v>
      </c>
    </row>
    <row r="32" spans="1:5" ht="12.75">
      <c r="A32" s="35" t="s">
        <v>55</v>
      </c>
      <c r="E32" s="39" t="s">
        <v>5</v>
      </c>
    </row>
    <row r="33" spans="1:5" ht="38.25">
      <c r="A33" s="35" t="s">
        <v>57</v>
      </c>
      <c r="E33" s="40" t="s">
        <v>2622</v>
      </c>
    </row>
    <row r="34" spans="1:5" ht="229.5">
      <c r="A34" t="s">
        <v>59</v>
      </c>
      <c r="E34" s="39" t="s">
        <v>2619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COUNTIFS(L8:L242,"=0",A8:A242,"P")+COUNTIFS(L8:L242,"",A8:A242,"P")+SUM(Q8:Q242)</f>
      </c>
    </row>
    <row r="8" spans="1:13" ht="12.75">
      <c r="A8" t="s">
        <v>44</v>
      </c>
      <c r="C8" s="28" t="s">
        <v>2625</v>
      </c>
      <c r="E8" s="30" t="s">
        <v>2624</v>
      </c>
      <c r="J8" s="29">
        <f>0+J9+J62+J99+J124+J145+J190+J195+J208+J213</f>
      </c>
      <c s="29">
        <f>0+K9+K62+K99+K124+K145+K190+K195+K208+K213</f>
      </c>
      <c s="29">
        <f>0+L9+L62+L99+L124+L145+L190+L195+L208+L213</f>
      </c>
      <c s="29">
        <f>0+M9+M62+M99+M124+M145+M190+M195+M208+M213</f>
      </c>
    </row>
    <row r="9" spans="1:13" ht="12.75">
      <c r="A9" t="s">
        <v>46</v>
      </c>
      <c r="C9" s="31" t="s">
        <v>979</v>
      </c>
      <c r="E9" s="33" t="s">
        <v>1222</v>
      </c>
      <c r="J9" s="32">
        <f>0</f>
      </c>
      <c s="32">
        <f>0</f>
      </c>
      <c s="32">
        <f>0+L10+L14+L18+L22+L26+L30+L34+L38+L42+L46+L50+L54+L58</f>
      </c>
      <c s="32">
        <f>0+M10+M14+M18+M22+M26+M30+M34+M38+M42+M46+M50+M54+M58</f>
      </c>
    </row>
    <row r="10" spans="1:16" ht="38.25">
      <c r="A10" t="s">
        <v>49</v>
      </c>
      <c s="34" t="s">
        <v>50</v>
      </c>
      <c s="34" t="s">
        <v>1636</v>
      </c>
      <c s="35" t="s">
        <v>5</v>
      </c>
      <c s="6" t="s">
        <v>1753</v>
      </c>
      <c s="36" t="s">
        <v>332</v>
      </c>
      <c s="37">
        <v>676.027</v>
      </c>
      <c s="36">
        <v>0</v>
      </c>
      <c s="36">
        <f>ROUND(G10*H10,6)</f>
      </c>
      <c r="L10" s="38">
        <v>0</v>
      </c>
      <c s="32">
        <f>ROUND(ROUND(L10,2)*ROUND(G10,3),2)</f>
      </c>
      <c s="36" t="s">
        <v>333</v>
      </c>
      <c>
        <f>(M10*21)/100</f>
      </c>
      <c t="s">
        <v>27</v>
      </c>
    </row>
    <row r="11" spans="1:5" ht="12.75">
      <c r="A11" s="35" t="s">
        <v>55</v>
      </c>
      <c r="E11" s="39" t="s">
        <v>2626</v>
      </c>
    </row>
    <row r="12" spans="1:5" ht="63.75">
      <c r="A12" s="35" t="s">
        <v>57</v>
      </c>
      <c r="E12" s="40" t="s">
        <v>2627</v>
      </c>
    </row>
    <row r="13" spans="1:5" ht="153">
      <c r="A13" t="s">
        <v>59</v>
      </c>
      <c r="E13" s="39" t="s">
        <v>335</v>
      </c>
    </row>
    <row r="14" spans="1:16" ht="38.25">
      <c r="A14" t="s">
        <v>49</v>
      </c>
      <c s="34" t="s">
        <v>27</v>
      </c>
      <c s="34" t="s">
        <v>951</v>
      </c>
      <c s="35" t="s">
        <v>5</v>
      </c>
      <c s="6" t="s">
        <v>952</v>
      </c>
      <c s="36" t="s">
        <v>332</v>
      </c>
      <c s="37">
        <v>272.8</v>
      </c>
      <c s="36">
        <v>0</v>
      </c>
      <c s="36">
        <f>ROUND(G14*H14,6)</f>
      </c>
      <c r="L14" s="38">
        <v>0</v>
      </c>
      <c s="32">
        <f>ROUND(ROUND(L14,2)*ROUND(G14,3),2)</f>
      </c>
      <c s="36" t="s">
        <v>333</v>
      </c>
      <c>
        <f>(M14*21)/100</f>
      </c>
      <c t="s">
        <v>27</v>
      </c>
    </row>
    <row r="15" spans="1:5" ht="12.75">
      <c r="A15" s="35" t="s">
        <v>55</v>
      </c>
      <c r="E15" s="39" t="s">
        <v>5</v>
      </c>
    </row>
    <row r="16" spans="1:5" ht="38.25">
      <c r="A16" s="35" t="s">
        <v>57</v>
      </c>
      <c r="E16" s="40" t="s">
        <v>2628</v>
      </c>
    </row>
    <row r="17" spans="1:5" ht="153">
      <c r="A17" t="s">
        <v>59</v>
      </c>
      <c r="E17" s="39" t="s">
        <v>335</v>
      </c>
    </row>
    <row r="18" spans="1:16" ht="25.5">
      <c r="A18" t="s">
        <v>49</v>
      </c>
      <c s="34" t="s">
        <v>25</v>
      </c>
      <c s="34" t="s">
        <v>330</v>
      </c>
      <c s="35" t="s">
        <v>5</v>
      </c>
      <c s="6" t="s">
        <v>331</v>
      </c>
      <c s="36" t="s">
        <v>332</v>
      </c>
      <c s="37">
        <v>4</v>
      </c>
      <c s="36">
        <v>0</v>
      </c>
      <c s="36">
        <f>ROUND(G18*H18,6)</f>
      </c>
      <c r="L18" s="38">
        <v>0</v>
      </c>
      <c s="32">
        <f>ROUND(ROUND(L18,2)*ROUND(G18,3),2)</f>
      </c>
      <c s="36" t="s">
        <v>333</v>
      </c>
      <c>
        <f>(M18*21)/100</f>
      </c>
      <c t="s">
        <v>27</v>
      </c>
    </row>
    <row r="19" spans="1:5" ht="12.75">
      <c r="A19" s="35" t="s">
        <v>55</v>
      </c>
      <c r="E19" s="39" t="s">
        <v>2629</v>
      </c>
    </row>
    <row r="20" spans="1:5" ht="38.25">
      <c r="A20" s="35" t="s">
        <v>57</v>
      </c>
      <c r="E20" s="40" t="s">
        <v>2630</v>
      </c>
    </row>
    <row r="21" spans="1:5" ht="153">
      <c r="A21" t="s">
        <v>59</v>
      </c>
      <c r="E21" s="39" t="s">
        <v>335</v>
      </c>
    </row>
    <row r="22" spans="1:16" ht="25.5">
      <c r="A22" t="s">
        <v>49</v>
      </c>
      <c s="34" t="s">
        <v>67</v>
      </c>
      <c s="34" t="s">
        <v>750</v>
      </c>
      <c s="35" t="s">
        <v>5</v>
      </c>
      <c s="6" t="s">
        <v>2631</v>
      </c>
      <c s="36" t="s">
        <v>332</v>
      </c>
      <c s="37">
        <v>288.96</v>
      </c>
      <c s="36">
        <v>0</v>
      </c>
      <c s="36">
        <f>ROUND(G22*H22,6)</f>
      </c>
      <c r="L22" s="38">
        <v>0</v>
      </c>
      <c s="32">
        <f>ROUND(ROUND(L22,2)*ROUND(G22,3),2)</f>
      </c>
      <c s="36" t="s">
        <v>333</v>
      </c>
      <c>
        <f>(M22*21)/100</f>
      </c>
      <c t="s">
        <v>27</v>
      </c>
    </row>
    <row r="23" spans="1:5" ht="12.75">
      <c r="A23" s="35" t="s">
        <v>55</v>
      </c>
      <c r="E23" s="39" t="s">
        <v>2632</v>
      </c>
    </row>
    <row r="24" spans="1:5" ht="38.25">
      <c r="A24" s="35" t="s">
        <v>57</v>
      </c>
      <c r="E24" s="40" t="s">
        <v>2633</v>
      </c>
    </row>
    <row r="25" spans="1:5" ht="153">
      <c r="A25" t="s">
        <v>59</v>
      </c>
      <c r="E25" s="39" t="s">
        <v>335</v>
      </c>
    </row>
    <row r="26" spans="1:16" ht="25.5">
      <c r="A26" t="s">
        <v>49</v>
      </c>
      <c s="34" t="s">
        <v>71</v>
      </c>
      <c s="34" t="s">
        <v>2634</v>
      </c>
      <c s="35" t="s">
        <v>5</v>
      </c>
      <c s="6" t="s">
        <v>2635</v>
      </c>
      <c s="36" t="s">
        <v>332</v>
      </c>
      <c s="37">
        <v>115.5</v>
      </c>
      <c s="36">
        <v>0</v>
      </c>
      <c s="36">
        <f>ROUND(G26*H26,6)</f>
      </c>
      <c r="L26" s="38">
        <v>0</v>
      </c>
      <c s="32">
        <f>ROUND(ROUND(L26,2)*ROUND(G26,3),2)</f>
      </c>
      <c s="36" t="s">
        <v>333</v>
      </c>
      <c>
        <f>(M26*21)/100</f>
      </c>
      <c t="s">
        <v>27</v>
      </c>
    </row>
    <row r="27" spans="1:5" ht="38.25">
      <c r="A27" s="35" t="s">
        <v>55</v>
      </c>
      <c r="E27" s="39" t="s">
        <v>2636</v>
      </c>
    </row>
    <row r="28" spans="1:5" ht="38.25">
      <c r="A28" s="35" t="s">
        <v>57</v>
      </c>
      <c r="E28" s="40" t="s">
        <v>2637</v>
      </c>
    </row>
    <row r="29" spans="1:5" ht="153">
      <c r="A29" t="s">
        <v>59</v>
      </c>
      <c r="E29" s="39" t="s">
        <v>335</v>
      </c>
    </row>
    <row r="30" spans="1:16" ht="38.25">
      <c r="A30" t="s">
        <v>49</v>
      </c>
      <c s="34" t="s">
        <v>26</v>
      </c>
      <c s="34" t="s">
        <v>2417</v>
      </c>
      <c s="35" t="s">
        <v>5</v>
      </c>
      <c s="6" t="s">
        <v>2638</v>
      </c>
      <c s="36" t="s">
        <v>332</v>
      </c>
      <c s="37">
        <v>3.65</v>
      </c>
      <c s="36">
        <v>0</v>
      </c>
      <c s="36">
        <f>ROUND(G30*H30,6)</f>
      </c>
      <c r="L30" s="38">
        <v>0</v>
      </c>
      <c s="32">
        <f>ROUND(ROUND(L30,2)*ROUND(G30,3),2)</f>
      </c>
      <c s="36" t="s">
        <v>333</v>
      </c>
      <c>
        <f>(M30*21)/100</f>
      </c>
      <c t="s">
        <v>27</v>
      </c>
    </row>
    <row r="31" spans="1:5" ht="12.75">
      <c r="A31" s="35" t="s">
        <v>55</v>
      </c>
      <c r="E31" s="39" t="s">
        <v>5</v>
      </c>
    </row>
    <row r="32" spans="1:5" ht="38.25">
      <c r="A32" s="35" t="s">
        <v>57</v>
      </c>
      <c r="E32" s="40" t="s">
        <v>2639</v>
      </c>
    </row>
    <row r="33" spans="1:5" ht="153">
      <c r="A33" t="s">
        <v>59</v>
      </c>
      <c r="E33" s="39" t="s">
        <v>335</v>
      </c>
    </row>
    <row r="34" spans="1:16" ht="12.75">
      <c r="A34" t="s">
        <v>49</v>
      </c>
      <c s="34" t="s">
        <v>80</v>
      </c>
      <c s="34" t="s">
        <v>2640</v>
      </c>
      <c s="35" t="s">
        <v>5</v>
      </c>
      <c s="6" t="s">
        <v>2641</v>
      </c>
      <c s="36" t="s">
        <v>1887</v>
      </c>
      <c s="37">
        <v>1</v>
      </c>
      <c s="36">
        <v>0</v>
      </c>
      <c s="36">
        <f>ROUND(G34*H34,6)</f>
      </c>
      <c r="L34" s="38">
        <v>0</v>
      </c>
      <c s="32">
        <f>ROUND(ROUND(L34,2)*ROUND(G34,3),2)</f>
      </c>
      <c s="36" t="s">
        <v>333</v>
      </c>
      <c>
        <f>(M34*21)/100</f>
      </c>
      <c t="s">
        <v>27</v>
      </c>
    </row>
    <row r="35" spans="1:5" ht="76.5">
      <c r="A35" s="35" t="s">
        <v>55</v>
      </c>
      <c r="E35" s="39" t="s">
        <v>2642</v>
      </c>
    </row>
    <row r="36" spans="1:5" ht="38.25">
      <c r="A36" s="35" t="s">
        <v>57</v>
      </c>
      <c r="E36" s="40" t="s">
        <v>2643</v>
      </c>
    </row>
    <row r="37" spans="1:5" ht="12.75">
      <c r="A37" t="s">
        <v>59</v>
      </c>
      <c r="E37" s="39" t="s">
        <v>2142</v>
      </c>
    </row>
    <row r="38" spans="1:16" ht="12.75">
      <c r="A38" t="s">
        <v>49</v>
      </c>
      <c s="34" t="s">
        <v>86</v>
      </c>
      <c s="34" t="s">
        <v>2644</v>
      </c>
      <c s="35" t="s">
        <v>5</v>
      </c>
      <c s="6" t="s">
        <v>2645</v>
      </c>
      <c s="36" t="s">
        <v>1887</v>
      </c>
      <c s="37">
        <v>1</v>
      </c>
      <c s="36">
        <v>0</v>
      </c>
      <c s="36">
        <f>ROUND(G38*H38,6)</f>
      </c>
      <c r="L38" s="38">
        <v>0</v>
      </c>
      <c s="32">
        <f>ROUND(ROUND(L38,2)*ROUND(G38,3),2)</f>
      </c>
      <c s="36" t="s">
        <v>333</v>
      </c>
      <c>
        <f>(M38*21)/100</f>
      </c>
      <c t="s">
        <v>27</v>
      </c>
    </row>
    <row r="39" spans="1:5" ht="38.25">
      <c r="A39" s="35" t="s">
        <v>55</v>
      </c>
      <c r="E39" s="39" t="s">
        <v>2646</v>
      </c>
    </row>
    <row r="40" spans="1:5" ht="38.25">
      <c r="A40" s="35" t="s">
        <v>57</v>
      </c>
      <c r="E40" s="40" t="s">
        <v>2643</v>
      </c>
    </row>
    <row r="41" spans="1:5" ht="12.75">
      <c r="A41" t="s">
        <v>59</v>
      </c>
      <c r="E41" s="39" t="s">
        <v>2142</v>
      </c>
    </row>
    <row r="42" spans="1:16" ht="12.75">
      <c r="A42" t="s">
        <v>49</v>
      </c>
      <c s="34" t="s">
        <v>90</v>
      </c>
      <c s="34" t="s">
        <v>2647</v>
      </c>
      <c s="35" t="s">
        <v>5</v>
      </c>
      <c s="6" t="s">
        <v>2648</v>
      </c>
      <c s="36" t="s">
        <v>1887</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2643</v>
      </c>
    </row>
    <row r="45" spans="1:5" ht="12.75">
      <c r="A45" t="s">
        <v>59</v>
      </c>
      <c r="E45" s="39" t="s">
        <v>326</v>
      </c>
    </row>
    <row r="46" spans="1:16" ht="12.75">
      <c r="A46" t="s">
        <v>49</v>
      </c>
      <c s="34" t="s">
        <v>94</v>
      </c>
      <c s="34" t="s">
        <v>2649</v>
      </c>
      <c s="35" t="s">
        <v>5</v>
      </c>
      <c s="6" t="s">
        <v>2650</v>
      </c>
      <c s="36" t="s">
        <v>1887</v>
      </c>
      <c s="37">
        <v>1</v>
      </c>
      <c s="36">
        <v>0</v>
      </c>
      <c s="36">
        <f>ROUND(G46*H46,6)</f>
      </c>
      <c r="L46" s="38">
        <v>0</v>
      </c>
      <c s="32">
        <f>ROUND(ROUND(L46,2)*ROUND(G46,3),2)</f>
      </c>
      <c s="36" t="s">
        <v>333</v>
      </c>
      <c>
        <f>(M46*21)/100</f>
      </c>
      <c t="s">
        <v>27</v>
      </c>
    </row>
    <row r="47" spans="1:5" ht="12.75">
      <c r="A47" s="35" t="s">
        <v>55</v>
      </c>
      <c r="E47" s="39" t="s">
        <v>2651</v>
      </c>
    </row>
    <row r="48" spans="1:5" ht="38.25">
      <c r="A48" s="35" t="s">
        <v>57</v>
      </c>
      <c r="E48" s="40" t="s">
        <v>2643</v>
      </c>
    </row>
    <row r="49" spans="1:5" ht="12.75">
      <c r="A49" t="s">
        <v>59</v>
      </c>
      <c r="E49" s="39" t="s">
        <v>326</v>
      </c>
    </row>
    <row r="50" spans="1:16" ht="12.75">
      <c r="A50" t="s">
        <v>49</v>
      </c>
      <c s="34" t="s">
        <v>98</v>
      </c>
      <c s="34" t="s">
        <v>2652</v>
      </c>
      <c s="35" t="s">
        <v>5</v>
      </c>
      <c s="6" t="s">
        <v>2653</v>
      </c>
      <c s="36" t="s">
        <v>1887</v>
      </c>
      <c s="37">
        <v>1</v>
      </c>
      <c s="36">
        <v>0</v>
      </c>
      <c s="36">
        <f>ROUND(G50*H50,6)</f>
      </c>
      <c r="L50" s="38">
        <v>0</v>
      </c>
      <c s="32">
        <f>ROUND(ROUND(L50,2)*ROUND(G50,3),2)</f>
      </c>
      <c s="36" t="s">
        <v>333</v>
      </c>
      <c>
        <f>(M50*21)/100</f>
      </c>
      <c t="s">
        <v>27</v>
      </c>
    </row>
    <row r="51" spans="1:5" ht="12.75">
      <c r="A51" s="35" t="s">
        <v>55</v>
      </c>
      <c r="E51" s="39" t="s">
        <v>5</v>
      </c>
    </row>
    <row r="52" spans="1:5" ht="38.25">
      <c r="A52" s="35" t="s">
        <v>57</v>
      </c>
      <c r="E52" s="40" t="s">
        <v>2643</v>
      </c>
    </row>
    <row r="53" spans="1:5" ht="12.75">
      <c r="A53" t="s">
        <v>59</v>
      </c>
      <c r="E53" s="39" t="s">
        <v>326</v>
      </c>
    </row>
    <row r="54" spans="1:16" ht="12.75">
      <c r="A54" t="s">
        <v>49</v>
      </c>
      <c s="34" t="s">
        <v>102</v>
      </c>
      <c s="34" t="s">
        <v>2654</v>
      </c>
      <c s="35" t="s">
        <v>5</v>
      </c>
      <c s="6" t="s">
        <v>2655</v>
      </c>
      <c s="36" t="s">
        <v>1887</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2643</v>
      </c>
    </row>
    <row r="57" spans="1:5" ht="25.5">
      <c r="A57" t="s">
        <v>59</v>
      </c>
      <c r="E57" s="39" t="s">
        <v>2656</v>
      </c>
    </row>
    <row r="58" spans="1:16" ht="12.75">
      <c r="A58" t="s">
        <v>49</v>
      </c>
      <c s="34" t="s">
        <v>105</v>
      </c>
      <c s="34" t="s">
        <v>2657</v>
      </c>
      <c s="35" t="s">
        <v>5</v>
      </c>
      <c s="6" t="s">
        <v>2658</v>
      </c>
      <c s="36" t="s">
        <v>1887</v>
      </c>
      <c s="37">
        <v>1</v>
      </c>
      <c s="36">
        <v>0</v>
      </c>
      <c s="36">
        <f>ROUND(G58*H58,6)</f>
      </c>
      <c r="L58" s="38">
        <v>0</v>
      </c>
      <c s="32">
        <f>ROUND(ROUND(L58,2)*ROUND(G58,3),2)</f>
      </c>
      <c s="36" t="s">
        <v>333</v>
      </c>
      <c>
        <f>(M58*21)/100</f>
      </c>
      <c t="s">
        <v>27</v>
      </c>
    </row>
    <row r="59" spans="1:5" ht="12.75">
      <c r="A59" s="35" t="s">
        <v>55</v>
      </c>
      <c r="E59" s="39" t="s">
        <v>2659</v>
      </c>
    </row>
    <row r="60" spans="1:5" ht="38.25">
      <c r="A60" s="35" t="s">
        <v>57</v>
      </c>
      <c r="E60" s="40" t="s">
        <v>2643</v>
      </c>
    </row>
    <row r="61" spans="1:5" ht="12.75">
      <c r="A61" t="s">
        <v>59</v>
      </c>
      <c r="E61" s="39" t="s">
        <v>2660</v>
      </c>
    </row>
    <row r="62" spans="1:13" ht="12.75">
      <c r="A62" t="s">
        <v>46</v>
      </c>
      <c r="C62" s="31" t="s">
        <v>50</v>
      </c>
      <c r="E62" s="33" t="s">
        <v>1226</v>
      </c>
      <c r="J62" s="32">
        <f>0</f>
      </c>
      <c s="32">
        <f>0</f>
      </c>
      <c s="32">
        <f>0+L63+L67+L71+L75+L79+L83+L87+L91+L95</f>
      </c>
      <c s="32">
        <f>0+M63+M67+M71+M75+M79+M83+M87+M91+M95</f>
      </c>
    </row>
    <row r="63" spans="1:16" ht="12.75">
      <c r="A63" t="s">
        <v>49</v>
      </c>
      <c s="34" t="s">
        <v>109</v>
      </c>
      <c s="34" t="s">
        <v>1983</v>
      </c>
      <c s="35" t="s">
        <v>5</v>
      </c>
      <c s="6" t="s">
        <v>1984</v>
      </c>
      <c s="36" t="s">
        <v>318</v>
      </c>
      <c s="37">
        <v>320</v>
      </c>
      <c s="36">
        <v>0</v>
      </c>
      <c s="36">
        <f>ROUND(G63*H63,6)</f>
      </c>
      <c r="L63" s="38">
        <v>0</v>
      </c>
      <c s="32">
        <f>ROUND(ROUND(L63,2)*ROUND(G63,3),2)</f>
      </c>
      <c s="36" t="s">
        <v>54</v>
      </c>
      <c>
        <f>(M63*21)/100</f>
      </c>
      <c t="s">
        <v>27</v>
      </c>
    </row>
    <row r="64" spans="1:5" ht="12.75">
      <c r="A64" s="35" t="s">
        <v>55</v>
      </c>
      <c r="E64" s="39" t="s">
        <v>5</v>
      </c>
    </row>
    <row r="65" spans="1:5" ht="38.25">
      <c r="A65" s="35" t="s">
        <v>57</v>
      </c>
      <c r="E65" s="40" t="s">
        <v>2661</v>
      </c>
    </row>
    <row r="66" spans="1:5" ht="38.25">
      <c r="A66" t="s">
        <v>59</v>
      </c>
      <c r="E66" s="39" t="s">
        <v>2662</v>
      </c>
    </row>
    <row r="67" spans="1:16" ht="12.75">
      <c r="A67" t="s">
        <v>49</v>
      </c>
      <c s="34" t="s">
        <v>113</v>
      </c>
      <c s="34" t="s">
        <v>2175</v>
      </c>
      <c s="35" t="s">
        <v>5</v>
      </c>
      <c s="6" t="s">
        <v>2176</v>
      </c>
      <c s="36" t="s">
        <v>297</v>
      </c>
      <c s="37">
        <v>48</v>
      </c>
      <c s="36">
        <v>0</v>
      </c>
      <c s="36">
        <f>ROUND(G67*H67,6)</f>
      </c>
      <c r="L67" s="38">
        <v>0</v>
      </c>
      <c s="32">
        <f>ROUND(ROUND(L67,2)*ROUND(G67,3),2)</f>
      </c>
      <c s="36" t="s">
        <v>54</v>
      </c>
      <c>
        <f>(M67*21)/100</f>
      </c>
      <c t="s">
        <v>27</v>
      </c>
    </row>
    <row r="68" spans="1:5" ht="12.75">
      <c r="A68" s="35" t="s">
        <v>55</v>
      </c>
      <c r="E68" s="39" t="s">
        <v>2663</v>
      </c>
    </row>
    <row r="69" spans="1:5" ht="38.25">
      <c r="A69" s="35" t="s">
        <v>57</v>
      </c>
      <c r="E69" s="40" t="s">
        <v>2664</v>
      </c>
    </row>
    <row r="70" spans="1:5" ht="25.5">
      <c r="A70" t="s">
        <v>59</v>
      </c>
      <c r="E70" s="39" t="s">
        <v>2665</v>
      </c>
    </row>
    <row r="71" spans="1:16" ht="12.75">
      <c r="A71" t="s">
        <v>49</v>
      </c>
      <c s="34" t="s">
        <v>117</v>
      </c>
      <c s="34" t="s">
        <v>2666</v>
      </c>
      <c s="35" t="s">
        <v>5</v>
      </c>
      <c s="6" t="s">
        <v>2667</v>
      </c>
      <c s="36" t="s">
        <v>297</v>
      </c>
      <c s="37">
        <v>36</v>
      </c>
      <c s="36">
        <v>0</v>
      </c>
      <c s="36">
        <f>ROUND(G71*H71,6)</f>
      </c>
      <c r="L71" s="38">
        <v>0</v>
      </c>
      <c s="32">
        <f>ROUND(ROUND(L71,2)*ROUND(G71,3),2)</f>
      </c>
      <c s="36" t="s">
        <v>54</v>
      </c>
      <c>
        <f>(M71*21)/100</f>
      </c>
      <c t="s">
        <v>27</v>
      </c>
    </row>
    <row r="72" spans="1:5" ht="12.75">
      <c r="A72" s="35" t="s">
        <v>55</v>
      </c>
      <c r="E72" s="39" t="s">
        <v>2668</v>
      </c>
    </row>
    <row r="73" spans="1:5" ht="38.25">
      <c r="A73" s="35" t="s">
        <v>57</v>
      </c>
      <c r="E73" s="40" t="s">
        <v>2669</v>
      </c>
    </row>
    <row r="74" spans="1:5" ht="318.75">
      <c r="A74" t="s">
        <v>59</v>
      </c>
      <c r="E74" s="39" t="s">
        <v>2670</v>
      </c>
    </row>
    <row r="75" spans="1:16" ht="12.75">
      <c r="A75" t="s">
        <v>49</v>
      </c>
      <c s="34" t="s">
        <v>123</v>
      </c>
      <c s="34" t="s">
        <v>2671</v>
      </c>
      <c s="35" t="s">
        <v>5</v>
      </c>
      <c s="6" t="s">
        <v>2672</v>
      </c>
      <c s="36" t="s">
        <v>297</v>
      </c>
      <c s="37">
        <v>80</v>
      </c>
      <c s="36">
        <v>0</v>
      </c>
      <c s="36">
        <f>ROUND(G75*H75,6)</f>
      </c>
      <c r="L75" s="38">
        <v>0</v>
      </c>
      <c s="32">
        <f>ROUND(ROUND(L75,2)*ROUND(G75,3),2)</f>
      </c>
      <c s="36" t="s">
        <v>54</v>
      </c>
      <c>
        <f>(M75*21)/100</f>
      </c>
      <c t="s">
        <v>27</v>
      </c>
    </row>
    <row r="76" spans="1:5" ht="12.75">
      <c r="A76" s="35" t="s">
        <v>55</v>
      </c>
      <c r="E76" s="39" t="s">
        <v>2673</v>
      </c>
    </row>
    <row r="77" spans="1:5" ht="38.25">
      <c r="A77" s="35" t="s">
        <v>57</v>
      </c>
      <c r="E77" s="40" t="s">
        <v>2674</v>
      </c>
    </row>
    <row r="78" spans="1:5" ht="331.5">
      <c r="A78" t="s">
        <v>59</v>
      </c>
      <c r="E78" s="39" t="s">
        <v>2675</v>
      </c>
    </row>
    <row r="79" spans="1:16" ht="12.75">
      <c r="A79" t="s">
        <v>49</v>
      </c>
      <c s="34" t="s">
        <v>127</v>
      </c>
      <c s="34" t="s">
        <v>959</v>
      </c>
      <c s="35" t="s">
        <v>5</v>
      </c>
      <c s="6" t="s">
        <v>960</v>
      </c>
      <c s="36" t="s">
        <v>297</v>
      </c>
      <c s="37">
        <v>283.8</v>
      </c>
      <c s="36">
        <v>0</v>
      </c>
      <c s="36">
        <f>ROUND(G79*H79,6)</f>
      </c>
      <c r="L79" s="38">
        <v>0</v>
      </c>
      <c s="32">
        <f>ROUND(ROUND(L79,2)*ROUND(G79,3),2)</f>
      </c>
      <c s="36" t="s">
        <v>54</v>
      </c>
      <c>
        <f>(M79*21)/100</f>
      </c>
      <c t="s">
        <v>27</v>
      </c>
    </row>
    <row r="80" spans="1:5" ht="12.75">
      <c r="A80" s="35" t="s">
        <v>55</v>
      </c>
      <c r="E80" s="39" t="s">
        <v>2676</v>
      </c>
    </row>
    <row r="81" spans="1:5" ht="38.25">
      <c r="A81" s="35" t="s">
        <v>57</v>
      </c>
      <c r="E81" s="40" t="s">
        <v>2677</v>
      </c>
    </row>
    <row r="82" spans="1:5" ht="344.25">
      <c r="A82" t="s">
        <v>59</v>
      </c>
      <c r="E82" s="39" t="s">
        <v>2678</v>
      </c>
    </row>
    <row r="83" spans="1:16" ht="12.75">
      <c r="A83" t="s">
        <v>49</v>
      </c>
      <c s="34" t="s">
        <v>132</v>
      </c>
      <c s="34" t="s">
        <v>311</v>
      </c>
      <c s="35" t="s">
        <v>5</v>
      </c>
      <c s="6" t="s">
        <v>312</v>
      </c>
      <c s="36" t="s">
        <v>297</v>
      </c>
      <c s="37">
        <v>36</v>
      </c>
      <c s="36">
        <v>0</v>
      </c>
      <c s="36">
        <f>ROUND(G83*H83,6)</f>
      </c>
      <c r="L83" s="38">
        <v>0</v>
      </c>
      <c s="32">
        <f>ROUND(ROUND(L83,2)*ROUND(G83,3),2)</f>
      </c>
      <c s="36" t="s">
        <v>54</v>
      </c>
      <c>
        <f>(M83*21)/100</f>
      </c>
      <c t="s">
        <v>27</v>
      </c>
    </row>
    <row r="84" spans="1:5" ht="12.75">
      <c r="A84" s="35" t="s">
        <v>55</v>
      </c>
      <c r="E84" s="39" t="s">
        <v>2679</v>
      </c>
    </row>
    <row r="85" spans="1:5" ht="38.25">
      <c r="A85" s="35" t="s">
        <v>57</v>
      </c>
      <c r="E85" s="40" t="s">
        <v>2669</v>
      </c>
    </row>
    <row r="86" spans="1:5" ht="229.5">
      <c r="A86" t="s">
        <v>59</v>
      </c>
      <c r="E86" s="39" t="s">
        <v>2680</v>
      </c>
    </row>
    <row r="87" spans="1:16" ht="12.75">
      <c r="A87" t="s">
        <v>49</v>
      </c>
      <c s="34" t="s">
        <v>136</v>
      </c>
      <c s="34" t="s">
        <v>2681</v>
      </c>
      <c s="35" t="s">
        <v>5</v>
      </c>
      <c s="6" t="s">
        <v>2682</v>
      </c>
      <c s="36" t="s">
        <v>297</v>
      </c>
      <c s="37">
        <v>92.92</v>
      </c>
      <c s="36">
        <v>0</v>
      </c>
      <c s="36">
        <f>ROUND(G87*H87,6)</f>
      </c>
      <c r="L87" s="38">
        <v>0</v>
      </c>
      <c s="32">
        <f>ROUND(ROUND(L87,2)*ROUND(G87,3),2)</f>
      </c>
      <c s="36" t="s">
        <v>333</v>
      </c>
      <c>
        <f>(M87*21)/100</f>
      </c>
      <c t="s">
        <v>27</v>
      </c>
    </row>
    <row r="88" spans="1:5" ht="38.25">
      <c r="A88" s="35" t="s">
        <v>55</v>
      </c>
      <c r="E88" s="39" t="s">
        <v>2683</v>
      </c>
    </row>
    <row r="89" spans="1:5" ht="38.25">
      <c r="A89" s="35" t="s">
        <v>57</v>
      </c>
      <c r="E89" s="40" t="s">
        <v>2684</v>
      </c>
    </row>
    <row r="90" spans="1:5" ht="242.25">
      <c r="A90" t="s">
        <v>59</v>
      </c>
      <c r="E90" s="39" t="s">
        <v>2685</v>
      </c>
    </row>
    <row r="91" spans="1:16" ht="12.75">
      <c r="A91" t="s">
        <v>49</v>
      </c>
      <c s="34" t="s">
        <v>140</v>
      </c>
      <c s="34" t="s">
        <v>2686</v>
      </c>
      <c s="35" t="s">
        <v>5</v>
      </c>
      <c s="6" t="s">
        <v>2682</v>
      </c>
      <c s="36" t="s">
        <v>297</v>
      </c>
      <c s="37">
        <v>23.708</v>
      </c>
      <c s="36">
        <v>0</v>
      </c>
      <c s="36">
        <f>ROUND(G91*H91,6)</f>
      </c>
      <c r="L91" s="38">
        <v>0</v>
      </c>
      <c s="32">
        <f>ROUND(ROUND(L91,2)*ROUND(G91,3),2)</f>
      </c>
      <c s="36" t="s">
        <v>333</v>
      </c>
      <c>
        <f>(M91*21)/100</f>
      </c>
      <c t="s">
        <v>27</v>
      </c>
    </row>
    <row r="92" spans="1:5" ht="38.25">
      <c r="A92" s="35" t="s">
        <v>55</v>
      </c>
      <c r="E92" s="39" t="s">
        <v>2687</v>
      </c>
    </row>
    <row r="93" spans="1:5" ht="38.25">
      <c r="A93" s="35" t="s">
        <v>57</v>
      </c>
      <c r="E93" s="40" t="s">
        <v>2688</v>
      </c>
    </row>
    <row r="94" spans="1:5" ht="242.25">
      <c r="A94" t="s">
        <v>59</v>
      </c>
      <c r="E94" s="39" t="s">
        <v>2685</v>
      </c>
    </row>
    <row r="95" spans="1:16" ht="12.75">
      <c r="A95" t="s">
        <v>49</v>
      </c>
      <c s="34" t="s">
        <v>143</v>
      </c>
      <c s="34" t="s">
        <v>2689</v>
      </c>
      <c s="35" t="s">
        <v>5</v>
      </c>
      <c s="6" t="s">
        <v>2216</v>
      </c>
      <c s="36" t="s">
        <v>318</v>
      </c>
      <c s="37">
        <v>168</v>
      </c>
      <c s="36">
        <v>0</v>
      </c>
      <c s="36">
        <f>ROUND(G95*H95,6)</f>
      </c>
      <c r="L95" s="38">
        <v>0</v>
      </c>
      <c s="32">
        <f>ROUND(ROUND(L95,2)*ROUND(G95,3),2)</f>
      </c>
      <c s="36" t="s">
        <v>333</v>
      </c>
      <c>
        <f>(M95*21)/100</f>
      </c>
      <c t="s">
        <v>27</v>
      </c>
    </row>
    <row r="96" spans="1:5" ht="12.75">
      <c r="A96" s="35" t="s">
        <v>55</v>
      </c>
      <c r="E96" s="39" t="s">
        <v>2690</v>
      </c>
    </row>
    <row r="97" spans="1:5" ht="38.25">
      <c r="A97" s="35" t="s">
        <v>57</v>
      </c>
      <c r="E97" s="40" t="s">
        <v>2691</v>
      </c>
    </row>
    <row r="98" spans="1:5" ht="38.25">
      <c r="A98" t="s">
        <v>59</v>
      </c>
      <c r="E98" s="39" t="s">
        <v>2692</v>
      </c>
    </row>
    <row r="99" spans="1:13" ht="12.75">
      <c r="A99" t="s">
        <v>46</v>
      </c>
      <c r="C99" s="31" t="s">
        <v>27</v>
      </c>
      <c r="E99" s="33" t="s">
        <v>2241</v>
      </c>
      <c r="J99" s="32">
        <f>0</f>
      </c>
      <c s="32">
        <f>0</f>
      </c>
      <c s="32">
        <f>0+L100+L104+L108+L112+L116+L120</f>
      </c>
      <c s="32">
        <f>0+M100+M104+M108+M112+M116+M120</f>
      </c>
    </row>
    <row r="100" spans="1:16" ht="12.75">
      <c r="A100" t="s">
        <v>49</v>
      </c>
      <c s="34" t="s">
        <v>147</v>
      </c>
      <c s="34" t="s">
        <v>2693</v>
      </c>
      <c s="35" t="s">
        <v>5</v>
      </c>
      <c s="6" t="s">
        <v>2694</v>
      </c>
      <c s="36" t="s">
        <v>53</v>
      </c>
      <c s="37">
        <v>576</v>
      </c>
      <c s="36">
        <v>0</v>
      </c>
      <c s="36">
        <f>ROUND(G100*H100,6)</f>
      </c>
      <c r="L100" s="38">
        <v>0</v>
      </c>
      <c s="32">
        <f>ROUND(ROUND(L100,2)*ROUND(G100,3),2)</f>
      </c>
      <c s="36" t="s">
        <v>54</v>
      </c>
      <c>
        <f>(M100*21)/100</f>
      </c>
      <c t="s">
        <v>27</v>
      </c>
    </row>
    <row r="101" spans="1:5" ht="25.5">
      <c r="A101" s="35" t="s">
        <v>55</v>
      </c>
      <c r="E101" s="39" t="s">
        <v>2695</v>
      </c>
    </row>
    <row r="102" spans="1:5" ht="38.25">
      <c r="A102" s="35" t="s">
        <v>57</v>
      </c>
      <c r="E102" s="40" t="s">
        <v>2696</v>
      </c>
    </row>
    <row r="103" spans="1:5" ht="51">
      <c r="A103" t="s">
        <v>59</v>
      </c>
      <c r="E103" s="39" t="s">
        <v>2697</v>
      </c>
    </row>
    <row r="104" spans="1:16" ht="25.5">
      <c r="A104" t="s">
        <v>49</v>
      </c>
      <c s="34" t="s">
        <v>151</v>
      </c>
      <c s="34" t="s">
        <v>2698</v>
      </c>
      <c s="35" t="s">
        <v>5</v>
      </c>
      <c s="6" t="s">
        <v>2699</v>
      </c>
      <c s="36" t="s">
        <v>53</v>
      </c>
      <c s="37">
        <v>576</v>
      </c>
      <c s="36">
        <v>0</v>
      </c>
      <c s="36">
        <f>ROUND(G104*H104,6)</f>
      </c>
      <c r="L104" s="38">
        <v>0</v>
      </c>
      <c s="32">
        <f>ROUND(ROUND(L104,2)*ROUND(G104,3),2)</f>
      </c>
      <c s="36" t="s">
        <v>54</v>
      </c>
      <c>
        <f>(M104*21)/100</f>
      </c>
      <c t="s">
        <v>27</v>
      </c>
    </row>
    <row r="105" spans="1:5" ht="12.75">
      <c r="A105" s="35" t="s">
        <v>55</v>
      </c>
      <c r="E105" s="39" t="s">
        <v>2700</v>
      </c>
    </row>
    <row r="106" spans="1:5" ht="38.25">
      <c r="A106" s="35" t="s">
        <v>57</v>
      </c>
      <c r="E106" s="40" t="s">
        <v>2696</v>
      </c>
    </row>
    <row r="107" spans="1:5" ht="63.75">
      <c r="A107" t="s">
        <v>59</v>
      </c>
      <c r="E107" s="39" t="s">
        <v>2701</v>
      </c>
    </row>
    <row r="108" spans="1:16" ht="12.75">
      <c r="A108" t="s">
        <v>49</v>
      </c>
      <c s="34" t="s">
        <v>155</v>
      </c>
      <c s="34" t="s">
        <v>2702</v>
      </c>
      <c s="35" t="s">
        <v>5</v>
      </c>
      <c s="6" t="s">
        <v>2703</v>
      </c>
      <c s="36" t="s">
        <v>53</v>
      </c>
      <c s="37">
        <v>261.6</v>
      </c>
      <c s="36">
        <v>0</v>
      </c>
      <c s="36">
        <f>ROUND(G108*H108,6)</f>
      </c>
      <c r="L108" s="38">
        <v>0</v>
      </c>
      <c s="32">
        <f>ROUND(ROUND(L108,2)*ROUND(G108,3),2)</f>
      </c>
      <c s="36" t="s">
        <v>54</v>
      </c>
      <c>
        <f>(M108*21)/100</f>
      </c>
      <c t="s">
        <v>27</v>
      </c>
    </row>
    <row r="109" spans="1:5" ht="12.75">
      <c r="A109" s="35" t="s">
        <v>55</v>
      </c>
      <c r="E109" s="39" t="s">
        <v>2704</v>
      </c>
    </row>
    <row r="110" spans="1:5" ht="38.25">
      <c r="A110" s="35" t="s">
        <v>57</v>
      </c>
      <c r="E110" s="40" t="s">
        <v>2705</v>
      </c>
    </row>
    <row r="111" spans="1:5" ht="63.75">
      <c r="A111" t="s">
        <v>59</v>
      </c>
      <c r="E111" s="39" t="s">
        <v>2701</v>
      </c>
    </row>
    <row r="112" spans="1:16" ht="25.5">
      <c r="A112" t="s">
        <v>49</v>
      </c>
      <c s="34" t="s">
        <v>159</v>
      </c>
      <c s="34" t="s">
        <v>2706</v>
      </c>
      <c s="35" t="s">
        <v>5</v>
      </c>
      <c s="6" t="s">
        <v>2707</v>
      </c>
      <c s="36" t="s">
        <v>53</v>
      </c>
      <c s="37">
        <v>166.6</v>
      </c>
      <c s="36">
        <v>0</v>
      </c>
      <c s="36">
        <f>ROUND(G112*H112,6)</f>
      </c>
      <c r="L112" s="38">
        <v>0</v>
      </c>
      <c s="32">
        <f>ROUND(ROUND(L112,2)*ROUND(G112,3),2)</f>
      </c>
      <c s="36" t="s">
        <v>54</v>
      </c>
      <c>
        <f>(M112*21)/100</f>
      </c>
      <c t="s">
        <v>27</v>
      </c>
    </row>
    <row r="113" spans="1:5" ht="25.5">
      <c r="A113" s="35" t="s">
        <v>55</v>
      </c>
      <c r="E113" s="39" t="s">
        <v>2708</v>
      </c>
    </row>
    <row r="114" spans="1:5" ht="38.25">
      <c r="A114" s="35" t="s">
        <v>57</v>
      </c>
      <c r="E114" s="40" t="s">
        <v>2709</v>
      </c>
    </row>
    <row r="115" spans="1:5" ht="63.75">
      <c r="A115" t="s">
        <v>59</v>
      </c>
      <c r="E115" s="39" t="s">
        <v>2701</v>
      </c>
    </row>
    <row r="116" spans="1:16" ht="12.75">
      <c r="A116" t="s">
        <v>49</v>
      </c>
      <c s="34" t="s">
        <v>163</v>
      </c>
      <c s="34" t="s">
        <v>2277</v>
      </c>
      <c s="35" t="s">
        <v>5</v>
      </c>
      <c s="6" t="s">
        <v>2710</v>
      </c>
      <c s="36" t="s">
        <v>318</v>
      </c>
      <c s="37">
        <v>90</v>
      </c>
      <c s="36">
        <v>0</v>
      </c>
      <c s="36">
        <f>ROUND(G116*H116,6)</f>
      </c>
      <c r="L116" s="38">
        <v>0</v>
      </c>
      <c s="32">
        <f>ROUND(ROUND(L116,2)*ROUND(G116,3),2)</f>
      </c>
      <c s="36" t="s">
        <v>333</v>
      </c>
      <c>
        <f>(M116*21)/100</f>
      </c>
      <c t="s">
        <v>27</v>
      </c>
    </row>
    <row r="117" spans="1:5" ht="63.75">
      <c r="A117" s="35" t="s">
        <v>55</v>
      </c>
      <c r="E117" s="39" t="s">
        <v>2711</v>
      </c>
    </row>
    <row r="118" spans="1:5" ht="38.25">
      <c r="A118" s="35" t="s">
        <v>57</v>
      </c>
      <c r="E118" s="40" t="s">
        <v>2712</v>
      </c>
    </row>
    <row r="119" spans="1:5" ht="38.25">
      <c r="A119" t="s">
        <v>59</v>
      </c>
      <c r="E119" s="39" t="s">
        <v>2281</v>
      </c>
    </row>
    <row r="120" spans="1:16" ht="12.75">
      <c r="A120" t="s">
        <v>49</v>
      </c>
      <c s="34" t="s">
        <v>167</v>
      </c>
      <c s="34" t="s">
        <v>2713</v>
      </c>
      <c s="35" t="s">
        <v>5</v>
      </c>
      <c s="6" t="s">
        <v>2714</v>
      </c>
      <c s="36" t="s">
        <v>332</v>
      </c>
      <c s="37">
        <v>1.41</v>
      </c>
      <c s="36">
        <v>0</v>
      </c>
      <c s="36">
        <f>ROUND(G120*H120,6)</f>
      </c>
      <c r="L120" s="38">
        <v>0</v>
      </c>
      <c s="32">
        <f>ROUND(ROUND(L120,2)*ROUND(G120,3),2)</f>
      </c>
      <c s="36" t="s">
        <v>333</v>
      </c>
      <c>
        <f>(M120*21)/100</f>
      </c>
      <c t="s">
        <v>27</v>
      </c>
    </row>
    <row r="121" spans="1:5" ht="12.75">
      <c r="A121" s="35" t="s">
        <v>55</v>
      </c>
      <c r="E121" s="39" t="s">
        <v>2715</v>
      </c>
    </row>
    <row r="122" spans="1:5" ht="38.25">
      <c r="A122" s="35" t="s">
        <v>57</v>
      </c>
      <c r="E122" s="40" t="s">
        <v>2716</v>
      </c>
    </row>
    <row r="123" spans="1:5" ht="267.75">
      <c r="A123" t="s">
        <v>59</v>
      </c>
      <c r="E123" s="39" t="s">
        <v>2717</v>
      </c>
    </row>
    <row r="124" spans="1:13" ht="12.75">
      <c r="A124" t="s">
        <v>46</v>
      </c>
      <c r="C124" s="31" t="s">
        <v>25</v>
      </c>
      <c r="E124" s="33" t="s">
        <v>2718</v>
      </c>
      <c r="J124" s="32">
        <f>0</f>
      </c>
      <c s="32">
        <f>0</f>
      </c>
      <c s="32">
        <f>0+L125+L129+L133+L137+L141</f>
      </c>
      <c s="32">
        <f>0+M125+M129+M133+M137+M141</f>
      </c>
    </row>
    <row r="125" spans="1:16" ht="12.75">
      <c r="A125" t="s">
        <v>49</v>
      </c>
      <c s="34" t="s">
        <v>171</v>
      </c>
      <c s="34" t="s">
        <v>2719</v>
      </c>
      <c s="35" t="s">
        <v>5</v>
      </c>
      <c s="6" t="s">
        <v>2720</v>
      </c>
      <c s="36" t="s">
        <v>297</v>
      </c>
      <c s="37">
        <v>7.391</v>
      </c>
      <c s="36">
        <v>0</v>
      </c>
      <c s="36">
        <f>ROUND(G125*H125,6)</f>
      </c>
      <c r="L125" s="38">
        <v>0</v>
      </c>
      <c s="32">
        <f>ROUND(ROUND(L125,2)*ROUND(G125,3),2)</f>
      </c>
      <c s="36" t="s">
        <v>54</v>
      </c>
      <c>
        <f>(M125*21)/100</f>
      </c>
      <c t="s">
        <v>27</v>
      </c>
    </row>
    <row r="126" spans="1:5" ht="12.75">
      <c r="A126" s="35" t="s">
        <v>55</v>
      </c>
      <c r="E126" s="39" t="s">
        <v>2721</v>
      </c>
    </row>
    <row r="127" spans="1:5" ht="38.25">
      <c r="A127" s="35" t="s">
        <v>57</v>
      </c>
      <c r="E127" s="40" t="s">
        <v>2722</v>
      </c>
    </row>
    <row r="128" spans="1:5" ht="408">
      <c r="A128" t="s">
        <v>59</v>
      </c>
      <c r="E128" s="39" t="s">
        <v>2723</v>
      </c>
    </row>
    <row r="129" spans="1:16" ht="12.75">
      <c r="A129" t="s">
        <v>49</v>
      </c>
      <c s="34" t="s">
        <v>175</v>
      </c>
      <c s="34" t="s">
        <v>2724</v>
      </c>
      <c s="35" t="s">
        <v>5</v>
      </c>
      <c s="6" t="s">
        <v>2725</v>
      </c>
      <c s="36" t="s">
        <v>297</v>
      </c>
      <c s="37">
        <v>84.94</v>
      </c>
      <c s="36">
        <v>0</v>
      </c>
      <c s="36">
        <f>ROUND(G129*H129,6)</f>
      </c>
      <c r="L129" s="38">
        <v>0</v>
      </c>
      <c s="32">
        <f>ROUND(ROUND(L129,2)*ROUND(G129,3),2)</f>
      </c>
      <c s="36" t="s">
        <v>54</v>
      </c>
      <c>
        <f>(M129*21)/100</f>
      </c>
      <c t="s">
        <v>27</v>
      </c>
    </row>
    <row r="130" spans="1:5" ht="12.75">
      <c r="A130" s="35" t="s">
        <v>55</v>
      </c>
      <c r="E130" s="39" t="s">
        <v>2726</v>
      </c>
    </row>
    <row r="131" spans="1:5" ht="38.25">
      <c r="A131" s="35" t="s">
        <v>57</v>
      </c>
      <c r="E131" s="40" t="s">
        <v>2727</v>
      </c>
    </row>
    <row r="132" spans="1:5" ht="395.25">
      <c r="A132" t="s">
        <v>59</v>
      </c>
      <c r="E132" s="39" t="s">
        <v>2728</v>
      </c>
    </row>
    <row r="133" spans="1:16" ht="12.75">
      <c r="A133" t="s">
        <v>49</v>
      </c>
      <c s="34" t="s">
        <v>179</v>
      </c>
      <c s="34" t="s">
        <v>2729</v>
      </c>
      <c s="35" t="s">
        <v>5</v>
      </c>
      <c s="6" t="s">
        <v>2730</v>
      </c>
      <c s="36" t="s">
        <v>332</v>
      </c>
      <c s="37">
        <v>9.73</v>
      </c>
      <c s="36">
        <v>0</v>
      </c>
      <c s="36">
        <f>ROUND(G133*H133,6)</f>
      </c>
      <c r="L133" s="38">
        <v>0</v>
      </c>
      <c s="32">
        <f>ROUND(ROUND(L133,2)*ROUND(G133,3),2)</f>
      </c>
      <c s="36" t="s">
        <v>54</v>
      </c>
      <c>
        <f>(M133*21)/100</f>
      </c>
      <c t="s">
        <v>27</v>
      </c>
    </row>
    <row r="134" spans="1:5" ht="25.5">
      <c r="A134" s="35" t="s">
        <v>55</v>
      </c>
      <c r="E134" s="39" t="s">
        <v>2731</v>
      </c>
    </row>
    <row r="135" spans="1:5" ht="38.25">
      <c r="A135" s="35" t="s">
        <v>57</v>
      </c>
      <c r="E135" s="40" t="s">
        <v>2732</v>
      </c>
    </row>
    <row r="136" spans="1:5" ht="267.75">
      <c r="A136" t="s">
        <v>59</v>
      </c>
      <c r="E136" s="39" t="s">
        <v>2717</v>
      </c>
    </row>
    <row r="137" spans="1:16" ht="12.75">
      <c r="A137" t="s">
        <v>49</v>
      </c>
      <c s="34" t="s">
        <v>183</v>
      </c>
      <c s="34" t="s">
        <v>2733</v>
      </c>
      <c s="35" t="s">
        <v>5</v>
      </c>
      <c s="6" t="s">
        <v>2734</v>
      </c>
      <c s="36" t="s">
        <v>1606</v>
      </c>
      <c s="37">
        <v>1083.6</v>
      </c>
      <c s="36">
        <v>0</v>
      </c>
      <c s="36">
        <f>ROUND(G137*H137,6)</f>
      </c>
      <c r="L137" s="38">
        <v>0</v>
      </c>
      <c s="32">
        <f>ROUND(ROUND(L137,2)*ROUND(G137,3),2)</f>
      </c>
      <c s="36" t="s">
        <v>54</v>
      </c>
      <c>
        <f>(M137*21)/100</f>
      </c>
      <c t="s">
        <v>27</v>
      </c>
    </row>
    <row r="138" spans="1:5" ht="12.75">
      <c r="A138" s="35" t="s">
        <v>55</v>
      </c>
      <c r="E138" s="39" t="s">
        <v>2735</v>
      </c>
    </row>
    <row r="139" spans="1:5" ht="38.25">
      <c r="A139" s="35" t="s">
        <v>57</v>
      </c>
      <c r="E139" s="40" t="s">
        <v>2736</v>
      </c>
    </row>
    <row r="140" spans="1:5" ht="306">
      <c r="A140" t="s">
        <v>59</v>
      </c>
      <c r="E140" s="39" t="s">
        <v>2737</v>
      </c>
    </row>
    <row r="141" spans="1:16" ht="12.75">
      <c r="A141" t="s">
        <v>49</v>
      </c>
      <c s="34" t="s">
        <v>187</v>
      </c>
      <c s="34" t="s">
        <v>2738</v>
      </c>
      <c s="35" t="s">
        <v>5</v>
      </c>
      <c s="6" t="s">
        <v>2739</v>
      </c>
      <c s="36" t="s">
        <v>297</v>
      </c>
      <c s="37">
        <v>23.56</v>
      </c>
      <c s="36">
        <v>0</v>
      </c>
      <c s="36">
        <f>ROUND(G141*H141,6)</f>
      </c>
      <c r="L141" s="38">
        <v>0</v>
      </c>
      <c s="32">
        <f>ROUND(ROUND(L141,2)*ROUND(G141,3),2)</f>
      </c>
      <c s="36" t="s">
        <v>333</v>
      </c>
      <c>
        <f>(M141*21)/100</f>
      </c>
      <c t="s">
        <v>27</v>
      </c>
    </row>
    <row r="142" spans="1:5" ht="25.5">
      <c r="A142" s="35" t="s">
        <v>55</v>
      </c>
      <c r="E142" s="39" t="s">
        <v>2740</v>
      </c>
    </row>
    <row r="143" spans="1:5" ht="38.25">
      <c r="A143" s="35" t="s">
        <v>57</v>
      </c>
      <c r="E143" s="40" t="s">
        <v>2741</v>
      </c>
    </row>
    <row r="144" spans="1:5" ht="25.5">
      <c r="A144" t="s">
        <v>59</v>
      </c>
      <c r="E144" s="39" t="s">
        <v>2742</v>
      </c>
    </row>
    <row r="145" spans="1:13" ht="12.75">
      <c r="A145" t="s">
        <v>46</v>
      </c>
      <c r="C145" s="31" t="s">
        <v>67</v>
      </c>
      <c r="E145" s="33" t="s">
        <v>2287</v>
      </c>
      <c r="J145" s="32">
        <f>0</f>
      </c>
      <c s="32">
        <f>0</f>
      </c>
      <c s="32">
        <f>0+L146+L150+L154+L158+L162+L166+L170+L174+L178+L182+L186</f>
      </c>
      <c s="32">
        <f>0+M146+M150+M154+M158+M162+M166+M170+M174+M178+M182+M186</f>
      </c>
    </row>
    <row r="146" spans="1:16" ht="12.75">
      <c r="A146" t="s">
        <v>49</v>
      </c>
      <c s="34" t="s">
        <v>192</v>
      </c>
      <c s="34" t="s">
        <v>2743</v>
      </c>
      <c s="35" t="s">
        <v>5</v>
      </c>
      <c s="6" t="s">
        <v>2744</v>
      </c>
      <c s="36" t="s">
        <v>297</v>
      </c>
      <c s="37">
        <v>71.818</v>
      </c>
      <c s="36">
        <v>0</v>
      </c>
      <c s="36">
        <f>ROUND(G146*H146,6)</f>
      </c>
      <c r="L146" s="38">
        <v>0</v>
      </c>
      <c s="32">
        <f>ROUND(ROUND(L146,2)*ROUND(G146,3),2)</f>
      </c>
      <c s="36" t="s">
        <v>54</v>
      </c>
      <c>
        <f>(M146*21)/100</f>
      </c>
      <c t="s">
        <v>27</v>
      </c>
    </row>
    <row r="147" spans="1:5" ht="25.5">
      <c r="A147" s="35" t="s">
        <v>55</v>
      </c>
      <c r="E147" s="39" t="s">
        <v>2745</v>
      </c>
    </row>
    <row r="148" spans="1:5" ht="38.25">
      <c r="A148" s="35" t="s">
        <v>57</v>
      </c>
      <c r="E148" s="40" t="s">
        <v>2746</v>
      </c>
    </row>
    <row r="149" spans="1:5" ht="395.25">
      <c r="A149" t="s">
        <v>59</v>
      </c>
      <c r="E149" s="39" t="s">
        <v>2728</v>
      </c>
    </row>
    <row r="150" spans="1:16" ht="12.75">
      <c r="A150" t="s">
        <v>49</v>
      </c>
      <c s="34" t="s">
        <v>196</v>
      </c>
      <c s="34" t="s">
        <v>2747</v>
      </c>
      <c s="35" t="s">
        <v>5</v>
      </c>
      <c s="6" t="s">
        <v>2748</v>
      </c>
      <c s="36" t="s">
        <v>332</v>
      </c>
      <c s="37">
        <v>7.058</v>
      </c>
      <c s="36">
        <v>0</v>
      </c>
      <c s="36">
        <f>ROUND(G150*H150,6)</f>
      </c>
      <c r="L150" s="38">
        <v>0</v>
      </c>
      <c s="32">
        <f>ROUND(ROUND(L150,2)*ROUND(G150,3),2)</f>
      </c>
      <c s="36" t="s">
        <v>54</v>
      </c>
      <c>
        <f>(M150*21)/100</f>
      </c>
      <c t="s">
        <v>27</v>
      </c>
    </row>
    <row r="151" spans="1:5" ht="25.5">
      <c r="A151" s="35" t="s">
        <v>55</v>
      </c>
      <c r="E151" s="39" t="s">
        <v>2749</v>
      </c>
    </row>
    <row r="152" spans="1:5" ht="38.25">
      <c r="A152" s="35" t="s">
        <v>57</v>
      </c>
      <c r="E152" s="40" t="s">
        <v>2750</v>
      </c>
    </row>
    <row r="153" spans="1:5" ht="267.75">
      <c r="A153" t="s">
        <v>59</v>
      </c>
      <c r="E153" s="39" t="s">
        <v>2751</v>
      </c>
    </row>
    <row r="154" spans="1:16" ht="12.75">
      <c r="A154" t="s">
        <v>49</v>
      </c>
      <c s="34" t="s">
        <v>200</v>
      </c>
      <c s="34" t="s">
        <v>2752</v>
      </c>
      <c s="35" t="s">
        <v>5</v>
      </c>
      <c s="6" t="s">
        <v>2753</v>
      </c>
      <c s="36" t="s">
        <v>332</v>
      </c>
      <c s="37">
        <v>46.899</v>
      </c>
      <c s="36">
        <v>0</v>
      </c>
      <c s="36">
        <f>ROUND(G154*H154,6)</f>
      </c>
      <c r="L154" s="38">
        <v>0</v>
      </c>
      <c s="32">
        <f>ROUND(ROUND(L154,2)*ROUND(G154,3),2)</f>
      </c>
      <c s="36" t="s">
        <v>54</v>
      </c>
      <c>
        <f>(M154*21)/100</f>
      </c>
      <c t="s">
        <v>27</v>
      </c>
    </row>
    <row r="155" spans="1:5" ht="12.75">
      <c r="A155" s="35" t="s">
        <v>55</v>
      </c>
      <c r="E155" s="39" t="s">
        <v>2754</v>
      </c>
    </row>
    <row r="156" spans="1:5" ht="38.25">
      <c r="A156" s="35" t="s">
        <v>57</v>
      </c>
      <c r="E156" s="40" t="s">
        <v>2755</v>
      </c>
    </row>
    <row r="157" spans="1:5" ht="306">
      <c r="A157" t="s">
        <v>59</v>
      </c>
      <c r="E157" s="39" t="s">
        <v>2737</v>
      </c>
    </row>
    <row r="158" spans="1:16" ht="12.75">
      <c r="A158" t="s">
        <v>49</v>
      </c>
      <c s="34" t="s">
        <v>204</v>
      </c>
      <c s="34" t="s">
        <v>2756</v>
      </c>
      <c s="35" t="s">
        <v>5</v>
      </c>
      <c s="6" t="s">
        <v>2757</v>
      </c>
      <c s="36" t="s">
        <v>297</v>
      </c>
      <c s="37">
        <v>25.9</v>
      </c>
      <c s="36">
        <v>0</v>
      </c>
      <c s="36">
        <f>ROUND(G158*H158,6)</f>
      </c>
      <c r="L158" s="38">
        <v>0</v>
      </c>
      <c s="32">
        <f>ROUND(ROUND(L158,2)*ROUND(G158,3),2)</f>
      </c>
      <c s="36" t="s">
        <v>54</v>
      </c>
      <c>
        <f>(M158*21)/100</f>
      </c>
      <c t="s">
        <v>27</v>
      </c>
    </row>
    <row r="159" spans="1:5" ht="12.75">
      <c r="A159" s="35" t="s">
        <v>55</v>
      </c>
      <c r="E159" s="39" t="s">
        <v>2758</v>
      </c>
    </row>
    <row r="160" spans="1:5" ht="38.25">
      <c r="A160" s="35" t="s">
        <v>57</v>
      </c>
      <c r="E160" s="40" t="s">
        <v>2759</v>
      </c>
    </row>
    <row r="161" spans="1:5" ht="395.25">
      <c r="A161" t="s">
        <v>59</v>
      </c>
      <c r="E161" s="39" t="s">
        <v>2728</v>
      </c>
    </row>
    <row r="162" spans="1:16" ht="12.75">
      <c r="A162" t="s">
        <v>49</v>
      </c>
      <c s="34" t="s">
        <v>208</v>
      </c>
      <c s="34" t="s">
        <v>2760</v>
      </c>
      <c s="35" t="s">
        <v>5</v>
      </c>
      <c s="6" t="s">
        <v>2761</v>
      </c>
      <c s="36" t="s">
        <v>297</v>
      </c>
      <c s="37">
        <v>74</v>
      </c>
      <c s="36">
        <v>0</v>
      </c>
      <c s="36">
        <f>ROUND(G162*H162,6)</f>
      </c>
      <c r="L162" s="38">
        <v>0</v>
      </c>
      <c s="32">
        <f>ROUND(ROUND(L162,2)*ROUND(G162,3),2)</f>
      </c>
      <c s="36" t="s">
        <v>54</v>
      </c>
      <c>
        <f>(M162*21)/100</f>
      </c>
      <c t="s">
        <v>27</v>
      </c>
    </row>
    <row r="163" spans="1:5" ht="12.75">
      <c r="A163" s="35" t="s">
        <v>55</v>
      </c>
      <c r="E163" s="39" t="s">
        <v>2762</v>
      </c>
    </row>
    <row r="164" spans="1:5" ht="38.25">
      <c r="A164" s="35" t="s">
        <v>57</v>
      </c>
      <c r="E164" s="40" t="s">
        <v>2763</v>
      </c>
    </row>
    <row r="165" spans="1:5" ht="395.25">
      <c r="A165" t="s">
        <v>59</v>
      </c>
      <c r="E165" s="39" t="s">
        <v>2728</v>
      </c>
    </row>
    <row r="166" spans="1:16" ht="12.75">
      <c r="A166" t="s">
        <v>49</v>
      </c>
      <c s="34" t="s">
        <v>212</v>
      </c>
      <c s="34" t="s">
        <v>2764</v>
      </c>
      <c s="35" t="s">
        <v>5</v>
      </c>
      <c s="6" t="s">
        <v>2765</v>
      </c>
      <c s="36" t="s">
        <v>53</v>
      </c>
      <c s="37">
        <v>19.93</v>
      </c>
      <c s="36">
        <v>0</v>
      </c>
      <c s="36">
        <f>ROUND(G166*H166,6)</f>
      </c>
      <c r="L166" s="38">
        <v>0</v>
      </c>
      <c s="32">
        <f>ROUND(ROUND(L166,2)*ROUND(G166,3),2)</f>
      </c>
      <c s="36" t="s">
        <v>333</v>
      </c>
      <c>
        <f>(M166*21)/100</f>
      </c>
      <c t="s">
        <v>27</v>
      </c>
    </row>
    <row r="167" spans="1:5" ht="25.5">
      <c r="A167" s="35" t="s">
        <v>55</v>
      </c>
      <c r="E167" s="39" t="s">
        <v>2766</v>
      </c>
    </row>
    <row r="168" spans="1:5" ht="38.25">
      <c r="A168" s="35" t="s">
        <v>57</v>
      </c>
      <c r="E168" s="40" t="s">
        <v>2767</v>
      </c>
    </row>
    <row r="169" spans="1:5" ht="306">
      <c r="A169" t="s">
        <v>59</v>
      </c>
      <c r="E169" s="39" t="s">
        <v>2737</v>
      </c>
    </row>
    <row r="170" spans="1:16" ht="12.75">
      <c r="A170" t="s">
        <v>49</v>
      </c>
      <c s="34" t="s">
        <v>216</v>
      </c>
      <c s="34" t="s">
        <v>2768</v>
      </c>
      <c s="35" t="s">
        <v>5</v>
      </c>
      <c s="6" t="s">
        <v>2769</v>
      </c>
      <c s="36" t="s">
        <v>53</v>
      </c>
      <c s="37">
        <v>76</v>
      </c>
      <c s="36">
        <v>0</v>
      </c>
      <c s="36">
        <f>ROUND(G170*H170,6)</f>
      </c>
      <c r="L170" s="38">
        <v>0</v>
      </c>
      <c s="32">
        <f>ROUND(ROUND(L170,2)*ROUND(G170,3),2)</f>
      </c>
      <c s="36" t="s">
        <v>333</v>
      </c>
      <c>
        <f>(M170*21)/100</f>
      </c>
      <c t="s">
        <v>27</v>
      </c>
    </row>
    <row r="171" spans="1:5" ht="12.75">
      <c r="A171" s="35" t="s">
        <v>55</v>
      </c>
      <c r="E171" s="39" t="s">
        <v>2770</v>
      </c>
    </row>
    <row r="172" spans="1:5" ht="38.25">
      <c r="A172" s="35" t="s">
        <v>57</v>
      </c>
      <c r="E172" s="40" t="s">
        <v>2771</v>
      </c>
    </row>
    <row r="173" spans="1:5" ht="395.25">
      <c r="A173" t="s">
        <v>59</v>
      </c>
      <c r="E173" s="39" t="s">
        <v>2728</v>
      </c>
    </row>
    <row r="174" spans="1:16" ht="12.75">
      <c r="A174" t="s">
        <v>49</v>
      </c>
      <c s="34" t="s">
        <v>220</v>
      </c>
      <c s="34" t="s">
        <v>2772</v>
      </c>
      <c s="35" t="s">
        <v>5</v>
      </c>
      <c s="6" t="s">
        <v>2773</v>
      </c>
      <c s="36" t="s">
        <v>297</v>
      </c>
      <c s="37">
        <v>68.776</v>
      </c>
      <c s="36">
        <v>0</v>
      </c>
      <c s="36">
        <f>ROUND(G174*H174,6)</f>
      </c>
      <c r="L174" s="38">
        <v>0</v>
      </c>
      <c s="32">
        <f>ROUND(ROUND(L174,2)*ROUND(G174,3),2)</f>
      </c>
      <c s="36" t="s">
        <v>333</v>
      </c>
      <c>
        <f>(M174*21)/100</f>
      </c>
      <c t="s">
        <v>27</v>
      </c>
    </row>
    <row r="175" spans="1:5" ht="25.5">
      <c r="A175" s="35" t="s">
        <v>55</v>
      </c>
      <c r="E175" s="39" t="s">
        <v>2774</v>
      </c>
    </row>
    <row r="176" spans="1:5" ht="38.25">
      <c r="A176" s="35" t="s">
        <v>57</v>
      </c>
      <c r="E176" s="40" t="s">
        <v>2775</v>
      </c>
    </row>
    <row r="177" spans="1:5" ht="51">
      <c r="A177" t="s">
        <v>59</v>
      </c>
      <c r="E177" s="39" t="s">
        <v>2776</v>
      </c>
    </row>
    <row r="178" spans="1:16" ht="12.75">
      <c r="A178" t="s">
        <v>49</v>
      </c>
      <c s="34" t="s">
        <v>223</v>
      </c>
      <c s="34" t="s">
        <v>2777</v>
      </c>
      <c s="35" t="s">
        <v>5</v>
      </c>
      <c s="6" t="s">
        <v>2778</v>
      </c>
      <c s="36" t="s">
        <v>297</v>
      </c>
      <c s="37">
        <v>28.34</v>
      </c>
      <c s="36">
        <v>0</v>
      </c>
      <c s="36">
        <f>ROUND(G178*H178,6)</f>
      </c>
      <c r="L178" s="38">
        <v>0</v>
      </c>
      <c s="32">
        <f>ROUND(ROUND(L178,2)*ROUND(G178,3),2)</f>
      </c>
      <c s="36" t="s">
        <v>333</v>
      </c>
      <c>
        <f>(M178*21)/100</f>
      </c>
      <c t="s">
        <v>27</v>
      </c>
    </row>
    <row r="179" spans="1:5" ht="25.5">
      <c r="A179" s="35" t="s">
        <v>55</v>
      </c>
      <c r="E179" s="39" t="s">
        <v>2779</v>
      </c>
    </row>
    <row r="180" spans="1:5" ht="38.25">
      <c r="A180" s="35" t="s">
        <v>57</v>
      </c>
      <c r="E180" s="40" t="s">
        <v>2780</v>
      </c>
    </row>
    <row r="181" spans="1:5" ht="51">
      <c r="A181" t="s">
        <v>59</v>
      </c>
      <c r="E181" s="39" t="s">
        <v>2781</v>
      </c>
    </row>
    <row r="182" spans="1:16" ht="12.75">
      <c r="A182" t="s">
        <v>49</v>
      </c>
      <c s="34" t="s">
        <v>227</v>
      </c>
      <c s="34" t="s">
        <v>2782</v>
      </c>
      <c s="35" t="s">
        <v>5</v>
      </c>
      <c s="6" t="s">
        <v>2783</v>
      </c>
      <c s="36" t="s">
        <v>318</v>
      </c>
      <c s="37">
        <v>240.8</v>
      </c>
      <c s="36">
        <v>0</v>
      </c>
      <c s="36">
        <f>ROUND(G182*H182,6)</f>
      </c>
      <c r="L182" s="38">
        <v>0</v>
      </c>
      <c s="32">
        <f>ROUND(ROUND(L182,2)*ROUND(G182,3),2)</f>
      </c>
      <c s="36" t="s">
        <v>333</v>
      </c>
      <c>
        <f>(M182*21)/100</f>
      </c>
      <c t="s">
        <v>27</v>
      </c>
    </row>
    <row r="183" spans="1:5" ht="12.75">
      <c r="A183" s="35" t="s">
        <v>55</v>
      </c>
      <c r="E183" s="39" t="s">
        <v>2784</v>
      </c>
    </row>
    <row r="184" spans="1:5" ht="38.25">
      <c r="A184" s="35" t="s">
        <v>57</v>
      </c>
      <c r="E184" s="40" t="s">
        <v>2785</v>
      </c>
    </row>
    <row r="185" spans="1:5" ht="51">
      <c r="A185" t="s">
        <v>59</v>
      </c>
      <c r="E185" s="39" t="s">
        <v>2781</v>
      </c>
    </row>
    <row r="186" spans="1:16" ht="12.75">
      <c r="A186" t="s">
        <v>49</v>
      </c>
      <c s="34" t="s">
        <v>234</v>
      </c>
      <c s="34" t="s">
        <v>2786</v>
      </c>
      <c s="35" t="s">
        <v>5</v>
      </c>
      <c s="6" t="s">
        <v>2787</v>
      </c>
      <c s="36" t="s">
        <v>297</v>
      </c>
      <c s="37">
        <v>109.2</v>
      </c>
      <c s="36">
        <v>0</v>
      </c>
      <c s="36">
        <f>ROUND(G186*H186,6)</f>
      </c>
      <c r="L186" s="38">
        <v>0</v>
      </c>
      <c s="32">
        <f>ROUND(ROUND(L186,2)*ROUND(G186,3),2)</f>
      </c>
      <c s="36" t="s">
        <v>333</v>
      </c>
      <c>
        <f>(M186*21)/100</f>
      </c>
      <c t="s">
        <v>27</v>
      </c>
    </row>
    <row r="187" spans="1:5" ht="38.25">
      <c r="A187" s="35" t="s">
        <v>55</v>
      </c>
      <c r="E187" s="39" t="s">
        <v>2788</v>
      </c>
    </row>
    <row r="188" spans="1:5" ht="38.25">
      <c r="A188" s="35" t="s">
        <v>57</v>
      </c>
      <c r="E188" s="40" t="s">
        <v>2789</v>
      </c>
    </row>
    <row r="189" spans="1:5" ht="51">
      <c r="A189" t="s">
        <v>59</v>
      </c>
      <c r="E189" s="39" t="s">
        <v>2790</v>
      </c>
    </row>
    <row r="190" spans="1:13" ht="12.75">
      <c r="A190" t="s">
        <v>46</v>
      </c>
      <c r="C190" s="31" t="s">
        <v>26</v>
      </c>
      <c r="E190" s="33" t="s">
        <v>2791</v>
      </c>
      <c r="J190" s="32">
        <f>0</f>
      </c>
      <c s="32">
        <f>0</f>
      </c>
      <c s="32">
        <f>0+L191</f>
      </c>
      <c s="32">
        <f>0+M191</f>
      </c>
    </row>
    <row r="191" spans="1:16" ht="12.75">
      <c r="A191" t="s">
        <v>49</v>
      </c>
      <c s="34" t="s">
        <v>238</v>
      </c>
      <c s="34" t="s">
        <v>2792</v>
      </c>
      <c s="35" t="s">
        <v>5</v>
      </c>
      <c s="6" t="s">
        <v>2793</v>
      </c>
      <c s="36" t="s">
        <v>297</v>
      </c>
      <c s="37">
        <v>8.97</v>
      </c>
      <c s="36">
        <v>0</v>
      </c>
      <c s="36">
        <f>ROUND(G191*H191,6)</f>
      </c>
      <c r="L191" s="38">
        <v>0</v>
      </c>
      <c s="32">
        <f>ROUND(ROUND(L191,2)*ROUND(G191,3),2)</f>
      </c>
      <c s="36" t="s">
        <v>54</v>
      </c>
      <c>
        <f>(M191*21)/100</f>
      </c>
      <c t="s">
        <v>27</v>
      </c>
    </row>
    <row r="192" spans="1:5" ht="12.75">
      <c r="A192" s="35" t="s">
        <v>55</v>
      </c>
      <c r="E192" s="39" t="s">
        <v>2794</v>
      </c>
    </row>
    <row r="193" spans="1:5" ht="38.25">
      <c r="A193" s="35" t="s">
        <v>57</v>
      </c>
      <c r="E193" s="40" t="s">
        <v>2795</v>
      </c>
    </row>
    <row r="194" spans="1:5" ht="357">
      <c r="A194" t="s">
        <v>59</v>
      </c>
      <c r="E194" s="39" t="s">
        <v>2796</v>
      </c>
    </row>
    <row r="195" spans="1:13" ht="12.75">
      <c r="A195" t="s">
        <v>46</v>
      </c>
      <c r="C195" s="31" t="s">
        <v>80</v>
      </c>
      <c r="E195" s="33" t="s">
        <v>2345</v>
      </c>
      <c r="J195" s="32">
        <f>0</f>
      </c>
      <c s="32">
        <f>0</f>
      </c>
      <c s="32">
        <f>0+L196+L200+L204</f>
      </c>
      <c s="32">
        <f>0+M196+M200+M204</f>
      </c>
    </row>
    <row r="196" spans="1:16" ht="25.5">
      <c r="A196" t="s">
        <v>49</v>
      </c>
      <c s="34" t="s">
        <v>242</v>
      </c>
      <c s="34" t="s">
        <v>2797</v>
      </c>
      <c s="35" t="s">
        <v>5</v>
      </c>
      <c s="6" t="s">
        <v>2798</v>
      </c>
      <c s="36" t="s">
        <v>318</v>
      </c>
      <c s="37">
        <v>40</v>
      </c>
      <c s="36">
        <v>0</v>
      </c>
      <c s="36">
        <f>ROUND(G196*H196,6)</f>
      </c>
      <c r="L196" s="38">
        <v>0</v>
      </c>
      <c s="32">
        <f>ROUND(ROUND(L196,2)*ROUND(G196,3),2)</f>
      </c>
      <c s="36" t="s">
        <v>54</v>
      </c>
      <c>
        <f>(M196*21)/100</f>
      </c>
      <c t="s">
        <v>27</v>
      </c>
    </row>
    <row r="197" spans="1:5" ht="12.75">
      <c r="A197" s="35" t="s">
        <v>55</v>
      </c>
      <c r="E197" s="39" t="s">
        <v>5</v>
      </c>
    </row>
    <row r="198" spans="1:5" ht="38.25">
      <c r="A198" s="35" t="s">
        <v>57</v>
      </c>
      <c r="E198" s="40" t="s">
        <v>2799</v>
      </c>
    </row>
    <row r="199" spans="1:5" ht="204">
      <c r="A199" t="s">
        <v>59</v>
      </c>
      <c r="E199" s="39" t="s">
        <v>2800</v>
      </c>
    </row>
    <row r="200" spans="1:16" ht="25.5">
      <c r="A200" t="s">
        <v>49</v>
      </c>
      <c s="34" t="s">
        <v>246</v>
      </c>
      <c s="34" t="s">
        <v>2801</v>
      </c>
      <c s="35" t="s">
        <v>5</v>
      </c>
      <c s="6" t="s">
        <v>2802</v>
      </c>
      <c s="36" t="s">
        <v>318</v>
      </c>
      <c s="37">
        <v>219.84</v>
      </c>
      <c s="36">
        <v>0</v>
      </c>
      <c s="36">
        <f>ROUND(G200*H200,6)</f>
      </c>
      <c r="L200" s="38">
        <v>0</v>
      </c>
      <c s="32">
        <f>ROUND(ROUND(L200,2)*ROUND(G200,3),2)</f>
      </c>
      <c s="36" t="s">
        <v>54</v>
      </c>
      <c>
        <f>(M200*21)/100</f>
      </c>
      <c t="s">
        <v>27</v>
      </c>
    </row>
    <row r="201" spans="1:5" ht="38.25">
      <c r="A201" s="35" t="s">
        <v>55</v>
      </c>
      <c r="E201" s="39" t="s">
        <v>2803</v>
      </c>
    </row>
    <row r="202" spans="1:5" ht="38.25">
      <c r="A202" s="35" t="s">
        <v>57</v>
      </c>
      <c r="E202" s="40" t="s">
        <v>2804</v>
      </c>
    </row>
    <row r="203" spans="1:5" ht="204">
      <c r="A203" t="s">
        <v>59</v>
      </c>
      <c r="E203" s="39" t="s">
        <v>2800</v>
      </c>
    </row>
    <row r="204" spans="1:16" ht="12.75">
      <c r="A204" t="s">
        <v>49</v>
      </c>
      <c s="34" t="s">
        <v>250</v>
      </c>
      <c s="34" t="s">
        <v>2805</v>
      </c>
      <c s="35" t="s">
        <v>5</v>
      </c>
      <c s="6" t="s">
        <v>2806</v>
      </c>
      <c s="36" t="s">
        <v>318</v>
      </c>
      <c s="37">
        <v>155.52</v>
      </c>
      <c s="36">
        <v>0</v>
      </c>
      <c s="36">
        <f>ROUND(G204*H204,6)</f>
      </c>
      <c r="L204" s="38">
        <v>0</v>
      </c>
      <c s="32">
        <f>ROUND(ROUND(L204,2)*ROUND(G204,3),2)</f>
      </c>
      <c s="36" t="s">
        <v>54</v>
      </c>
      <c>
        <f>(M204*21)/100</f>
      </c>
      <c t="s">
        <v>27</v>
      </c>
    </row>
    <row r="205" spans="1:5" ht="25.5">
      <c r="A205" s="35" t="s">
        <v>55</v>
      </c>
      <c r="E205" s="39" t="s">
        <v>2807</v>
      </c>
    </row>
    <row r="206" spans="1:5" ht="38.25">
      <c r="A206" s="35" t="s">
        <v>57</v>
      </c>
      <c r="E206" s="40" t="s">
        <v>2808</v>
      </c>
    </row>
    <row r="207" spans="1:5" ht="216.75">
      <c r="A207" t="s">
        <v>59</v>
      </c>
      <c r="E207" s="39" t="s">
        <v>2809</v>
      </c>
    </row>
    <row r="208" spans="1:13" ht="12.75">
      <c r="A208" t="s">
        <v>46</v>
      </c>
      <c r="C208" s="31" t="s">
        <v>86</v>
      </c>
      <c r="E208" s="33" t="s">
        <v>2350</v>
      </c>
      <c r="J208" s="32">
        <f>0</f>
      </c>
      <c s="32">
        <f>0</f>
      </c>
      <c s="32">
        <f>0+L209</f>
      </c>
      <c s="32">
        <f>0+M209</f>
      </c>
    </row>
    <row r="209" spans="1:16" ht="12.75">
      <c r="A209" t="s">
        <v>49</v>
      </c>
      <c s="34" t="s">
        <v>254</v>
      </c>
      <c s="34" t="s">
        <v>2810</v>
      </c>
      <c s="35" t="s">
        <v>5</v>
      </c>
      <c s="6" t="s">
        <v>2811</v>
      </c>
      <c s="36" t="s">
        <v>53</v>
      </c>
      <c s="37">
        <v>39</v>
      </c>
      <c s="36">
        <v>0</v>
      </c>
      <c s="36">
        <f>ROUND(G209*H209,6)</f>
      </c>
      <c r="L209" s="38">
        <v>0</v>
      </c>
      <c s="32">
        <f>ROUND(ROUND(L209,2)*ROUND(G209,3),2)</f>
      </c>
      <c s="36" t="s">
        <v>54</v>
      </c>
      <c>
        <f>(M209*21)/100</f>
      </c>
      <c t="s">
        <v>27</v>
      </c>
    </row>
    <row r="210" spans="1:5" ht="12.75">
      <c r="A210" s="35" t="s">
        <v>55</v>
      </c>
      <c r="E210" s="39" t="s">
        <v>2812</v>
      </c>
    </row>
    <row r="211" spans="1:5" ht="38.25">
      <c r="A211" s="35" t="s">
        <v>57</v>
      </c>
      <c r="E211" s="40" t="s">
        <v>2813</v>
      </c>
    </row>
    <row r="212" spans="1:5" ht="242.25">
      <c r="A212" t="s">
        <v>59</v>
      </c>
      <c r="E212" s="39" t="s">
        <v>2814</v>
      </c>
    </row>
    <row r="213" spans="1:13" ht="12.75">
      <c r="A213" t="s">
        <v>46</v>
      </c>
      <c r="C213" s="31" t="s">
        <v>90</v>
      </c>
      <c r="E213" s="33" t="s">
        <v>2360</v>
      </c>
      <c r="J213" s="32">
        <f>0</f>
      </c>
      <c s="32">
        <f>0</f>
      </c>
      <c s="32">
        <f>0+L214+L218+L222+L226+L230+L234+L238+L242</f>
      </c>
      <c s="32">
        <f>0+M214+M218+M222+M226+M230+M234+M238+M242</f>
      </c>
    </row>
    <row r="214" spans="1:16" ht="12.75">
      <c r="A214" t="s">
        <v>49</v>
      </c>
      <c s="34" t="s">
        <v>268</v>
      </c>
      <c s="34" t="s">
        <v>2815</v>
      </c>
      <c s="35" t="s">
        <v>5</v>
      </c>
      <c s="6" t="s">
        <v>2816</v>
      </c>
      <c s="36" t="s">
        <v>318</v>
      </c>
      <c s="37">
        <v>24.6</v>
      </c>
      <c s="36">
        <v>0</v>
      </c>
      <c s="36">
        <f>ROUND(G214*H214,6)</f>
      </c>
      <c r="L214" s="38">
        <v>0</v>
      </c>
      <c s="32">
        <f>ROUND(ROUND(L214,2)*ROUND(G214,3),2)</f>
      </c>
      <c s="36" t="s">
        <v>54</v>
      </c>
      <c>
        <f>(M214*21)/100</f>
      </c>
      <c t="s">
        <v>27</v>
      </c>
    </row>
    <row r="215" spans="1:5" ht="12.75">
      <c r="A215" s="35" t="s">
        <v>55</v>
      </c>
      <c r="E215" s="39" t="s">
        <v>2817</v>
      </c>
    </row>
    <row r="216" spans="1:5" ht="38.25">
      <c r="A216" s="35" t="s">
        <v>57</v>
      </c>
      <c r="E216" s="40" t="s">
        <v>2818</v>
      </c>
    </row>
    <row r="217" spans="1:5" ht="25.5">
      <c r="A217" t="s">
        <v>59</v>
      </c>
      <c r="E217" s="39" t="s">
        <v>2819</v>
      </c>
    </row>
    <row r="218" spans="1:16" ht="12.75">
      <c r="A218" t="s">
        <v>49</v>
      </c>
      <c s="34" t="s">
        <v>274</v>
      </c>
      <c s="34" t="s">
        <v>2820</v>
      </c>
      <c s="35" t="s">
        <v>5</v>
      </c>
      <c s="6" t="s">
        <v>2821</v>
      </c>
      <c s="36" t="s">
        <v>53</v>
      </c>
      <c s="37">
        <v>24</v>
      </c>
      <c s="36">
        <v>0</v>
      </c>
      <c s="36">
        <f>ROUND(G218*H218,6)</f>
      </c>
      <c r="L218" s="38">
        <v>0</v>
      </c>
      <c s="32">
        <f>ROUND(ROUND(L218,2)*ROUND(G218,3),2)</f>
      </c>
      <c s="36" t="s">
        <v>54</v>
      </c>
      <c>
        <f>(M218*21)/100</f>
      </c>
      <c t="s">
        <v>27</v>
      </c>
    </row>
    <row r="219" spans="1:5" ht="25.5">
      <c r="A219" s="35" t="s">
        <v>55</v>
      </c>
      <c r="E219" s="39" t="s">
        <v>2822</v>
      </c>
    </row>
    <row r="220" spans="1:5" ht="38.25">
      <c r="A220" s="35" t="s">
        <v>57</v>
      </c>
      <c r="E220" s="40" t="s">
        <v>2823</v>
      </c>
    </row>
    <row r="221" spans="1:5" ht="25.5">
      <c r="A221" t="s">
        <v>59</v>
      </c>
      <c r="E221" s="39" t="s">
        <v>2824</v>
      </c>
    </row>
    <row r="222" spans="1:16" ht="12.75">
      <c r="A222" t="s">
        <v>49</v>
      </c>
      <c s="34" t="s">
        <v>279</v>
      </c>
      <c s="34" t="s">
        <v>2825</v>
      </c>
      <c s="35" t="s">
        <v>5</v>
      </c>
      <c s="6" t="s">
        <v>2826</v>
      </c>
      <c s="36" t="s">
        <v>2827</v>
      </c>
      <c s="37">
        <v>57.6</v>
      </c>
      <c s="36">
        <v>0</v>
      </c>
      <c s="36">
        <f>ROUND(G222*H222,6)</f>
      </c>
      <c r="L222" s="38">
        <v>0</v>
      </c>
      <c s="32">
        <f>ROUND(ROUND(L222,2)*ROUND(G222,3),2)</f>
      </c>
      <c s="36" t="s">
        <v>54</v>
      </c>
      <c>
        <f>(M222*21)/100</f>
      </c>
      <c t="s">
        <v>27</v>
      </c>
    </row>
    <row r="223" spans="1:5" ht="12.75">
      <c r="A223" s="35" t="s">
        <v>55</v>
      </c>
      <c r="E223" s="39" t="s">
        <v>2828</v>
      </c>
    </row>
    <row r="224" spans="1:5" ht="38.25">
      <c r="A224" s="35" t="s">
        <v>57</v>
      </c>
      <c r="E224" s="40" t="s">
        <v>2829</v>
      </c>
    </row>
    <row r="225" spans="1:5" ht="25.5">
      <c r="A225" t="s">
        <v>59</v>
      </c>
      <c r="E225" s="39" t="s">
        <v>2830</v>
      </c>
    </row>
    <row r="226" spans="1:16" ht="12.75">
      <c r="A226" t="s">
        <v>49</v>
      </c>
      <c s="34" t="s">
        <v>282</v>
      </c>
      <c s="34" t="s">
        <v>1807</v>
      </c>
      <c s="35" t="s">
        <v>5</v>
      </c>
      <c s="6" t="s">
        <v>1808</v>
      </c>
      <c s="36" t="s">
        <v>297</v>
      </c>
      <c s="37">
        <v>124</v>
      </c>
      <c s="36">
        <v>0</v>
      </c>
      <c s="36">
        <f>ROUND(G226*H226,6)</f>
      </c>
      <c r="L226" s="38">
        <v>0</v>
      </c>
      <c s="32">
        <f>ROUND(ROUND(L226,2)*ROUND(G226,3),2)</f>
      </c>
      <c s="36" t="s">
        <v>54</v>
      </c>
      <c>
        <f>(M226*21)/100</f>
      </c>
      <c t="s">
        <v>27</v>
      </c>
    </row>
    <row r="227" spans="1:5" ht="12.75">
      <c r="A227" s="35" t="s">
        <v>55</v>
      </c>
      <c r="E227" s="39" t="s">
        <v>2831</v>
      </c>
    </row>
    <row r="228" spans="1:5" ht="38.25">
      <c r="A228" s="35" t="s">
        <v>57</v>
      </c>
      <c r="E228" s="40" t="s">
        <v>2832</v>
      </c>
    </row>
    <row r="229" spans="1:5" ht="102">
      <c r="A229" t="s">
        <v>59</v>
      </c>
      <c r="E229" s="39" t="s">
        <v>1809</v>
      </c>
    </row>
    <row r="230" spans="1:16" ht="12.75">
      <c r="A230" t="s">
        <v>49</v>
      </c>
      <c s="34" t="s">
        <v>287</v>
      </c>
      <c s="34" t="s">
        <v>2833</v>
      </c>
      <c s="35" t="s">
        <v>5</v>
      </c>
      <c s="6" t="s">
        <v>2834</v>
      </c>
      <c s="36" t="s">
        <v>74</v>
      </c>
      <c s="37">
        <v>2</v>
      </c>
      <c s="36">
        <v>0</v>
      </c>
      <c s="36">
        <f>ROUND(G230*H230,6)</f>
      </c>
      <c r="L230" s="38">
        <v>0</v>
      </c>
      <c s="32">
        <f>ROUND(ROUND(L230,2)*ROUND(G230,3),2)</f>
      </c>
      <c s="36" t="s">
        <v>333</v>
      </c>
      <c>
        <f>(M230*21)/100</f>
      </c>
      <c t="s">
        <v>27</v>
      </c>
    </row>
    <row r="231" spans="1:5" ht="12.75">
      <c r="A231" s="35" t="s">
        <v>55</v>
      </c>
      <c r="E231" s="39" t="s">
        <v>2835</v>
      </c>
    </row>
    <row r="232" spans="1:5" ht="38.25">
      <c r="A232" s="35" t="s">
        <v>57</v>
      </c>
      <c r="E232" s="40" t="s">
        <v>2359</v>
      </c>
    </row>
    <row r="233" spans="1:5" ht="38.25">
      <c r="A233" t="s">
        <v>59</v>
      </c>
      <c r="E233" s="39" t="s">
        <v>2836</v>
      </c>
    </row>
    <row r="234" spans="1:16" ht="12.75">
      <c r="A234" t="s">
        <v>49</v>
      </c>
      <c s="34" t="s">
        <v>489</v>
      </c>
      <c s="34" t="s">
        <v>2837</v>
      </c>
      <c s="35" t="s">
        <v>5</v>
      </c>
      <c s="6" t="s">
        <v>2838</v>
      </c>
      <c s="36" t="s">
        <v>53</v>
      </c>
      <c s="37">
        <v>13.9</v>
      </c>
      <c s="36">
        <v>0</v>
      </c>
      <c s="36">
        <f>ROUND(G234*H234,6)</f>
      </c>
      <c r="L234" s="38">
        <v>0</v>
      </c>
      <c s="32">
        <f>ROUND(ROUND(L234,2)*ROUND(G234,3),2)</f>
      </c>
      <c s="36" t="s">
        <v>333</v>
      </c>
      <c>
        <f>(M234*21)/100</f>
      </c>
      <c t="s">
        <v>27</v>
      </c>
    </row>
    <row r="235" spans="1:5" ht="38.25">
      <c r="A235" s="35" t="s">
        <v>55</v>
      </c>
      <c r="E235" s="39" t="s">
        <v>2839</v>
      </c>
    </row>
    <row r="236" spans="1:5" ht="38.25">
      <c r="A236" s="35" t="s">
        <v>57</v>
      </c>
      <c r="E236" s="40" t="s">
        <v>2840</v>
      </c>
    </row>
    <row r="237" spans="1:5" ht="280.5">
      <c r="A237" t="s">
        <v>59</v>
      </c>
      <c r="E237" s="39" t="s">
        <v>2841</v>
      </c>
    </row>
    <row r="238" spans="1:16" ht="12.75">
      <c r="A238" t="s">
        <v>49</v>
      </c>
      <c s="34" t="s">
        <v>492</v>
      </c>
      <c s="34" t="s">
        <v>2842</v>
      </c>
      <c s="35" t="s">
        <v>5</v>
      </c>
      <c s="6" t="s">
        <v>2843</v>
      </c>
      <c s="36" t="s">
        <v>332</v>
      </c>
      <c s="37">
        <v>43.26</v>
      </c>
      <c s="36">
        <v>0</v>
      </c>
      <c s="36">
        <f>ROUND(G238*H238,6)</f>
      </c>
      <c r="L238" s="38">
        <v>0</v>
      </c>
      <c s="32">
        <f>ROUND(ROUND(L238,2)*ROUND(G238,3),2)</f>
      </c>
      <c s="36" t="s">
        <v>333</v>
      </c>
      <c>
        <f>(M238*21)/100</f>
      </c>
      <c t="s">
        <v>27</v>
      </c>
    </row>
    <row r="239" spans="1:5" ht="51">
      <c r="A239" s="35" t="s">
        <v>55</v>
      </c>
      <c r="E239" s="39" t="s">
        <v>2844</v>
      </c>
    </row>
    <row r="240" spans="1:5" ht="38.25">
      <c r="A240" s="35" t="s">
        <v>57</v>
      </c>
      <c r="E240" s="40" t="s">
        <v>2845</v>
      </c>
    </row>
    <row r="241" spans="1:5" ht="102">
      <c r="A241" t="s">
        <v>59</v>
      </c>
      <c r="E241" s="39" t="s">
        <v>2846</v>
      </c>
    </row>
    <row r="242" spans="1:16" ht="12.75">
      <c r="A242" t="s">
        <v>49</v>
      </c>
      <c s="34" t="s">
        <v>495</v>
      </c>
      <c s="34" t="s">
        <v>2847</v>
      </c>
      <c s="35" t="s">
        <v>5</v>
      </c>
      <c s="6" t="s">
        <v>2848</v>
      </c>
      <c s="36" t="s">
        <v>230</v>
      </c>
      <c s="37">
        <v>432.6</v>
      </c>
      <c s="36">
        <v>0</v>
      </c>
      <c s="36">
        <f>ROUND(G242*H242,6)</f>
      </c>
      <c r="L242" s="38">
        <v>0</v>
      </c>
      <c s="32">
        <f>ROUND(ROUND(L242,2)*ROUND(G242,3),2)</f>
      </c>
      <c s="36" t="s">
        <v>333</v>
      </c>
      <c>
        <f>(M242*21)/100</f>
      </c>
      <c t="s">
        <v>27</v>
      </c>
    </row>
    <row r="243" spans="1:5" ht="12.75">
      <c r="A243" s="35" t="s">
        <v>55</v>
      </c>
      <c r="E243" s="39" t="s">
        <v>2849</v>
      </c>
    </row>
    <row r="244" spans="1:5" ht="38.25">
      <c r="A244" s="35" t="s">
        <v>57</v>
      </c>
      <c r="E244" s="40" t="s">
        <v>2850</v>
      </c>
    </row>
    <row r="245" spans="1:5" ht="102">
      <c r="A245" t="s">
        <v>59</v>
      </c>
      <c r="E245" s="39" t="s">
        <v>2846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2852</v>
      </c>
      <c r="E8" s="30" t="s">
        <v>2624</v>
      </c>
      <c r="J8" s="29">
        <f>0+J9+J54+J91+J112+J129+J162+J171+J184+J189</f>
      </c>
      <c s="29">
        <f>0+K9+K54+K91+K112+K129+K162+K171+K184+K189</f>
      </c>
      <c s="29">
        <f>0+L9+L54+L91+L112+L129+L162+L171+L184+L189</f>
      </c>
      <c s="29">
        <f>0+M9+M54+M91+M112+M129+M162+M171+M184+M189</f>
      </c>
    </row>
    <row r="9" spans="1:13" ht="12.75">
      <c r="A9" t="s">
        <v>46</v>
      </c>
      <c r="C9" s="31" t="s">
        <v>979</v>
      </c>
      <c r="E9" s="33" t="s">
        <v>1222</v>
      </c>
      <c r="J9" s="32">
        <f>0</f>
      </c>
      <c s="32">
        <f>0</f>
      </c>
      <c s="32">
        <f>0+L10+L14+L18+L22+L26+L30+L34+L38+L42+L46+L50</f>
      </c>
      <c s="32">
        <f>0+M10+M14+M18+M22+M26+M30+M34+M38+M42+M46+M50</f>
      </c>
    </row>
    <row r="10" spans="1:16" ht="25.5">
      <c r="A10" t="s">
        <v>49</v>
      </c>
      <c s="34" t="s">
        <v>50</v>
      </c>
      <c s="34" t="s">
        <v>2853</v>
      </c>
      <c s="35" t="s">
        <v>5</v>
      </c>
      <c s="6" t="s">
        <v>2854</v>
      </c>
      <c s="36" t="s">
        <v>332</v>
      </c>
      <c s="37">
        <v>1.44</v>
      </c>
      <c s="36">
        <v>0</v>
      </c>
      <c s="36">
        <f>ROUND(G10*H10,6)</f>
      </c>
      <c r="L10" s="38">
        <v>0</v>
      </c>
      <c s="32">
        <f>ROUND(ROUND(L10,2)*ROUND(G10,3),2)</f>
      </c>
      <c s="36" t="s">
        <v>333</v>
      </c>
      <c>
        <f>(M10*21)/100</f>
      </c>
      <c t="s">
        <v>27</v>
      </c>
    </row>
    <row r="11" spans="1:5" ht="12.75">
      <c r="A11" s="35" t="s">
        <v>55</v>
      </c>
      <c r="E11" s="39" t="s">
        <v>5</v>
      </c>
    </row>
    <row r="12" spans="1:5" ht="38.25">
      <c r="A12" s="35" t="s">
        <v>57</v>
      </c>
      <c r="E12" s="40" t="s">
        <v>2855</v>
      </c>
    </row>
    <row r="13" spans="1:5" ht="153">
      <c r="A13" t="s">
        <v>59</v>
      </c>
      <c r="E13" s="39" t="s">
        <v>335</v>
      </c>
    </row>
    <row r="14" spans="1:16" ht="38.25">
      <c r="A14" t="s">
        <v>49</v>
      </c>
      <c s="34" t="s">
        <v>27</v>
      </c>
      <c s="34" t="s">
        <v>1636</v>
      </c>
      <c s="35" t="s">
        <v>5</v>
      </c>
      <c s="6" t="s">
        <v>1753</v>
      </c>
      <c s="36" t="s">
        <v>332</v>
      </c>
      <c s="37">
        <v>634.14</v>
      </c>
      <c s="36">
        <v>0</v>
      </c>
      <c s="36">
        <f>ROUND(G14*H14,6)</f>
      </c>
      <c r="L14" s="38">
        <v>0</v>
      </c>
      <c s="32">
        <f>ROUND(ROUND(L14,2)*ROUND(G14,3),2)</f>
      </c>
      <c s="36" t="s">
        <v>333</v>
      </c>
      <c>
        <f>(M14*21)/100</f>
      </c>
      <c t="s">
        <v>27</v>
      </c>
    </row>
    <row r="15" spans="1:5" ht="12.75">
      <c r="A15" s="35" t="s">
        <v>55</v>
      </c>
      <c r="E15" s="39" t="s">
        <v>2626</v>
      </c>
    </row>
    <row r="16" spans="1:5" ht="38.25">
      <c r="A16" s="35" t="s">
        <v>57</v>
      </c>
      <c r="E16" s="40" t="s">
        <v>2856</v>
      </c>
    </row>
    <row r="17" spans="1:5" ht="153">
      <c r="A17" t="s">
        <v>59</v>
      </c>
      <c r="E17" s="39" t="s">
        <v>335</v>
      </c>
    </row>
    <row r="18" spans="1:16" ht="38.25">
      <c r="A18" t="s">
        <v>49</v>
      </c>
      <c s="34" t="s">
        <v>25</v>
      </c>
      <c s="34" t="s">
        <v>951</v>
      </c>
      <c s="35" t="s">
        <v>5</v>
      </c>
      <c s="6" t="s">
        <v>952</v>
      </c>
      <c s="36" t="s">
        <v>332</v>
      </c>
      <c s="37">
        <v>69.687</v>
      </c>
      <c s="36">
        <v>0</v>
      </c>
      <c s="36">
        <f>ROUND(G18*H18,6)</f>
      </c>
      <c r="L18" s="38">
        <v>0</v>
      </c>
      <c s="32">
        <f>ROUND(ROUND(L18,2)*ROUND(G18,3),2)</f>
      </c>
      <c s="36" t="s">
        <v>333</v>
      </c>
      <c>
        <f>(M18*21)/100</f>
      </c>
      <c t="s">
        <v>27</v>
      </c>
    </row>
    <row r="19" spans="1:5" ht="12.75">
      <c r="A19" s="35" t="s">
        <v>55</v>
      </c>
      <c r="E19" s="39" t="s">
        <v>5</v>
      </c>
    </row>
    <row r="20" spans="1:5" ht="38.25">
      <c r="A20" s="35" t="s">
        <v>57</v>
      </c>
      <c r="E20" s="40" t="s">
        <v>2857</v>
      </c>
    </row>
    <row r="21" spans="1:5" ht="153">
      <c r="A21" t="s">
        <v>59</v>
      </c>
      <c r="E21" s="39" t="s">
        <v>335</v>
      </c>
    </row>
    <row r="22" spans="1:16" ht="25.5">
      <c r="A22" t="s">
        <v>49</v>
      </c>
      <c s="34" t="s">
        <v>67</v>
      </c>
      <c s="34" t="s">
        <v>330</v>
      </c>
      <c s="35" t="s">
        <v>5</v>
      </c>
      <c s="6" t="s">
        <v>331</v>
      </c>
      <c s="36" t="s">
        <v>332</v>
      </c>
      <c s="37">
        <v>3</v>
      </c>
      <c s="36">
        <v>0</v>
      </c>
      <c s="36">
        <f>ROUND(G22*H22,6)</f>
      </c>
      <c r="L22" s="38">
        <v>0</v>
      </c>
      <c s="32">
        <f>ROUND(ROUND(L22,2)*ROUND(G22,3),2)</f>
      </c>
      <c s="36" t="s">
        <v>333</v>
      </c>
      <c>
        <f>(M22*21)/100</f>
      </c>
      <c t="s">
        <v>27</v>
      </c>
    </row>
    <row r="23" spans="1:5" ht="12.75">
      <c r="A23" s="35" t="s">
        <v>55</v>
      </c>
      <c r="E23" s="39" t="s">
        <v>2629</v>
      </c>
    </row>
    <row r="24" spans="1:5" ht="38.25">
      <c r="A24" s="35" t="s">
        <v>57</v>
      </c>
      <c r="E24" s="40" t="s">
        <v>2858</v>
      </c>
    </row>
    <row r="25" spans="1:5" ht="153">
      <c r="A25" t="s">
        <v>59</v>
      </c>
      <c r="E25" s="39" t="s">
        <v>335</v>
      </c>
    </row>
    <row r="26" spans="1:16" ht="25.5">
      <c r="A26" t="s">
        <v>49</v>
      </c>
      <c s="34" t="s">
        <v>71</v>
      </c>
      <c s="34" t="s">
        <v>2634</v>
      </c>
      <c s="35" t="s">
        <v>5</v>
      </c>
      <c s="6" t="s">
        <v>2635</v>
      </c>
      <c s="36" t="s">
        <v>332</v>
      </c>
      <c s="37">
        <v>0.02</v>
      </c>
      <c s="36">
        <v>0</v>
      </c>
      <c s="36">
        <f>ROUND(G26*H26,6)</f>
      </c>
      <c r="L26" s="38">
        <v>0</v>
      </c>
      <c s="32">
        <f>ROUND(ROUND(L26,2)*ROUND(G26,3),2)</f>
      </c>
      <c s="36" t="s">
        <v>333</v>
      </c>
      <c>
        <f>(M26*21)/100</f>
      </c>
      <c t="s">
        <v>27</v>
      </c>
    </row>
    <row r="27" spans="1:5" ht="38.25">
      <c r="A27" s="35" t="s">
        <v>55</v>
      </c>
      <c r="E27" s="39" t="s">
        <v>2636</v>
      </c>
    </row>
    <row r="28" spans="1:5" ht="38.25">
      <c r="A28" s="35" t="s">
        <v>57</v>
      </c>
      <c r="E28" s="40" t="s">
        <v>2859</v>
      </c>
    </row>
    <row r="29" spans="1:5" ht="153">
      <c r="A29" t="s">
        <v>59</v>
      </c>
      <c r="E29" s="39" t="s">
        <v>335</v>
      </c>
    </row>
    <row r="30" spans="1:16" ht="12.75">
      <c r="A30" t="s">
        <v>49</v>
      </c>
      <c s="34" t="s">
        <v>26</v>
      </c>
      <c s="34" t="s">
        <v>2138</v>
      </c>
      <c s="35" t="s">
        <v>5</v>
      </c>
      <c s="6" t="s">
        <v>2139</v>
      </c>
      <c s="36" t="s">
        <v>1887</v>
      </c>
      <c s="37">
        <v>1</v>
      </c>
      <c s="36">
        <v>0</v>
      </c>
      <c s="36">
        <f>ROUND(G30*H30,6)</f>
      </c>
      <c r="L30" s="38">
        <v>0</v>
      </c>
      <c s="32">
        <f>ROUND(ROUND(L30,2)*ROUND(G30,3),2)</f>
      </c>
      <c s="36" t="s">
        <v>333</v>
      </c>
      <c>
        <f>(M30*21)/100</f>
      </c>
      <c t="s">
        <v>27</v>
      </c>
    </row>
    <row r="31" spans="1:5" ht="25.5">
      <c r="A31" s="35" t="s">
        <v>55</v>
      </c>
      <c r="E31" s="39" t="s">
        <v>2860</v>
      </c>
    </row>
    <row r="32" spans="1:5" ht="38.25">
      <c r="A32" s="35" t="s">
        <v>57</v>
      </c>
      <c r="E32" s="40" t="s">
        <v>2643</v>
      </c>
    </row>
    <row r="33" spans="1:5" ht="12.75">
      <c r="A33" t="s">
        <v>59</v>
      </c>
      <c r="E33" s="39" t="s">
        <v>2142</v>
      </c>
    </row>
    <row r="34" spans="1:16" ht="12.75">
      <c r="A34" t="s">
        <v>49</v>
      </c>
      <c s="34" t="s">
        <v>80</v>
      </c>
      <c s="34" t="s">
        <v>2647</v>
      </c>
      <c s="35" t="s">
        <v>5</v>
      </c>
      <c s="6" t="s">
        <v>2648</v>
      </c>
      <c s="36" t="s">
        <v>1887</v>
      </c>
      <c s="37">
        <v>1</v>
      </c>
      <c s="36">
        <v>0</v>
      </c>
      <c s="36">
        <f>ROUND(G34*H34,6)</f>
      </c>
      <c r="L34" s="38">
        <v>0</v>
      </c>
      <c s="32">
        <f>ROUND(ROUND(L34,2)*ROUND(G34,3),2)</f>
      </c>
      <c s="36" t="s">
        <v>333</v>
      </c>
      <c>
        <f>(M34*21)/100</f>
      </c>
      <c t="s">
        <v>27</v>
      </c>
    </row>
    <row r="35" spans="1:5" ht="12.75">
      <c r="A35" s="35" t="s">
        <v>55</v>
      </c>
      <c r="E35" s="39" t="s">
        <v>5</v>
      </c>
    </row>
    <row r="36" spans="1:5" ht="38.25">
      <c r="A36" s="35" t="s">
        <v>57</v>
      </c>
      <c r="E36" s="40" t="s">
        <v>2643</v>
      </c>
    </row>
    <row r="37" spans="1:5" ht="12.75">
      <c r="A37" t="s">
        <v>59</v>
      </c>
      <c r="E37" s="39" t="s">
        <v>326</v>
      </c>
    </row>
    <row r="38" spans="1:16" ht="12.75">
      <c r="A38" t="s">
        <v>49</v>
      </c>
      <c s="34" t="s">
        <v>86</v>
      </c>
      <c s="34" t="s">
        <v>2649</v>
      </c>
      <c s="35" t="s">
        <v>5</v>
      </c>
      <c s="6" t="s">
        <v>2650</v>
      </c>
      <c s="36" t="s">
        <v>1887</v>
      </c>
      <c s="37">
        <v>1</v>
      </c>
      <c s="36">
        <v>0</v>
      </c>
      <c s="36">
        <f>ROUND(G38*H38,6)</f>
      </c>
      <c r="L38" s="38">
        <v>0</v>
      </c>
      <c s="32">
        <f>ROUND(ROUND(L38,2)*ROUND(G38,3),2)</f>
      </c>
      <c s="36" t="s">
        <v>333</v>
      </c>
      <c>
        <f>(M38*21)/100</f>
      </c>
      <c t="s">
        <v>27</v>
      </c>
    </row>
    <row r="39" spans="1:5" ht="12.75">
      <c r="A39" s="35" t="s">
        <v>55</v>
      </c>
      <c r="E39" s="39" t="s">
        <v>2651</v>
      </c>
    </row>
    <row r="40" spans="1:5" ht="38.25">
      <c r="A40" s="35" t="s">
        <v>57</v>
      </c>
      <c r="E40" s="40" t="s">
        <v>2643</v>
      </c>
    </row>
    <row r="41" spans="1:5" ht="12.75">
      <c r="A41" t="s">
        <v>59</v>
      </c>
      <c r="E41" s="39" t="s">
        <v>326</v>
      </c>
    </row>
    <row r="42" spans="1:16" ht="12.75">
      <c r="A42" t="s">
        <v>49</v>
      </c>
      <c s="34" t="s">
        <v>90</v>
      </c>
      <c s="34" t="s">
        <v>2652</v>
      </c>
      <c s="35" t="s">
        <v>5</v>
      </c>
      <c s="6" t="s">
        <v>2653</v>
      </c>
      <c s="36" t="s">
        <v>1887</v>
      </c>
      <c s="37">
        <v>1</v>
      </c>
      <c s="36">
        <v>0</v>
      </c>
      <c s="36">
        <f>ROUND(G42*H42,6)</f>
      </c>
      <c r="L42" s="38">
        <v>0</v>
      </c>
      <c s="32">
        <f>ROUND(ROUND(L42,2)*ROUND(G42,3),2)</f>
      </c>
      <c s="36" t="s">
        <v>333</v>
      </c>
      <c>
        <f>(M42*21)/100</f>
      </c>
      <c t="s">
        <v>27</v>
      </c>
    </row>
    <row r="43" spans="1:5" ht="12.75">
      <c r="A43" s="35" t="s">
        <v>55</v>
      </c>
      <c r="E43" s="39" t="s">
        <v>5</v>
      </c>
    </row>
    <row r="44" spans="1:5" ht="38.25">
      <c r="A44" s="35" t="s">
        <v>57</v>
      </c>
      <c r="E44" s="40" t="s">
        <v>2643</v>
      </c>
    </row>
    <row r="45" spans="1:5" ht="12.75">
      <c r="A45" t="s">
        <v>59</v>
      </c>
      <c r="E45" s="39" t="s">
        <v>326</v>
      </c>
    </row>
    <row r="46" spans="1:16" ht="12.75">
      <c r="A46" t="s">
        <v>49</v>
      </c>
      <c s="34" t="s">
        <v>94</v>
      </c>
      <c s="34" t="s">
        <v>2654</v>
      </c>
      <c s="35" t="s">
        <v>5</v>
      </c>
      <c s="6" t="s">
        <v>2655</v>
      </c>
      <c s="36" t="s">
        <v>1887</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2643</v>
      </c>
    </row>
    <row r="49" spans="1:5" ht="25.5">
      <c r="A49" t="s">
        <v>59</v>
      </c>
      <c r="E49" s="39" t="s">
        <v>2656</v>
      </c>
    </row>
    <row r="50" spans="1:16" ht="12.75">
      <c r="A50" t="s">
        <v>49</v>
      </c>
      <c s="34" t="s">
        <v>98</v>
      </c>
      <c s="34" t="s">
        <v>2657</v>
      </c>
      <c s="35" t="s">
        <v>5</v>
      </c>
      <c s="6" t="s">
        <v>2658</v>
      </c>
      <c s="36" t="s">
        <v>1887</v>
      </c>
      <c s="37">
        <v>1</v>
      </c>
      <c s="36">
        <v>0</v>
      </c>
      <c s="36">
        <f>ROUND(G50*H50,6)</f>
      </c>
      <c r="L50" s="38">
        <v>0</v>
      </c>
      <c s="32">
        <f>ROUND(ROUND(L50,2)*ROUND(G50,3),2)</f>
      </c>
      <c s="36" t="s">
        <v>333</v>
      </c>
      <c>
        <f>(M50*21)/100</f>
      </c>
      <c t="s">
        <v>27</v>
      </c>
    </row>
    <row r="51" spans="1:5" ht="12.75">
      <c r="A51" s="35" t="s">
        <v>55</v>
      </c>
      <c r="E51" s="39" t="s">
        <v>2659</v>
      </c>
    </row>
    <row r="52" spans="1:5" ht="38.25">
      <c r="A52" s="35" t="s">
        <v>57</v>
      </c>
      <c r="E52" s="40" t="s">
        <v>2643</v>
      </c>
    </row>
    <row r="53" spans="1:5" ht="12.75">
      <c r="A53" t="s">
        <v>59</v>
      </c>
      <c r="E53" s="39" t="s">
        <v>2660</v>
      </c>
    </row>
    <row r="54" spans="1:13" ht="12.75">
      <c r="A54" t="s">
        <v>46</v>
      </c>
      <c r="C54" s="31" t="s">
        <v>50</v>
      </c>
      <c r="E54" s="33" t="s">
        <v>1226</v>
      </c>
      <c r="J54" s="32">
        <f>0</f>
      </c>
      <c s="32">
        <f>0</f>
      </c>
      <c s="32">
        <f>0+L55+L59+L63+L67+L71+L75+L79+L83+L87</f>
      </c>
      <c s="32">
        <f>0+M55+M59+M63+M67+M71+M75+M79+M83+M87</f>
      </c>
    </row>
    <row r="55" spans="1:16" ht="12.75">
      <c r="A55" t="s">
        <v>49</v>
      </c>
      <c s="34" t="s">
        <v>102</v>
      </c>
      <c s="34" t="s">
        <v>1983</v>
      </c>
      <c s="35" t="s">
        <v>5</v>
      </c>
      <c s="6" t="s">
        <v>1984</v>
      </c>
      <c s="36" t="s">
        <v>318</v>
      </c>
      <c s="37">
        <v>200</v>
      </c>
      <c s="36">
        <v>0</v>
      </c>
      <c s="36">
        <f>ROUND(G55*H55,6)</f>
      </c>
      <c r="L55" s="38">
        <v>0</v>
      </c>
      <c s="32">
        <f>ROUND(ROUND(L55,2)*ROUND(G55,3),2)</f>
      </c>
      <c s="36" t="s">
        <v>54</v>
      </c>
      <c>
        <f>(M55*21)/100</f>
      </c>
      <c t="s">
        <v>27</v>
      </c>
    </row>
    <row r="56" spans="1:5" ht="12.75">
      <c r="A56" s="35" t="s">
        <v>55</v>
      </c>
      <c r="E56" s="39" t="s">
        <v>5</v>
      </c>
    </row>
    <row r="57" spans="1:5" ht="38.25">
      <c r="A57" s="35" t="s">
        <v>57</v>
      </c>
      <c r="E57" s="40" t="s">
        <v>2861</v>
      </c>
    </row>
    <row r="58" spans="1:5" ht="38.25">
      <c r="A58" t="s">
        <v>59</v>
      </c>
      <c r="E58" s="39" t="s">
        <v>2662</v>
      </c>
    </row>
    <row r="59" spans="1:16" ht="12.75">
      <c r="A59" t="s">
        <v>49</v>
      </c>
      <c s="34" t="s">
        <v>105</v>
      </c>
      <c s="34" t="s">
        <v>2175</v>
      </c>
      <c s="35" t="s">
        <v>5</v>
      </c>
      <c s="6" t="s">
        <v>2176</v>
      </c>
      <c s="36" t="s">
        <v>297</v>
      </c>
      <c s="37">
        <v>30</v>
      </c>
      <c s="36">
        <v>0</v>
      </c>
      <c s="36">
        <f>ROUND(G59*H59,6)</f>
      </c>
      <c r="L59" s="38">
        <v>0</v>
      </c>
      <c s="32">
        <f>ROUND(ROUND(L59,2)*ROUND(G59,3),2)</f>
      </c>
      <c s="36" t="s">
        <v>54</v>
      </c>
      <c>
        <f>(M59*21)/100</f>
      </c>
      <c t="s">
        <v>27</v>
      </c>
    </row>
    <row r="60" spans="1:5" ht="12.75">
      <c r="A60" s="35" t="s">
        <v>55</v>
      </c>
      <c r="E60" s="39" t="s">
        <v>2663</v>
      </c>
    </row>
    <row r="61" spans="1:5" ht="38.25">
      <c r="A61" s="35" t="s">
        <v>57</v>
      </c>
      <c r="E61" s="40" t="s">
        <v>2862</v>
      </c>
    </row>
    <row r="62" spans="1:5" ht="25.5">
      <c r="A62" t="s">
        <v>59</v>
      </c>
      <c r="E62" s="39" t="s">
        <v>2665</v>
      </c>
    </row>
    <row r="63" spans="1:16" ht="12.75">
      <c r="A63" t="s">
        <v>49</v>
      </c>
      <c s="34" t="s">
        <v>109</v>
      </c>
      <c s="34" t="s">
        <v>2666</v>
      </c>
      <c s="35" t="s">
        <v>5</v>
      </c>
      <c s="6" t="s">
        <v>2667</v>
      </c>
      <c s="36" t="s">
        <v>297</v>
      </c>
      <c s="37">
        <v>134</v>
      </c>
      <c s="36">
        <v>0</v>
      </c>
      <c s="36">
        <f>ROUND(G63*H63,6)</f>
      </c>
      <c r="L63" s="38">
        <v>0</v>
      </c>
      <c s="32">
        <f>ROUND(ROUND(L63,2)*ROUND(G63,3),2)</f>
      </c>
      <c s="36" t="s">
        <v>54</v>
      </c>
      <c>
        <f>(M63*21)/100</f>
      </c>
      <c t="s">
        <v>27</v>
      </c>
    </row>
    <row r="64" spans="1:5" ht="12.75">
      <c r="A64" s="35" t="s">
        <v>55</v>
      </c>
      <c r="E64" s="39" t="s">
        <v>2668</v>
      </c>
    </row>
    <row r="65" spans="1:5" ht="38.25">
      <c r="A65" s="35" t="s">
        <v>57</v>
      </c>
      <c r="E65" s="40" t="s">
        <v>2863</v>
      </c>
    </row>
    <row r="66" spans="1:5" ht="318.75">
      <c r="A66" t="s">
        <v>59</v>
      </c>
      <c r="E66" s="39" t="s">
        <v>2670</v>
      </c>
    </row>
    <row r="67" spans="1:16" ht="12.75">
      <c r="A67" t="s">
        <v>49</v>
      </c>
      <c s="34" t="s">
        <v>113</v>
      </c>
      <c s="34" t="s">
        <v>2671</v>
      </c>
      <c s="35" t="s">
        <v>5</v>
      </c>
      <c s="6" t="s">
        <v>2672</v>
      </c>
      <c s="36" t="s">
        <v>297</v>
      </c>
      <c s="37">
        <v>27.3</v>
      </c>
      <c s="36">
        <v>0</v>
      </c>
      <c s="36">
        <f>ROUND(G67*H67,6)</f>
      </c>
      <c r="L67" s="38">
        <v>0</v>
      </c>
      <c s="32">
        <f>ROUND(ROUND(L67,2)*ROUND(G67,3),2)</f>
      </c>
      <c s="36" t="s">
        <v>54</v>
      </c>
      <c>
        <f>(M67*21)/100</f>
      </c>
      <c t="s">
        <v>27</v>
      </c>
    </row>
    <row r="68" spans="1:5" ht="12.75">
      <c r="A68" s="35" t="s">
        <v>55</v>
      </c>
      <c r="E68" s="39" t="s">
        <v>2673</v>
      </c>
    </row>
    <row r="69" spans="1:5" ht="38.25">
      <c r="A69" s="35" t="s">
        <v>57</v>
      </c>
      <c r="E69" s="40" t="s">
        <v>2864</v>
      </c>
    </row>
    <row r="70" spans="1:5" ht="331.5">
      <c r="A70" t="s">
        <v>59</v>
      </c>
      <c r="E70" s="39" t="s">
        <v>2675</v>
      </c>
    </row>
    <row r="71" spans="1:16" ht="12.75">
      <c r="A71" t="s">
        <v>49</v>
      </c>
      <c s="34" t="s">
        <v>117</v>
      </c>
      <c s="34" t="s">
        <v>959</v>
      </c>
      <c s="35" t="s">
        <v>5</v>
      </c>
      <c s="6" t="s">
        <v>960</v>
      </c>
      <c s="36" t="s">
        <v>297</v>
      </c>
      <c s="37">
        <v>325</v>
      </c>
      <c s="36">
        <v>0</v>
      </c>
      <c s="36">
        <f>ROUND(G71*H71,6)</f>
      </c>
      <c r="L71" s="38">
        <v>0</v>
      </c>
      <c s="32">
        <f>ROUND(ROUND(L71,2)*ROUND(G71,3),2)</f>
      </c>
      <c s="36" t="s">
        <v>54</v>
      </c>
      <c>
        <f>(M71*21)/100</f>
      </c>
      <c t="s">
        <v>27</v>
      </c>
    </row>
    <row r="72" spans="1:5" ht="12.75">
      <c r="A72" s="35" t="s">
        <v>55</v>
      </c>
      <c r="E72" s="39" t="s">
        <v>2676</v>
      </c>
    </row>
    <row r="73" spans="1:5" ht="38.25">
      <c r="A73" s="35" t="s">
        <v>57</v>
      </c>
      <c r="E73" s="40" t="s">
        <v>2865</v>
      </c>
    </row>
    <row r="74" spans="1:5" ht="344.25">
      <c r="A74" t="s">
        <v>59</v>
      </c>
      <c r="E74" s="39" t="s">
        <v>2678</v>
      </c>
    </row>
    <row r="75" spans="1:16" ht="12.75">
      <c r="A75" t="s">
        <v>49</v>
      </c>
      <c s="34" t="s">
        <v>123</v>
      </c>
      <c s="34" t="s">
        <v>311</v>
      </c>
      <c s="35" t="s">
        <v>5</v>
      </c>
      <c s="6" t="s">
        <v>312</v>
      </c>
      <c s="36" t="s">
        <v>297</v>
      </c>
      <c s="37">
        <v>134</v>
      </c>
      <c s="36">
        <v>0</v>
      </c>
      <c s="36">
        <f>ROUND(G75*H75,6)</f>
      </c>
      <c r="L75" s="38">
        <v>0</v>
      </c>
      <c s="32">
        <f>ROUND(ROUND(L75,2)*ROUND(G75,3),2)</f>
      </c>
      <c s="36" t="s">
        <v>54</v>
      </c>
      <c>
        <f>(M75*21)/100</f>
      </c>
      <c t="s">
        <v>27</v>
      </c>
    </row>
    <row r="76" spans="1:5" ht="12.75">
      <c r="A76" s="35" t="s">
        <v>55</v>
      </c>
      <c r="E76" s="39" t="s">
        <v>2679</v>
      </c>
    </row>
    <row r="77" spans="1:5" ht="38.25">
      <c r="A77" s="35" t="s">
        <v>57</v>
      </c>
      <c r="E77" s="40" t="s">
        <v>2866</v>
      </c>
    </row>
    <row r="78" spans="1:5" ht="229.5">
      <c r="A78" t="s">
        <v>59</v>
      </c>
      <c r="E78" s="39" t="s">
        <v>2680</v>
      </c>
    </row>
    <row r="79" spans="1:16" ht="12.75">
      <c r="A79" t="s">
        <v>49</v>
      </c>
      <c s="34" t="s">
        <v>127</v>
      </c>
      <c s="34" t="s">
        <v>2681</v>
      </c>
      <c s="35" t="s">
        <v>5</v>
      </c>
      <c s="6" t="s">
        <v>2682</v>
      </c>
      <c s="36" t="s">
        <v>297</v>
      </c>
      <c s="37">
        <v>36.72</v>
      </c>
      <c s="36">
        <v>0</v>
      </c>
      <c s="36">
        <f>ROUND(G79*H79,6)</f>
      </c>
      <c r="L79" s="38">
        <v>0</v>
      </c>
      <c s="32">
        <f>ROUND(ROUND(L79,2)*ROUND(G79,3),2)</f>
      </c>
      <c s="36" t="s">
        <v>333</v>
      </c>
      <c>
        <f>(M79*21)/100</f>
      </c>
      <c t="s">
        <v>27</v>
      </c>
    </row>
    <row r="80" spans="1:5" ht="25.5">
      <c r="A80" s="35" t="s">
        <v>55</v>
      </c>
      <c r="E80" s="39" t="s">
        <v>2867</v>
      </c>
    </row>
    <row r="81" spans="1:5" ht="38.25">
      <c r="A81" s="35" t="s">
        <v>57</v>
      </c>
      <c r="E81" s="40" t="s">
        <v>2868</v>
      </c>
    </row>
    <row r="82" spans="1:5" ht="242.25">
      <c r="A82" t="s">
        <v>59</v>
      </c>
      <c r="E82" s="39" t="s">
        <v>2685</v>
      </c>
    </row>
    <row r="83" spans="1:16" ht="12.75">
      <c r="A83" t="s">
        <v>49</v>
      </c>
      <c s="34" t="s">
        <v>132</v>
      </c>
      <c s="34" t="s">
        <v>2686</v>
      </c>
      <c s="35" t="s">
        <v>5</v>
      </c>
      <c s="6" t="s">
        <v>2869</v>
      </c>
      <c s="36" t="s">
        <v>297</v>
      </c>
      <c s="37">
        <v>12</v>
      </c>
      <c s="36">
        <v>0</v>
      </c>
      <c s="36">
        <f>ROUND(G83*H83,6)</f>
      </c>
      <c r="L83" s="38">
        <v>0</v>
      </c>
      <c s="32">
        <f>ROUND(ROUND(L83,2)*ROUND(G83,3),2)</f>
      </c>
      <c s="36" t="s">
        <v>333</v>
      </c>
      <c>
        <f>(M83*21)/100</f>
      </c>
      <c t="s">
        <v>27</v>
      </c>
    </row>
    <row r="84" spans="1:5" ht="25.5">
      <c r="A84" s="35" t="s">
        <v>55</v>
      </c>
      <c r="E84" s="39" t="s">
        <v>2870</v>
      </c>
    </row>
    <row r="85" spans="1:5" ht="38.25">
      <c r="A85" s="35" t="s">
        <v>57</v>
      </c>
      <c r="E85" s="40" t="s">
        <v>2871</v>
      </c>
    </row>
    <row r="86" spans="1:5" ht="242.25">
      <c r="A86" t="s">
        <v>59</v>
      </c>
      <c r="E86" s="39" t="s">
        <v>2685</v>
      </c>
    </row>
    <row r="87" spans="1:16" ht="12.75">
      <c r="A87" t="s">
        <v>49</v>
      </c>
      <c s="34" t="s">
        <v>136</v>
      </c>
      <c s="34" t="s">
        <v>2689</v>
      </c>
      <c s="35" t="s">
        <v>5</v>
      </c>
      <c s="6" t="s">
        <v>2216</v>
      </c>
      <c s="36" t="s">
        <v>318</v>
      </c>
      <c s="37">
        <v>120</v>
      </c>
      <c s="36">
        <v>0</v>
      </c>
      <c s="36">
        <f>ROUND(G87*H87,6)</f>
      </c>
      <c r="L87" s="38">
        <v>0</v>
      </c>
      <c s="32">
        <f>ROUND(ROUND(L87,2)*ROUND(G87,3),2)</f>
      </c>
      <c s="36" t="s">
        <v>333</v>
      </c>
      <c>
        <f>(M87*21)/100</f>
      </c>
      <c t="s">
        <v>27</v>
      </c>
    </row>
    <row r="88" spans="1:5" ht="12.75">
      <c r="A88" s="35" t="s">
        <v>55</v>
      </c>
      <c r="E88" s="39" t="s">
        <v>2690</v>
      </c>
    </row>
    <row r="89" spans="1:5" ht="38.25">
      <c r="A89" s="35" t="s">
        <v>57</v>
      </c>
      <c r="E89" s="40" t="s">
        <v>2872</v>
      </c>
    </row>
    <row r="90" spans="1:5" ht="38.25">
      <c r="A90" t="s">
        <v>59</v>
      </c>
      <c r="E90" s="39" t="s">
        <v>2692</v>
      </c>
    </row>
    <row r="91" spans="1:13" ht="12.75">
      <c r="A91" t="s">
        <v>46</v>
      </c>
      <c r="C91" s="31" t="s">
        <v>27</v>
      </c>
      <c r="E91" s="33" t="s">
        <v>2241</v>
      </c>
      <c r="J91" s="32">
        <f>0</f>
      </c>
      <c s="32">
        <f>0</f>
      </c>
      <c s="32">
        <f>0+L92+L96+L100+L104+L108</f>
      </c>
      <c s="32">
        <f>0+M92+M96+M100+M104+M108</f>
      </c>
    </row>
    <row r="92" spans="1:16" ht="12.75">
      <c r="A92" t="s">
        <v>49</v>
      </c>
      <c s="34" t="s">
        <v>140</v>
      </c>
      <c s="34" t="s">
        <v>2873</v>
      </c>
      <c s="35" t="s">
        <v>5</v>
      </c>
      <c s="6" t="s">
        <v>2874</v>
      </c>
      <c s="36" t="s">
        <v>297</v>
      </c>
      <c s="37">
        <v>26.25</v>
      </c>
      <c s="36">
        <v>0</v>
      </c>
      <c s="36">
        <f>ROUND(G92*H92,6)</f>
      </c>
      <c r="L92" s="38">
        <v>0</v>
      </c>
      <c s="32">
        <f>ROUND(ROUND(L92,2)*ROUND(G92,3),2)</f>
      </c>
      <c s="36" t="s">
        <v>54</v>
      </c>
      <c>
        <f>(M92*21)/100</f>
      </c>
      <c t="s">
        <v>27</v>
      </c>
    </row>
    <row r="93" spans="1:5" ht="12.75">
      <c r="A93" s="35" t="s">
        <v>55</v>
      </c>
      <c r="E93" s="39" t="s">
        <v>5</v>
      </c>
    </row>
    <row r="94" spans="1:5" ht="38.25">
      <c r="A94" s="35" t="s">
        <v>57</v>
      </c>
      <c r="E94" s="40" t="s">
        <v>2875</v>
      </c>
    </row>
    <row r="95" spans="1:5" ht="38.25">
      <c r="A95" t="s">
        <v>59</v>
      </c>
      <c r="E95" s="39" t="s">
        <v>1789</v>
      </c>
    </row>
    <row r="96" spans="1:16" ht="12.75">
      <c r="A96" t="s">
        <v>49</v>
      </c>
      <c s="34" t="s">
        <v>143</v>
      </c>
      <c s="34" t="s">
        <v>2876</v>
      </c>
      <c s="35" t="s">
        <v>5</v>
      </c>
      <c s="6" t="s">
        <v>2877</v>
      </c>
      <c s="36" t="s">
        <v>297</v>
      </c>
      <c s="37">
        <v>11.178</v>
      </c>
      <c s="36">
        <v>0</v>
      </c>
      <c s="36">
        <f>ROUND(G96*H96,6)</f>
      </c>
      <c r="L96" s="38">
        <v>0</v>
      </c>
      <c s="32">
        <f>ROUND(ROUND(L96,2)*ROUND(G96,3),2)</f>
      </c>
      <c s="36" t="s">
        <v>54</v>
      </c>
      <c>
        <f>(M96*21)/100</f>
      </c>
      <c t="s">
        <v>27</v>
      </c>
    </row>
    <row r="97" spans="1:5" ht="12.75">
      <c r="A97" s="35" t="s">
        <v>55</v>
      </c>
      <c r="E97" s="39" t="s">
        <v>2878</v>
      </c>
    </row>
    <row r="98" spans="1:5" ht="38.25">
      <c r="A98" s="35" t="s">
        <v>57</v>
      </c>
      <c r="E98" s="40" t="s">
        <v>2879</v>
      </c>
    </row>
    <row r="99" spans="1:5" ht="395.25">
      <c r="A99" t="s">
        <v>59</v>
      </c>
      <c r="E99" s="39" t="s">
        <v>2880</v>
      </c>
    </row>
    <row r="100" spans="1:16" ht="12.75">
      <c r="A100" t="s">
        <v>49</v>
      </c>
      <c s="34" t="s">
        <v>147</v>
      </c>
      <c s="34" t="s">
        <v>2881</v>
      </c>
      <c s="35" t="s">
        <v>5</v>
      </c>
      <c s="6" t="s">
        <v>2882</v>
      </c>
      <c s="36" t="s">
        <v>332</v>
      </c>
      <c s="37">
        <v>2.341</v>
      </c>
      <c s="36">
        <v>0</v>
      </c>
      <c s="36">
        <f>ROUND(G100*H100,6)</f>
      </c>
      <c r="L100" s="38">
        <v>0</v>
      </c>
      <c s="32">
        <f>ROUND(ROUND(L100,2)*ROUND(G100,3),2)</f>
      </c>
      <c s="36" t="s">
        <v>54</v>
      </c>
      <c>
        <f>(M100*21)/100</f>
      </c>
      <c t="s">
        <v>27</v>
      </c>
    </row>
    <row r="101" spans="1:5" ht="12.75">
      <c r="A101" s="35" t="s">
        <v>55</v>
      </c>
      <c r="E101" s="39" t="s">
        <v>2883</v>
      </c>
    </row>
    <row r="102" spans="1:5" ht="38.25">
      <c r="A102" s="35" t="s">
        <v>57</v>
      </c>
      <c r="E102" s="40" t="s">
        <v>2884</v>
      </c>
    </row>
    <row r="103" spans="1:5" ht="267.75">
      <c r="A103" t="s">
        <v>59</v>
      </c>
      <c r="E103" s="39" t="s">
        <v>2717</v>
      </c>
    </row>
    <row r="104" spans="1:16" ht="12.75">
      <c r="A104" t="s">
        <v>49</v>
      </c>
      <c s="34" t="s">
        <v>151</v>
      </c>
      <c s="34" t="s">
        <v>2885</v>
      </c>
      <c s="35" t="s">
        <v>5</v>
      </c>
      <c s="6" t="s">
        <v>2886</v>
      </c>
      <c s="36" t="s">
        <v>297</v>
      </c>
      <c s="37">
        <v>87.92</v>
      </c>
      <c s="36">
        <v>0</v>
      </c>
      <c s="36">
        <f>ROUND(G104*H104,6)</f>
      </c>
      <c r="L104" s="38">
        <v>0</v>
      </c>
      <c s="32">
        <f>ROUND(ROUND(L104,2)*ROUND(G104,3),2)</f>
      </c>
      <c s="36" t="s">
        <v>54</v>
      </c>
      <c>
        <f>(M104*21)/100</f>
      </c>
      <c t="s">
        <v>27</v>
      </c>
    </row>
    <row r="105" spans="1:5" ht="12.75">
      <c r="A105" s="35" t="s">
        <v>55</v>
      </c>
      <c r="E105" s="39" t="s">
        <v>2887</v>
      </c>
    </row>
    <row r="106" spans="1:5" ht="38.25">
      <c r="A106" s="35" t="s">
        <v>57</v>
      </c>
      <c r="E106" s="40" t="s">
        <v>2888</v>
      </c>
    </row>
    <row r="107" spans="1:5" ht="38.25">
      <c r="A107" t="s">
        <v>59</v>
      </c>
      <c r="E107" s="39" t="s">
        <v>2889</v>
      </c>
    </row>
    <row r="108" spans="1:16" ht="12.75">
      <c r="A108" t="s">
        <v>49</v>
      </c>
      <c s="34" t="s">
        <v>155</v>
      </c>
      <c s="34" t="s">
        <v>2277</v>
      </c>
      <c s="35" t="s">
        <v>5</v>
      </c>
      <c s="6" t="s">
        <v>2710</v>
      </c>
      <c s="36" t="s">
        <v>318</v>
      </c>
      <c s="37">
        <v>43.38</v>
      </c>
      <c s="36">
        <v>0</v>
      </c>
      <c s="36">
        <f>ROUND(G108*H108,6)</f>
      </c>
      <c r="L108" s="38">
        <v>0</v>
      </c>
      <c s="32">
        <f>ROUND(ROUND(L108,2)*ROUND(G108,3),2)</f>
      </c>
      <c s="36" t="s">
        <v>333</v>
      </c>
      <c>
        <f>(M108*21)/100</f>
      </c>
      <c t="s">
        <v>27</v>
      </c>
    </row>
    <row r="109" spans="1:5" ht="63.75">
      <c r="A109" s="35" t="s">
        <v>55</v>
      </c>
      <c r="E109" s="39" t="s">
        <v>2711</v>
      </c>
    </row>
    <row r="110" spans="1:5" ht="38.25">
      <c r="A110" s="35" t="s">
        <v>57</v>
      </c>
      <c r="E110" s="40" t="s">
        <v>2890</v>
      </c>
    </row>
    <row r="111" spans="1:5" ht="38.25">
      <c r="A111" t="s">
        <v>59</v>
      </c>
      <c r="E111" s="39" t="s">
        <v>2281</v>
      </c>
    </row>
    <row r="112" spans="1:13" ht="12.75">
      <c r="A112" t="s">
        <v>46</v>
      </c>
      <c r="C112" s="31" t="s">
        <v>25</v>
      </c>
      <c r="E112" s="33" t="s">
        <v>2718</v>
      </c>
      <c r="J112" s="32">
        <f>0</f>
      </c>
      <c s="32">
        <f>0</f>
      </c>
      <c s="32">
        <f>0+L113+L117+L121+L125</f>
      </c>
      <c s="32">
        <f>0+M113+M117+M121+M125</f>
      </c>
    </row>
    <row r="113" spans="1:16" ht="12.75">
      <c r="A113" t="s">
        <v>49</v>
      </c>
      <c s="34" t="s">
        <v>159</v>
      </c>
      <c s="34" t="s">
        <v>2719</v>
      </c>
      <c s="35" t="s">
        <v>5</v>
      </c>
      <c s="6" t="s">
        <v>2720</v>
      </c>
      <c s="36" t="s">
        <v>297</v>
      </c>
      <c s="37">
        <v>7.014</v>
      </c>
      <c s="36">
        <v>0</v>
      </c>
      <c s="36">
        <f>ROUND(G113*H113,6)</f>
      </c>
      <c r="L113" s="38">
        <v>0</v>
      </c>
      <c s="32">
        <f>ROUND(ROUND(L113,2)*ROUND(G113,3),2)</f>
      </c>
      <c s="36" t="s">
        <v>54</v>
      </c>
      <c>
        <f>(M113*21)/100</f>
      </c>
      <c t="s">
        <v>27</v>
      </c>
    </row>
    <row r="114" spans="1:5" ht="12.75">
      <c r="A114" s="35" t="s">
        <v>55</v>
      </c>
      <c r="E114" s="39" t="s">
        <v>2721</v>
      </c>
    </row>
    <row r="115" spans="1:5" ht="38.25">
      <c r="A115" s="35" t="s">
        <v>57</v>
      </c>
      <c r="E115" s="40" t="s">
        <v>2891</v>
      </c>
    </row>
    <row r="116" spans="1:5" ht="408">
      <c r="A116" t="s">
        <v>59</v>
      </c>
      <c r="E116" s="39" t="s">
        <v>2723</v>
      </c>
    </row>
    <row r="117" spans="1:16" ht="12.75">
      <c r="A117" t="s">
        <v>49</v>
      </c>
      <c s="34" t="s">
        <v>163</v>
      </c>
      <c s="34" t="s">
        <v>2733</v>
      </c>
      <c s="35" t="s">
        <v>5</v>
      </c>
      <c s="6" t="s">
        <v>2734</v>
      </c>
      <c s="36" t="s">
        <v>1606</v>
      </c>
      <c s="37">
        <v>788.88</v>
      </c>
      <c s="36">
        <v>0</v>
      </c>
      <c s="36">
        <f>ROUND(G117*H117,6)</f>
      </c>
      <c r="L117" s="38">
        <v>0</v>
      </c>
      <c s="32">
        <f>ROUND(ROUND(L117,2)*ROUND(G117,3),2)</f>
      </c>
      <c s="36" t="s">
        <v>54</v>
      </c>
      <c>
        <f>(M117*21)/100</f>
      </c>
      <c t="s">
        <v>27</v>
      </c>
    </row>
    <row r="118" spans="1:5" ht="12.75">
      <c r="A118" s="35" t="s">
        <v>55</v>
      </c>
      <c r="E118" s="39" t="s">
        <v>2735</v>
      </c>
    </row>
    <row r="119" spans="1:5" ht="38.25">
      <c r="A119" s="35" t="s">
        <v>57</v>
      </c>
      <c r="E119" s="40" t="s">
        <v>2892</v>
      </c>
    </row>
    <row r="120" spans="1:5" ht="306">
      <c r="A120" t="s">
        <v>59</v>
      </c>
      <c r="E120" s="39" t="s">
        <v>2737</v>
      </c>
    </row>
    <row r="121" spans="1:16" ht="12.75">
      <c r="A121" t="s">
        <v>49</v>
      </c>
      <c s="34" t="s">
        <v>167</v>
      </c>
      <c s="34" t="s">
        <v>2893</v>
      </c>
      <c s="35" t="s">
        <v>5</v>
      </c>
      <c s="6" t="s">
        <v>2894</v>
      </c>
      <c s="36" t="s">
        <v>297</v>
      </c>
      <c s="37">
        <v>123.36</v>
      </c>
      <c s="36">
        <v>0</v>
      </c>
      <c s="36">
        <f>ROUND(G121*H121,6)</f>
      </c>
      <c r="L121" s="38">
        <v>0</v>
      </c>
      <c s="32">
        <f>ROUND(ROUND(L121,2)*ROUND(G121,3),2)</f>
      </c>
      <c s="36" t="s">
        <v>54</v>
      </c>
      <c>
        <f>(M121*21)/100</f>
      </c>
      <c t="s">
        <v>27</v>
      </c>
    </row>
    <row r="122" spans="1:5" ht="12.75">
      <c r="A122" s="35" t="s">
        <v>55</v>
      </c>
      <c r="E122" s="39" t="s">
        <v>2895</v>
      </c>
    </row>
    <row r="123" spans="1:5" ht="38.25">
      <c r="A123" s="35" t="s">
        <v>57</v>
      </c>
      <c r="E123" s="40" t="s">
        <v>2896</v>
      </c>
    </row>
    <row r="124" spans="1:5" ht="395.25">
      <c r="A124" t="s">
        <v>59</v>
      </c>
      <c r="E124" s="39" t="s">
        <v>2728</v>
      </c>
    </row>
    <row r="125" spans="1:16" ht="12.75">
      <c r="A125" t="s">
        <v>49</v>
      </c>
      <c s="34" t="s">
        <v>171</v>
      </c>
      <c s="34" t="s">
        <v>2897</v>
      </c>
      <c s="35" t="s">
        <v>5</v>
      </c>
      <c s="6" t="s">
        <v>2898</v>
      </c>
      <c s="36" t="s">
        <v>332</v>
      </c>
      <c s="37">
        <v>23.269</v>
      </c>
      <c s="36">
        <v>0</v>
      </c>
      <c s="36">
        <f>ROUND(G125*H125,6)</f>
      </c>
      <c r="L125" s="38">
        <v>0</v>
      </c>
      <c s="32">
        <f>ROUND(ROUND(L125,2)*ROUND(G125,3),2)</f>
      </c>
      <c s="36" t="s">
        <v>54</v>
      </c>
      <c>
        <f>(M125*21)/100</f>
      </c>
      <c t="s">
        <v>27</v>
      </c>
    </row>
    <row r="126" spans="1:5" ht="25.5">
      <c r="A126" s="35" t="s">
        <v>55</v>
      </c>
      <c r="E126" s="39" t="s">
        <v>2899</v>
      </c>
    </row>
    <row r="127" spans="1:5" ht="38.25">
      <c r="A127" s="35" t="s">
        <v>57</v>
      </c>
      <c r="E127" s="40" t="s">
        <v>2900</v>
      </c>
    </row>
    <row r="128" spans="1:5" ht="267.75">
      <c r="A128" t="s">
        <v>59</v>
      </c>
      <c r="E128" s="39" t="s">
        <v>2717</v>
      </c>
    </row>
    <row r="129" spans="1:13" ht="12.75">
      <c r="A129" t="s">
        <v>46</v>
      </c>
      <c r="C129" s="31" t="s">
        <v>67</v>
      </c>
      <c r="E129" s="33" t="s">
        <v>2287</v>
      </c>
      <c r="J129" s="32">
        <f>0</f>
      </c>
      <c s="32">
        <f>0</f>
      </c>
      <c s="32">
        <f>0+L130+L134+L138+L142+L146+L150+L154+L158</f>
      </c>
      <c s="32">
        <f>0+M130+M134+M138+M142+M146+M150+M154+M158</f>
      </c>
    </row>
    <row r="130" spans="1:16" ht="12.75">
      <c r="A130" t="s">
        <v>49</v>
      </c>
      <c s="34" t="s">
        <v>175</v>
      </c>
      <c s="34" t="s">
        <v>2756</v>
      </c>
      <c s="35" t="s">
        <v>5</v>
      </c>
      <c s="6" t="s">
        <v>2757</v>
      </c>
      <c s="36" t="s">
        <v>297</v>
      </c>
      <c s="37">
        <v>17.445</v>
      </c>
      <c s="36">
        <v>0</v>
      </c>
      <c s="36">
        <f>ROUND(G130*H130,6)</f>
      </c>
      <c r="L130" s="38">
        <v>0</v>
      </c>
      <c s="32">
        <f>ROUND(ROUND(L130,2)*ROUND(G130,3),2)</f>
      </c>
      <c s="36" t="s">
        <v>54</v>
      </c>
      <c>
        <f>(M130*21)/100</f>
      </c>
      <c t="s">
        <v>27</v>
      </c>
    </row>
    <row r="131" spans="1:5" ht="12.75">
      <c r="A131" s="35" t="s">
        <v>55</v>
      </c>
      <c r="E131" s="39" t="s">
        <v>2901</v>
      </c>
    </row>
    <row r="132" spans="1:5" ht="38.25">
      <c r="A132" s="35" t="s">
        <v>57</v>
      </c>
      <c r="E132" s="40" t="s">
        <v>2902</v>
      </c>
    </row>
    <row r="133" spans="1:5" ht="395.25">
      <c r="A133" t="s">
        <v>59</v>
      </c>
      <c r="E133" s="39" t="s">
        <v>2728</v>
      </c>
    </row>
    <row r="134" spans="1:16" ht="12.75">
      <c r="A134" t="s">
        <v>49</v>
      </c>
      <c s="34" t="s">
        <v>179</v>
      </c>
      <c s="34" t="s">
        <v>2903</v>
      </c>
      <c s="35" t="s">
        <v>5</v>
      </c>
      <c s="6" t="s">
        <v>2904</v>
      </c>
      <c s="36" t="s">
        <v>297</v>
      </c>
      <c s="37">
        <v>11.14</v>
      </c>
      <c s="36">
        <v>0</v>
      </c>
      <c s="36">
        <f>ROUND(G134*H134,6)</f>
      </c>
      <c r="L134" s="38">
        <v>0</v>
      </c>
      <c s="32">
        <f>ROUND(ROUND(L134,2)*ROUND(G134,3),2)</f>
      </c>
      <c s="36" t="s">
        <v>54</v>
      </c>
      <c>
        <f>(M134*21)/100</f>
      </c>
      <c t="s">
        <v>27</v>
      </c>
    </row>
    <row r="135" spans="1:5" ht="12.75">
      <c r="A135" s="35" t="s">
        <v>55</v>
      </c>
      <c r="E135" s="39" t="s">
        <v>2905</v>
      </c>
    </row>
    <row r="136" spans="1:5" ht="38.25">
      <c r="A136" s="35" t="s">
        <v>57</v>
      </c>
      <c r="E136" s="40" t="s">
        <v>2906</v>
      </c>
    </row>
    <row r="137" spans="1:5" ht="395.25">
      <c r="A137" t="s">
        <v>59</v>
      </c>
      <c r="E137" s="39" t="s">
        <v>2728</v>
      </c>
    </row>
    <row r="138" spans="1:16" ht="12.75">
      <c r="A138" t="s">
        <v>49</v>
      </c>
      <c s="34" t="s">
        <v>183</v>
      </c>
      <c s="34" t="s">
        <v>1787</v>
      </c>
      <c s="35" t="s">
        <v>5</v>
      </c>
      <c s="6" t="s">
        <v>1788</v>
      </c>
      <c s="36" t="s">
        <v>297</v>
      </c>
      <c s="37">
        <v>12.96</v>
      </c>
      <c s="36">
        <v>0</v>
      </c>
      <c s="36">
        <f>ROUND(G138*H138,6)</f>
      </c>
      <c r="L138" s="38">
        <v>0</v>
      </c>
      <c s="32">
        <f>ROUND(ROUND(L138,2)*ROUND(G138,3),2)</f>
      </c>
      <c s="36" t="s">
        <v>54</v>
      </c>
      <c>
        <f>(M138*21)/100</f>
      </c>
      <c t="s">
        <v>27</v>
      </c>
    </row>
    <row r="139" spans="1:5" ht="12.75">
      <c r="A139" s="35" t="s">
        <v>55</v>
      </c>
      <c r="E139" s="39" t="s">
        <v>2907</v>
      </c>
    </row>
    <row r="140" spans="1:5" ht="38.25">
      <c r="A140" s="35" t="s">
        <v>57</v>
      </c>
      <c r="E140" s="40" t="s">
        <v>2908</v>
      </c>
    </row>
    <row r="141" spans="1:5" ht="38.25">
      <c r="A141" t="s">
        <v>59</v>
      </c>
      <c r="E141" s="39" t="s">
        <v>1789</v>
      </c>
    </row>
    <row r="142" spans="1:16" ht="12.75">
      <c r="A142" t="s">
        <v>49</v>
      </c>
      <c s="34" t="s">
        <v>187</v>
      </c>
      <c s="34" t="s">
        <v>2772</v>
      </c>
      <c s="35" t="s">
        <v>5</v>
      </c>
      <c s="6" t="s">
        <v>2773</v>
      </c>
      <c s="36" t="s">
        <v>297</v>
      </c>
      <c s="37">
        <v>16.64</v>
      </c>
      <c s="36">
        <v>0</v>
      </c>
      <c s="36">
        <f>ROUND(G142*H142,6)</f>
      </c>
      <c r="L142" s="38">
        <v>0</v>
      </c>
      <c s="32">
        <f>ROUND(ROUND(L142,2)*ROUND(G142,3),2)</f>
      </c>
      <c s="36" t="s">
        <v>333</v>
      </c>
      <c>
        <f>(M142*21)/100</f>
      </c>
      <c t="s">
        <v>27</v>
      </c>
    </row>
    <row r="143" spans="1:5" ht="25.5">
      <c r="A143" s="35" t="s">
        <v>55</v>
      </c>
      <c r="E143" s="39" t="s">
        <v>2909</v>
      </c>
    </row>
    <row r="144" spans="1:5" ht="38.25">
      <c r="A144" s="35" t="s">
        <v>57</v>
      </c>
      <c r="E144" s="40" t="s">
        <v>2910</v>
      </c>
    </row>
    <row r="145" spans="1:5" ht="51">
      <c r="A145" t="s">
        <v>59</v>
      </c>
      <c r="E145" s="39" t="s">
        <v>2776</v>
      </c>
    </row>
    <row r="146" spans="1:16" ht="12.75">
      <c r="A146" t="s">
        <v>49</v>
      </c>
      <c s="34" t="s">
        <v>192</v>
      </c>
      <c s="34" t="s">
        <v>2911</v>
      </c>
      <c s="35" t="s">
        <v>5</v>
      </c>
      <c s="6" t="s">
        <v>2912</v>
      </c>
      <c s="36" t="s">
        <v>318</v>
      </c>
      <c s="37">
        <v>32.2</v>
      </c>
      <c s="36">
        <v>0</v>
      </c>
      <c s="36">
        <f>ROUND(G146*H146,6)</f>
      </c>
      <c r="L146" s="38">
        <v>0</v>
      </c>
      <c s="32">
        <f>ROUND(ROUND(L146,2)*ROUND(G146,3),2)</f>
      </c>
      <c s="36" t="s">
        <v>333</v>
      </c>
      <c>
        <f>(M146*21)/100</f>
      </c>
      <c t="s">
        <v>27</v>
      </c>
    </row>
    <row r="147" spans="1:5" ht="38.25">
      <c r="A147" s="35" t="s">
        <v>55</v>
      </c>
      <c r="E147" s="39" t="s">
        <v>2913</v>
      </c>
    </row>
    <row r="148" spans="1:5" ht="38.25">
      <c r="A148" s="35" t="s">
        <v>57</v>
      </c>
      <c r="E148" s="40" t="s">
        <v>2914</v>
      </c>
    </row>
    <row r="149" spans="1:5" ht="395.25">
      <c r="A149" t="s">
        <v>59</v>
      </c>
      <c r="E149" s="39" t="s">
        <v>2728</v>
      </c>
    </row>
    <row r="150" spans="1:16" ht="12.75">
      <c r="A150" t="s">
        <v>49</v>
      </c>
      <c s="34" t="s">
        <v>196</v>
      </c>
      <c s="34" t="s">
        <v>2786</v>
      </c>
      <c s="35" t="s">
        <v>5</v>
      </c>
      <c s="6" t="s">
        <v>2787</v>
      </c>
      <c s="36" t="s">
        <v>297</v>
      </c>
      <c s="37">
        <v>132</v>
      </c>
      <c s="36">
        <v>0</v>
      </c>
      <c s="36">
        <f>ROUND(G150*H150,6)</f>
      </c>
      <c r="L150" s="38">
        <v>0</v>
      </c>
      <c s="32">
        <f>ROUND(ROUND(L150,2)*ROUND(G150,3),2)</f>
      </c>
      <c s="36" t="s">
        <v>333</v>
      </c>
      <c>
        <f>(M150*21)/100</f>
      </c>
      <c t="s">
        <v>27</v>
      </c>
    </row>
    <row r="151" spans="1:5" ht="38.25">
      <c r="A151" s="35" t="s">
        <v>55</v>
      </c>
      <c r="E151" s="39" t="s">
        <v>2788</v>
      </c>
    </row>
    <row r="152" spans="1:5" ht="38.25">
      <c r="A152" s="35" t="s">
        <v>57</v>
      </c>
      <c r="E152" s="40" t="s">
        <v>2915</v>
      </c>
    </row>
    <row r="153" spans="1:5" ht="51">
      <c r="A153" t="s">
        <v>59</v>
      </c>
      <c r="E153" s="39" t="s">
        <v>2790</v>
      </c>
    </row>
    <row r="154" spans="1:16" ht="12.75">
      <c r="A154" t="s">
        <v>49</v>
      </c>
      <c s="34" t="s">
        <v>200</v>
      </c>
      <c s="34" t="s">
        <v>2916</v>
      </c>
      <c s="35" t="s">
        <v>5</v>
      </c>
      <c s="6" t="s">
        <v>2298</v>
      </c>
      <c s="36" t="s">
        <v>318</v>
      </c>
      <c s="37">
        <v>48.38</v>
      </c>
      <c s="36">
        <v>0</v>
      </c>
      <c s="36">
        <f>ROUND(G154*H154,6)</f>
      </c>
      <c r="L154" s="38">
        <v>0</v>
      </c>
      <c s="32">
        <f>ROUND(ROUND(L154,2)*ROUND(G154,3),2)</f>
      </c>
      <c s="36" t="s">
        <v>333</v>
      </c>
      <c>
        <f>(M154*21)/100</f>
      </c>
      <c t="s">
        <v>27</v>
      </c>
    </row>
    <row r="155" spans="1:5" ht="12.75">
      <c r="A155" s="35" t="s">
        <v>55</v>
      </c>
      <c r="E155" s="39" t="s">
        <v>2917</v>
      </c>
    </row>
    <row r="156" spans="1:5" ht="38.25">
      <c r="A156" s="35" t="s">
        <v>57</v>
      </c>
      <c r="E156" s="40" t="s">
        <v>2918</v>
      </c>
    </row>
    <row r="157" spans="1:5" ht="102">
      <c r="A157" t="s">
        <v>59</v>
      </c>
      <c r="E157" s="39" t="s">
        <v>2919</v>
      </c>
    </row>
    <row r="158" spans="1:16" ht="12.75">
      <c r="A158" t="s">
        <v>49</v>
      </c>
      <c s="34" t="s">
        <v>204</v>
      </c>
      <c s="34" t="s">
        <v>2920</v>
      </c>
      <c s="35" t="s">
        <v>5</v>
      </c>
      <c s="6" t="s">
        <v>2921</v>
      </c>
      <c s="36" t="s">
        <v>318</v>
      </c>
      <c s="37">
        <v>66.96</v>
      </c>
      <c s="36">
        <v>0</v>
      </c>
      <c s="36">
        <f>ROUND(G158*H158,6)</f>
      </c>
      <c r="L158" s="38">
        <v>0</v>
      </c>
      <c s="32">
        <f>ROUND(ROUND(L158,2)*ROUND(G158,3),2)</f>
      </c>
      <c s="36" t="s">
        <v>333</v>
      </c>
      <c>
        <f>(M158*21)/100</f>
      </c>
      <c t="s">
        <v>27</v>
      </c>
    </row>
    <row r="159" spans="1:5" ht="25.5">
      <c r="A159" s="35" t="s">
        <v>55</v>
      </c>
      <c r="E159" s="39" t="s">
        <v>2922</v>
      </c>
    </row>
    <row r="160" spans="1:5" ht="38.25">
      <c r="A160" s="35" t="s">
        <v>57</v>
      </c>
      <c r="E160" s="40" t="s">
        <v>2923</v>
      </c>
    </row>
    <row r="161" spans="1:5" ht="127.5">
      <c r="A161" t="s">
        <v>59</v>
      </c>
      <c r="E161" s="39" t="s">
        <v>2924</v>
      </c>
    </row>
    <row r="162" spans="1:13" ht="12.75">
      <c r="A162" t="s">
        <v>46</v>
      </c>
      <c r="C162" s="31" t="s">
        <v>26</v>
      </c>
      <c r="E162" s="33" t="s">
        <v>2791</v>
      </c>
      <c r="J162" s="32">
        <f>0</f>
      </c>
      <c s="32">
        <f>0</f>
      </c>
      <c s="32">
        <f>0+L163+L167</f>
      </c>
      <c s="32">
        <f>0+M163+M167</f>
      </c>
    </row>
    <row r="163" spans="1:16" ht="25.5">
      <c r="A163" t="s">
        <v>49</v>
      </c>
      <c s="34" t="s">
        <v>208</v>
      </c>
      <c s="34" t="s">
        <v>2925</v>
      </c>
      <c s="35" t="s">
        <v>5</v>
      </c>
      <c s="6" t="s">
        <v>2926</v>
      </c>
      <c s="36" t="s">
        <v>318</v>
      </c>
      <c s="37">
        <v>71.34</v>
      </c>
      <c s="36">
        <v>0</v>
      </c>
      <c s="36">
        <f>ROUND(G163*H163,6)</f>
      </c>
      <c r="L163" s="38">
        <v>0</v>
      </c>
      <c s="32">
        <f>ROUND(ROUND(L163,2)*ROUND(G163,3),2)</f>
      </c>
      <c s="36" t="s">
        <v>54</v>
      </c>
      <c>
        <f>(M163*21)/100</f>
      </c>
      <c t="s">
        <v>27</v>
      </c>
    </row>
    <row r="164" spans="1:5" ht="12.75">
      <c r="A164" s="35" t="s">
        <v>55</v>
      </c>
      <c r="E164" s="39" t="s">
        <v>2927</v>
      </c>
    </row>
    <row r="165" spans="1:5" ht="38.25">
      <c r="A165" s="35" t="s">
        <v>57</v>
      </c>
      <c r="E165" s="40" t="s">
        <v>2928</v>
      </c>
    </row>
    <row r="166" spans="1:5" ht="51">
      <c r="A166" t="s">
        <v>59</v>
      </c>
      <c r="E166" s="39" t="s">
        <v>2929</v>
      </c>
    </row>
    <row r="167" spans="1:16" ht="12.75">
      <c r="A167" t="s">
        <v>49</v>
      </c>
      <c s="34" t="s">
        <v>212</v>
      </c>
      <c s="34" t="s">
        <v>2792</v>
      </c>
      <c s="35" t="s">
        <v>5</v>
      </c>
      <c s="6" t="s">
        <v>2793</v>
      </c>
      <c s="36" t="s">
        <v>297</v>
      </c>
      <c s="37">
        <v>8.289</v>
      </c>
      <c s="36">
        <v>0</v>
      </c>
      <c s="36">
        <f>ROUND(G167*H167,6)</f>
      </c>
      <c r="L167" s="38">
        <v>0</v>
      </c>
      <c s="32">
        <f>ROUND(ROUND(L167,2)*ROUND(G167,3),2)</f>
      </c>
      <c s="36" t="s">
        <v>54</v>
      </c>
      <c>
        <f>(M167*21)/100</f>
      </c>
      <c t="s">
        <v>27</v>
      </c>
    </row>
    <row r="168" spans="1:5" ht="12.75">
      <c r="A168" s="35" t="s">
        <v>55</v>
      </c>
      <c r="E168" s="39" t="s">
        <v>2794</v>
      </c>
    </row>
    <row r="169" spans="1:5" ht="38.25">
      <c r="A169" s="35" t="s">
        <v>57</v>
      </c>
      <c r="E169" s="40" t="s">
        <v>2930</v>
      </c>
    </row>
    <row r="170" spans="1:5" ht="357">
      <c r="A170" t="s">
        <v>59</v>
      </c>
      <c r="E170" s="39" t="s">
        <v>2796</v>
      </c>
    </row>
    <row r="171" spans="1:13" ht="12.75">
      <c r="A171" t="s">
        <v>46</v>
      </c>
      <c r="C171" s="31" t="s">
        <v>80</v>
      </c>
      <c r="E171" s="33" t="s">
        <v>2345</v>
      </c>
      <c r="J171" s="32">
        <f>0</f>
      </c>
      <c s="32">
        <f>0</f>
      </c>
      <c s="32">
        <f>0+L172+L176+L180</f>
      </c>
      <c s="32">
        <f>0+M172+M176+M180</f>
      </c>
    </row>
    <row r="172" spans="1:16" ht="25.5">
      <c r="A172" t="s">
        <v>49</v>
      </c>
      <c s="34" t="s">
        <v>216</v>
      </c>
      <c s="34" t="s">
        <v>2797</v>
      </c>
      <c s="35" t="s">
        <v>5</v>
      </c>
      <c s="6" t="s">
        <v>2798</v>
      </c>
      <c s="36" t="s">
        <v>318</v>
      </c>
      <c s="37">
        <v>48</v>
      </c>
      <c s="36">
        <v>0</v>
      </c>
      <c s="36">
        <f>ROUND(G172*H172,6)</f>
      </c>
      <c r="L172" s="38">
        <v>0</v>
      </c>
      <c s="32">
        <f>ROUND(ROUND(L172,2)*ROUND(G172,3),2)</f>
      </c>
      <c s="36" t="s">
        <v>54</v>
      </c>
      <c>
        <f>(M172*21)/100</f>
      </c>
      <c t="s">
        <v>27</v>
      </c>
    </row>
    <row r="173" spans="1:5" ht="12.75">
      <c r="A173" s="35" t="s">
        <v>55</v>
      </c>
      <c r="E173" s="39" t="s">
        <v>5</v>
      </c>
    </row>
    <row r="174" spans="1:5" ht="38.25">
      <c r="A174" s="35" t="s">
        <v>57</v>
      </c>
      <c r="E174" s="40" t="s">
        <v>2931</v>
      </c>
    </row>
    <row r="175" spans="1:5" ht="204">
      <c r="A175" t="s">
        <v>59</v>
      </c>
      <c r="E175" s="39" t="s">
        <v>2800</v>
      </c>
    </row>
    <row r="176" spans="1:16" ht="25.5">
      <c r="A176" t="s">
        <v>49</v>
      </c>
      <c s="34" t="s">
        <v>220</v>
      </c>
      <c s="34" t="s">
        <v>2801</v>
      </c>
      <c s="35" t="s">
        <v>5</v>
      </c>
      <c s="6" t="s">
        <v>2802</v>
      </c>
      <c s="36" t="s">
        <v>318</v>
      </c>
      <c s="37">
        <v>324.32</v>
      </c>
      <c s="36">
        <v>0</v>
      </c>
      <c s="36">
        <f>ROUND(G176*H176,6)</f>
      </c>
      <c r="L176" s="38">
        <v>0</v>
      </c>
      <c s="32">
        <f>ROUND(ROUND(L176,2)*ROUND(G176,3),2)</f>
      </c>
      <c s="36" t="s">
        <v>54</v>
      </c>
      <c>
        <f>(M176*21)/100</f>
      </c>
      <c t="s">
        <v>27</v>
      </c>
    </row>
    <row r="177" spans="1:5" ht="38.25">
      <c r="A177" s="35" t="s">
        <v>55</v>
      </c>
      <c r="E177" s="39" t="s">
        <v>2803</v>
      </c>
    </row>
    <row r="178" spans="1:5" ht="38.25">
      <c r="A178" s="35" t="s">
        <v>57</v>
      </c>
      <c r="E178" s="40" t="s">
        <v>2932</v>
      </c>
    </row>
    <row r="179" spans="1:5" ht="204">
      <c r="A179" t="s">
        <v>59</v>
      </c>
      <c r="E179" s="39" t="s">
        <v>2800</v>
      </c>
    </row>
    <row r="180" spans="1:16" ht="12.75">
      <c r="A180" t="s">
        <v>49</v>
      </c>
      <c s="34" t="s">
        <v>223</v>
      </c>
      <c s="34" t="s">
        <v>2805</v>
      </c>
      <c s="35" t="s">
        <v>5</v>
      </c>
      <c s="6" t="s">
        <v>2806</v>
      </c>
      <c s="36" t="s">
        <v>318</v>
      </c>
      <c s="37">
        <v>131.44</v>
      </c>
      <c s="36">
        <v>0</v>
      </c>
      <c s="36">
        <f>ROUND(G180*H180,6)</f>
      </c>
      <c r="L180" s="38">
        <v>0</v>
      </c>
      <c s="32">
        <f>ROUND(ROUND(L180,2)*ROUND(G180,3),2)</f>
      </c>
      <c s="36" t="s">
        <v>54</v>
      </c>
      <c>
        <f>(M180*21)/100</f>
      </c>
      <c t="s">
        <v>27</v>
      </c>
    </row>
    <row r="181" spans="1:5" ht="25.5">
      <c r="A181" s="35" t="s">
        <v>55</v>
      </c>
      <c r="E181" s="39" t="s">
        <v>2807</v>
      </c>
    </row>
    <row r="182" spans="1:5" ht="38.25">
      <c r="A182" s="35" t="s">
        <v>57</v>
      </c>
      <c r="E182" s="40" t="s">
        <v>2933</v>
      </c>
    </row>
    <row r="183" spans="1:5" ht="216.75">
      <c r="A183" t="s">
        <v>59</v>
      </c>
      <c r="E183" s="39" t="s">
        <v>2809</v>
      </c>
    </row>
    <row r="184" spans="1:13" ht="12.75">
      <c r="A184" t="s">
        <v>46</v>
      </c>
      <c r="C184" s="31" t="s">
        <v>86</v>
      </c>
      <c r="E184" s="33" t="s">
        <v>2350</v>
      </c>
      <c r="J184" s="32">
        <f>0</f>
      </c>
      <c s="32">
        <f>0</f>
      </c>
      <c s="32">
        <f>0+L185</f>
      </c>
      <c s="32">
        <f>0+M185</f>
      </c>
    </row>
    <row r="185" spans="1:16" ht="12.75">
      <c r="A185" t="s">
        <v>49</v>
      </c>
      <c s="34" t="s">
        <v>227</v>
      </c>
      <c s="34" t="s">
        <v>2810</v>
      </c>
      <c s="35" t="s">
        <v>5</v>
      </c>
      <c s="6" t="s">
        <v>2811</v>
      </c>
      <c s="36" t="s">
        <v>53</v>
      </c>
      <c s="37">
        <v>43.6</v>
      </c>
      <c s="36">
        <v>0</v>
      </c>
      <c s="36">
        <f>ROUND(G185*H185,6)</f>
      </c>
      <c r="L185" s="38">
        <v>0</v>
      </c>
      <c s="32">
        <f>ROUND(ROUND(L185,2)*ROUND(G185,3),2)</f>
      </c>
      <c s="36" t="s">
        <v>333</v>
      </c>
      <c>
        <f>(M185*21)/100</f>
      </c>
      <c t="s">
        <v>27</v>
      </c>
    </row>
    <row r="186" spans="1:5" ht="12.75">
      <c r="A186" s="35" t="s">
        <v>55</v>
      </c>
      <c r="E186" s="39" t="s">
        <v>2812</v>
      </c>
    </row>
    <row r="187" spans="1:5" ht="38.25">
      <c r="A187" s="35" t="s">
        <v>57</v>
      </c>
      <c r="E187" s="40" t="s">
        <v>2934</v>
      </c>
    </row>
    <row r="188" spans="1:5" ht="242.25">
      <c r="A188" t="s">
        <v>59</v>
      </c>
      <c r="E188" s="39" t="s">
        <v>2814</v>
      </c>
    </row>
    <row r="189" spans="1:13" ht="12.75">
      <c r="A189" t="s">
        <v>46</v>
      </c>
      <c r="C189" s="31" t="s">
        <v>90</v>
      </c>
      <c r="E189" s="33" t="s">
        <v>2360</v>
      </c>
      <c r="J189" s="32">
        <f>0</f>
      </c>
      <c s="32">
        <f>0</f>
      </c>
      <c s="32">
        <f>0+L190+L194+L198+L202+L206+L210+L214+L218+L222</f>
      </c>
      <c s="32">
        <f>0+M190+M194+M198+M202+M206+M210+M214+M218+M222</f>
      </c>
    </row>
    <row r="190" spans="1:16" ht="12.75">
      <c r="A190" t="s">
        <v>49</v>
      </c>
      <c s="34" t="s">
        <v>242</v>
      </c>
      <c s="34" t="s">
        <v>2935</v>
      </c>
      <c s="35" t="s">
        <v>5</v>
      </c>
      <c s="6" t="s">
        <v>2936</v>
      </c>
      <c s="36" t="s">
        <v>318</v>
      </c>
      <c s="37">
        <v>83.6</v>
      </c>
      <c s="36">
        <v>0</v>
      </c>
      <c s="36">
        <f>ROUND(G190*H190,6)</f>
      </c>
      <c r="L190" s="38">
        <v>0</v>
      </c>
      <c s="32">
        <f>ROUND(ROUND(L190,2)*ROUND(G190,3),2)</f>
      </c>
      <c s="36" t="s">
        <v>54</v>
      </c>
      <c>
        <f>(M190*21)/100</f>
      </c>
      <c t="s">
        <v>27</v>
      </c>
    </row>
    <row r="191" spans="1:5" ht="12.75">
      <c r="A191" s="35" t="s">
        <v>55</v>
      </c>
      <c r="E191" s="39" t="s">
        <v>2937</v>
      </c>
    </row>
    <row r="192" spans="1:5" ht="38.25">
      <c r="A192" s="35" t="s">
        <v>57</v>
      </c>
      <c r="E192" s="40" t="s">
        <v>2938</v>
      </c>
    </row>
    <row r="193" spans="1:5" ht="25.5">
      <c r="A193" t="s">
        <v>59</v>
      </c>
      <c r="E193" s="39" t="s">
        <v>2939</v>
      </c>
    </row>
    <row r="194" spans="1:16" ht="12.75">
      <c r="A194" t="s">
        <v>49</v>
      </c>
      <c s="34" t="s">
        <v>246</v>
      </c>
      <c s="34" t="s">
        <v>2825</v>
      </c>
      <c s="35" t="s">
        <v>5</v>
      </c>
      <c s="6" t="s">
        <v>2826</v>
      </c>
      <c s="36" t="s">
        <v>2827</v>
      </c>
      <c s="37">
        <v>58.8</v>
      </c>
      <c s="36">
        <v>0</v>
      </c>
      <c s="36">
        <f>ROUND(G194*H194,6)</f>
      </c>
      <c r="L194" s="38">
        <v>0</v>
      </c>
      <c s="32">
        <f>ROUND(ROUND(L194,2)*ROUND(G194,3),2)</f>
      </c>
      <c s="36" t="s">
        <v>54</v>
      </c>
      <c>
        <f>(M194*21)/100</f>
      </c>
      <c t="s">
        <v>27</v>
      </c>
    </row>
    <row r="195" spans="1:5" ht="12.75">
      <c r="A195" s="35" t="s">
        <v>55</v>
      </c>
      <c r="E195" s="39" t="s">
        <v>2828</v>
      </c>
    </row>
    <row r="196" spans="1:5" ht="38.25">
      <c r="A196" s="35" t="s">
        <v>57</v>
      </c>
      <c r="E196" s="40" t="s">
        <v>2940</v>
      </c>
    </row>
    <row r="197" spans="1:5" ht="25.5">
      <c r="A197" t="s">
        <v>59</v>
      </c>
      <c r="E197" s="39" t="s">
        <v>2830</v>
      </c>
    </row>
    <row r="198" spans="1:16" ht="12.75">
      <c r="A198" t="s">
        <v>49</v>
      </c>
      <c s="34" t="s">
        <v>250</v>
      </c>
      <c s="34" t="s">
        <v>1807</v>
      </c>
      <c s="35" t="s">
        <v>5</v>
      </c>
      <c s="6" t="s">
        <v>1808</v>
      </c>
      <c s="36" t="s">
        <v>297</v>
      </c>
      <c s="37">
        <v>31.676</v>
      </c>
      <c s="36">
        <v>0</v>
      </c>
      <c s="36">
        <f>ROUND(G198*H198,6)</f>
      </c>
      <c r="L198" s="38">
        <v>0</v>
      </c>
      <c s="32">
        <f>ROUND(ROUND(L198,2)*ROUND(G198,3),2)</f>
      </c>
      <c s="36" t="s">
        <v>54</v>
      </c>
      <c>
        <f>(M198*21)/100</f>
      </c>
      <c t="s">
        <v>27</v>
      </c>
    </row>
    <row r="199" spans="1:5" ht="12.75">
      <c r="A199" s="35" t="s">
        <v>55</v>
      </c>
      <c r="E199" s="39" t="s">
        <v>2941</v>
      </c>
    </row>
    <row r="200" spans="1:5" ht="38.25">
      <c r="A200" s="35" t="s">
        <v>57</v>
      </c>
      <c r="E200" s="40" t="s">
        <v>2942</v>
      </c>
    </row>
    <row r="201" spans="1:5" ht="102">
      <c r="A201" t="s">
        <v>59</v>
      </c>
      <c r="E201" s="39" t="s">
        <v>1809</v>
      </c>
    </row>
    <row r="202" spans="1:16" ht="12.75">
      <c r="A202" t="s">
        <v>49</v>
      </c>
      <c s="34" t="s">
        <v>254</v>
      </c>
      <c s="34" t="s">
        <v>2366</v>
      </c>
      <c s="35" t="s">
        <v>5</v>
      </c>
      <c s="6" t="s">
        <v>2367</v>
      </c>
      <c s="36" t="s">
        <v>297</v>
      </c>
      <c s="37">
        <v>40.29</v>
      </c>
      <c s="36">
        <v>0</v>
      </c>
      <c s="36">
        <f>ROUND(G202*H202,6)</f>
      </c>
      <c r="L202" s="38">
        <v>0</v>
      </c>
      <c s="32">
        <f>ROUND(ROUND(L202,2)*ROUND(G202,3),2)</f>
      </c>
      <c s="36" t="s">
        <v>54</v>
      </c>
      <c>
        <f>(M202*21)/100</f>
      </c>
      <c t="s">
        <v>27</v>
      </c>
    </row>
    <row r="203" spans="1:5" ht="12.75">
      <c r="A203" s="35" t="s">
        <v>55</v>
      </c>
      <c r="E203" s="39" t="s">
        <v>2943</v>
      </c>
    </row>
    <row r="204" spans="1:5" ht="38.25">
      <c r="A204" s="35" t="s">
        <v>57</v>
      </c>
      <c r="E204" s="40" t="s">
        <v>2944</v>
      </c>
    </row>
    <row r="205" spans="1:5" ht="102">
      <c r="A205" t="s">
        <v>59</v>
      </c>
      <c r="E205" s="39" t="s">
        <v>1809</v>
      </c>
    </row>
    <row r="206" spans="1:16" ht="12.75">
      <c r="A206" t="s">
        <v>49</v>
      </c>
      <c s="34" t="s">
        <v>258</v>
      </c>
      <c s="34" t="s">
        <v>2833</v>
      </c>
      <c s="35" t="s">
        <v>5</v>
      </c>
      <c s="6" t="s">
        <v>2834</v>
      </c>
      <c s="36" t="s">
        <v>74</v>
      </c>
      <c s="37">
        <v>2</v>
      </c>
      <c s="36">
        <v>0</v>
      </c>
      <c s="36">
        <f>ROUND(G206*H206,6)</f>
      </c>
      <c r="L206" s="38">
        <v>0</v>
      </c>
      <c s="32">
        <f>ROUND(ROUND(L206,2)*ROUND(G206,3),2)</f>
      </c>
      <c s="36" t="s">
        <v>333</v>
      </c>
      <c>
        <f>(M206*21)/100</f>
      </c>
      <c t="s">
        <v>27</v>
      </c>
    </row>
    <row r="207" spans="1:5" ht="12.75">
      <c r="A207" s="35" t="s">
        <v>55</v>
      </c>
      <c r="E207" s="39" t="s">
        <v>2835</v>
      </c>
    </row>
    <row r="208" spans="1:5" ht="38.25">
      <c r="A208" s="35" t="s">
        <v>57</v>
      </c>
      <c r="E208" s="40" t="s">
        <v>2359</v>
      </c>
    </row>
    <row r="209" spans="1:5" ht="38.25">
      <c r="A209" t="s">
        <v>59</v>
      </c>
      <c r="E209" s="39" t="s">
        <v>2836</v>
      </c>
    </row>
    <row r="210" spans="1:16" ht="12.75">
      <c r="A210" t="s">
        <v>49</v>
      </c>
      <c s="34" t="s">
        <v>262</v>
      </c>
      <c s="34" t="s">
        <v>2945</v>
      </c>
      <c s="35" t="s">
        <v>5</v>
      </c>
      <c s="6" t="s">
        <v>2946</v>
      </c>
      <c s="36" t="s">
        <v>318</v>
      </c>
      <c s="37">
        <v>7.4</v>
      </c>
      <c s="36">
        <v>0</v>
      </c>
      <c s="36">
        <f>ROUND(G210*H210,6)</f>
      </c>
      <c r="L210" s="38">
        <v>0</v>
      </c>
      <c s="32">
        <f>ROUND(ROUND(L210,2)*ROUND(G210,3),2)</f>
      </c>
      <c s="36" t="s">
        <v>333</v>
      </c>
      <c>
        <f>(M210*21)/100</f>
      </c>
      <c t="s">
        <v>27</v>
      </c>
    </row>
    <row r="211" spans="1:5" ht="38.25">
      <c r="A211" s="35" t="s">
        <v>55</v>
      </c>
      <c r="E211" s="39" t="s">
        <v>2947</v>
      </c>
    </row>
    <row r="212" spans="1:5" ht="38.25">
      <c r="A212" s="35" t="s">
        <v>57</v>
      </c>
      <c r="E212" s="40" t="s">
        <v>2948</v>
      </c>
    </row>
    <row r="213" spans="1:5" ht="25.5">
      <c r="A213" t="s">
        <v>59</v>
      </c>
      <c r="E213" s="39" t="s">
        <v>2819</v>
      </c>
    </row>
    <row r="214" spans="1:16" ht="12.75">
      <c r="A214" t="s">
        <v>49</v>
      </c>
      <c s="34" t="s">
        <v>268</v>
      </c>
      <c s="34" t="s">
        <v>2949</v>
      </c>
      <c s="35" t="s">
        <v>5</v>
      </c>
      <c s="6" t="s">
        <v>2950</v>
      </c>
      <c s="36" t="s">
        <v>318</v>
      </c>
      <c s="37">
        <v>48.16</v>
      </c>
      <c s="36">
        <v>0</v>
      </c>
      <c s="36">
        <f>ROUND(G214*H214,6)</f>
      </c>
      <c r="L214" s="38">
        <v>0</v>
      </c>
      <c s="32">
        <f>ROUND(ROUND(L214,2)*ROUND(G214,3),2)</f>
      </c>
      <c s="36" t="s">
        <v>333</v>
      </c>
      <c>
        <f>(M214*21)/100</f>
      </c>
      <c t="s">
        <v>27</v>
      </c>
    </row>
    <row r="215" spans="1:5" ht="25.5">
      <c r="A215" s="35" t="s">
        <v>55</v>
      </c>
      <c r="E215" s="39" t="s">
        <v>2951</v>
      </c>
    </row>
    <row r="216" spans="1:5" ht="38.25">
      <c r="A216" s="35" t="s">
        <v>57</v>
      </c>
      <c r="E216" s="40" t="s">
        <v>2952</v>
      </c>
    </row>
    <row r="217" spans="1:5" ht="25.5">
      <c r="A217" t="s">
        <v>59</v>
      </c>
      <c r="E217" s="39" t="s">
        <v>2953</v>
      </c>
    </row>
    <row r="218" spans="1:16" ht="12.75">
      <c r="A218" t="s">
        <v>49</v>
      </c>
      <c s="34" t="s">
        <v>274</v>
      </c>
      <c s="34" t="s">
        <v>2842</v>
      </c>
      <c s="35" t="s">
        <v>5</v>
      </c>
      <c s="6" t="s">
        <v>2843</v>
      </c>
      <c s="36" t="s">
        <v>332</v>
      </c>
      <c s="37">
        <v>0.66</v>
      </c>
      <c s="36">
        <v>0</v>
      </c>
      <c s="36">
        <f>ROUND(G218*H218,6)</f>
      </c>
      <c r="L218" s="38">
        <v>0</v>
      </c>
      <c s="32">
        <f>ROUND(ROUND(L218,2)*ROUND(G218,3),2)</f>
      </c>
      <c s="36" t="s">
        <v>333</v>
      </c>
      <c>
        <f>(M218*21)/100</f>
      </c>
      <c t="s">
        <v>27</v>
      </c>
    </row>
    <row r="219" spans="1:5" ht="38.25">
      <c r="A219" s="35" t="s">
        <v>55</v>
      </c>
      <c r="E219" s="39" t="s">
        <v>2954</v>
      </c>
    </row>
    <row r="220" spans="1:5" ht="38.25">
      <c r="A220" s="35" t="s">
        <v>57</v>
      </c>
      <c r="E220" s="40" t="s">
        <v>2955</v>
      </c>
    </row>
    <row r="221" spans="1:5" ht="102">
      <c r="A221" t="s">
        <v>59</v>
      </c>
      <c r="E221" s="39" t="s">
        <v>2846</v>
      </c>
    </row>
    <row r="222" spans="1:16" ht="12.75">
      <c r="A222" t="s">
        <v>49</v>
      </c>
      <c s="34" t="s">
        <v>279</v>
      </c>
      <c s="34" t="s">
        <v>2847</v>
      </c>
      <c s="35" t="s">
        <v>5</v>
      </c>
      <c s="6" t="s">
        <v>2848</v>
      </c>
      <c s="36" t="s">
        <v>230</v>
      </c>
      <c s="37">
        <v>696.872</v>
      </c>
      <c s="36">
        <v>0</v>
      </c>
      <c s="36">
        <f>ROUND(G222*H222,6)</f>
      </c>
      <c r="L222" s="38">
        <v>0</v>
      </c>
      <c s="32">
        <f>ROUND(ROUND(L222,2)*ROUND(G222,3),2)</f>
      </c>
      <c s="36" t="s">
        <v>333</v>
      </c>
      <c>
        <f>(M222*21)/100</f>
      </c>
      <c t="s">
        <v>27</v>
      </c>
    </row>
    <row r="223" spans="1:5" ht="12.75">
      <c r="A223" s="35" t="s">
        <v>55</v>
      </c>
      <c r="E223" s="39" t="s">
        <v>2956</v>
      </c>
    </row>
    <row r="224" spans="1:5" ht="38.25">
      <c r="A224" s="35" t="s">
        <v>57</v>
      </c>
      <c r="E224" s="40" t="s">
        <v>2957</v>
      </c>
    </row>
    <row r="225" spans="1:5" ht="102">
      <c r="A225" t="s">
        <v>59</v>
      </c>
      <c r="E225" s="39" t="s">
        <v>2846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COUNTIFS(L8:L278,"=0",A8:A278,"P")+COUNTIFS(L8:L278,"",A8:A278,"P")+SUM(Q8:Q278)</f>
      </c>
    </row>
    <row r="8" spans="1:13" ht="12.75">
      <c r="A8" t="s">
        <v>44</v>
      </c>
      <c r="C8" s="28" t="s">
        <v>2960</v>
      </c>
      <c r="E8" s="30" t="s">
        <v>2959</v>
      </c>
      <c r="J8" s="29">
        <f>0+J9+J66+J103+J144+J173+J222+J227+J240+J245</f>
      </c>
      <c s="29">
        <f>0+K9+K66+K103+K144+K173+K222+K227+K240+K245</f>
      </c>
      <c s="29">
        <f>0+L9+L66+L103+L144+L173+L222+L227+L240+L245</f>
      </c>
      <c s="29">
        <f>0+M9+M66+M103+M144+M173+M222+M227+M240+M245</f>
      </c>
    </row>
    <row r="9" spans="1:13" ht="12.75">
      <c r="A9" t="s">
        <v>46</v>
      </c>
      <c r="C9" s="31" t="s">
        <v>979</v>
      </c>
      <c r="E9" s="33" t="s">
        <v>1222</v>
      </c>
      <c r="J9" s="32">
        <f>0</f>
      </c>
      <c s="32">
        <f>0</f>
      </c>
      <c s="32">
        <f>0+L10+L14+L18+L22+L26+L30+L34+L38+L42+L46+L50+L54+L58+L62</f>
      </c>
      <c s="32">
        <f>0+M10+M14+M18+M22+M26+M30+M34+M38+M42+M46+M50+M54+M58+M62</f>
      </c>
    </row>
    <row r="10" spans="1:16" ht="38.25">
      <c r="A10" t="s">
        <v>49</v>
      </c>
      <c s="34" t="s">
        <v>50</v>
      </c>
      <c s="34" t="s">
        <v>1636</v>
      </c>
      <c s="35" t="s">
        <v>5</v>
      </c>
      <c s="6" t="s">
        <v>1753</v>
      </c>
      <c s="36" t="s">
        <v>332</v>
      </c>
      <c s="37">
        <v>2196.397</v>
      </c>
      <c s="36">
        <v>0</v>
      </c>
      <c s="36">
        <f>ROUND(G10*H10,6)</f>
      </c>
      <c r="L10" s="38">
        <v>0</v>
      </c>
      <c s="32">
        <f>ROUND(ROUND(L10,2)*ROUND(G10,3),2)</f>
      </c>
      <c s="36" t="s">
        <v>333</v>
      </c>
      <c>
        <f>(M10*21)/100</f>
      </c>
      <c t="s">
        <v>27</v>
      </c>
    </row>
    <row r="11" spans="1:5" ht="12.75">
      <c r="A11" s="35" t="s">
        <v>55</v>
      </c>
      <c r="E11" s="39" t="s">
        <v>2626</v>
      </c>
    </row>
    <row r="12" spans="1:5" ht="89.25">
      <c r="A12" s="35" t="s">
        <v>57</v>
      </c>
      <c r="E12" s="40" t="s">
        <v>2961</v>
      </c>
    </row>
    <row r="13" spans="1:5" ht="153">
      <c r="A13" t="s">
        <v>59</v>
      </c>
      <c r="E13" s="39" t="s">
        <v>335</v>
      </c>
    </row>
    <row r="14" spans="1:16" ht="38.25">
      <c r="A14" t="s">
        <v>49</v>
      </c>
      <c s="34" t="s">
        <v>27</v>
      </c>
      <c s="34" t="s">
        <v>951</v>
      </c>
      <c s="35" t="s">
        <v>5</v>
      </c>
      <c s="6" t="s">
        <v>952</v>
      </c>
      <c s="36" t="s">
        <v>332</v>
      </c>
      <c s="37">
        <v>425.92</v>
      </c>
      <c s="36">
        <v>0</v>
      </c>
      <c s="36">
        <f>ROUND(G14*H14,6)</f>
      </c>
      <c r="L14" s="38">
        <v>0</v>
      </c>
      <c s="32">
        <f>ROUND(ROUND(L14,2)*ROUND(G14,3),2)</f>
      </c>
      <c s="36" t="s">
        <v>333</v>
      </c>
      <c>
        <f>(M14*21)/100</f>
      </c>
      <c t="s">
        <v>27</v>
      </c>
    </row>
    <row r="15" spans="1:5" ht="12.75">
      <c r="A15" s="35" t="s">
        <v>55</v>
      </c>
      <c r="E15" s="39" t="s">
        <v>5</v>
      </c>
    </row>
    <row r="16" spans="1:5" ht="38.25">
      <c r="A16" s="35" t="s">
        <v>57</v>
      </c>
      <c r="E16" s="40" t="s">
        <v>2962</v>
      </c>
    </row>
    <row r="17" spans="1:5" ht="153">
      <c r="A17" t="s">
        <v>59</v>
      </c>
      <c r="E17" s="39" t="s">
        <v>335</v>
      </c>
    </row>
    <row r="18" spans="1:16" ht="25.5">
      <c r="A18" t="s">
        <v>49</v>
      </c>
      <c s="34" t="s">
        <v>25</v>
      </c>
      <c s="34" t="s">
        <v>330</v>
      </c>
      <c s="35" t="s">
        <v>5</v>
      </c>
      <c s="6" t="s">
        <v>331</v>
      </c>
      <c s="36" t="s">
        <v>332</v>
      </c>
      <c s="37">
        <v>8</v>
      </c>
      <c s="36">
        <v>0</v>
      </c>
      <c s="36">
        <f>ROUND(G18*H18,6)</f>
      </c>
      <c r="L18" s="38">
        <v>0</v>
      </c>
      <c s="32">
        <f>ROUND(ROUND(L18,2)*ROUND(G18,3),2)</f>
      </c>
      <c s="36" t="s">
        <v>333</v>
      </c>
      <c>
        <f>(M18*21)/100</f>
      </c>
      <c t="s">
        <v>27</v>
      </c>
    </row>
    <row r="19" spans="1:5" ht="12.75">
      <c r="A19" s="35" t="s">
        <v>55</v>
      </c>
      <c r="E19" s="39" t="s">
        <v>2629</v>
      </c>
    </row>
    <row r="20" spans="1:5" ht="38.25">
      <c r="A20" s="35" t="s">
        <v>57</v>
      </c>
      <c r="E20" s="40" t="s">
        <v>2963</v>
      </c>
    </row>
    <row r="21" spans="1:5" ht="153">
      <c r="A21" t="s">
        <v>59</v>
      </c>
      <c r="E21" s="39" t="s">
        <v>335</v>
      </c>
    </row>
    <row r="22" spans="1:16" ht="38.25">
      <c r="A22" t="s">
        <v>49</v>
      </c>
      <c s="34" t="s">
        <v>67</v>
      </c>
      <c s="34" t="s">
        <v>953</v>
      </c>
      <c s="35" t="s">
        <v>5</v>
      </c>
      <c s="6" t="s">
        <v>954</v>
      </c>
      <c s="36" t="s">
        <v>332</v>
      </c>
      <c s="37">
        <v>18.086</v>
      </c>
      <c s="36">
        <v>0</v>
      </c>
      <c s="36">
        <f>ROUND(G22*H22,6)</f>
      </c>
      <c r="L22" s="38">
        <v>0</v>
      </c>
      <c s="32">
        <f>ROUND(ROUND(L22,2)*ROUND(G22,3),2)</f>
      </c>
      <c s="36" t="s">
        <v>333</v>
      </c>
      <c>
        <f>(M22*21)/100</f>
      </c>
      <c t="s">
        <v>27</v>
      </c>
    </row>
    <row r="23" spans="1:5" ht="12.75">
      <c r="A23" s="35" t="s">
        <v>55</v>
      </c>
      <c r="E23" s="39" t="s">
        <v>5</v>
      </c>
    </row>
    <row r="24" spans="1:5" ht="38.25">
      <c r="A24" s="35" t="s">
        <v>57</v>
      </c>
      <c r="E24" s="40" t="s">
        <v>2964</v>
      </c>
    </row>
    <row r="25" spans="1:5" ht="153">
      <c r="A25" t="s">
        <v>59</v>
      </c>
      <c r="E25" s="39" t="s">
        <v>335</v>
      </c>
    </row>
    <row r="26" spans="1:16" ht="25.5">
      <c r="A26" t="s">
        <v>49</v>
      </c>
      <c s="34" t="s">
        <v>71</v>
      </c>
      <c s="34" t="s">
        <v>750</v>
      </c>
      <c s="35" t="s">
        <v>5</v>
      </c>
      <c s="6" t="s">
        <v>2965</v>
      </c>
      <c s="36" t="s">
        <v>332</v>
      </c>
      <c s="37">
        <v>876</v>
      </c>
      <c s="36">
        <v>0</v>
      </c>
      <c s="36">
        <f>ROUND(G26*H26,6)</f>
      </c>
      <c r="L26" s="38">
        <v>0</v>
      </c>
      <c s="32">
        <f>ROUND(ROUND(L26,2)*ROUND(G26,3),2)</f>
      </c>
      <c s="36" t="s">
        <v>333</v>
      </c>
      <c>
        <f>(M26*21)/100</f>
      </c>
      <c t="s">
        <v>27</v>
      </c>
    </row>
    <row r="27" spans="1:5" ht="12.75">
      <c r="A27" s="35" t="s">
        <v>55</v>
      </c>
      <c r="E27" s="39" t="s">
        <v>2632</v>
      </c>
    </row>
    <row r="28" spans="1:5" ht="38.25">
      <c r="A28" s="35" t="s">
        <v>57</v>
      </c>
      <c r="E28" s="40" t="s">
        <v>2966</v>
      </c>
    </row>
    <row r="29" spans="1:5" ht="153">
      <c r="A29" t="s">
        <v>59</v>
      </c>
      <c r="E29" s="39" t="s">
        <v>335</v>
      </c>
    </row>
    <row r="30" spans="1:16" ht="25.5">
      <c r="A30" t="s">
        <v>49</v>
      </c>
      <c s="34" t="s">
        <v>26</v>
      </c>
      <c s="34" t="s">
        <v>2634</v>
      </c>
      <c s="35" t="s">
        <v>5</v>
      </c>
      <c s="6" t="s">
        <v>2635</v>
      </c>
      <c s="36" t="s">
        <v>332</v>
      </c>
      <c s="37">
        <v>47.28</v>
      </c>
      <c s="36">
        <v>0</v>
      </c>
      <c s="36">
        <f>ROUND(G30*H30,6)</f>
      </c>
      <c r="L30" s="38">
        <v>0</v>
      </c>
      <c s="32">
        <f>ROUND(ROUND(L30,2)*ROUND(G30,3),2)</f>
      </c>
      <c s="36" t="s">
        <v>333</v>
      </c>
      <c>
        <f>(M30*21)/100</f>
      </c>
      <c t="s">
        <v>27</v>
      </c>
    </row>
    <row r="31" spans="1:5" ht="38.25">
      <c r="A31" s="35" t="s">
        <v>55</v>
      </c>
      <c r="E31" s="39" t="s">
        <v>2967</v>
      </c>
    </row>
    <row r="32" spans="1:5" ht="38.25">
      <c r="A32" s="35" t="s">
        <v>57</v>
      </c>
      <c r="E32" s="40" t="s">
        <v>2968</v>
      </c>
    </row>
    <row r="33" spans="1:5" ht="153">
      <c r="A33" t="s">
        <v>59</v>
      </c>
      <c r="E33" s="39" t="s">
        <v>335</v>
      </c>
    </row>
    <row r="34" spans="1:16" ht="38.25">
      <c r="A34" t="s">
        <v>49</v>
      </c>
      <c s="34" t="s">
        <v>80</v>
      </c>
      <c s="34" t="s">
        <v>2417</v>
      </c>
      <c s="35" t="s">
        <v>5</v>
      </c>
      <c s="6" t="s">
        <v>2969</v>
      </c>
      <c s="36" t="s">
        <v>332</v>
      </c>
      <c s="37">
        <v>7.963</v>
      </c>
      <c s="36">
        <v>0</v>
      </c>
      <c s="36">
        <f>ROUND(G34*H34,6)</f>
      </c>
      <c r="L34" s="38">
        <v>0</v>
      </c>
      <c s="32">
        <f>ROUND(ROUND(L34,2)*ROUND(G34,3),2)</f>
      </c>
      <c s="36" t="s">
        <v>333</v>
      </c>
      <c>
        <f>(M34*21)/100</f>
      </c>
      <c t="s">
        <v>27</v>
      </c>
    </row>
    <row r="35" spans="1:5" ht="12.75">
      <c r="A35" s="35" t="s">
        <v>55</v>
      </c>
      <c r="E35" s="39" t="s">
        <v>5</v>
      </c>
    </row>
    <row r="36" spans="1:5" ht="38.25">
      <c r="A36" s="35" t="s">
        <v>57</v>
      </c>
      <c r="E36" s="40" t="s">
        <v>2970</v>
      </c>
    </row>
    <row r="37" spans="1:5" ht="153">
      <c r="A37" t="s">
        <v>59</v>
      </c>
      <c r="E37" s="39" t="s">
        <v>335</v>
      </c>
    </row>
    <row r="38" spans="1:16" ht="12.75">
      <c r="A38" t="s">
        <v>49</v>
      </c>
      <c s="34" t="s">
        <v>86</v>
      </c>
      <c s="34" t="s">
        <v>2971</v>
      </c>
      <c s="35" t="s">
        <v>5</v>
      </c>
      <c s="6" t="s">
        <v>2641</v>
      </c>
      <c s="36" t="s">
        <v>1887</v>
      </c>
      <c s="37">
        <v>1</v>
      </c>
      <c s="36">
        <v>0</v>
      </c>
      <c s="36">
        <f>ROUND(G38*H38,6)</f>
      </c>
      <c r="L38" s="38">
        <v>0</v>
      </c>
      <c s="32">
        <f>ROUND(ROUND(L38,2)*ROUND(G38,3),2)</f>
      </c>
      <c s="36" t="s">
        <v>333</v>
      </c>
      <c>
        <f>(M38*21)/100</f>
      </c>
      <c t="s">
        <v>27</v>
      </c>
    </row>
    <row r="39" spans="1:5" ht="76.5">
      <c r="A39" s="35" t="s">
        <v>55</v>
      </c>
      <c r="E39" s="39" t="s">
        <v>2642</v>
      </c>
    </row>
    <row r="40" spans="1:5" ht="38.25">
      <c r="A40" s="35" t="s">
        <v>57</v>
      </c>
      <c r="E40" s="40" t="s">
        <v>2643</v>
      </c>
    </row>
    <row r="41" spans="1:5" ht="12.75">
      <c r="A41" t="s">
        <v>59</v>
      </c>
      <c r="E41" s="39" t="s">
        <v>2142</v>
      </c>
    </row>
    <row r="42" spans="1:16" ht="12.75">
      <c r="A42" t="s">
        <v>49</v>
      </c>
      <c s="34" t="s">
        <v>90</v>
      </c>
      <c s="34" t="s">
        <v>2644</v>
      </c>
      <c s="35" t="s">
        <v>5</v>
      </c>
      <c s="6" t="s">
        <v>2645</v>
      </c>
      <c s="36" t="s">
        <v>1887</v>
      </c>
      <c s="37">
        <v>1</v>
      </c>
      <c s="36">
        <v>0</v>
      </c>
      <c s="36">
        <f>ROUND(G42*H42,6)</f>
      </c>
      <c r="L42" s="38">
        <v>0</v>
      </c>
      <c s="32">
        <f>ROUND(ROUND(L42,2)*ROUND(G42,3),2)</f>
      </c>
      <c s="36" t="s">
        <v>333</v>
      </c>
      <c>
        <f>(M42*21)/100</f>
      </c>
      <c t="s">
        <v>27</v>
      </c>
    </row>
    <row r="43" spans="1:5" ht="38.25">
      <c r="A43" s="35" t="s">
        <v>55</v>
      </c>
      <c r="E43" s="39" t="s">
        <v>2646</v>
      </c>
    </row>
    <row r="44" spans="1:5" ht="38.25">
      <c r="A44" s="35" t="s">
        <v>57</v>
      </c>
      <c r="E44" s="40" t="s">
        <v>2643</v>
      </c>
    </row>
    <row r="45" spans="1:5" ht="12.75">
      <c r="A45" t="s">
        <v>59</v>
      </c>
      <c r="E45" s="39" t="s">
        <v>2142</v>
      </c>
    </row>
    <row r="46" spans="1:16" ht="12.75">
      <c r="A46" t="s">
        <v>49</v>
      </c>
      <c s="34" t="s">
        <v>94</v>
      </c>
      <c s="34" t="s">
        <v>2647</v>
      </c>
      <c s="35" t="s">
        <v>5</v>
      </c>
      <c s="6" t="s">
        <v>2648</v>
      </c>
      <c s="36" t="s">
        <v>1887</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2643</v>
      </c>
    </row>
    <row r="49" spans="1:5" ht="12.75">
      <c r="A49" t="s">
        <v>59</v>
      </c>
      <c r="E49" s="39" t="s">
        <v>326</v>
      </c>
    </row>
    <row r="50" spans="1:16" ht="12.75">
      <c r="A50" t="s">
        <v>49</v>
      </c>
      <c s="34" t="s">
        <v>98</v>
      </c>
      <c s="34" t="s">
        <v>2649</v>
      </c>
      <c s="35" t="s">
        <v>5</v>
      </c>
      <c s="6" t="s">
        <v>2650</v>
      </c>
      <c s="36" t="s">
        <v>1887</v>
      </c>
      <c s="37">
        <v>1</v>
      </c>
      <c s="36">
        <v>0</v>
      </c>
      <c s="36">
        <f>ROUND(G50*H50,6)</f>
      </c>
      <c r="L50" s="38">
        <v>0</v>
      </c>
      <c s="32">
        <f>ROUND(ROUND(L50,2)*ROUND(G50,3),2)</f>
      </c>
      <c s="36" t="s">
        <v>333</v>
      </c>
      <c>
        <f>(M50*21)/100</f>
      </c>
      <c t="s">
        <v>27</v>
      </c>
    </row>
    <row r="51" spans="1:5" ht="12.75">
      <c r="A51" s="35" t="s">
        <v>55</v>
      </c>
      <c r="E51" s="39" t="s">
        <v>2651</v>
      </c>
    </row>
    <row r="52" spans="1:5" ht="38.25">
      <c r="A52" s="35" t="s">
        <v>57</v>
      </c>
      <c r="E52" s="40" t="s">
        <v>2643</v>
      </c>
    </row>
    <row r="53" spans="1:5" ht="12.75">
      <c r="A53" t="s">
        <v>59</v>
      </c>
      <c r="E53" s="39" t="s">
        <v>326</v>
      </c>
    </row>
    <row r="54" spans="1:16" ht="12.75">
      <c r="A54" t="s">
        <v>49</v>
      </c>
      <c s="34" t="s">
        <v>102</v>
      </c>
      <c s="34" t="s">
        <v>2652</v>
      </c>
      <c s="35" t="s">
        <v>5</v>
      </c>
      <c s="6" t="s">
        <v>2653</v>
      </c>
      <c s="36" t="s">
        <v>1887</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2643</v>
      </c>
    </row>
    <row r="57" spans="1:5" ht="12.75">
      <c r="A57" t="s">
        <v>59</v>
      </c>
      <c r="E57" s="39" t="s">
        <v>326</v>
      </c>
    </row>
    <row r="58" spans="1:16" ht="12.75">
      <c r="A58" t="s">
        <v>49</v>
      </c>
      <c s="34" t="s">
        <v>105</v>
      </c>
      <c s="34" t="s">
        <v>2654</v>
      </c>
      <c s="35" t="s">
        <v>5</v>
      </c>
      <c s="6" t="s">
        <v>2655</v>
      </c>
      <c s="36" t="s">
        <v>1887</v>
      </c>
      <c s="37">
        <v>1</v>
      </c>
      <c s="36">
        <v>0</v>
      </c>
      <c s="36">
        <f>ROUND(G58*H58,6)</f>
      </c>
      <c r="L58" s="38">
        <v>0</v>
      </c>
      <c s="32">
        <f>ROUND(ROUND(L58,2)*ROUND(G58,3),2)</f>
      </c>
      <c s="36" t="s">
        <v>333</v>
      </c>
      <c>
        <f>(M58*21)/100</f>
      </c>
      <c t="s">
        <v>27</v>
      </c>
    </row>
    <row r="59" spans="1:5" ht="12.75">
      <c r="A59" s="35" t="s">
        <v>55</v>
      </c>
      <c r="E59" s="39" t="s">
        <v>5</v>
      </c>
    </row>
    <row r="60" spans="1:5" ht="38.25">
      <c r="A60" s="35" t="s">
        <v>57</v>
      </c>
      <c r="E60" s="40" t="s">
        <v>2643</v>
      </c>
    </row>
    <row r="61" spans="1:5" ht="25.5">
      <c r="A61" t="s">
        <v>59</v>
      </c>
      <c r="E61" s="39" t="s">
        <v>2656</v>
      </c>
    </row>
    <row r="62" spans="1:16" ht="12.75">
      <c r="A62" t="s">
        <v>49</v>
      </c>
      <c s="34" t="s">
        <v>109</v>
      </c>
      <c s="34" t="s">
        <v>2657</v>
      </c>
      <c s="35" t="s">
        <v>5</v>
      </c>
      <c s="6" t="s">
        <v>2658</v>
      </c>
      <c s="36" t="s">
        <v>1887</v>
      </c>
      <c s="37">
        <v>1</v>
      </c>
      <c s="36">
        <v>0</v>
      </c>
      <c s="36">
        <f>ROUND(G62*H62,6)</f>
      </c>
      <c r="L62" s="38">
        <v>0</v>
      </c>
      <c s="32">
        <f>ROUND(ROUND(L62,2)*ROUND(G62,3),2)</f>
      </c>
      <c s="36" t="s">
        <v>333</v>
      </c>
      <c>
        <f>(M62*21)/100</f>
      </c>
      <c t="s">
        <v>27</v>
      </c>
    </row>
    <row r="63" spans="1:5" ht="12.75">
      <c r="A63" s="35" t="s">
        <v>55</v>
      </c>
      <c r="E63" s="39" t="s">
        <v>2659</v>
      </c>
    </row>
    <row r="64" spans="1:5" ht="38.25">
      <c r="A64" s="35" t="s">
        <v>57</v>
      </c>
      <c r="E64" s="40" t="s">
        <v>2643</v>
      </c>
    </row>
    <row r="65" spans="1:5" ht="12.75">
      <c r="A65" t="s">
        <v>59</v>
      </c>
      <c r="E65" s="39" t="s">
        <v>2660</v>
      </c>
    </row>
    <row r="66" spans="1:13" ht="12.75">
      <c r="A66" t="s">
        <v>46</v>
      </c>
      <c r="C66" s="31" t="s">
        <v>50</v>
      </c>
      <c r="E66" s="33" t="s">
        <v>1226</v>
      </c>
      <c r="J66" s="32">
        <f>0</f>
      </c>
      <c s="32">
        <f>0</f>
      </c>
      <c s="32">
        <f>0+L67+L71+L75+L79+L83+L87+L91+L95+L99</f>
      </c>
      <c s="32">
        <f>0+M67+M71+M75+M79+M83+M87+M91+M95+M99</f>
      </c>
    </row>
    <row r="67" spans="1:16" ht="12.75">
      <c r="A67" t="s">
        <v>49</v>
      </c>
      <c s="34" t="s">
        <v>113</v>
      </c>
      <c s="34" t="s">
        <v>1983</v>
      </c>
      <c s="35" t="s">
        <v>5</v>
      </c>
      <c s="6" t="s">
        <v>1984</v>
      </c>
      <c s="36" t="s">
        <v>318</v>
      </c>
      <c s="37">
        <v>630</v>
      </c>
      <c s="36">
        <v>0</v>
      </c>
      <c s="36">
        <f>ROUND(G67*H67,6)</f>
      </c>
      <c r="L67" s="38">
        <v>0</v>
      </c>
      <c s="32">
        <f>ROUND(ROUND(L67,2)*ROUND(G67,3),2)</f>
      </c>
      <c s="36" t="s">
        <v>54</v>
      </c>
      <c>
        <f>(M67*21)/100</f>
      </c>
      <c t="s">
        <v>27</v>
      </c>
    </row>
    <row r="68" spans="1:5" ht="12.75">
      <c r="A68" s="35" t="s">
        <v>55</v>
      </c>
      <c r="E68" s="39" t="s">
        <v>5</v>
      </c>
    </row>
    <row r="69" spans="1:5" ht="38.25">
      <c r="A69" s="35" t="s">
        <v>57</v>
      </c>
      <c r="E69" s="40" t="s">
        <v>2972</v>
      </c>
    </row>
    <row r="70" spans="1:5" ht="38.25">
      <c r="A70" t="s">
        <v>59</v>
      </c>
      <c r="E70" s="39" t="s">
        <v>2662</v>
      </c>
    </row>
    <row r="71" spans="1:16" ht="12.75">
      <c r="A71" t="s">
        <v>49</v>
      </c>
      <c s="34" t="s">
        <v>117</v>
      </c>
      <c s="34" t="s">
        <v>2175</v>
      </c>
      <c s="35" t="s">
        <v>5</v>
      </c>
      <c s="6" t="s">
        <v>2176</v>
      </c>
      <c s="36" t="s">
        <v>297</v>
      </c>
      <c s="37">
        <v>94.5</v>
      </c>
      <c s="36">
        <v>0</v>
      </c>
      <c s="36">
        <f>ROUND(G71*H71,6)</f>
      </c>
      <c r="L71" s="38">
        <v>0</v>
      </c>
      <c s="32">
        <f>ROUND(ROUND(L71,2)*ROUND(G71,3),2)</f>
      </c>
      <c s="36" t="s">
        <v>54</v>
      </c>
      <c>
        <f>(M71*21)/100</f>
      </c>
      <c t="s">
        <v>27</v>
      </c>
    </row>
    <row r="72" spans="1:5" ht="12.75">
      <c r="A72" s="35" t="s">
        <v>55</v>
      </c>
      <c r="E72" s="39" t="s">
        <v>2663</v>
      </c>
    </row>
    <row r="73" spans="1:5" ht="38.25">
      <c r="A73" s="35" t="s">
        <v>57</v>
      </c>
      <c r="E73" s="40" t="s">
        <v>2973</v>
      </c>
    </row>
    <row r="74" spans="1:5" ht="25.5">
      <c r="A74" t="s">
        <v>59</v>
      </c>
      <c r="E74" s="39" t="s">
        <v>2665</v>
      </c>
    </row>
    <row r="75" spans="1:16" ht="12.75">
      <c r="A75" t="s">
        <v>49</v>
      </c>
      <c s="34" t="s">
        <v>123</v>
      </c>
      <c s="34" t="s">
        <v>2666</v>
      </c>
      <c s="35" t="s">
        <v>5</v>
      </c>
      <c s="6" t="s">
        <v>2667</v>
      </c>
      <c s="36" t="s">
        <v>297</v>
      </c>
      <c s="37">
        <v>428</v>
      </c>
      <c s="36">
        <v>0</v>
      </c>
      <c s="36">
        <f>ROUND(G75*H75,6)</f>
      </c>
      <c r="L75" s="38">
        <v>0</v>
      </c>
      <c s="32">
        <f>ROUND(ROUND(L75,2)*ROUND(G75,3),2)</f>
      </c>
      <c s="36" t="s">
        <v>54</v>
      </c>
      <c>
        <f>(M75*21)/100</f>
      </c>
      <c t="s">
        <v>27</v>
      </c>
    </row>
    <row r="76" spans="1:5" ht="12.75">
      <c r="A76" s="35" t="s">
        <v>55</v>
      </c>
      <c r="E76" s="39" t="s">
        <v>2668</v>
      </c>
    </row>
    <row r="77" spans="1:5" ht="38.25">
      <c r="A77" s="35" t="s">
        <v>57</v>
      </c>
      <c r="E77" s="40" t="s">
        <v>2974</v>
      </c>
    </row>
    <row r="78" spans="1:5" ht="318.75">
      <c r="A78" t="s">
        <v>59</v>
      </c>
      <c r="E78" s="39" t="s">
        <v>2670</v>
      </c>
    </row>
    <row r="79" spans="1:16" ht="12.75">
      <c r="A79" t="s">
        <v>49</v>
      </c>
      <c s="34" t="s">
        <v>127</v>
      </c>
      <c s="34" t="s">
        <v>2671</v>
      </c>
      <c s="35" t="s">
        <v>5</v>
      </c>
      <c s="6" t="s">
        <v>2672</v>
      </c>
      <c s="36" t="s">
        <v>297</v>
      </c>
      <c s="37">
        <v>353</v>
      </c>
      <c s="36">
        <v>0</v>
      </c>
      <c s="36">
        <f>ROUND(G79*H79,6)</f>
      </c>
      <c r="L79" s="38">
        <v>0</v>
      </c>
      <c s="32">
        <f>ROUND(ROUND(L79,2)*ROUND(G79,3),2)</f>
      </c>
      <c s="36" t="s">
        <v>54</v>
      </c>
      <c>
        <f>(M79*21)/100</f>
      </c>
      <c t="s">
        <v>27</v>
      </c>
    </row>
    <row r="80" spans="1:5" ht="12.75">
      <c r="A80" s="35" t="s">
        <v>55</v>
      </c>
      <c r="E80" s="39" t="s">
        <v>2975</v>
      </c>
    </row>
    <row r="81" spans="1:5" ht="38.25">
      <c r="A81" s="35" t="s">
        <v>57</v>
      </c>
      <c r="E81" s="40" t="s">
        <v>2976</v>
      </c>
    </row>
    <row r="82" spans="1:5" ht="331.5">
      <c r="A82" t="s">
        <v>59</v>
      </c>
      <c r="E82" s="39" t="s">
        <v>2675</v>
      </c>
    </row>
    <row r="83" spans="1:16" ht="12.75">
      <c r="A83" t="s">
        <v>49</v>
      </c>
      <c s="34" t="s">
        <v>132</v>
      </c>
      <c s="34" t="s">
        <v>959</v>
      </c>
      <c s="35" t="s">
        <v>5</v>
      </c>
      <c s="6" t="s">
        <v>960</v>
      </c>
      <c s="36" t="s">
        <v>297</v>
      </c>
      <c s="37">
        <v>709</v>
      </c>
      <c s="36">
        <v>0</v>
      </c>
      <c s="36">
        <f>ROUND(G83*H83,6)</f>
      </c>
      <c r="L83" s="38">
        <v>0</v>
      </c>
      <c s="32">
        <f>ROUND(ROUND(L83,2)*ROUND(G83,3),2)</f>
      </c>
      <c s="36" t="s">
        <v>54</v>
      </c>
      <c>
        <f>(M83*21)/100</f>
      </c>
      <c t="s">
        <v>27</v>
      </c>
    </row>
    <row r="84" spans="1:5" ht="12.75">
      <c r="A84" s="35" t="s">
        <v>55</v>
      </c>
      <c r="E84" s="39" t="s">
        <v>2977</v>
      </c>
    </row>
    <row r="85" spans="1:5" ht="38.25">
      <c r="A85" s="35" t="s">
        <v>57</v>
      </c>
      <c r="E85" s="40" t="s">
        <v>2978</v>
      </c>
    </row>
    <row r="86" spans="1:5" ht="344.25">
      <c r="A86" t="s">
        <v>59</v>
      </c>
      <c r="E86" s="39" t="s">
        <v>2678</v>
      </c>
    </row>
    <row r="87" spans="1:16" ht="12.75">
      <c r="A87" t="s">
        <v>49</v>
      </c>
      <c s="34" t="s">
        <v>136</v>
      </c>
      <c s="34" t="s">
        <v>311</v>
      </c>
      <c s="35" t="s">
        <v>5</v>
      </c>
      <c s="6" t="s">
        <v>312</v>
      </c>
      <c s="36" t="s">
        <v>297</v>
      </c>
      <c s="37">
        <v>428</v>
      </c>
      <c s="36">
        <v>0</v>
      </c>
      <c s="36">
        <f>ROUND(G87*H87,6)</f>
      </c>
      <c r="L87" s="38">
        <v>0</v>
      </c>
      <c s="32">
        <f>ROUND(ROUND(L87,2)*ROUND(G87,3),2)</f>
      </c>
      <c s="36" t="s">
        <v>54</v>
      </c>
      <c>
        <f>(M87*21)/100</f>
      </c>
      <c t="s">
        <v>27</v>
      </c>
    </row>
    <row r="88" spans="1:5" ht="12.75">
      <c r="A88" s="35" t="s">
        <v>55</v>
      </c>
      <c r="E88" s="39" t="s">
        <v>2979</v>
      </c>
    </row>
    <row r="89" spans="1:5" ht="38.25">
      <c r="A89" s="35" t="s">
        <v>57</v>
      </c>
      <c r="E89" s="40" t="s">
        <v>2974</v>
      </c>
    </row>
    <row r="90" spans="1:5" ht="229.5">
      <c r="A90" t="s">
        <v>59</v>
      </c>
      <c r="E90" s="39" t="s">
        <v>2680</v>
      </c>
    </row>
    <row r="91" spans="1:16" ht="12.75">
      <c r="A91" t="s">
        <v>49</v>
      </c>
      <c s="34" t="s">
        <v>140</v>
      </c>
      <c s="34" t="s">
        <v>2681</v>
      </c>
      <c s="35" t="s">
        <v>5</v>
      </c>
      <c s="6" t="s">
        <v>2682</v>
      </c>
      <c s="36" t="s">
        <v>297</v>
      </c>
      <c s="37">
        <v>191.9</v>
      </c>
      <c s="36">
        <v>0</v>
      </c>
      <c s="36">
        <f>ROUND(G91*H91,6)</f>
      </c>
      <c r="L91" s="38">
        <v>0</v>
      </c>
      <c s="32">
        <f>ROUND(ROUND(L91,2)*ROUND(G91,3),2)</f>
      </c>
      <c s="36" t="s">
        <v>333</v>
      </c>
      <c>
        <f>(M91*21)/100</f>
      </c>
      <c t="s">
        <v>27</v>
      </c>
    </row>
    <row r="92" spans="1:5" ht="38.25">
      <c r="A92" s="35" t="s">
        <v>55</v>
      </c>
      <c r="E92" s="39" t="s">
        <v>2980</v>
      </c>
    </row>
    <row r="93" spans="1:5" ht="38.25">
      <c r="A93" s="35" t="s">
        <v>57</v>
      </c>
      <c r="E93" s="40" t="s">
        <v>2981</v>
      </c>
    </row>
    <row r="94" spans="1:5" ht="242.25">
      <c r="A94" t="s">
        <v>59</v>
      </c>
      <c r="E94" s="39" t="s">
        <v>2685</v>
      </c>
    </row>
    <row r="95" spans="1:16" ht="12.75">
      <c r="A95" t="s">
        <v>49</v>
      </c>
      <c s="34" t="s">
        <v>143</v>
      </c>
      <c s="34" t="s">
        <v>2686</v>
      </c>
      <c s="35" t="s">
        <v>5</v>
      </c>
      <c s="6" t="s">
        <v>2869</v>
      </c>
      <c s="36" t="s">
        <v>297</v>
      </c>
      <c s="37">
        <v>38.76</v>
      </c>
      <c s="36">
        <v>0</v>
      </c>
      <c s="36">
        <f>ROUND(G95*H95,6)</f>
      </c>
      <c r="L95" s="38">
        <v>0</v>
      </c>
      <c s="32">
        <f>ROUND(ROUND(L95,2)*ROUND(G95,3),2)</f>
      </c>
      <c s="36" t="s">
        <v>333</v>
      </c>
      <c>
        <f>(M95*21)/100</f>
      </c>
      <c t="s">
        <v>27</v>
      </c>
    </row>
    <row r="96" spans="1:5" ht="38.25">
      <c r="A96" s="35" t="s">
        <v>55</v>
      </c>
      <c r="E96" s="39" t="s">
        <v>2687</v>
      </c>
    </row>
    <row r="97" spans="1:5" ht="38.25">
      <c r="A97" s="35" t="s">
        <v>57</v>
      </c>
      <c r="E97" s="40" t="s">
        <v>2982</v>
      </c>
    </row>
    <row r="98" spans="1:5" ht="242.25">
      <c r="A98" t="s">
        <v>59</v>
      </c>
      <c r="E98" s="39" t="s">
        <v>2685</v>
      </c>
    </row>
    <row r="99" spans="1:16" ht="12.75">
      <c r="A99" t="s">
        <v>49</v>
      </c>
      <c s="34" t="s">
        <v>147</v>
      </c>
      <c s="34" t="s">
        <v>2689</v>
      </c>
      <c s="35" t="s">
        <v>5</v>
      </c>
      <c s="6" t="s">
        <v>2216</v>
      </c>
      <c s="36" t="s">
        <v>318</v>
      </c>
      <c s="37">
        <v>463.2</v>
      </c>
      <c s="36">
        <v>0</v>
      </c>
      <c s="36">
        <f>ROUND(G99*H99,6)</f>
      </c>
      <c r="L99" s="38">
        <v>0</v>
      </c>
      <c s="32">
        <f>ROUND(ROUND(L99,2)*ROUND(G99,3),2)</f>
      </c>
      <c s="36" t="s">
        <v>333</v>
      </c>
      <c>
        <f>(M99*21)/100</f>
      </c>
      <c t="s">
        <v>27</v>
      </c>
    </row>
    <row r="100" spans="1:5" ht="12.75">
      <c r="A100" s="35" t="s">
        <v>55</v>
      </c>
      <c r="E100" s="39" t="s">
        <v>2690</v>
      </c>
    </row>
    <row r="101" spans="1:5" ht="38.25">
      <c r="A101" s="35" t="s">
        <v>57</v>
      </c>
      <c r="E101" s="40" t="s">
        <v>2983</v>
      </c>
    </row>
    <row r="102" spans="1:5" ht="38.25">
      <c r="A102" t="s">
        <v>59</v>
      </c>
      <c r="E102" s="39" t="s">
        <v>2692</v>
      </c>
    </row>
    <row r="103" spans="1:13" ht="12.75">
      <c r="A103" t="s">
        <v>46</v>
      </c>
      <c r="C103" s="31" t="s">
        <v>27</v>
      </c>
      <c r="E103" s="33" t="s">
        <v>2241</v>
      </c>
      <c r="J103" s="32">
        <f>0</f>
      </c>
      <c s="32">
        <f>0</f>
      </c>
      <c s="32">
        <f>0+L104+L108+L112+L116+L120+L124+L128+L132+L136+L140</f>
      </c>
      <c s="32">
        <f>0+M104+M108+M112+M116+M120+M124+M128+M132+M136+M140</f>
      </c>
    </row>
    <row r="104" spans="1:16" ht="12.75">
      <c r="A104" t="s">
        <v>49</v>
      </c>
      <c s="34" t="s">
        <v>151</v>
      </c>
      <c s="34" t="s">
        <v>2984</v>
      </c>
      <c s="35" t="s">
        <v>5</v>
      </c>
      <c s="6" t="s">
        <v>2985</v>
      </c>
      <c s="36" t="s">
        <v>297</v>
      </c>
      <c s="37">
        <v>106.823</v>
      </c>
      <c s="36">
        <v>0</v>
      </c>
      <c s="36">
        <f>ROUND(G104*H104,6)</f>
      </c>
      <c r="L104" s="38">
        <v>0</v>
      </c>
      <c s="32">
        <f>ROUND(ROUND(L104,2)*ROUND(G104,3),2)</f>
      </c>
      <c s="36" t="s">
        <v>54</v>
      </c>
      <c>
        <f>(M104*21)/100</f>
      </c>
      <c t="s">
        <v>27</v>
      </c>
    </row>
    <row r="105" spans="1:5" ht="25.5">
      <c r="A105" s="35" t="s">
        <v>55</v>
      </c>
      <c r="E105" s="39" t="s">
        <v>2986</v>
      </c>
    </row>
    <row r="106" spans="1:5" ht="38.25">
      <c r="A106" s="35" t="s">
        <v>57</v>
      </c>
      <c r="E106" s="40" t="s">
        <v>2987</v>
      </c>
    </row>
    <row r="107" spans="1:5" ht="409.5">
      <c r="A107" t="s">
        <v>59</v>
      </c>
      <c r="E107" s="39" t="s">
        <v>2988</v>
      </c>
    </row>
    <row r="108" spans="1:16" ht="12.75">
      <c r="A108" t="s">
        <v>49</v>
      </c>
      <c s="34" t="s">
        <v>155</v>
      </c>
      <c s="34" t="s">
        <v>2989</v>
      </c>
      <c s="35" t="s">
        <v>5</v>
      </c>
      <c s="6" t="s">
        <v>2990</v>
      </c>
      <c s="36" t="s">
        <v>332</v>
      </c>
      <c s="37">
        <v>12.24</v>
      </c>
      <c s="36">
        <v>0</v>
      </c>
      <c s="36">
        <f>ROUND(G108*H108,6)</f>
      </c>
      <c r="L108" s="38">
        <v>0</v>
      </c>
      <c s="32">
        <f>ROUND(ROUND(L108,2)*ROUND(G108,3),2)</f>
      </c>
      <c s="36" t="s">
        <v>54</v>
      </c>
      <c>
        <f>(M108*21)/100</f>
      </c>
      <c t="s">
        <v>27</v>
      </c>
    </row>
    <row r="109" spans="1:5" ht="12.75">
      <c r="A109" s="35" t="s">
        <v>55</v>
      </c>
      <c r="E109" s="39" t="s">
        <v>2991</v>
      </c>
    </row>
    <row r="110" spans="1:5" ht="38.25">
      <c r="A110" s="35" t="s">
        <v>57</v>
      </c>
      <c r="E110" s="40" t="s">
        <v>2992</v>
      </c>
    </row>
    <row r="111" spans="1:5" ht="267.75">
      <c r="A111" t="s">
        <v>59</v>
      </c>
      <c r="E111" s="39" t="s">
        <v>2993</v>
      </c>
    </row>
    <row r="112" spans="1:16" ht="12.75">
      <c r="A112" t="s">
        <v>49</v>
      </c>
      <c s="34" t="s">
        <v>159</v>
      </c>
      <c s="34" t="s">
        <v>2693</v>
      </c>
      <c s="35" t="s">
        <v>5</v>
      </c>
      <c s="6" t="s">
        <v>2694</v>
      </c>
      <c s="36" t="s">
        <v>53</v>
      </c>
      <c s="37">
        <v>778.5</v>
      </c>
      <c s="36">
        <v>0</v>
      </c>
      <c s="36">
        <f>ROUND(G112*H112,6)</f>
      </c>
      <c r="L112" s="38">
        <v>0</v>
      </c>
      <c s="32">
        <f>ROUND(ROUND(L112,2)*ROUND(G112,3),2)</f>
      </c>
      <c s="36" t="s">
        <v>54</v>
      </c>
      <c>
        <f>(M112*21)/100</f>
      </c>
      <c t="s">
        <v>27</v>
      </c>
    </row>
    <row r="113" spans="1:5" ht="25.5">
      <c r="A113" s="35" t="s">
        <v>55</v>
      </c>
      <c r="E113" s="39" t="s">
        <v>2695</v>
      </c>
    </row>
    <row r="114" spans="1:5" ht="38.25">
      <c r="A114" s="35" t="s">
        <v>57</v>
      </c>
      <c r="E114" s="40" t="s">
        <v>2994</v>
      </c>
    </row>
    <row r="115" spans="1:5" ht="51">
      <c r="A115" t="s">
        <v>59</v>
      </c>
      <c r="E115" s="39" t="s">
        <v>2697</v>
      </c>
    </row>
    <row r="116" spans="1:16" ht="25.5">
      <c r="A116" t="s">
        <v>49</v>
      </c>
      <c s="34" t="s">
        <v>163</v>
      </c>
      <c s="34" t="s">
        <v>2698</v>
      </c>
      <c s="35" t="s">
        <v>5</v>
      </c>
      <c s="6" t="s">
        <v>2699</v>
      </c>
      <c s="36" t="s">
        <v>53</v>
      </c>
      <c s="37">
        <v>583.5</v>
      </c>
      <c s="36">
        <v>0</v>
      </c>
      <c s="36">
        <f>ROUND(G116*H116,6)</f>
      </c>
      <c r="L116" s="38">
        <v>0</v>
      </c>
      <c s="32">
        <f>ROUND(ROUND(L116,2)*ROUND(G116,3),2)</f>
      </c>
      <c s="36" t="s">
        <v>54</v>
      </c>
      <c>
        <f>(M116*21)/100</f>
      </c>
      <c t="s">
        <v>27</v>
      </c>
    </row>
    <row r="117" spans="1:5" ht="25.5">
      <c r="A117" s="35" t="s">
        <v>55</v>
      </c>
      <c r="E117" s="39" t="s">
        <v>2995</v>
      </c>
    </row>
    <row r="118" spans="1:5" ht="38.25">
      <c r="A118" s="35" t="s">
        <v>57</v>
      </c>
      <c r="E118" s="40" t="s">
        <v>2996</v>
      </c>
    </row>
    <row r="119" spans="1:5" ht="63.75">
      <c r="A119" t="s">
        <v>59</v>
      </c>
      <c r="E119" s="39" t="s">
        <v>2701</v>
      </c>
    </row>
    <row r="120" spans="1:16" ht="12.75">
      <c r="A120" t="s">
        <v>49</v>
      </c>
      <c s="34" t="s">
        <v>167</v>
      </c>
      <c s="34" t="s">
        <v>2702</v>
      </c>
      <c s="35" t="s">
        <v>5</v>
      </c>
      <c s="6" t="s">
        <v>2703</v>
      </c>
      <c s="36" t="s">
        <v>53</v>
      </c>
      <c s="37">
        <v>318.66</v>
      </c>
      <c s="36">
        <v>0</v>
      </c>
      <c s="36">
        <f>ROUND(G120*H120,6)</f>
      </c>
      <c r="L120" s="38">
        <v>0</v>
      </c>
      <c s="32">
        <f>ROUND(ROUND(L120,2)*ROUND(G120,3),2)</f>
      </c>
      <c s="36" t="s">
        <v>54</v>
      </c>
      <c>
        <f>(M120*21)/100</f>
      </c>
      <c t="s">
        <v>27</v>
      </c>
    </row>
    <row r="121" spans="1:5" ht="12.75">
      <c r="A121" s="35" t="s">
        <v>55</v>
      </c>
      <c r="E121" s="39" t="s">
        <v>2704</v>
      </c>
    </row>
    <row r="122" spans="1:5" ht="38.25">
      <c r="A122" s="35" t="s">
        <v>57</v>
      </c>
      <c r="E122" s="40" t="s">
        <v>2997</v>
      </c>
    </row>
    <row r="123" spans="1:5" ht="63.75">
      <c r="A123" t="s">
        <v>59</v>
      </c>
      <c r="E123" s="39" t="s">
        <v>2701</v>
      </c>
    </row>
    <row r="124" spans="1:16" ht="25.5">
      <c r="A124" t="s">
        <v>49</v>
      </c>
      <c s="34" t="s">
        <v>171</v>
      </c>
      <c s="34" t="s">
        <v>2706</v>
      </c>
      <c s="35" t="s">
        <v>5</v>
      </c>
      <c s="6" t="s">
        <v>2707</v>
      </c>
      <c s="36" t="s">
        <v>53</v>
      </c>
      <c s="37">
        <v>220.12</v>
      </c>
      <c s="36">
        <v>0</v>
      </c>
      <c s="36">
        <f>ROUND(G124*H124,6)</f>
      </c>
      <c r="L124" s="38">
        <v>0</v>
      </c>
      <c s="32">
        <f>ROUND(ROUND(L124,2)*ROUND(G124,3),2)</f>
      </c>
      <c s="36" t="s">
        <v>54</v>
      </c>
      <c>
        <f>(M124*21)/100</f>
      </c>
      <c t="s">
        <v>27</v>
      </c>
    </row>
    <row r="125" spans="1:5" ht="25.5">
      <c r="A125" s="35" t="s">
        <v>55</v>
      </c>
      <c r="E125" s="39" t="s">
        <v>2708</v>
      </c>
    </row>
    <row r="126" spans="1:5" ht="38.25">
      <c r="A126" s="35" t="s">
        <v>57</v>
      </c>
      <c r="E126" s="40" t="s">
        <v>2998</v>
      </c>
    </row>
    <row r="127" spans="1:5" ht="63.75">
      <c r="A127" t="s">
        <v>59</v>
      </c>
      <c r="E127" s="39" t="s">
        <v>2701</v>
      </c>
    </row>
    <row r="128" spans="1:16" ht="12.75">
      <c r="A128" t="s">
        <v>49</v>
      </c>
      <c s="34" t="s">
        <v>175</v>
      </c>
      <c s="34" t="s">
        <v>2999</v>
      </c>
      <c s="35" t="s">
        <v>5</v>
      </c>
      <c s="6" t="s">
        <v>3000</v>
      </c>
      <c s="36" t="s">
        <v>53</v>
      </c>
      <c s="37">
        <v>184</v>
      </c>
      <c s="36">
        <v>0</v>
      </c>
      <c s="36">
        <f>ROUND(G128*H128,6)</f>
      </c>
      <c r="L128" s="38">
        <v>0</v>
      </c>
      <c s="32">
        <f>ROUND(ROUND(L128,2)*ROUND(G128,3),2)</f>
      </c>
      <c s="36" t="s">
        <v>54</v>
      </c>
      <c>
        <f>(M128*21)/100</f>
      </c>
      <c t="s">
        <v>27</v>
      </c>
    </row>
    <row r="129" spans="1:5" ht="25.5">
      <c r="A129" s="35" t="s">
        <v>55</v>
      </c>
      <c r="E129" s="39" t="s">
        <v>3001</v>
      </c>
    </row>
    <row r="130" spans="1:5" ht="38.25">
      <c r="A130" s="35" t="s">
        <v>57</v>
      </c>
      <c r="E130" s="40" t="s">
        <v>3002</v>
      </c>
    </row>
    <row r="131" spans="1:5" ht="191.25">
      <c r="A131" t="s">
        <v>59</v>
      </c>
      <c r="E131" s="39" t="s">
        <v>3003</v>
      </c>
    </row>
    <row r="132" spans="1:16" ht="12.75">
      <c r="A132" t="s">
        <v>49</v>
      </c>
      <c s="34" t="s">
        <v>179</v>
      </c>
      <c s="34" t="s">
        <v>2277</v>
      </c>
      <c s="35" t="s">
        <v>5</v>
      </c>
      <c s="6" t="s">
        <v>2710</v>
      </c>
      <c s="36" t="s">
        <v>318</v>
      </c>
      <c s="37">
        <v>157.5</v>
      </c>
      <c s="36">
        <v>0</v>
      </c>
      <c s="36">
        <f>ROUND(G132*H132,6)</f>
      </c>
      <c r="L132" s="38">
        <v>0</v>
      </c>
      <c s="32">
        <f>ROUND(ROUND(L132,2)*ROUND(G132,3),2)</f>
      </c>
      <c s="36" t="s">
        <v>333</v>
      </c>
      <c>
        <f>(M132*21)/100</f>
      </c>
      <c t="s">
        <v>27</v>
      </c>
    </row>
    <row r="133" spans="1:5" ht="63.75">
      <c r="A133" s="35" t="s">
        <v>55</v>
      </c>
      <c r="E133" s="39" t="s">
        <v>2711</v>
      </c>
    </row>
    <row r="134" spans="1:5" ht="38.25">
      <c r="A134" s="35" t="s">
        <v>57</v>
      </c>
      <c r="E134" s="40" t="s">
        <v>3004</v>
      </c>
    </row>
    <row r="135" spans="1:5" ht="38.25">
      <c r="A135" t="s">
        <v>59</v>
      </c>
      <c r="E135" s="39" t="s">
        <v>2281</v>
      </c>
    </row>
    <row r="136" spans="1:16" ht="12.75">
      <c r="A136" t="s">
        <v>49</v>
      </c>
      <c s="34" t="s">
        <v>183</v>
      </c>
      <c s="34" t="s">
        <v>3005</v>
      </c>
      <c s="35" t="s">
        <v>5</v>
      </c>
      <c s="6" t="s">
        <v>3006</v>
      </c>
      <c s="36" t="s">
        <v>53</v>
      </c>
      <c s="37">
        <v>56</v>
      </c>
      <c s="36">
        <v>0</v>
      </c>
      <c s="36">
        <f>ROUND(G136*H136,6)</f>
      </c>
      <c r="L136" s="38">
        <v>0</v>
      </c>
      <c s="32">
        <f>ROUND(ROUND(L136,2)*ROUND(G136,3),2)</f>
      </c>
      <c s="36" t="s">
        <v>333</v>
      </c>
      <c>
        <f>(M136*21)/100</f>
      </c>
      <c t="s">
        <v>27</v>
      </c>
    </row>
    <row r="137" spans="1:5" ht="25.5">
      <c r="A137" s="35" t="s">
        <v>55</v>
      </c>
      <c r="E137" s="39" t="s">
        <v>3007</v>
      </c>
    </row>
    <row r="138" spans="1:5" ht="38.25">
      <c r="A138" s="35" t="s">
        <v>57</v>
      </c>
      <c r="E138" s="40" t="s">
        <v>3008</v>
      </c>
    </row>
    <row r="139" spans="1:5" ht="12.75">
      <c r="A139" t="s">
        <v>59</v>
      </c>
      <c r="E139" s="39" t="s">
        <v>3009</v>
      </c>
    </row>
    <row r="140" spans="1:16" ht="12.75">
      <c r="A140" t="s">
        <v>49</v>
      </c>
      <c s="34" t="s">
        <v>187</v>
      </c>
      <c s="34" t="s">
        <v>2713</v>
      </c>
      <c s="35" t="s">
        <v>5</v>
      </c>
      <c s="6" t="s">
        <v>2714</v>
      </c>
      <c s="36" t="s">
        <v>332</v>
      </c>
      <c s="37">
        <v>1.718</v>
      </c>
      <c s="36">
        <v>0</v>
      </c>
      <c s="36">
        <f>ROUND(G140*H140,6)</f>
      </c>
      <c r="L140" s="38">
        <v>0</v>
      </c>
      <c s="32">
        <f>ROUND(ROUND(L140,2)*ROUND(G140,3),2)</f>
      </c>
      <c s="36" t="s">
        <v>333</v>
      </c>
      <c>
        <f>(M140*21)/100</f>
      </c>
      <c t="s">
        <v>27</v>
      </c>
    </row>
    <row r="141" spans="1:5" ht="12.75">
      <c r="A141" s="35" t="s">
        <v>55</v>
      </c>
      <c r="E141" s="39" t="s">
        <v>2715</v>
      </c>
    </row>
    <row r="142" spans="1:5" ht="38.25">
      <c r="A142" s="35" t="s">
        <v>57</v>
      </c>
      <c r="E142" s="40" t="s">
        <v>3010</v>
      </c>
    </row>
    <row r="143" spans="1:5" ht="267.75">
      <c r="A143" t="s">
        <v>59</v>
      </c>
      <c r="E143" s="39" t="s">
        <v>2717</v>
      </c>
    </row>
    <row r="144" spans="1:13" ht="12.75">
      <c r="A144" t="s">
        <v>46</v>
      </c>
      <c r="C144" s="31" t="s">
        <v>25</v>
      </c>
      <c r="E144" s="33" t="s">
        <v>2718</v>
      </c>
      <c r="J144" s="32">
        <f>0</f>
      </c>
      <c s="32">
        <f>0</f>
      </c>
      <c s="32">
        <f>0+L145+L149+L153+L157+L161+L165+L169</f>
      </c>
      <c s="32">
        <f>0+M145+M149+M153+M157+M161+M165+M169</f>
      </c>
    </row>
    <row r="145" spans="1:16" ht="12.75">
      <c r="A145" t="s">
        <v>49</v>
      </c>
      <c s="34" t="s">
        <v>192</v>
      </c>
      <c s="34" t="s">
        <v>2719</v>
      </c>
      <c s="35" t="s">
        <v>5</v>
      </c>
      <c s="6" t="s">
        <v>2720</v>
      </c>
      <c s="36" t="s">
        <v>297</v>
      </c>
      <c s="37">
        <v>17.124</v>
      </c>
      <c s="36">
        <v>0</v>
      </c>
      <c s="36">
        <f>ROUND(G145*H145,6)</f>
      </c>
      <c r="L145" s="38">
        <v>0</v>
      </c>
      <c s="32">
        <f>ROUND(ROUND(L145,2)*ROUND(G145,3),2)</f>
      </c>
      <c s="36" t="s">
        <v>54</v>
      </c>
      <c>
        <f>(M145*21)/100</f>
      </c>
      <c t="s">
        <v>27</v>
      </c>
    </row>
    <row r="146" spans="1:5" ht="12.75">
      <c r="A146" s="35" t="s">
        <v>55</v>
      </c>
      <c r="E146" s="39" t="s">
        <v>3011</v>
      </c>
    </row>
    <row r="147" spans="1:5" ht="38.25">
      <c r="A147" s="35" t="s">
        <v>57</v>
      </c>
      <c r="E147" s="40" t="s">
        <v>3012</v>
      </c>
    </row>
    <row r="148" spans="1:5" ht="408">
      <c r="A148" t="s">
        <v>59</v>
      </c>
      <c r="E148" s="39" t="s">
        <v>2723</v>
      </c>
    </row>
    <row r="149" spans="1:16" ht="12.75">
      <c r="A149" t="s">
        <v>49</v>
      </c>
      <c s="34" t="s">
        <v>196</v>
      </c>
      <c s="34" t="s">
        <v>2724</v>
      </c>
      <c s="35" t="s">
        <v>5</v>
      </c>
      <c s="6" t="s">
        <v>2725</v>
      </c>
      <c s="36" t="s">
        <v>297</v>
      </c>
      <c s="37">
        <v>127.1</v>
      </c>
      <c s="36">
        <v>0</v>
      </c>
      <c s="36">
        <f>ROUND(G149*H149,6)</f>
      </c>
      <c r="L149" s="38">
        <v>0</v>
      </c>
      <c s="32">
        <f>ROUND(ROUND(L149,2)*ROUND(G149,3),2)</f>
      </c>
      <c s="36" t="s">
        <v>54</v>
      </c>
      <c>
        <f>(M149*21)/100</f>
      </c>
      <c t="s">
        <v>27</v>
      </c>
    </row>
    <row r="150" spans="1:5" ht="25.5">
      <c r="A150" s="35" t="s">
        <v>55</v>
      </c>
      <c r="E150" s="39" t="s">
        <v>3013</v>
      </c>
    </row>
    <row r="151" spans="1:5" ht="51">
      <c r="A151" s="35" t="s">
        <v>57</v>
      </c>
      <c r="E151" s="40" t="s">
        <v>3014</v>
      </c>
    </row>
    <row r="152" spans="1:5" ht="395.25">
      <c r="A152" t="s">
        <v>59</v>
      </c>
      <c r="E152" s="39" t="s">
        <v>2728</v>
      </c>
    </row>
    <row r="153" spans="1:16" ht="12.75">
      <c r="A153" t="s">
        <v>49</v>
      </c>
      <c s="34" t="s">
        <v>200</v>
      </c>
      <c s="34" t="s">
        <v>2729</v>
      </c>
      <c s="35" t="s">
        <v>5</v>
      </c>
      <c s="6" t="s">
        <v>2730</v>
      </c>
      <c s="36" t="s">
        <v>332</v>
      </c>
      <c s="37">
        <v>16.583</v>
      </c>
      <c s="36">
        <v>0</v>
      </c>
      <c s="36">
        <f>ROUND(G153*H153,6)</f>
      </c>
      <c r="L153" s="38">
        <v>0</v>
      </c>
      <c s="32">
        <f>ROUND(ROUND(L153,2)*ROUND(G153,3),2)</f>
      </c>
      <c s="36" t="s">
        <v>54</v>
      </c>
      <c>
        <f>(M153*21)/100</f>
      </c>
      <c t="s">
        <v>27</v>
      </c>
    </row>
    <row r="154" spans="1:5" ht="38.25">
      <c r="A154" s="35" t="s">
        <v>55</v>
      </c>
      <c r="E154" s="39" t="s">
        <v>3015</v>
      </c>
    </row>
    <row r="155" spans="1:5" ht="38.25">
      <c r="A155" s="35" t="s">
        <v>57</v>
      </c>
      <c r="E155" s="40" t="s">
        <v>3016</v>
      </c>
    </row>
    <row r="156" spans="1:5" ht="267.75">
      <c r="A156" t="s">
        <v>59</v>
      </c>
      <c r="E156" s="39" t="s">
        <v>2717</v>
      </c>
    </row>
    <row r="157" spans="1:16" ht="12.75">
      <c r="A157" t="s">
        <v>49</v>
      </c>
      <c s="34" t="s">
        <v>204</v>
      </c>
      <c s="34" t="s">
        <v>2733</v>
      </c>
      <c s="35" t="s">
        <v>5</v>
      </c>
      <c s="6" t="s">
        <v>2734</v>
      </c>
      <c s="36" t="s">
        <v>1606</v>
      </c>
      <c s="37">
        <v>2787.47</v>
      </c>
      <c s="36">
        <v>0</v>
      </c>
      <c s="36">
        <f>ROUND(G157*H157,6)</f>
      </c>
      <c r="L157" s="38">
        <v>0</v>
      </c>
      <c s="32">
        <f>ROUND(ROUND(L157,2)*ROUND(G157,3),2)</f>
      </c>
      <c s="36" t="s">
        <v>54</v>
      </c>
      <c>
        <f>(M157*21)/100</f>
      </c>
      <c t="s">
        <v>27</v>
      </c>
    </row>
    <row r="158" spans="1:5" ht="12.75">
      <c r="A158" s="35" t="s">
        <v>55</v>
      </c>
      <c r="E158" s="39" t="s">
        <v>3017</v>
      </c>
    </row>
    <row r="159" spans="1:5" ht="38.25">
      <c r="A159" s="35" t="s">
        <v>57</v>
      </c>
      <c r="E159" s="40" t="s">
        <v>3018</v>
      </c>
    </row>
    <row r="160" spans="1:5" ht="306">
      <c r="A160" t="s">
        <v>59</v>
      </c>
      <c r="E160" s="39" t="s">
        <v>2737</v>
      </c>
    </row>
    <row r="161" spans="1:16" ht="12.75">
      <c r="A161" t="s">
        <v>49</v>
      </c>
      <c s="34" t="s">
        <v>208</v>
      </c>
      <c s="34" t="s">
        <v>2893</v>
      </c>
      <c s="35" t="s">
        <v>5</v>
      </c>
      <c s="6" t="s">
        <v>2894</v>
      </c>
      <c s="36" t="s">
        <v>297</v>
      </c>
      <c s="37">
        <v>58.22</v>
      </c>
      <c s="36">
        <v>0</v>
      </c>
      <c s="36">
        <f>ROUND(G161*H161,6)</f>
      </c>
      <c r="L161" s="38">
        <v>0</v>
      </c>
      <c s="32">
        <f>ROUND(ROUND(L161,2)*ROUND(G161,3),2)</f>
      </c>
      <c s="36" t="s">
        <v>54</v>
      </c>
      <c>
        <f>(M161*21)/100</f>
      </c>
      <c t="s">
        <v>27</v>
      </c>
    </row>
    <row r="162" spans="1:5" ht="12.75">
      <c r="A162" s="35" t="s">
        <v>55</v>
      </c>
      <c r="E162" s="39" t="s">
        <v>3019</v>
      </c>
    </row>
    <row r="163" spans="1:5" ht="38.25">
      <c r="A163" s="35" t="s">
        <v>57</v>
      </c>
      <c r="E163" s="40" t="s">
        <v>3020</v>
      </c>
    </row>
    <row r="164" spans="1:5" ht="395.25">
      <c r="A164" t="s">
        <v>59</v>
      </c>
      <c r="E164" s="39" t="s">
        <v>2728</v>
      </c>
    </row>
    <row r="165" spans="1:16" ht="12.75">
      <c r="A165" t="s">
        <v>49</v>
      </c>
      <c s="34" t="s">
        <v>212</v>
      </c>
      <c s="34" t="s">
        <v>2897</v>
      </c>
      <c s="35" t="s">
        <v>5</v>
      </c>
      <c s="6" t="s">
        <v>2898</v>
      </c>
      <c s="36" t="s">
        <v>332</v>
      </c>
      <c s="37">
        <v>5.485</v>
      </c>
      <c s="36">
        <v>0</v>
      </c>
      <c s="36">
        <f>ROUND(G165*H165,6)</f>
      </c>
      <c r="L165" s="38">
        <v>0</v>
      </c>
      <c s="32">
        <f>ROUND(ROUND(L165,2)*ROUND(G165,3),2)</f>
      </c>
      <c s="36" t="s">
        <v>54</v>
      </c>
      <c>
        <f>(M165*21)/100</f>
      </c>
      <c t="s">
        <v>27</v>
      </c>
    </row>
    <row r="166" spans="1:5" ht="25.5">
      <c r="A166" s="35" t="s">
        <v>55</v>
      </c>
      <c r="E166" s="39" t="s">
        <v>3021</v>
      </c>
    </row>
    <row r="167" spans="1:5" ht="38.25">
      <c r="A167" s="35" t="s">
        <v>57</v>
      </c>
      <c r="E167" s="40" t="s">
        <v>3022</v>
      </c>
    </row>
    <row r="168" spans="1:5" ht="267.75">
      <c r="A168" t="s">
        <v>59</v>
      </c>
      <c r="E168" s="39" t="s">
        <v>2717</v>
      </c>
    </row>
    <row r="169" spans="1:16" ht="12.75">
      <c r="A169" t="s">
        <v>49</v>
      </c>
      <c s="34" t="s">
        <v>216</v>
      </c>
      <c s="34" t="s">
        <v>2738</v>
      </c>
      <c s="35" t="s">
        <v>5</v>
      </c>
      <c s="6" t="s">
        <v>2739</v>
      </c>
      <c s="36" t="s">
        <v>297</v>
      </c>
      <c s="37">
        <v>49.92</v>
      </c>
      <c s="36">
        <v>0</v>
      </c>
      <c s="36">
        <f>ROUND(G169*H169,6)</f>
      </c>
      <c r="L169" s="38">
        <v>0</v>
      </c>
      <c s="32">
        <f>ROUND(ROUND(L169,2)*ROUND(G169,3),2)</f>
      </c>
      <c s="36" t="s">
        <v>333</v>
      </c>
      <c>
        <f>(M169*21)/100</f>
      </c>
      <c t="s">
        <v>27</v>
      </c>
    </row>
    <row r="170" spans="1:5" ht="25.5">
      <c r="A170" s="35" t="s">
        <v>55</v>
      </c>
      <c r="E170" s="39" t="s">
        <v>2740</v>
      </c>
    </row>
    <row r="171" spans="1:5" ht="38.25">
      <c r="A171" s="35" t="s">
        <v>57</v>
      </c>
      <c r="E171" s="40" t="s">
        <v>3023</v>
      </c>
    </row>
    <row r="172" spans="1:5" ht="25.5">
      <c r="A172" t="s">
        <v>59</v>
      </c>
      <c r="E172" s="39" t="s">
        <v>2742</v>
      </c>
    </row>
    <row r="173" spans="1:13" ht="12.75">
      <c r="A173" t="s">
        <v>46</v>
      </c>
      <c r="C173" s="31" t="s">
        <v>67</v>
      </c>
      <c r="E173" s="33" t="s">
        <v>2287</v>
      </c>
      <c r="J173" s="32">
        <f>0</f>
      </c>
      <c s="32">
        <f>0</f>
      </c>
      <c s="32">
        <f>0+L174+L178+L182+L186+L190+L194+L198+L202+L206+L210+L214+L218</f>
      </c>
      <c s="32">
        <f>0+M174+M178+M182+M186+M190+M194+M198+M202+M206+M210+M214+M218</f>
      </c>
    </row>
    <row r="174" spans="1:16" ht="12.75">
      <c r="A174" t="s">
        <v>49</v>
      </c>
      <c s="34" t="s">
        <v>220</v>
      </c>
      <c s="34" t="s">
        <v>2743</v>
      </c>
      <c s="35" t="s">
        <v>5</v>
      </c>
      <c s="6" t="s">
        <v>2744</v>
      </c>
      <c s="36" t="s">
        <v>297</v>
      </c>
      <c s="37">
        <v>218.68</v>
      </c>
      <c s="36">
        <v>0</v>
      </c>
      <c s="36">
        <f>ROUND(G174*H174,6)</f>
      </c>
      <c r="L174" s="38">
        <v>0</v>
      </c>
      <c s="32">
        <f>ROUND(ROUND(L174,2)*ROUND(G174,3),2)</f>
      </c>
      <c s="36" t="s">
        <v>54</v>
      </c>
      <c>
        <f>(M174*21)/100</f>
      </c>
      <c t="s">
        <v>27</v>
      </c>
    </row>
    <row r="175" spans="1:5" ht="12.75">
      <c r="A175" s="35" t="s">
        <v>55</v>
      </c>
      <c r="E175" s="39" t="s">
        <v>3024</v>
      </c>
    </row>
    <row r="176" spans="1:5" ht="38.25">
      <c r="A176" s="35" t="s">
        <v>57</v>
      </c>
      <c r="E176" s="40" t="s">
        <v>3025</v>
      </c>
    </row>
    <row r="177" spans="1:5" ht="395.25">
      <c r="A177" t="s">
        <v>59</v>
      </c>
      <c r="E177" s="39" t="s">
        <v>2728</v>
      </c>
    </row>
    <row r="178" spans="1:16" ht="12.75">
      <c r="A178" t="s">
        <v>49</v>
      </c>
      <c s="34" t="s">
        <v>223</v>
      </c>
      <c s="34" t="s">
        <v>2747</v>
      </c>
      <c s="35" t="s">
        <v>5</v>
      </c>
      <c s="6" t="s">
        <v>2748</v>
      </c>
      <c s="36" t="s">
        <v>332</v>
      </c>
      <c s="37">
        <v>20.136</v>
      </c>
      <c s="36">
        <v>0</v>
      </c>
      <c s="36">
        <f>ROUND(G178*H178,6)</f>
      </c>
      <c r="L178" s="38">
        <v>0</v>
      </c>
      <c s="32">
        <f>ROUND(ROUND(L178,2)*ROUND(G178,3),2)</f>
      </c>
      <c s="36" t="s">
        <v>54</v>
      </c>
      <c>
        <f>(M178*21)/100</f>
      </c>
      <c t="s">
        <v>27</v>
      </c>
    </row>
    <row r="179" spans="1:5" ht="25.5">
      <c r="A179" s="35" t="s">
        <v>55</v>
      </c>
      <c r="E179" s="39" t="s">
        <v>2749</v>
      </c>
    </row>
    <row r="180" spans="1:5" ht="38.25">
      <c r="A180" s="35" t="s">
        <v>57</v>
      </c>
      <c r="E180" s="40" t="s">
        <v>3026</v>
      </c>
    </row>
    <row r="181" spans="1:5" ht="267.75">
      <c r="A181" t="s">
        <v>59</v>
      </c>
      <c r="E181" s="39" t="s">
        <v>2751</v>
      </c>
    </row>
    <row r="182" spans="1:16" ht="12.75">
      <c r="A182" t="s">
        <v>49</v>
      </c>
      <c s="34" t="s">
        <v>227</v>
      </c>
      <c s="34" t="s">
        <v>2752</v>
      </c>
      <c s="35" t="s">
        <v>5</v>
      </c>
      <c s="6" t="s">
        <v>2753</v>
      </c>
      <c s="36" t="s">
        <v>332</v>
      </c>
      <c s="37">
        <v>133.65</v>
      </c>
      <c s="36">
        <v>0</v>
      </c>
      <c s="36">
        <f>ROUND(G182*H182,6)</f>
      </c>
      <c r="L182" s="38">
        <v>0</v>
      </c>
      <c s="32">
        <f>ROUND(ROUND(L182,2)*ROUND(G182,3),2)</f>
      </c>
      <c s="36" t="s">
        <v>54</v>
      </c>
      <c>
        <f>(M182*21)/100</f>
      </c>
      <c t="s">
        <v>27</v>
      </c>
    </row>
    <row r="183" spans="1:5" ht="12.75">
      <c r="A183" s="35" t="s">
        <v>55</v>
      </c>
      <c r="E183" s="39" t="s">
        <v>3027</v>
      </c>
    </row>
    <row r="184" spans="1:5" ht="38.25">
      <c r="A184" s="35" t="s">
        <v>57</v>
      </c>
      <c r="E184" s="40" t="s">
        <v>3028</v>
      </c>
    </row>
    <row r="185" spans="1:5" ht="306">
      <c r="A185" t="s">
        <v>59</v>
      </c>
      <c r="E185" s="39" t="s">
        <v>2737</v>
      </c>
    </row>
    <row r="186" spans="1:16" ht="12.75">
      <c r="A186" t="s">
        <v>49</v>
      </c>
      <c s="34" t="s">
        <v>234</v>
      </c>
      <c s="34" t="s">
        <v>2756</v>
      </c>
      <c s="35" t="s">
        <v>5</v>
      </c>
      <c s="6" t="s">
        <v>2757</v>
      </c>
      <c s="36" t="s">
        <v>297</v>
      </c>
      <c s="37">
        <v>25.76</v>
      </c>
      <c s="36">
        <v>0</v>
      </c>
      <c s="36">
        <f>ROUND(G186*H186,6)</f>
      </c>
      <c r="L186" s="38">
        <v>0</v>
      </c>
      <c s="32">
        <f>ROUND(ROUND(L186,2)*ROUND(G186,3),2)</f>
      </c>
      <c s="36" t="s">
        <v>54</v>
      </c>
      <c>
        <f>(M186*21)/100</f>
      </c>
      <c t="s">
        <v>27</v>
      </c>
    </row>
    <row r="187" spans="1:5" ht="12.75">
      <c r="A187" s="35" t="s">
        <v>55</v>
      </c>
      <c r="E187" s="39" t="s">
        <v>3029</v>
      </c>
    </row>
    <row r="188" spans="1:5" ht="38.25">
      <c r="A188" s="35" t="s">
        <v>57</v>
      </c>
      <c r="E188" s="40" t="s">
        <v>3030</v>
      </c>
    </row>
    <row r="189" spans="1:5" ht="395.25">
      <c r="A189" t="s">
        <v>59</v>
      </c>
      <c r="E189" s="39" t="s">
        <v>2728</v>
      </c>
    </row>
    <row r="190" spans="1:16" ht="12.75">
      <c r="A190" t="s">
        <v>49</v>
      </c>
      <c s="34" t="s">
        <v>238</v>
      </c>
      <c s="34" t="s">
        <v>2903</v>
      </c>
      <c s="35" t="s">
        <v>5</v>
      </c>
      <c s="6" t="s">
        <v>2904</v>
      </c>
      <c s="36" t="s">
        <v>297</v>
      </c>
      <c s="37">
        <v>5.109</v>
      </c>
      <c s="36">
        <v>0</v>
      </c>
      <c s="36">
        <f>ROUND(G190*H190,6)</f>
      </c>
      <c r="L190" s="38">
        <v>0</v>
      </c>
      <c s="32">
        <f>ROUND(ROUND(L190,2)*ROUND(G190,3),2)</f>
      </c>
      <c s="36" t="s">
        <v>54</v>
      </c>
      <c>
        <f>(M190*21)/100</f>
      </c>
      <c t="s">
        <v>27</v>
      </c>
    </row>
    <row r="191" spans="1:5" ht="12.75">
      <c r="A191" s="35" t="s">
        <v>55</v>
      </c>
      <c r="E191" s="39" t="s">
        <v>3031</v>
      </c>
    </row>
    <row r="192" spans="1:5" ht="38.25">
      <c r="A192" s="35" t="s">
        <v>57</v>
      </c>
      <c r="E192" s="40" t="s">
        <v>3032</v>
      </c>
    </row>
    <row r="193" spans="1:5" ht="395.25">
      <c r="A193" t="s">
        <v>59</v>
      </c>
      <c r="E193" s="39" t="s">
        <v>2728</v>
      </c>
    </row>
    <row r="194" spans="1:16" ht="12.75">
      <c r="A194" t="s">
        <v>49</v>
      </c>
      <c s="34" t="s">
        <v>242</v>
      </c>
      <c s="34" t="s">
        <v>2760</v>
      </c>
      <c s="35" t="s">
        <v>5</v>
      </c>
      <c s="6" t="s">
        <v>2761</v>
      </c>
      <c s="36" t="s">
        <v>297</v>
      </c>
      <c s="37">
        <v>197.08</v>
      </c>
      <c s="36">
        <v>0</v>
      </c>
      <c s="36">
        <f>ROUND(G194*H194,6)</f>
      </c>
      <c r="L194" s="38">
        <v>0</v>
      </c>
      <c s="32">
        <f>ROUND(ROUND(L194,2)*ROUND(G194,3),2)</f>
      </c>
      <c s="36" t="s">
        <v>54</v>
      </c>
      <c>
        <f>(M194*21)/100</f>
      </c>
      <c t="s">
        <v>27</v>
      </c>
    </row>
    <row r="195" spans="1:5" ht="12.75">
      <c r="A195" s="35" t="s">
        <v>55</v>
      </c>
      <c r="E195" s="39" t="s">
        <v>2762</v>
      </c>
    </row>
    <row r="196" spans="1:5" ht="38.25">
      <c r="A196" s="35" t="s">
        <v>57</v>
      </c>
      <c r="E196" s="40" t="s">
        <v>3033</v>
      </c>
    </row>
    <row r="197" spans="1:5" ht="395.25">
      <c r="A197" t="s">
        <v>59</v>
      </c>
      <c r="E197" s="39" t="s">
        <v>2728</v>
      </c>
    </row>
    <row r="198" spans="1:16" ht="12.75">
      <c r="A198" t="s">
        <v>49</v>
      </c>
      <c s="34" t="s">
        <v>246</v>
      </c>
      <c s="34" t="s">
        <v>2764</v>
      </c>
      <c s="35" t="s">
        <v>5</v>
      </c>
      <c s="6" t="s">
        <v>2765</v>
      </c>
      <c s="36" t="s">
        <v>53</v>
      </c>
      <c s="37">
        <v>45.2</v>
      </c>
      <c s="36">
        <v>0</v>
      </c>
      <c s="36">
        <f>ROUND(G198*H198,6)</f>
      </c>
      <c r="L198" s="38">
        <v>0</v>
      </c>
      <c s="32">
        <f>ROUND(ROUND(L198,2)*ROUND(G198,3),2)</f>
      </c>
      <c s="36" t="s">
        <v>333</v>
      </c>
      <c>
        <f>(M198*21)/100</f>
      </c>
      <c t="s">
        <v>27</v>
      </c>
    </row>
    <row r="199" spans="1:5" ht="25.5">
      <c r="A199" s="35" t="s">
        <v>55</v>
      </c>
      <c r="E199" s="39" t="s">
        <v>2766</v>
      </c>
    </row>
    <row r="200" spans="1:5" ht="38.25">
      <c r="A200" s="35" t="s">
        <v>57</v>
      </c>
      <c r="E200" s="40" t="s">
        <v>3034</v>
      </c>
    </row>
    <row r="201" spans="1:5" ht="306">
      <c r="A201" t="s">
        <v>59</v>
      </c>
      <c r="E201" s="39" t="s">
        <v>2737</v>
      </c>
    </row>
    <row r="202" spans="1:16" ht="12.75">
      <c r="A202" t="s">
        <v>49</v>
      </c>
      <c s="34" t="s">
        <v>250</v>
      </c>
      <c s="34" t="s">
        <v>2768</v>
      </c>
      <c s="35" t="s">
        <v>5</v>
      </c>
      <c s="6" t="s">
        <v>2769</v>
      </c>
      <c s="36" t="s">
        <v>53</v>
      </c>
      <c s="37">
        <v>70.5</v>
      </c>
      <c s="36">
        <v>0</v>
      </c>
      <c s="36">
        <f>ROUND(G202*H202,6)</f>
      </c>
      <c r="L202" s="38">
        <v>0</v>
      </c>
      <c s="32">
        <f>ROUND(ROUND(L202,2)*ROUND(G202,3),2)</f>
      </c>
      <c s="36" t="s">
        <v>333</v>
      </c>
      <c>
        <f>(M202*21)/100</f>
      </c>
      <c t="s">
        <v>27</v>
      </c>
    </row>
    <row r="203" spans="1:5" ht="12.75">
      <c r="A203" s="35" t="s">
        <v>55</v>
      </c>
      <c r="E203" s="39" t="s">
        <v>2770</v>
      </c>
    </row>
    <row r="204" spans="1:5" ht="38.25">
      <c r="A204" s="35" t="s">
        <v>57</v>
      </c>
      <c r="E204" s="40" t="s">
        <v>3035</v>
      </c>
    </row>
    <row r="205" spans="1:5" ht="395.25">
      <c r="A205" t="s">
        <v>59</v>
      </c>
      <c r="E205" s="39" t="s">
        <v>2728</v>
      </c>
    </row>
    <row r="206" spans="1:16" ht="12.75">
      <c r="A206" t="s">
        <v>49</v>
      </c>
      <c s="34" t="s">
        <v>254</v>
      </c>
      <c s="34" t="s">
        <v>2772</v>
      </c>
      <c s="35" t="s">
        <v>5</v>
      </c>
      <c s="6" t="s">
        <v>2773</v>
      </c>
      <c s="36" t="s">
        <v>297</v>
      </c>
      <c s="37">
        <v>79.736</v>
      </c>
      <c s="36">
        <v>0</v>
      </c>
      <c s="36">
        <f>ROUND(G206*H206,6)</f>
      </c>
      <c r="L206" s="38">
        <v>0</v>
      </c>
      <c s="32">
        <f>ROUND(ROUND(L206,2)*ROUND(G206,3),2)</f>
      </c>
      <c s="36" t="s">
        <v>333</v>
      </c>
      <c>
        <f>(M206*21)/100</f>
      </c>
      <c t="s">
        <v>27</v>
      </c>
    </row>
    <row r="207" spans="1:5" ht="25.5">
      <c r="A207" s="35" t="s">
        <v>55</v>
      </c>
      <c r="E207" s="39" t="s">
        <v>2774</v>
      </c>
    </row>
    <row r="208" spans="1:5" ht="38.25">
      <c r="A208" s="35" t="s">
        <v>57</v>
      </c>
      <c r="E208" s="40" t="s">
        <v>3036</v>
      </c>
    </row>
    <row r="209" spans="1:5" ht="51">
      <c r="A209" t="s">
        <v>59</v>
      </c>
      <c r="E209" s="39" t="s">
        <v>2776</v>
      </c>
    </row>
    <row r="210" spans="1:16" ht="12.75">
      <c r="A210" t="s">
        <v>49</v>
      </c>
      <c s="34" t="s">
        <v>258</v>
      </c>
      <c s="34" t="s">
        <v>2777</v>
      </c>
      <c s="35" t="s">
        <v>5</v>
      </c>
      <c s="6" t="s">
        <v>2778</v>
      </c>
      <c s="36" t="s">
        <v>297</v>
      </c>
      <c s="37">
        <v>319.91</v>
      </c>
      <c s="36">
        <v>0</v>
      </c>
      <c s="36">
        <f>ROUND(G210*H210,6)</f>
      </c>
      <c r="L210" s="38">
        <v>0</v>
      </c>
      <c s="32">
        <f>ROUND(ROUND(L210,2)*ROUND(G210,3),2)</f>
      </c>
      <c s="36" t="s">
        <v>333</v>
      </c>
      <c>
        <f>(M210*21)/100</f>
      </c>
      <c t="s">
        <v>27</v>
      </c>
    </row>
    <row r="211" spans="1:5" ht="25.5">
      <c r="A211" s="35" t="s">
        <v>55</v>
      </c>
      <c r="E211" s="39" t="s">
        <v>3037</v>
      </c>
    </row>
    <row r="212" spans="1:5" ht="38.25">
      <c r="A212" s="35" t="s">
        <v>57</v>
      </c>
      <c r="E212" s="40" t="s">
        <v>3038</v>
      </c>
    </row>
    <row r="213" spans="1:5" ht="51">
      <c r="A213" t="s">
        <v>59</v>
      </c>
      <c r="E213" s="39" t="s">
        <v>2781</v>
      </c>
    </row>
    <row r="214" spans="1:16" ht="12.75">
      <c r="A214" t="s">
        <v>49</v>
      </c>
      <c s="34" t="s">
        <v>262</v>
      </c>
      <c s="34" t="s">
        <v>2782</v>
      </c>
      <c s="35" t="s">
        <v>5</v>
      </c>
      <c s="6" t="s">
        <v>2783</v>
      </c>
      <c s="36" t="s">
        <v>318</v>
      </c>
      <c s="37">
        <v>730</v>
      </c>
      <c s="36">
        <v>0</v>
      </c>
      <c s="36">
        <f>ROUND(G214*H214,6)</f>
      </c>
      <c r="L214" s="38">
        <v>0</v>
      </c>
      <c s="32">
        <f>ROUND(ROUND(L214,2)*ROUND(G214,3),2)</f>
      </c>
      <c s="36" t="s">
        <v>333</v>
      </c>
      <c>
        <f>(M214*21)/100</f>
      </c>
      <c t="s">
        <v>27</v>
      </c>
    </row>
    <row r="215" spans="1:5" ht="12.75">
      <c r="A215" s="35" t="s">
        <v>55</v>
      </c>
      <c r="E215" s="39" t="s">
        <v>2784</v>
      </c>
    </row>
    <row r="216" spans="1:5" ht="38.25">
      <c r="A216" s="35" t="s">
        <v>57</v>
      </c>
      <c r="E216" s="40" t="s">
        <v>3039</v>
      </c>
    </row>
    <row r="217" spans="1:5" ht="51">
      <c r="A217" t="s">
        <v>59</v>
      </c>
      <c r="E217" s="39" t="s">
        <v>2781</v>
      </c>
    </row>
    <row r="218" spans="1:16" ht="12.75">
      <c r="A218" t="s">
        <v>49</v>
      </c>
      <c s="34" t="s">
        <v>268</v>
      </c>
      <c s="34" t="s">
        <v>2786</v>
      </c>
      <c s="35" t="s">
        <v>5</v>
      </c>
      <c s="6" t="s">
        <v>2787</v>
      </c>
      <c s="36" t="s">
        <v>297</v>
      </c>
      <c s="37">
        <v>105.78</v>
      </c>
      <c s="36">
        <v>0</v>
      </c>
      <c s="36">
        <f>ROUND(G218*H218,6)</f>
      </c>
      <c r="L218" s="38">
        <v>0</v>
      </c>
      <c s="32">
        <f>ROUND(ROUND(L218,2)*ROUND(G218,3),2)</f>
      </c>
      <c s="36" t="s">
        <v>333</v>
      </c>
      <c>
        <f>(M218*21)/100</f>
      </c>
      <c t="s">
        <v>27</v>
      </c>
    </row>
    <row r="219" spans="1:5" ht="38.25">
      <c r="A219" s="35" t="s">
        <v>55</v>
      </c>
      <c r="E219" s="39" t="s">
        <v>2788</v>
      </c>
    </row>
    <row r="220" spans="1:5" ht="38.25">
      <c r="A220" s="35" t="s">
        <v>57</v>
      </c>
      <c r="E220" s="40" t="s">
        <v>3040</v>
      </c>
    </row>
    <row r="221" spans="1:5" ht="51">
      <c r="A221" t="s">
        <v>59</v>
      </c>
      <c r="E221" s="39" t="s">
        <v>2790</v>
      </c>
    </row>
    <row r="222" spans="1:13" ht="12.75">
      <c r="A222" t="s">
        <v>46</v>
      </c>
      <c r="C222" s="31" t="s">
        <v>26</v>
      </c>
      <c r="E222" s="33" t="s">
        <v>2791</v>
      </c>
      <c r="J222" s="32">
        <f>0</f>
      </c>
      <c s="32">
        <f>0</f>
      </c>
      <c s="32">
        <f>0+L223</f>
      </c>
      <c s="32">
        <f>0+M223</f>
      </c>
    </row>
    <row r="223" spans="1:16" ht="12.75">
      <c r="A223" t="s">
        <v>49</v>
      </c>
      <c s="34" t="s">
        <v>274</v>
      </c>
      <c s="34" t="s">
        <v>2792</v>
      </c>
      <c s="35" t="s">
        <v>5</v>
      </c>
      <c s="6" t="s">
        <v>2793</v>
      </c>
      <c s="36" t="s">
        <v>297</v>
      </c>
      <c s="37">
        <v>17.36</v>
      </c>
      <c s="36">
        <v>0</v>
      </c>
      <c s="36">
        <f>ROUND(G223*H223,6)</f>
      </c>
      <c r="L223" s="38">
        <v>0</v>
      </c>
      <c s="32">
        <f>ROUND(ROUND(L223,2)*ROUND(G223,3),2)</f>
      </c>
      <c s="36" t="s">
        <v>54</v>
      </c>
      <c>
        <f>(M223*21)/100</f>
      </c>
      <c t="s">
        <v>27</v>
      </c>
    </row>
    <row r="224" spans="1:5" ht="12.75">
      <c r="A224" s="35" t="s">
        <v>55</v>
      </c>
      <c r="E224" s="39" t="s">
        <v>2794</v>
      </c>
    </row>
    <row r="225" spans="1:5" ht="38.25">
      <c r="A225" s="35" t="s">
        <v>57</v>
      </c>
      <c r="E225" s="40" t="s">
        <v>3041</v>
      </c>
    </row>
    <row r="226" spans="1:5" ht="357">
      <c r="A226" t="s">
        <v>59</v>
      </c>
      <c r="E226" s="39" t="s">
        <v>2796</v>
      </c>
    </row>
    <row r="227" spans="1:13" ht="12.75">
      <c r="A227" t="s">
        <v>46</v>
      </c>
      <c r="C227" s="31" t="s">
        <v>80</v>
      </c>
      <c r="E227" s="33" t="s">
        <v>2345</v>
      </c>
      <c r="J227" s="32">
        <f>0</f>
      </c>
      <c s="32">
        <f>0</f>
      </c>
      <c s="32">
        <f>0+L228+L232+L236</f>
      </c>
      <c s="32">
        <f>0+M228+M232+M236</f>
      </c>
    </row>
    <row r="228" spans="1:16" ht="25.5">
      <c r="A228" t="s">
        <v>49</v>
      </c>
      <c s="34" t="s">
        <v>279</v>
      </c>
      <c s="34" t="s">
        <v>2797</v>
      </c>
      <c s="35" t="s">
        <v>5</v>
      </c>
      <c s="6" t="s">
        <v>2798</v>
      </c>
      <c s="36" t="s">
        <v>318</v>
      </c>
      <c s="37">
        <v>74</v>
      </c>
      <c s="36">
        <v>0</v>
      </c>
      <c s="36">
        <f>ROUND(G228*H228,6)</f>
      </c>
      <c r="L228" s="38">
        <v>0</v>
      </c>
      <c s="32">
        <f>ROUND(ROUND(L228,2)*ROUND(G228,3),2)</f>
      </c>
      <c s="36" t="s">
        <v>54</v>
      </c>
      <c>
        <f>(M228*21)/100</f>
      </c>
      <c t="s">
        <v>27</v>
      </c>
    </row>
    <row r="229" spans="1:5" ht="12.75">
      <c r="A229" s="35" t="s">
        <v>55</v>
      </c>
      <c r="E229" s="39" t="s">
        <v>5</v>
      </c>
    </row>
    <row r="230" spans="1:5" ht="38.25">
      <c r="A230" s="35" t="s">
        <v>57</v>
      </c>
      <c r="E230" s="40" t="s">
        <v>3042</v>
      </c>
    </row>
    <row r="231" spans="1:5" ht="204">
      <c r="A231" t="s">
        <v>59</v>
      </c>
      <c r="E231" s="39" t="s">
        <v>2800</v>
      </c>
    </row>
    <row r="232" spans="1:16" ht="25.5">
      <c r="A232" t="s">
        <v>49</v>
      </c>
      <c s="34" t="s">
        <v>282</v>
      </c>
      <c s="34" t="s">
        <v>2801</v>
      </c>
      <c s="35" t="s">
        <v>5</v>
      </c>
      <c s="6" t="s">
        <v>2802</v>
      </c>
      <c s="36" t="s">
        <v>318</v>
      </c>
      <c s="37">
        <v>356.688</v>
      </c>
      <c s="36">
        <v>0</v>
      </c>
      <c s="36">
        <f>ROUND(G232*H232,6)</f>
      </c>
      <c r="L232" s="38">
        <v>0</v>
      </c>
      <c s="32">
        <f>ROUND(ROUND(L232,2)*ROUND(G232,3),2)</f>
      </c>
      <c s="36" t="s">
        <v>54</v>
      </c>
      <c>
        <f>(M232*21)/100</f>
      </c>
      <c t="s">
        <v>27</v>
      </c>
    </row>
    <row r="233" spans="1:5" ht="38.25">
      <c r="A233" s="35" t="s">
        <v>55</v>
      </c>
      <c r="E233" s="39" t="s">
        <v>2803</v>
      </c>
    </row>
    <row r="234" spans="1:5" ht="38.25">
      <c r="A234" s="35" t="s">
        <v>57</v>
      </c>
      <c r="E234" s="40" t="s">
        <v>3043</v>
      </c>
    </row>
    <row r="235" spans="1:5" ht="204">
      <c r="A235" t="s">
        <v>59</v>
      </c>
      <c r="E235" s="39" t="s">
        <v>2800</v>
      </c>
    </row>
    <row r="236" spans="1:16" ht="12.75">
      <c r="A236" t="s">
        <v>49</v>
      </c>
      <c s="34" t="s">
        <v>287</v>
      </c>
      <c s="34" t="s">
        <v>2805</v>
      </c>
      <c s="35" t="s">
        <v>5</v>
      </c>
      <c s="6" t="s">
        <v>2806</v>
      </c>
      <c s="36" t="s">
        <v>318</v>
      </c>
      <c s="37">
        <v>347.2</v>
      </c>
      <c s="36">
        <v>0</v>
      </c>
      <c s="36">
        <f>ROUND(G236*H236,6)</f>
      </c>
      <c r="L236" s="38">
        <v>0</v>
      </c>
      <c s="32">
        <f>ROUND(ROUND(L236,2)*ROUND(G236,3),2)</f>
      </c>
      <c s="36" t="s">
        <v>54</v>
      </c>
      <c>
        <f>(M236*21)/100</f>
      </c>
      <c t="s">
        <v>27</v>
      </c>
    </row>
    <row r="237" spans="1:5" ht="25.5">
      <c r="A237" s="35" t="s">
        <v>55</v>
      </c>
      <c r="E237" s="39" t="s">
        <v>2807</v>
      </c>
    </row>
    <row r="238" spans="1:5" ht="38.25">
      <c r="A238" s="35" t="s">
        <v>57</v>
      </c>
      <c r="E238" s="40" t="s">
        <v>3044</v>
      </c>
    </row>
    <row r="239" spans="1:5" ht="216.75">
      <c r="A239" t="s">
        <v>59</v>
      </c>
      <c r="E239" s="39" t="s">
        <v>2809</v>
      </c>
    </row>
    <row r="240" spans="1:13" ht="12.75">
      <c r="A240" t="s">
        <v>46</v>
      </c>
      <c r="C240" s="31" t="s">
        <v>86</v>
      </c>
      <c r="E240" s="33" t="s">
        <v>2350</v>
      </c>
      <c r="J240" s="32">
        <f>0</f>
      </c>
      <c s="32">
        <f>0</f>
      </c>
      <c s="32">
        <f>0+L241</f>
      </c>
      <c s="32">
        <f>0+M241</f>
      </c>
    </row>
    <row r="241" spans="1:16" ht="12.75">
      <c r="A241" t="s">
        <v>49</v>
      </c>
      <c s="34" t="s">
        <v>489</v>
      </c>
      <c s="34" t="s">
        <v>2810</v>
      </c>
      <c s="35" t="s">
        <v>5</v>
      </c>
      <c s="6" t="s">
        <v>2811</v>
      </c>
      <c s="36" t="s">
        <v>53</v>
      </c>
      <c s="37">
        <v>36.6</v>
      </c>
      <c s="36">
        <v>0</v>
      </c>
      <c s="36">
        <f>ROUND(G241*H241,6)</f>
      </c>
      <c r="L241" s="38">
        <v>0</v>
      </c>
      <c s="32">
        <f>ROUND(ROUND(L241,2)*ROUND(G241,3),2)</f>
      </c>
      <c s="36" t="s">
        <v>333</v>
      </c>
      <c>
        <f>(M241*21)/100</f>
      </c>
      <c t="s">
        <v>27</v>
      </c>
    </row>
    <row r="242" spans="1:5" ht="12.75">
      <c r="A242" s="35" t="s">
        <v>55</v>
      </c>
      <c r="E242" s="39" t="s">
        <v>2812</v>
      </c>
    </row>
    <row r="243" spans="1:5" ht="38.25">
      <c r="A243" s="35" t="s">
        <v>57</v>
      </c>
      <c r="E243" s="40" t="s">
        <v>3045</v>
      </c>
    </row>
    <row r="244" spans="1:5" ht="242.25">
      <c r="A244" t="s">
        <v>59</v>
      </c>
      <c r="E244" s="39" t="s">
        <v>2814</v>
      </c>
    </row>
    <row r="245" spans="1:13" ht="12.75">
      <c r="A245" t="s">
        <v>46</v>
      </c>
      <c r="C245" s="31" t="s">
        <v>90</v>
      </c>
      <c r="E245" s="33" t="s">
        <v>2360</v>
      </c>
      <c r="J245" s="32">
        <f>0</f>
      </c>
      <c s="32">
        <f>0</f>
      </c>
      <c s="32">
        <f>0+L246+L250+L254+L258+L262+L266+L270+L274+L278</f>
      </c>
      <c s="32">
        <f>0+M246+M250+M254+M258+M262+M266+M270+M274+M278</f>
      </c>
    </row>
    <row r="246" spans="1:16" ht="12.75">
      <c r="A246" t="s">
        <v>49</v>
      </c>
      <c s="34" t="s">
        <v>499</v>
      </c>
      <c s="34" t="s">
        <v>2815</v>
      </c>
      <c s="35" t="s">
        <v>5</v>
      </c>
      <c s="6" t="s">
        <v>2816</v>
      </c>
      <c s="36" t="s">
        <v>318</v>
      </c>
      <c s="37">
        <v>11.4</v>
      </c>
      <c s="36">
        <v>0</v>
      </c>
      <c s="36">
        <f>ROUND(G246*H246,6)</f>
      </c>
      <c r="L246" s="38">
        <v>0</v>
      </c>
      <c s="32">
        <f>ROUND(ROUND(L246,2)*ROUND(G246,3),2)</f>
      </c>
      <c s="36" t="s">
        <v>54</v>
      </c>
      <c>
        <f>(M246*21)/100</f>
      </c>
      <c t="s">
        <v>27</v>
      </c>
    </row>
    <row r="247" spans="1:5" ht="12.75">
      <c r="A247" s="35" t="s">
        <v>55</v>
      </c>
      <c r="E247" s="39" t="s">
        <v>2817</v>
      </c>
    </row>
    <row r="248" spans="1:5" ht="38.25">
      <c r="A248" s="35" t="s">
        <v>57</v>
      </c>
      <c r="E248" s="40" t="s">
        <v>3046</v>
      </c>
    </row>
    <row r="249" spans="1:5" ht="25.5">
      <c r="A249" t="s">
        <v>59</v>
      </c>
      <c r="E249" s="39" t="s">
        <v>2819</v>
      </c>
    </row>
    <row r="250" spans="1:16" ht="12.75">
      <c r="A250" t="s">
        <v>49</v>
      </c>
      <c s="34" t="s">
        <v>502</v>
      </c>
      <c s="34" t="s">
        <v>2820</v>
      </c>
      <c s="35" t="s">
        <v>5</v>
      </c>
      <c s="6" t="s">
        <v>2821</v>
      </c>
      <c s="36" t="s">
        <v>53</v>
      </c>
      <c s="37">
        <v>28</v>
      </c>
      <c s="36">
        <v>0</v>
      </c>
      <c s="36">
        <f>ROUND(G250*H250,6)</f>
      </c>
      <c r="L250" s="38">
        <v>0</v>
      </c>
      <c s="32">
        <f>ROUND(ROUND(L250,2)*ROUND(G250,3),2)</f>
      </c>
      <c s="36" t="s">
        <v>54</v>
      </c>
      <c>
        <f>(M250*21)/100</f>
      </c>
      <c t="s">
        <v>27</v>
      </c>
    </row>
    <row r="251" spans="1:5" ht="25.5">
      <c r="A251" s="35" t="s">
        <v>55</v>
      </c>
      <c r="E251" s="39" t="s">
        <v>3047</v>
      </c>
    </row>
    <row r="252" spans="1:5" ht="38.25">
      <c r="A252" s="35" t="s">
        <v>57</v>
      </c>
      <c r="E252" s="40" t="s">
        <v>3048</v>
      </c>
    </row>
    <row r="253" spans="1:5" ht="25.5">
      <c r="A253" t="s">
        <v>59</v>
      </c>
      <c r="E253" s="39" t="s">
        <v>2824</v>
      </c>
    </row>
    <row r="254" spans="1:16" ht="12.75">
      <c r="A254" t="s">
        <v>49</v>
      </c>
      <c s="34" t="s">
        <v>506</v>
      </c>
      <c s="34" t="s">
        <v>3049</v>
      </c>
      <c s="35" t="s">
        <v>5</v>
      </c>
      <c s="6" t="s">
        <v>3050</v>
      </c>
      <c s="36" t="s">
        <v>74</v>
      </c>
      <c s="37">
        <v>8</v>
      </c>
      <c s="36">
        <v>0</v>
      </c>
      <c s="36">
        <f>ROUND(G254*H254,6)</f>
      </c>
      <c r="L254" s="38">
        <v>0</v>
      </c>
      <c s="32">
        <f>ROUND(ROUND(L254,2)*ROUND(G254,3),2)</f>
      </c>
      <c s="36" t="s">
        <v>54</v>
      </c>
      <c>
        <f>(M254*21)/100</f>
      </c>
      <c t="s">
        <v>27</v>
      </c>
    </row>
    <row r="255" spans="1:5" ht="25.5">
      <c r="A255" s="35" t="s">
        <v>55</v>
      </c>
      <c r="E255" s="39" t="s">
        <v>3051</v>
      </c>
    </row>
    <row r="256" spans="1:5" ht="38.25">
      <c r="A256" s="35" t="s">
        <v>57</v>
      </c>
      <c r="E256" s="40" t="s">
        <v>3052</v>
      </c>
    </row>
    <row r="257" spans="1:5" ht="280.5">
      <c r="A257" t="s">
        <v>59</v>
      </c>
      <c r="E257" s="39" t="s">
        <v>3053</v>
      </c>
    </row>
    <row r="258" spans="1:16" ht="12.75">
      <c r="A258" t="s">
        <v>49</v>
      </c>
      <c s="34" t="s">
        <v>510</v>
      </c>
      <c s="34" t="s">
        <v>2825</v>
      </c>
      <c s="35" t="s">
        <v>5</v>
      </c>
      <c s="6" t="s">
        <v>2826</v>
      </c>
      <c s="36" t="s">
        <v>2827</v>
      </c>
      <c s="37">
        <v>188.16</v>
      </c>
      <c s="36">
        <v>0</v>
      </c>
      <c s="36">
        <f>ROUND(G258*H258,6)</f>
      </c>
      <c r="L258" s="38">
        <v>0</v>
      </c>
      <c s="32">
        <f>ROUND(ROUND(L258,2)*ROUND(G258,3),2)</f>
      </c>
      <c s="36" t="s">
        <v>54</v>
      </c>
      <c>
        <f>(M258*21)/100</f>
      </c>
      <c t="s">
        <v>27</v>
      </c>
    </row>
    <row r="259" spans="1:5" ht="12.75">
      <c r="A259" s="35" t="s">
        <v>55</v>
      </c>
      <c r="E259" s="39" t="s">
        <v>2828</v>
      </c>
    </row>
    <row r="260" spans="1:5" ht="38.25">
      <c r="A260" s="35" t="s">
        <v>57</v>
      </c>
      <c r="E260" s="40" t="s">
        <v>3054</v>
      </c>
    </row>
    <row r="261" spans="1:5" ht="25.5">
      <c r="A261" t="s">
        <v>59</v>
      </c>
      <c r="E261" s="39" t="s">
        <v>2830</v>
      </c>
    </row>
    <row r="262" spans="1:16" ht="12.75">
      <c r="A262" t="s">
        <v>49</v>
      </c>
      <c s="34" t="s">
        <v>514</v>
      </c>
      <c s="34" t="s">
        <v>1807</v>
      </c>
      <c s="35" t="s">
        <v>5</v>
      </c>
      <c s="6" t="s">
        <v>1808</v>
      </c>
      <c s="36" t="s">
        <v>297</v>
      </c>
      <c s="37">
        <v>193.6</v>
      </c>
      <c s="36">
        <v>0</v>
      </c>
      <c s="36">
        <f>ROUND(G262*H262,6)</f>
      </c>
      <c r="L262" s="38">
        <v>0</v>
      </c>
      <c s="32">
        <f>ROUND(ROUND(L262,2)*ROUND(G262,3),2)</f>
      </c>
      <c s="36" t="s">
        <v>54</v>
      </c>
      <c>
        <f>(M262*21)/100</f>
      </c>
      <c t="s">
        <v>27</v>
      </c>
    </row>
    <row r="263" spans="1:5" ht="12.75">
      <c r="A263" s="35" t="s">
        <v>55</v>
      </c>
      <c r="E263" s="39" t="s">
        <v>2831</v>
      </c>
    </row>
    <row r="264" spans="1:5" ht="38.25">
      <c r="A264" s="35" t="s">
        <v>57</v>
      </c>
      <c r="E264" s="40" t="s">
        <v>3055</v>
      </c>
    </row>
    <row r="265" spans="1:5" ht="102">
      <c r="A265" t="s">
        <v>59</v>
      </c>
      <c r="E265" s="39" t="s">
        <v>1809</v>
      </c>
    </row>
    <row r="266" spans="1:16" ht="12.75">
      <c r="A266" t="s">
        <v>49</v>
      </c>
      <c s="34" t="s">
        <v>518</v>
      </c>
      <c s="34" t="s">
        <v>2833</v>
      </c>
      <c s="35" t="s">
        <v>5</v>
      </c>
      <c s="6" t="s">
        <v>2834</v>
      </c>
      <c s="36" t="s">
        <v>74</v>
      </c>
      <c s="37">
        <v>2</v>
      </c>
      <c s="36">
        <v>0</v>
      </c>
      <c s="36">
        <f>ROUND(G266*H266,6)</f>
      </c>
      <c r="L266" s="38">
        <v>0</v>
      </c>
      <c s="32">
        <f>ROUND(ROUND(L266,2)*ROUND(G266,3),2)</f>
      </c>
      <c s="36" t="s">
        <v>333</v>
      </c>
      <c>
        <f>(M266*21)/100</f>
      </c>
      <c t="s">
        <v>27</v>
      </c>
    </row>
    <row r="267" spans="1:5" ht="12.75">
      <c r="A267" s="35" t="s">
        <v>55</v>
      </c>
      <c r="E267" s="39" t="s">
        <v>2835</v>
      </c>
    </row>
    <row r="268" spans="1:5" ht="38.25">
      <c r="A268" s="35" t="s">
        <v>57</v>
      </c>
      <c r="E268" s="40" t="s">
        <v>2359</v>
      </c>
    </row>
    <row r="269" spans="1:5" ht="38.25">
      <c r="A269" t="s">
        <v>59</v>
      </c>
      <c r="E269" s="39" t="s">
        <v>2836</v>
      </c>
    </row>
    <row r="270" spans="1:16" ht="12.75">
      <c r="A270" t="s">
        <v>49</v>
      </c>
      <c s="34" t="s">
        <v>522</v>
      </c>
      <c s="34" t="s">
        <v>2837</v>
      </c>
      <c s="35" t="s">
        <v>5</v>
      </c>
      <c s="6" t="s">
        <v>2838</v>
      </c>
      <c s="36" t="s">
        <v>53</v>
      </c>
      <c s="37">
        <v>31.6</v>
      </c>
      <c s="36">
        <v>0</v>
      </c>
      <c s="36">
        <f>ROUND(G270*H270,6)</f>
      </c>
      <c r="L270" s="38">
        <v>0</v>
      </c>
      <c s="32">
        <f>ROUND(ROUND(L270,2)*ROUND(G270,3),2)</f>
      </c>
      <c s="36" t="s">
        <v>333</v>
      </c>
      <c>
        <f>(M270*21)/100</f>
      </c>
      <c t="s">
        <v>27</v>
      </c>
    </row>
    <row r="271" spans="1:5" ht="38.25">
      <c r="A271" s="35" t="s">
        <v>55</v>
      </c>
      <c r="E271" s="39" t="s">
        <v>3056</v>
      </c>
    </row>
    <row r="272" spans="1:5" ht="38.25">
      <c r="A272" s="35" t="s">
        <v>57</v>
      </c>
      <c r="E272" s="40" t="s">
        <v>3057</v>
      </c>
    </row>
    <row r="273" spans="1:5" ht="280.5">
      <c r="A273" t="s">
        <v>59</v>
      </c>
      <c r="E273" s="39" t="s">
        <v>2841</v>
      </c>
    </row>
    <row r="274" spans="1:16" ht="12.75">
      <c r="A274" t="s">
        <v>49</v>
      </c>
      <c s="34" t="s">
        <v>526</v>
      </c>
      <c s="34" t="s">
        <v>2842</v>
      </c>
      <c s="35" t="s">
        <v>5</v>
      </c>
      <c s="6" t="s">
        <v>2843</v>
      </c>
      <c s="36" t="s">
        <v>332</v>
      </c>
      <c s="37">
        <v>122.28</v>
      </c>
      <c s="36">
        <v>0</v>
      </c>
      <c s="36">
        <f>ROUND(G274*H274,6)</f>
      </c>
      <c r="L274" s="38">
        <v>0</v>
      </c>
      <c s="32">
        <f>ROUND(ROUND(L274,2)*ROUND(G274,3),2)</f>
      </c>
      <c s="36" t="s">
        <v>333</v>
      </c>
      <c>
        <f>(M274*21)/100</f>
      </c>
      <c t="s">
        <v>27</v>
      </c>
    </row>
    <row r="275" spans="1:5" ht="51">
      <c r="A275" s="35" t="s">
        <v>55</v>
      </c>
      <c r="E275" s="39" t="s">
        <v>2844</v>
      </c>
    </row>
    <row r="276" spans="1:5" ht="38.25">
      <c r="A276" s="35" t="s">
        <v>57</v>
      </c>
      <c r="E276" s="40" t="s">
        <v>3058</v>
      </c>
    </row>
    <row r="277" spans="1:5" ht="102">
      <c r="A277" t="s">
        <v>59</v>
      </c>
      <c r="E277" s="39" t="s">
        <v>2846</v>
      </c>
    </row>
    <row r="278" spans="1:16" ht="12.75">
      <c r="A278" t="s">
        <v>49</v>
      </c>
      <c s="34" t="s">
        <v>529</v>
      </c>
      <c s="34" t="s">
        <v>2847</v>
      </c>
      <c s="35" t="s">
        <v>5</v>
      </c>
      <c s="6" t="s">
        <v>2848</v>
      </c>
      <c s="36" t="s">
        <v>230</v>
      </c>
      <c s="37">
        <v>1222.8</v>
      </c>
      <c s="36">
        <v>0</v>
      </c>
      <c s="36">
        <f>ROUND(G278*H278,6)</f>
      </c>
      <c r="L278" s="38">
        <v>0</v>
      </c>
      <c s="32">
        <f>ROUND(ROUND(L278,2)*ROUND(G278,3),2)</f>
      </c>
      <c s="36" t="s">
        <v>333</v>
      </c>
      <c>
        <f>(M278*21)/100</f>
      </c>
      <c t="s">
        <v>27</v>
      </c>
    </row>
    <row r="279" spans="1:5" ht="12.75">
      <c r="A279" s="35" t="s">
        <v>55</v>
      </c>
      <c r="E279" s="39" t="s">
        <v>2956</v>
      </c>
    </row>
    <row r="280" spans="1:5" ht="38.25">
      <c r="A280" s="35" t="s">
        <v>57</v>
      </c>
      <c r="E280" s="40" t="s">
        <v>3059</v>
      </c>
    </row>
    <row r="281" spans="1:5" ht="102">
      <c r="A281" t="s">
        <v>59</v>
      </c>
      <c r="E281" s="39" t="s">
        <v>2846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3062</v>
      </c>
      <c r="E8" s="30" t="s">
        <v>3061</v>
      </c>
      <c r="J8" s="29">
        <f>0+J9+J62+J107+J136+J157+J190+J199+J212+J217</f>
      </c>
      <c s="29">
        <f>0+K9+K62+K107+K136+K157+K190+K199+K212+K217</f>
      </c>
      <c s="29">
        <f>0+L9+L62+L107+L136+L157+L190+L199+L212+L217</f>
      </c>
      <c s="29">
        <f>0+M9+M62+M107+M136+M157+M190+M199+M212+M217</f>
      </c>
    </row>
    <row r="9" spans="1:13" ht="12.75">
      <c r="A9" t="s">
        <v>46</v>
      </c>
      <c r="C9" s="31" t="s">
        <v>979</v>
      </c>
      <c r="E9" s="33" t="s">
        <v>1222</v>
      </c>
      <c r="J9" s="32">
        <f>0</f>
      </c>
      <c s="32">
        <f>0</f>
      </c>
      <c s="32">
        <f>0+L10+L14+L18+L22+L26+L30+L34+L38+L42+L46+L50+L54+L58</f>
      </c>
      <c s="32">
        <f>0+M10+M14+M18+M22+M26+M30+M34+M38+M42+M46+M50+M54+M58</f>
      </c>
    </row>
    <row r="10" spans="1:16" ht="38.25">
      <c r="A10" t="s">
        <v>49</v>
      </c>
      <c s="34" t="s">
        <v>50</v>
      </c>
      <c s="34" t="s">
        <v>1636</v>
      </c>
      <c s="35" t="s">
        <v>5</v>
      </c>
      <c s="6" t="s">
        <v>1753</v>
      </c>
      <c s="36" t="s">
        <v>332</v>
      </c>
      <c s="37">
        <v>759.6</v>
      </c>
      <c s="36">
        <v>0</v>
      </c>
      <c s="36">
        <f>ROUND(G10*H10,6)</f>
      </c>
      <c r="L10" s="38">
        <v>0</v>
      </c>
      <c s="32">
        <f>ROUND(ROUND(L10,2)*ROUND(G10,3),2)</f>
      </c>
      <c s="36" t="s">
        <v>333</v>
      </c>
      <c>
        <f>(M10*21)/100</f>
      </c>
      <c t="s">
        <v>27</v>
      </c>
    </row>
    <row r="11" spans="1:5" ht="12.75">
      <c r="A11" s="35" t="s">
        <v>55</v>
      </c>
      <c r="E11" s="39" t="s">
        <v>2626</v>
      </c>
    </row>
    <row r="12" spans="1:5" ht="38.25">
      <c r="A12" s="35" t="s">
        <v>57</v>
      </c>
      <c r="E12" s="40" t="s">
        <v>3063</v>
      </c>
    </row>
    <row r="13" spans="1:5" ht="153">
      <c r="A13" t="s">
        <v>59</v>
      </c>
      <c r="E13" s="39" t="s">
        <v>335</v>
      </c>
    </row>
    <row r="14" spans="1:16" ht="38.25">
      <c r="A14" t="s">
        <v>49</v>
      </c>
      <c s="34" t="s">
        <v>27</v>
      </c>
      <c s="34" t="s">
        <v>951</v>
      </c>
      <c s="35" t="s">
        <v>5</v>
      </c>
      <c s="6" t="s">
        <v>952</v>
      </c>
      <c s="36" t="s">
        <v>332</v>
      </c>
      <c s="37">
        <v>78.32</v>
      </c>
      <c s="36">
        <v>0</v>
      </c>
      <c s="36">
        <f>ROUND(G14*H14,6)</f>
      </c>
      <c r="L14" s="38">
        <v>0</v>
      </c>
      <c s="32">
        <f>ROUND(ROUND(L14,2)*ROUND(G14,3),2)</f>
      </c>
      <c s="36" t="s">
        <v>333</v>
      </c>
      <c>
        <f>(M14*21)/100</f>
      </c>
      <c t="s">
        <v>27</v>
      </c>
    </row>
    <row r="15" spans="1:5" ht="12.75">
      <c r="A15" s="35" t="s">
        <v>55</v>
      </c>
      <c r="E15" s="39" t="s">
        <v>5</v>
      </c>
    </row>
    <row r="16" spans="1:5" ht="38.25">
      <c r="A16" s="35" t="s">
        <v>57</v>
      </c>
      <c r="E16" s="40" t="s">
        <v>3064</v>
      </c>
    </row>
    <row r="17" spans="1:5" ht="153">
      <c r="A17" t="s">
        <v>59</v>
      </c>
      <c r="E17" s="39" t="s">
        <v>335</v>
      </c>
    </row>
    <row r="18" spans="1:16" ht="25.5">
      <c r="A18" t="s">
        <v>49</v>
      </c>
      <c s="34" t="s">
        <v>25</v>
      </c>
      <c s="34" t="s">
        <v>330</v>
      </c>
      <c s="35" t="s">
        <v>5</v>
      </c>
      <c s="6" t="s">
        <v>331</v>
      </c>
      <c s="36" t="s">
        <v>332</v>
      </c>
      <c s="37">
        <v>3</v>
      </c>
      <c s="36">
        <v>0</v>
      </c>
      <c s="36">
        <f>ROUND(G18*H18,6)</f>
      </c>
      <c r="L18" s="38">
        <v>0</v>
      </c>
      <c s="32">
        <f>ROUND(ROUND(L18,2)*ROUND(G18,3),2)</f>
      </c>
      <c s="36" t="s">
        <v>333</v>
      </c>
      <c>
        <f>(M18*21)/100</f>
      </c>
      <c t="s">
        <v>27</v>
      </c>
    </row>
    <row r="19" spans="1:5" ht="12.75">
      <c r="A19" s="35" t="s">
        <v>55</v>
      </c>
      <c r="E19" s="39" t="s">
        <v>2629</v>
      </c>
    </row>
    <row r="20" spans="1:5" ht="38.25">
      <c r="A20" s="35" t="s">
        <v>57</v>
      </c>
      <c r="E20" s="40" t="s">
        <v>2858</v>
      </c>
    </row>
    <row r="21" spans="1:5" ht="153">
      <c r="A21" t="s">
        <v>59</v>
      </c>
      <c r="E21" s="39" t="s">
        <v>335</v>
      </c>
    </row>
    <row r="22" spans="1:16" ht="25.5">
      <c r="A22" t="s">
        <v>49</v>
      </c>
      <c s="34" t="s">
        <v>67</v>
      </c>
      <c s="34" t="s">
        <v>750</v>
      </c>
      <c s="35" t="s">
        <v>5</v>
      </c>
      <c s="6" t="s">
        <v>2965</v>
      </c>
      <c s="36" t="s">
        <v>332</v>
      </c>
      <c s="37">
        <v>216</v>
      </c>
      <c s="36">
        <v>0</v>
      </c>
      <c s="36">
        <f>ROUND(G22*H22,6)</f>
      </c>
      <c r="L22" s="38">
        <v>0</v>
      </c>
      <c s="32">
        <f>ROUND(ROUND(L22,2)*ROUND(G22,3),2)</f>
      </c>
      <c s="36" t="s">
        <v>333</v>
      </c>
      <c>
        <f>(M22*21)/100</f>
      </c>
      <c t="s">
        <v>27</v>
      </c>
    </row>
    <row r="23" spans="1:5" ht="12.75">
      <c r="A23" s="35" t="s">
        <v>55</v>
      </c>
      <c r="E23" s="39" t="s">
        <v>2632</v>
      </c>
    </row>
    <row r="24" spans="1:5" ht="38.25">
      <c r="A24" s="35" t="s">
        <v>57</v>
      </c>
      <c r="E24" s="40" t="s">
        <v>3065</v>
      </c>
    </row>
    <row r="25" spans="1:5" ht="153">
      <c r="A25" t="s">
        <v>59</v>
      </c>
      <c r="E25" s="39" t="s">
        <v>335</v>
      </c>
    </row>
    <row r="26" spans="1:16" ht="25.5">
      <c r="A26" t="s">
        <v>49</v>
      </c>
      <c s="34" t="s">
        <v>71</v>
      </c>
      <c s="34" t="s">
        <v>2853</v>
      </c>
      <c s="35" t="s">
        <v>5</v>
      </c>
      <c s="6" t="s">
        <v>2854</v>
      </c>
      <c s="36" t="s">
        <v>332</v>
      </c>
      <c s="37">
        <v>1.474</v>
      </c>
      <c s="36">
        <v>0</v>
      </c>
      <c s="36">
        <f>ROUND(G26*H26,6)</f>
      </c>
      <c r="L26" s="38">
        <v>0</v>
      </c>
      <c s="32">
        <f>ROUND(ROUND(L26,2)*ROUND(G26,3),2)</f>
      </c>
      <c s="36" t="s">
        <v>333</v>
      </c>
      <c>
        <f>(M26*21)/100</f>
      </c>
      <c t="s">
        <v>27</v>
      </c>
    </row>
    <row r="27" spans="1:5" ht="12.75">
      <c r="A27" s="35" t="s">
        <v>55</v>
      </c>
      <c r="E27" s="39" t="s">
        <v>5</v>
      </c>
    </row>
    <row r="28" spans="1:5" ht="38.25">
      <c r="A28" s="35" t="s">
        <v>57</v>
      </c>
      <c r="E28" s="40" t="s">
        <v>3066</v>
      </c>
    </row>
    <row r="29" spans="1:5" ht="153">
      <c r="A29" t="s">
        <v>59</v>
      </c>
      <c r="E29" s="39" t="s">
        <v>335</v>
      </c>
    </row>
    <row r="30" spans="1:16" ht="25.5">
      <c r="A30" t="s">
        <v>49</v>
      </c>
      <c s="34" t="s">
        <v>26</v>
      </c>
      <c s="34" t="s">
        <v>2634</v>
      </c>
      <c s="35" t="s">
        <v>5</v>
      </c>
      <c s="6" t="s">
        <v>3067</v>
      </c>
      <c s="36" t="s">
        <v>332</v>
      </c>
      <c s="37">
        <v>0.023</v>
      </c>
      <c s="36">
        <v>0</v>
      </c>
      <c s="36">
        <f>ROUND(G30*H30,6)</f>
      </c>
      <c r="L30" s="38">
        <v>0</v>
      </c>
      <c s="32">
        <f>ROUND(ROUND(L30,2)*ROUND(G30,3),2)</f>
      </c>
      <c s="36" t="s">
        <v>333</v>
      </c>
      <c>
        <f>(M30*21)/100</f>
      </c>
      <c t="s">
        <v>27</v>
      </c>
    </row>
    <row r="31" spans="1:5" ht="38.25">
      <c r="A31" s="35" t="s">
        <v>55</v>
      </c>
      <c r="E31" s="39" t="s">
        <v>2967</v>
      </c>
    </row>
    <row r="32" spans="1:5" ht="38.25">
      <c r="A32" s="35" t="s">
        <v>57</v>
      </c>
      <c r="E32" s="40" t="s">
        <v>3068</v>
      </c>
    </row>
    <row r="33" spans="1:5" ht="153">
      <c r="A33" t="s">
        <v>59</v>
      </c>
      <c r="E33" s="39" t="s">
        <v>335</v>
      </c>
    </row>
    <row r="34" spans="1:16" ht="12.75">
      <c r="A34" t="s">
        <v>49</v>
      </c>
      <c s="34" t="s">
        <v>80</v>
      </c>
      <c s="34" t="s">
        <v>2640</v>
      </c>
      <c s="35" t="s">
        <v>5</v>
      </c>
      <c s="6" t="s">
        <v>2641</v>
      </c>
      <c s="36" t="s">
        <v>1887</v>
      </c>
      <c s="37">
        <v>1</v>
      </c>
      <c s="36">
        <v>0</v>
      </c>
      <c s="36">
        <f>ROUND(G34*H34,6)</f>
      </c>
      <c r="L34" s="38">
        <v>0</v>
      </c>
      <c s="32">
        <f>ROUND(ROUND(L34,2)*ROUND(G34,3),2)</f>
      </c>
      <c s="36" t="s">
        <v>333</v>
      </c>
      <c>
        <f>(M34*21)/100</f>
      </c>
      <c t="s">
        <v>27</v>
      </c>
    </row>
    <row r="35" spans="1:5" ht="63.75">
      <c r="A35" s="35" t="s">
        <v>55</v>
      </c>
      <c r="E35" s="39" t="s">
        <v>3069</v>
      </c>
    </row>
    <row r="36" spans="1:5" ht="38.25">
      <c r="A36" s="35" t="s">
        <v>57</v>
      </c>
      <c r="E36" s="40" t="s">
        <v>2643</v>
      </c>
    </row>
    <row r="37" spans="1:5" ht="12.75">
      <c r="A37" t="s">
        <v>59</v>
      </c>
      <c r="E37" s="39" t="s">
        <v>2142</v>
      </c>
    </row>
    <row r="38" spans="1:16" ht="12.75">
      <c r="A38" t="s">
        <v>49</v>
      </c>
      <c s="34" t="s">
        <v>86</v>
      </c>
      <c s="34" t="s">
        <v>2644</v>
      </c>
      <c s="35" t="s">
        <v>5</v>
      </c>
      <c s="6" t="s">
        <v>2645</v>
      </c>
      <c s="36" t="s">
        <v>1887</v>
      </c>
      <c s="37">
        <v>1</v>
      </c>
      <c s="36">
        <v>0</v>
      </c>
      <c s="36">
        <f>ROUND(G38*H38,6)</f>
      </c>
      <c r="L38" s="38">
        <v>0</v>
      </c>
      <c s="32">
        <f>ROUND(ROUND(L38,2)*ROUND(G38,3),2)</f>
      </c>
      <c s="36" t="s">
        <v>333</v>
      </c>
      <c>
        <f>(M38*21)/100</f>
      </c>
      <c t="s">
        <v>27</v>
      </c>
    </row>
    <row r="39" spans="1:5" ht="25.5">
      <c r="A39" s="35" t="s">
        <v>55</v>
      </c>
      <c r="E39" s="39" t="s">
        <v>3070</v>
      </c>
    </row>
    <row r="40" spans="1:5" ht="38.25">
      <c r="A40" s="35" t="s">
        <v>57</v>
      </c>
      <c r="E40" s="40" t="s">
        <v>2643</v>
      </c>
    </row>
    <row r="41" spans="1:5" ht="12.75">
      <c r="A41" t="s">
        <v>59</v>
      </c>
      <c r="E41" s="39" t="s">
        <v>2142</v>
      </c>
    </row>
    <row r="42" spans="1:16" ht="12.75">
      <c r="A42" t="s">
        <v>49</v>
      </c>
      <c s="34" t="s">
        <v>90</v>
      </c>
      <c s="34" t="s">
        <v>3071</v>
      </c>
      <c s="35" t="s">
        <v>5</v>
      </c>
      <c s="6" t="s">
        <v>3072</v>
      </c>
      <c s="36" t="s">
        <v>1887</v>
      </c>
      <c s="37">
        <v>1</v>
      </c>
      <c s="36">
        <v>0</v>
      </c>
      <c s="36">
        <f>ROUND(G42*H42,6)</f>
      </c>
      <c r="L42" s="38">
        <v>0</v>
      </c>
      <c s="32">
        <f>ROUND(ROUND(L42,2)*ROUND(G42,3),2)</f>
      </c>
      <c s="36" t="s">
        <v>333</v>
      </c>
      <c>
        <f>(M42*21)/100</f>
      </c>
      <c t="s">
        <v>27</v>
      </c>
    </row>
    <row r="43" spans="1:5" ht="12.75">
      <c r="A43" s="35" t="s">
        <v>55</v>
      </c>
      <c r="E43" s="39" t="s">
        <v>3073</v>
      </c>
    </row>
    <row r="44" spans="1:5" ht="38.25">
      <c r="A44" s="35" t="s">
        <v>57</v>
      </c>
      <c r="E44" s="40" t="s">
        <v>2643</v>
      </c>
    </row>
    <row r="45" spans="1:5" ht="12.75">
      <c r="A45" t="s">
        <v>59</v>
      </c>
      <c r="E45" s="39" t="s">
        <v>326</v>
      </c>
    </row>
    <row r="46" spans="1:16" ht="12.75">
      <c r="A46" t="s">
        <v>49</v>
      </c>
      <c s="34" t="s">
        <v>94</v>
      </c>
      <c s="34" t="s">
        <v>2647</v>
      </c>
      <c s="35" t="s">
        <v>5</v>
      </c>
      <c s="6" t="s">
        <v>2648</v>
      </c>
      <c s="36" t="s">
        <v>1887</v>
      </c>
      <c s="37">
        <v>1</v>
      </c>
      <c s="36">
        <v>0</v>
      </c>
      <c s="36">
        <f>ROUND(G46*H46,6)</f>
      </c>
      <c r="L46" s="38">
        <v>0</v>
      </c>
      <c s="32">
        <f>ROUND(ROUND(L46,2)*ROUND(G46,3),2)</f>
      </c>
      <c s="36" t="s">
        <v>333</v>
      </c>
      <c>
        <f>(M46*21)/100</f>
      </c>
      <c t="s">
        <v>27</v>
      </c>
    </row>
    <row r="47" spans="1:5" ht="12.75">
      <c r="A47" s="35" t="s">
        <v>55</v>
      </c>
      <c r="E47" s="39" t="s">
        <v>5</v>
      </c>
    </row>
    <row r="48" spans="1:5" ht="38.25">
      <c r="A48" s="35" t="s">
        <v>57</v>
      </c>
      <c r="E48" s="40" t="s">
        <v>2643</v>
      </c>
    </row>
    <row r="49" spans="1:5" ht="12.75">
      <c r="A49" t="s">
        <v>59</v>
      </c>
      <c r="E49" s="39" t="s">
        <v>326</v>
      </c>
    </row>
    <row r="50" spans="1:16" ht="12.75">
      <c r="A50" t="s">
        <v>49</v>
      </c>
      <c s="34" t="s">
        <v>98</v>
      </c>
      <c s="34" t="s">
        <v>2649</v>
      </c>
      <c s="35" t="s">
        <v>5</v>
      </c>
      <c s="6" t="s">
        <v>2650</v>
      </c>
      <c s="36" t="s">
        <v>1887</v>
      </c>
      <c s="37">
        <v>1</v>
      </c>
      <c s="36">
        <v>0</v>
      </c>
      <c s="36">
        <f>ROUND(G50*H50,6)</f>
      </c>
      <c r="L50" s="38">
        <v>0</v>
      </c>
      <c s="32">
        <f>ROUND(ROUND(L50,2)*ROUND(G50,3),2)</f>
      </c>
      <c s="36" t="s">
        <v>333</v>
      </c>
      <c>
        <f>(M50*21)/100</f>
      </c>
      <c t="s">
        <v>27</v>
      </c>
    </row>
    <row r="51" spans="1:5" ht="12.75">
      <c r="A51" s="35" t="s">
        <v>55</v>
      </c>
      <c r="E51" s="39" t="s">
        <v>2651</v>
      </c>
    </row>
    <row r="52" spans="1:5" ht="38.25">
      <c r="A52" s="35" t="s">
        <v>57</v>
      </c>
      <c r="E52" s="40" t="s">
        <v>2643</v>
      </c>
    </row>
    <row r="53" spans="1:5" ht="12.75">
      <c r="A53" t="s">
        <v>59</v>
      </c>
      <c r="E53" s="39" t="s">
        <v>326</v>
      </c>
    </row>
    <row r="54" spans="1:16" ht="12.75">
      <c r="A54" t="s">
        <v>49</v>
      </c>
      <c s="34" t="s">
        <v>102</v>
      </c>
      <c s="34" t="s">
        <v>2654</v>
      </c>
      <c s="35" t="s">
        <v>5</v>
      </c>
      <c s="6" t="s">
        <v>2655</v>
      </c>
      <c s="36" t="s">
        <v>1887</v>
      </c>
      <c s="37">
        <v>1</v>
      </c>
      <c s="36">
        <v>0</v>
      </c>
      <c s="36">
        <f>ROUND(G54*H54,6)</f>
      </c>
      <c r="L54" s="38">
        <v>0</v>
      </c>
      <c s="32">
        <f>ROUND(ROUND(L54,2)*ROUND(G54,3),2)</f>
      </c>
      <c s="36" t="s">
        <v>333</v>
      </c>
      <c>
        <f>(M54*21)/100</f>
      </c>
      <c t="s">
        <v>27</v>
      </c>
    </row>
    <row r="55" spans="1:5" ht="12.75">
      <c r="A55" s="35" t="s">
        <v>55</v>
      </c>
      <c r="E55" s="39" t="s">
        <v>5</v>
      </c>
    </row>
    <row r="56" spans="1:5" ht="38.25">
      <c r="A56" s="35" t="s">
        <v>57</v>
      </c>
      <c r="E56" s="40" t="s">
        <v>2643</v>
      </c>
    </row>
    <row r="57" spans="1:5" ht="25.5">
      <c r="A57" t="s">
        <v>59</v>
      </c>
      <c r="E57" s="39" t="s">
        <v>2656</v>
      </c>
    </row>
    <row r="58" spans="1:16" ht="12.75">
      <c r="A58" t="s">
        <v>49</v>
      </c>
      <c s="34" t="s">
        <v>105</v>
      </c>
      <c s="34" t="s">
        <v>2657</v>
      </c>
      <c s="35" t="s">
        <v>5</v>
      </c>
      <c s="6" t="s">
        <v>2658</v>
      </c>
      <c s="36" t="s">
        <v>1887</v>
      </c>
      <c s="37">
        <v>1</v>
      </c>
      <c s="36">
        <v>0</v>
      </c>
      <c s="36">
        <f>ROUND(G58*H58,6)</f>
      </c>
      <c r="L58" s="38">
        <v>0</v>
      </c>
      <c s="32">
        <f>ROUND(ROUND(L58,2)*ROUND(G58,3),2)</f>
      </c>
      <c s="36" t="s">
        <v>333</v>
      </c>
      <c>
        <f>(M58*21)/100</f>
      </c>
      <c t="s">
        <v>27</v>
      </c>
    </row>
    <row r="59" spans="1:5" ht="12.75">
      <c r="A59" s="35" t="s">
        <v>55</v>
      </c>
      <c r="E59" s="39" t="s">
        <v>3074</v>
      </c>
    </row>
    <row r="60" spans="1:5" ht="38.25">
      <c r="A60" s="35" t="s">
        <v>57</v>
      </c>
      <c r="E60" s="40" t="s">
        <v>2643</v>
      </c>
    </row>
    <row r="61" spans="1:5" ht="12.75">
      <c r="A61" t="s">
        <v>59</v>
      </c>
      <c r="E61" s="39" t="s">
        <v>2660</v>
      </c>
    </row>
    <row r="62" spans="1:13" ht="12.75">
      <c r="A62" t="s">
        <v>46</v>
      </c>
      <c r="C62" s="31" t="s">
        <v>50</v>
      </c>
      <c r="E62" s="33" t="s">
        <v>1226</v>
      </c>
      <c r="J62" s="32">
        <f>0</f>
      </c>
      <c s="32">
        <f>0</f>
      </c>
      <c s="32">
        <f>0+L63+L67+L71+L75+L79+L83+L87+L91+L95+L99+L103</f>
      </c>
      <c s="32">
        <f>0+M63+M67+M71+M75+M79+M83+M87+M91+M95+M99+M103</f>
      </c>
    </row>
    <row r="63" spans="1:16" ht="12.75">
      <c r="A63" t="s">
        <v>49</v>
      </c>
      <c s="34" t="s">
        <v>109</v>
      </c>
      <c s="34" t="s">
        <v>1983</v>
      </c>
      <c s="35" t="s">
        <v>5</v>
      </c>
      <c s="6" t="s">
        <v>1984</v>
      </c>
      <c s="36" t="s">
        <v>318</v>
      </c>
      <c s="37">
        <v>200</v>
      </c>
      <c s="36">
        <v>0</v>
      </c>
      <c s="36">
        <f>ROUND(G63*H63,6)</f>
      </c>
      <c r="L63" s="38">
        <v>0</v>
      </c>
      <c s="32">
        <f>ROUND(ROUND(L63,2)*ROUND(G63,3),2)</f>
      </c>
      <c s="36" t="s">
        <v>54</v>
      </c>
      <c>
        <f>(M63*21)/100</f>
      </c>
      <c t="s">
        <v>27</v>
      </c>
    </row>
    <row r="64" spans="1:5" ht="12.75">
      <c r="A64" s="35" t="s">
        <v>55</v>
      </c>
      <c r="E64" s="39" t="s">
        <v>5</v>
      </c>
    </row>
    <row r="65" spans="1:5" ht="38.25">
      <c r="A65" s="35" t="s">
        <v>57</v>
      </c>
      <c r="E65" s="40" t="s">
        <v>2861</v>
      </c>
    </row>
    <row r="66" spans="1:5" ht="38.25">
      <c r="A66" t="s">
        <v>59</v>
      </c>
      <c r="E66" s="39" t="s">
        <v>2662</v>
      </c>
    </row>
    <row r="67" spans="1:16" ht="12.75">
      <c r="A67" t="s">
        <v>49</v>
      </c>
      <c s="34" t="s">
        <v>113</v>
      </c>
      <c s="34" t="s">
        <v>2175</v>
      </c>
      <c s="35" t="s">
        <v>5</v>
      </c>
      <c s="6" t="s">
        <v>2176</v>
      </c>
      <c s="36" t="s">
        <v>297</v>
      </c>
      <c s="37">
        <v>30</v>
      </c>
      <c s="36">
        <v>0</v>
      </c>
      <c s="36">
        <f>ROUND(G67*H67,6)</f>
      </c>
      <c r="L67" s="38">
        <v>0</v>
      </c>
      <c s="32">
        <f>ROUND(ROUND(L67,2)*ROUND(G67,3),2)</f>
      </c>
      <c s="36" t="s">
        <v>54</v>
      </c>
      <c>
        <f>(M67*21)/100</f>
      </c>
      <c t="s">
        <v>27</v>
      </c>
    </row>
    <row r="68" spans="1:5" ht="12.75">
      <c r="A68" s="35" t="s">
        <v>55</v>
      </c>
      <c r="E68" s="39" t="s">
        <v>2663</v>
      </c>
    </row>
    <row r="69" spans="1:5" ht="38.25">
      <c r="A69" s="35" t="s">
        <v>57</v>
      </c>
      <c r="E69" s="40" t="s">
        <v>2862</v>
      </c>
    </row>
    <row r="70" spans="1:5" ht="25.5">
      <c r="A70" t="s">
        <v>59</v>
      </c>
      <c r="E70" s="39" t="s">
        <v>2665</v>
      </c>
    </row>
    <row r="71" spans="1:16" ht="12.75">
      <c r="A71" t="s">
        <v>49</v>
      </c>
      <c s="34" t="s">
        <v>117</v>
      </c>
      <c s="34" t="s">
        <v>2666</v>
      </c>
      <c s="35" t="s">
        <v>5</v>
      </c>
      <c s="6" t="s">
        <v>2667</v>
      </c>
      <c s="36" t="s">
        <v>297</v>
      </c>
      <c s="37">
        <v>80</v>
      </c>
      <c s="36">
        <v>0</v>
      </c>
      <c s="36">
        <f>ROUND(G71*H71,6)</f>
      </c>
      <c r="L71" s="38">
        <v>0</v>
      </c>
      <c s="32">
        <f>ROUND(ROUND(L71,2)*ROUND(G71,3),2)</f>
      </c>
      <c s="36" t="s">
        <v>54</v>
      </c>
      <c>
        <f>(M71*21)/100</f>
      </c>
      <c t="s">
        <v>27</v>
      </c>
    </row>
    <row r="72" spans="1:5" ht="12.75">
      <c r="A72" s="35" t="s">
        <v>55</v>
      </c>
      <c r="E72" s="39" t="s">
        <v>2668</v>
      </c>
    </row>
    <row r="73" spans="1:5" ht="38.25">
      <c r="A73" s="35" t="s">
        <v>57</v>
      </c>
      <c r="E73" s="40" t="s">
        <v>3075</v>
      </c>
    </row>
    <row r="74" spans="1:5" ht="318.75">
      <c r="A74" t="s">
        <v>59</v>
      </c>
      <c r="E74" s="39" t="s">
        <v>2670</v>
      </c>
    </row>
    <row r="75" spans="1:16" ht="12.75">
      <c r="A75" t="s">
        <v>49</v>
      </c>
      <c s="34" t="s">
        <v>123</v>
      </c>
      <c s="34" t="s">
        <v>2671</v>
      </c>
      <c s="35" t="s">
        <v>5</v>
      </c>
      <c s="6" t="s">
        <v>2672</v>
      </c>
      <c s="36" t="s">
        <v>297</v>
      </c>
      <c s="37">
        <v>20</v>
      </c>
      <c s="36">
        <v>0</v>
      </c>
      <c s="36">
        <f>ROUND(G75*H75,6)</f>
      </c>
      <c r="L75" s="38">
        <v>0</v>
      </c>
      <c s="32">
        <f>ROUND(ROUND(L75,2)*ROUND(G75,3),2)</f>
      </c>
      <c s="36" t="s">
        <v>54</v>
      </c>
      <c>
        <f>(M75*21)/100</f>
      </c>
      <c t="s">
        <v>27</v>
      </c>
    </row>
    <row r="76" spans="1:5" ht="12.75">
      <c r="A76" s="35" t="s">
        <v>55</v>
      </c>
      <c r="E76" s="39" t="s">
        <v>3076</v>
      </c>
    </row>
    <row r="77" spans="1:5" ht="38.25">
      <c r="A77" s="35" t="s">
        <v>57</v>
      </c>
      <c r="E77" s="40" t="s">
        <v>3077</v>
      </c>
    </row>
    <row r="78" spans="1:5" ht="331.5">
      <c r="A78" t="s">
        <v>59</v>
      </c>
      <c r="E78" s="39" t="s">
        <v>2675</v>
      </c>
    </row>
    <row r="79" spans="1:16" ht="12.75">
      <c r="A79" t="s">
        <v>49</v>
      </c>
      <c s="34" t="s">
        <v>127</v>
      </c>
      <c s="34" t="s">
        <v>959</v>
      </c>
      <c s="35" t="s">
        <v>5</v>
      </c>
      <c s="6" t="s">
        <v>960</v>
      </c>
      <c s="36" t="s">
        <v>297</v>
      </c>
      <c s="37">
        <v>402</v>
      </c>
      <c s="36">
        <v>0</v>
      </c>
      <c s="36">
        <f>ROUND(G79*H79,6)</f>
      </c>
      <c r="L79" s="38">
        <v>0</v>
      </c>
      <c s="32">
        <f>ROUND(ROUND(L79,2)*ROUND(G79,3),2)</f>
      </c>
      <c s="36" t="s">
        <v>54</v>
      </c>
      <c>
        <f>(M79*21)/100</f>
      </c>
      <c t="s">
        <v>27</v>
      </c>
    </row>
    <row r="80" spans="1:5" ht="12.75">
      <c r="A80" s="35" t="s">
        <v>55</v>
      </c>
      <c r="E80" s="39" t="s">
        <v>2977</v>
      </c>
    </row>
    <row r="81" spans="1:5" ht="38.25">
      <c r="A81" s="35" t="s">
        <v>57</v>
      </c>
      <c r="E81" s="40" t="s">
        <v>3078</v>
      </c>
    </row>
    <row r="82" spans="1:5" ht="344.25">
      <c r="A82" t="s">
        <v>59</v>
      </c>
      <c r="E82" s="39" t="s">
        <v>2678</v>
      </c>
    </row>
    <row r="83" spans="1:16" ht="12.75">
      <c r="A83" t="s">
        <v>49</v>
      </c>
      <c s="34" t="s">
        <v>132</v>
      </c>
      <c s="34" t="s">
        <v>3079</v>
      </c>
      <c s="35" t="s">
        <v>5</v>
      </c>
      <c s="6" t="s">
        <v>3080</v>
      </c>
      <c s="36" t="s">
        <v>53</v>
      </c>
      <c s="37">
        <v>50</v>
      </c>
      <c s="36">
        <v>0</v>
      </c>
      <c s="36">
        <f>ROUND(G83*H83,6)</f>
      </c>
      <c r="L83" s="38">
        <v>0</v>
      </c>
      <c s="32">
        <f>ROUND(ROUND(L83,2)*ROUND(G83,3),2)</f>
      </c>
      <c s="36" t="s">
        <v>54</v>
      </c>
      <c>
        <f>(M83*21)/100</f>
      </c>
      <c t="s">
        <v>27</v>
      </c>
    </row>
    <row r="84" spans="1:5" ht="38.25">
      <c r="A84" s="35" t="s">
        <v>55</v>
      </c>
      <c r="E84" s="39" t="s">
        <v>3081</v>
      </c>
    </row>
    <row r="85" spans="1:5" ht="38.25">
      <c r="A85" s="35" t="s">
        <v>57</v>
      </c>
      <c r="E85" s="40" t="s">
        <v>3082</v>
      </c>
    </row>
    <row r="86" spans="1:5" ht="25.5">
      <c r="A86" t="s">
        <v>59</v>
      </c>
      <c r="E86" s="39" t="s">
        <v>306</v>
      </c>
    </row>
    <row r="87" spans="1:16" ht="12.75">
      <c r="A87" t="s">
        <v>49</v>
      </c>
      <c s="34" t="s">
        <v>136</v>
      </c>
      <c s="34" t="s">
        <v>311</v>
      </c>
      <c s="35" t="s">
        <v>5</v>
      </c>
      <c s="6" t="s">
        <v>312</v>
      </c>
      <c s="36" t="s">
        <v>297</v>
      </c>
      <c s="37">
        <v>80</v>
      </c>
      <c s="36">
        <v>0</v>
      </c>
      <c s="36">
        <f>ROUND(G87*H87,6)</f>
      </c>
      <c r="L87" s="38">
        <v>0</v>
      </c>
      <c s="32">
        <f>ROUND(ROUND(L87,2)*ROUND(G87,3),2)</f>
      </c>
      <c s="36" t="s">
        <v>54</v>
      </c>
      <c>
        <f>(M87*21)/100</f>
      </c>
      <c t="s">
        <v>27</v>
      </c>
    </row>
    <row r="88" spans="1:5" ht="12.75">
      <c r="A88" s="35" t="s">
        <v>55</v>
      </c>
      <c r="E88" s="39" t="s">
        <v>2679</v>
      </c>
    </row>
    <row r="89" spans="1:5" ht="38.25">
      <c r="A89" s="35" t="s">
        <v>57</v>
      </c>
      <c r="E89" s="40" t="s">
        <v>3075</v>
      </c>
    </row>
    <row r="90" spans="1:5" ht="229.5">
      <c r="A90" t="s">
        <v>59</v>
      </c>
      <c r="E90" s="39" t="s">
        <v>2680</v>
      </c>
    </row>
    <row r="91" spans="1:16" ht="12.75">
      <c r="A91" t="s">
        <v>49</v>
      </c>
      <c s="34" t="s">
        <v>140</v>
      </c>
      <c s="34" t="s">
        <v>2681</v>
      </c>
      <c s="35" t="s">
        <v>5</v>
      </c>
      <c s="6" t="s">
        <v>2682</v>
      </c>
      <c s="36" t="s">
        <v>297</v>
      </c>
      <c s="37">
        <v>42</v>
      </c>
      <c s="36">
        <v>0</v>
      </c>
      <c s="36">
        <f>ROUND(G91*H91,6)</f>
      </c>
      <c r="L91" s="38">
        <v>0</v>
      </c>
      <c s="32">
        <f>ROUND(ROUND(L91,2)*ROUND(G91,3),2)</f>
      </c>
      <c s="36" t="s">
        <v>333</v>
      </c>
      <c>
        <f>(M91*21)/100</f>
      </c>
      <c t="s">
        <v>27</v>
      </c>
    </row>
    <row r="92" spans="1:5" ht="25.5">
      <c r="A92" s="35" t="s">
        <v>55</v>
      </c>
      <c r="E92" s="39" t="s">
        <v>3083</v>
      </c>
    </row>
    <row r="93" spans="1:5" ht="38.25">
      <c r="A93" s="35" t="s">
        <v>57</v>
      </c>
      <c r="E93" s="40" t="s">
        <v>3084</v>
      </c>
    </row>
    <row r="94" spans="1:5" ht="242.25">
      <c r="A94" t="s">
        <v>59</v>
      </c>
      <c r="E94" s="39" t="s">
        <v>2685</v>
      </c>
    </row>
    <row r="95" spans="1:16" ht="12.75">
      <c r="A95" t="s">
        <v>49</v>
      </c>
      <c s="34" t="s">
        <v>143</v>
      </c>
      <c s="34" t="s">
        <v>2686</v>
      </c>
      <c s="35" t="s">
        <v>5</v>
      </c>
      <c s="6" t="s">
        <v>2869</v>
      </c>
      <c s="36" t="s">
        <v>297</v>
      </c>
      <c s="37">
        <v>13.56</v>
      </c>
      <c s="36">
        <v>0</v>
      </c>
      <c s="36">
        <f>ROUND(G95*H95,6)</f>
      </c>
      <c r="L95" s="38">
        <v>0</v>
      </c>
      <c s="32">
        <f>ROUND(ROUND(L95,2)*ROUND(G95,3),2)</f>
      </c>
      <c s="36" t="s">
        <v>333</v>
      </c>
      <c>
        <f>(M95*21)/100</f>
      </c>
      <c t="s">
        <v>27</v>
      </c>
    </row>
    <row r="96" spans="1:5" ht="25.5">
      <c r="A96" s="35" t="s">
        <v>55</v>
      </c>
      <c r="E96" s="39" t="s">
        <v>3085</v>
      </c>
    </row>
    <row r="97" spans="1:5" ht="38.25">
      <c r="A97" s="35" t="s">
        <v>57</v>
      </c>
      <c r="E97" s="40" t="s">
        <v>3086</v>
      </c>
    </row>
    <row r="98" spans="1:5" ht="242.25">
      <c r="A98" t="s">
        <v>59</v>
      </c>
      <c r="E98" s="39" t="s">
        <v>2685</v>
      </c>
    </row>
    <row r="99" spans="1:16" ht="12.75">
      <c r="A99" t="s">
        <v>49</v>
      </c>
      <c s="34" t="s">
        <v>147</v>
      </c>
      <c s="34" t="s">
        <v>3087</v>
      </c>
      <c s="35" t="s">
        <v>5</v>
      </c>
      <c s="6" t="s">
        <v>3088</v>
      </c>
      <c s="36" t="s">
        <v>53</v>
      </c>
      <c s="37">
        <v>92</v>
      </c>
      <c s="36">
        <v>0</v>
      </c>
      <c s="36">
        <f>ROUND(G99*H99,6)</f>
      </c>
      <c r="L99" s="38">
        <v>0</v>
      </c>
      <c s="32">
        <f>ROUND(ROUND(L99,2)*ROUND(G99,3),2)</f>
      </c>
      <c s="36" t="s">
        <v>333</v>
      </c>
      <c>
        <f>(M99*21)/100</f>
      </c>
      <c t="s">
        <v>27</v>
      </c>
    </row>
    <row r="100" spans="1:5" ht="25.5">
      <c r="A100" s="35" t="s">
        <v>55</v>
      </c>
      <c r="E100" s="39" t="s">
        <v>3089</v>
      </c>
    </row>
    <row r="101" spans="1:5" ht="38.25">
      <c r="A101" s="35" t="s">
        <v>57</v>
      </c>
      <c r="E101" s="40" t="s">
        <v>3090</v>
      </c>
    </row>
    <row r="102" spans="1:5" ht="267.75">
      <c r="A102" t="s">
        <v>59</v>
      </c>
      <c r="E102" s="39" t="s">
        <v>3091</v>
      </c>
    </row>
    <row r="103" spans="1:16" ht="12.75">
      <c r="A103" t="s">
        <v>49</v>
      </c>
      <c s="34" t="s">
        <v>151</v>
      </c>
      <c s="34" t="s">
        <v>2689</v>
      </c>
      <c s="35" t="s">
        <v>5</v>
      </c>
      <c s="6" t="s">
        <v>2216</v>
      </c>
      <c s="36" t="s">
        <v>318</v>
      </c>
      <c s="37">
        <v>160</v>
      </c>
      <c s="36">
        <v>0</v>
      </c>
      <c s="36">
        <f>ROUND(G103*H103,6)</f>
      </c>
      <c r="L103" s="38">
        <v>0</v>
      </c>
      <c s="32">
        <f>ROUND(ROUND(L103,2)*ROUND(G103,3),2)</f>
      </c>
      <c s="36" t="s">
        <v>333</v>
      </c>
      <c>
        <f>(M103*21)/100</f>
      </c>
      <c t="s">
        <v>27</v>
      </c>
    </row>
    <row r="104" spans="1:5" ht="12.75">
      <c r="A104" s="35" t="s">
        <v>55</v>
      </c>
      <c r="E104" s="39" t="s">
        <v>2690</v>
      </c>
    </row>
    <row r="105" spans="1:5" ht="38.25">
      <c r="A105" s="35" t="s">
        <v>57</v>
      </c>
      <c r="E105" s="40" t="s">
        <v>3092</v>
      </c>
    </row>
    <row r="106" spans="1:5" ht="38.25">
      <c r="A106" t="s">
        <v>59</v>
      </c>
      <c r="E106" s="39" t="s">
        <v>2692</v>
      </c>
    </row>
    <row r="107" spans="1:13" ht="12.75">
      <c r="A107" t="s">
        <v>46</v>
      </c>
      <c r="C107" s="31" t="s">
        <v>27</v>
      </c>
      <c r="E107" s="33" t="s">
        <v>2241</v>
      </c>
      <c r="J107" s="32">
        <f>0</f>
      </c>
      <c s="32">
        <f>0</f>
      </c>
      <c s="32">
        <f>0+L108+L112+L116+L120+L124+L128+L132</f>
      </c>
      <c s="32">
        <f>0+M108+M112+M116+M120+M124+M128+M132</f>
      </c>
    </row>
    <row r="108" spans="1:16" ht="12.75">
      <c r="A108" t="s">
        <v>49</v>
      </c>
      <c s="34" t="s">
        <v>155</v>
      </c>
      <c s="34" t="s">
        <v>3093</v>
      </c>
      <c s="35" t="s">
        <v>5</v>
      </c>
      <c s="6" t="s">
        <v>3094</v>
      </c>
      <c s="36" t="s">
        <v>318</v>
      </c>
      <c s="37">
        <v>355.3</v>
      </c>
      <c s="36">
        <v>0</v>
      </c>
      <c s="36">
        <f>ROUND(G108*H108,6)</f>
      </c>
      <c r="L108" s="38">
        <v>0</v>
      </c>
      <c s="32">
        <f>ROUND(ROUND(L108,2)*ROUND(G108,3),2)</f>
      </c>
      <c s="36" t="s">
        <v>54</v>
      </c>
      <c>
        <f>(M108*21)/100</f>
      </c>
      <c t="s">
        <v>27</v>
      </c>
    </row>
    <row r="109" spans="1:5" ht="51">
      <c r="A109" s="35" t="s">
        <v>55</v>
      </c>
      <c r="E109" s="39" t="s">
        <v>3095</v>
      </c>
    </row>
    <row r="110" spans="1:5" ht="38.25">
      <c r="A110" s="35" t="s">
        <v>57</v>
      </c>
      <c r="E110" s="40" t="s">
        <v>3096</v>
      </c>
    </row>
    <row r="111" spans="1:5" ht="344.25">
      <c r="A111" t="s">
        <v>59</v>
      </c>
      <c r="E111" s="39" t="s">
        <v>3097</v>
      </c>
    </row>
    <row r="112" spans="1:16" ht="12.75">
      <c r="A112" t="s">
        <v>49</v>
      </c>
      <c s="34" t="s">
        <v>159</v>
      </c>
      <c s="34" t="s">
        <v>3098</v>
      </c>
      <c s="35" t="s">
        <v>5</v>
      </c>
      <c s="6" t="s">
        <v>3099</v>
      </c>
      <c s="36" t="s">
        <v>53</v>
      </c>
      <c s="37">
        <v>36.8</v>
      </c>
      <c s="36">
        <v>0</v>
      </c>
      <c s="36">
        <f>ROUND(G112*H112,6)</f>
      </c>
      <c r="L112" s="38">
        <v>0</v>
      </c>
      <c s="32">
        <f>ROUND(ROUND(L112,2)*ROUND(G112,3),2)</f>
      </c>
      <c s="36" t="s">
        <v>54</v>
      </c>
      <c>
        <f>(M112*21)/100</f>
      </c>
      <c t="s">
        <v>27</v>
      </c>
    </row>
    <row r="113" spans="1:5" ht="12.75">
      <c r="A113" s="35" t="s">
        <v>55</v>
      </c>
      <c r="E113" s="39" t="s">
        <v>3100</v>
      </c>
    </row>
    <row r="114" spans="1:5" ht="38.25">
      <c r="A114" s="35" t="s">
        <v>57</v>
      </c>
      <c r="E114" s="40" t="s">
        <v>3101</v>
      </c>
    </row>
    <row r="115" spans="1:5" ht="12.75">
      <c r="A115" t="s">
        <v>59</v>
      </c>
      <c r="E115" s="39" t="s">
        <v>3009</v>
      </c>
    </row>
    <row r="116" spans="1:16" ht="12.75">
      <c r="A116" t="s">
        <v>49</v>
      </c>
      <c s="34" t="s">
        <v>163</v>
      </c>
      <c s="34" t="s">
        <v>2873</v>
      </c>
      <c s="35" t="s">
        <v>5</v>
      </c>
      <c s="6" t="s">
        <v>2874</v>
      </c>
      <c s="36" t="s">
        <v>297</v>
      </c>
      <c s="37">
        <v>72.3</v>
      </c>
      <c s="36">
        <v>0</v>
      </c>
      <c s="36">
        <f>ROUND(G116*H116,6)</f>
      </c>
      <c r="L116" s="38">
        <v>0</v>
      </c>
      <c s="32">
        <f>ROUND(ROUND(L116,2)*ROUND(G116,3),2)</f>
      </c>
      <c s="36" t="s">
        <v>54</v>
      </c>
      <c>
        <f>(M116*21)/100</f>
      </c>
      <c t="s">
        <v>27</v>
      </c>
    </row>
    <row r="117" spans="1:5" ht="12.75">
      <c r="A117" s="35" t="s">
        <v>55</v>
      </c>
      <c r="E117" s="39" t="s">
        <v>3102</v>
      </c>
    </row>
    <row r="118" spans="1:5" ht="38.25">
      <c r="A118" s="35" t="s">
        <v>57</v>
      </c>
      <c r="E118" s="40" t="s">
        <v>3103</v>
      </c>
    </row>
    <row r="119" spans="1:5" ht="38.25">
      <c r="A119" t="s">
        <v>59</v>
      </c>
      <c r="E119" s="39" t="s">
        <v>1789</v>
      </c>
    </row>
    <row r="120" spans="1:16" ht="12.75">
      <c r="A120" t="s">
        <v>49</v>
      </c>
      <c s="34" t="s">
        <v>167</v>
      </c>
      <c s="34" t="s">
        <v>2876</v>
      </c>
      <c s="35" t="s">
        <v>5</v>
      </c>
      <c s="6" t="s">
        <v>2877</v>
      </c>
      <c s="36" t="s">
        <v>297</v>
      </c>
      <c s="37">
        <v>17.002</v>
      </c>
      <c s="36">
        <v>0</v>
      </c>
      <c s="36">
        <f>ROUND(G120*H120,6)</f>
      </c>
      <c r="L120" s="38">
        <v>0</v>
      </c>
      <c s="32">
        <f>ROUND(ROUND(L120,2)*ROUND(G120,3),2)</f>
      </c>
      <c s="36" t="s">
        <v>54</v>
      </c>
      <c>
        <f>(M120*21)/100</f>
      </c>
      <c t="s">
        <v>27</v>
      </c>
    </row>
    <row r="121" spans="1:5" ht="12.75">
      <c r="A121" s="35" t="s">
        <v>55</v>
      </c>
      <c r="E121" s="39" t="s">
        <v>2878</v>
      </c>
    </row>
    <row r="122" spans="1:5" ht="38.25">
      <c r="A122" s="35" t="s">
        <v>57</v>
      </c>
      <c r="E122" s="40" t="s">
        <v>3104</v>
      </c>
    </row>
    <row r="123" spans="1:5" ht="395.25">
      <c r="A123" t="s">
        <v>59</v>
      </c>
      <c r="E123" s="39" t="s">
        <v>2880</v>
      </c>
    </row>
    <row r="124" spans="1:16" ht="12.75">
      <c r="A124" t="s">
        <v>49</v>
      </c>
      <c s="34" t="s">
        <v>171</v>
      </c>
      <c s="34" t="s">
        <v>2881</v>
      </c>
      <c s="35" t="s">
        <v>5</v>
      </c>
      <c s="6" t="s">
        <v>2882</v>
      </c>
      <c s="36" t="s">
        <v>332</v>
      </c>
      <c s="37">
        <v>2.645</v>
      </c>
      <c s="36">
        <v>0</v>
      </c>
      <c s="36">
        <f>ROUND(G124*H124,6)</f>
      </c>
      <c r="L124" s="38">
        <v>0</v>
      </c>
      <c s="32">
        <f>ROUND(ROUND(L124,2)*ROUND(G124,3),2)</f>
      </c>
      <c s="36" t="s">
        <v>54</v>
      </c>
      <c>
        <f>(M124*21)/100</f>
      </c>
      <c t="s">
        <v>27</v>
      </c>
    </row>
    <row r="125" spans="1:5" ht="12.75">
      <c r="A125" s="35" t="s">
        <v>55</v>
      </c>
      <c r="E125" s="39" t="s">
        <v>2883</v>
      </c>
    </row>
    <row r="126" spans="1:5" ht="38.25">
      <c r="A126" s="35" t="s">
        <v>57</v>
      </c>
      <c r="E126" s="40" t="s">
        <v>3105</v>
      </c>
    </row>
    <row r="127" spans="1:5" ht="267.75">
      <c r="A127" t="s">
        <v>59</v>
      </c>
      <c r="E127" s="39" t="s">
        <v>2717</v>
      </c>
    </row>
    <row r="128" spans="1:16" ht="12.75">
      <c r="A128" t="s">
        <v>49</v>
      </c>
      <c s="34" t="s">
        <v>175</v>
      </c>
      <c s="34" t="s">
        <v>2885</v>
      </c>
      <c s="35" t="s">
        <v>5</v>
      </c>
      <c s="6" t="s">
        <v>2886</v>
      </c>
      <c s="36" t="s">
        <v>297</v>
      </c>
      <c s="37">
        <v>302.774</v>
      </c>
      <c s="36">
        <v>0</v>
      </c>
      <c s="36">
        <f>ROUND(G128*H128,6)</f>
      </c>
      <c r="L128" s="38">
        <v>0</v>
      </c>
      <c s="32">
        <f>ROUND(ROUND(L128,2)*ROUND(G128,3),2)</f>
      </c>
      <c s="36" t="s">
        <v>54</v>
      </c>
      <c>
        <f>(M128*21)/100</f>
      </c>
      <c t="s">
        <v>27</v>
      </c>
    </row>
    <row r="129" spans="1:5" ht="25.5">
      <c r="A129" s="35" t="s">
        <v>55</v>
      </c>
      <c r="E129" s="39" t="s">
        <v>3106</v>
      </c>
    </row>
    <row r="130" spans="1:5" ht="38.25">
      <c r="A130" s="35" t="s">
        <v>57</v>
      </c>
      <c r="E130" s="40" t="s">
        <v>3107</v>
      </c>
    </row>
    <row r="131" spans="1:5" ht="38.25">
      <c r="A131" t="s">
        <v>59</v>
      </c>
      <c r="E131" s="39" t="s">
        <v>2889</v>
      </c>
    </row>
    <row r="132" spans="1:16" ht="12.75">
      <c r="A132" t="s">
        <v>49</v>
      </c>
      <c s="34" t="s">
        <v>179</v>
      </c>
      <c s="34" t="s">
        <v>2277</v>
      </c>
      <c s="35" t="s">
        <v>5</v>
      </c>
      <c s="6" t="s">
        <v>2710</v>
      </c>
      <c s="36" t="s">
        <v>318</v>
      </c>
      <c s="37">
        <v>92</v>
      </c>
      <c s="36">
        <v>0</v>
      </c>
      <c s="36">
        <f>ROUND(G132*H132,6)</f>
      </c>
      <c r="L132" s="38">
        <v>0</v>
      </c>
      <c s="32">
        <f>ROUND(ROUND(L132,2)*ROUND(G132,3),2)</f>
      </c>
      <c s="36" t="s">
        <v>333</v>
      </c>
      <c>
        <f>(M132*21)/100</f>
      </c>
      <c t="s">
        <v>27</v>
      </c>
    </row>
    <row r="133" spans="1:5" ht="63.75">
      <c r="A133" s="35" t="s">
        <v>55</v>
      </c>
      <c r="E133" s="39" t="s">
        <v>2711</v>
      </c>
    </row>
    <row r="134" spans="1:5" ht="38.25">
      <c r="A134" s="35" t="s">
        <v>57</v>
      </c>
      <c r="E134" s="40" t="s">
        <v>3108</v>
      </c>
    </row>
    <row r="135" spans="1:5" ht="38.25">
      <c r="A135" t="s">
        <v>59</v>
      </c>
      <c r="E135" s="39" t="s">
        <v>2281</v>
      </c>
    </row>
    <row r="136" spans="1:13" ht="12.75">
      <c r="A136" t="s">
        <v>46</v>
      </c>
      <c r="C136" s="31" t="s">
        <v>25</v>
      </c>
      <c r="E136" s="33" t="s">
        <v>2718</v>
      </c>
      <c r="J136" s="32">
        <f>0</f>
      </c>
      <c s="32">
        <f>0</f>
      </c>
      <c s="32">
        <f>0+L137+L141+L145+L149+L153</f>
      </c>
      <c s="32">
        <f>0+M137+M141+M145+M149+M153</f>
      </c>
    </row>
    <row r="137" spans="1:16" ht="12.75">
      <c r="A137" t="s">
        <v>49</v>
      </c>
      <c s="34" t="s">
        <v>183</v>
      </c>
      <c s="34" t="s">
        <v>2719</v>
      </c>
      <c s="35" t="s">
        <v>5</v>
      </c>
      <c s="6" t="s">
        <v>2720</v>
      </c>
      <c s="36" t="s">
        <v>297</v>
      </c>
      <c s="37">
        <v>5.97</v>
      </c>
      <c s="36">
        <v>0</v>
      </c>
      <c s="36">
        <f>ROUND(G137*H137,6)</f>
      </c>
      <c r="L137" s="38">
        <v>0</v>
      </c>
      <c s="32">
        <f>ROUND(ROUND(L137,2)*ROUND(G137,3),2)</f>
      </c>
      <c s="36" t="s">
        <v>54</v>
      </c>
      <c>
        <f>(M137*21)/100</f>
      </c>
      <c t="s">
        <v>27</v>
      </c>
    </row>
    <row r="138" spans="1:5" ht="12.75">
      <c r="A138" s="35" t="s">
        <v>55</v>
      </c>
      <c r="E138" s="39" t="s">
        <v>3109</v>
      </c>
    </row>
    <row r="139" spans="1:5" ht="38.25">
      <c r="A139" s="35" t="s">
        <v>57</v>
      </c>
      <c r="E139" s="40" t="s">
        <v>3110</v>
      </c>
    </row>
    <row r="140" spans="1:5" ht="408">
      <c r="A140" t="s">
        <v>59</v>
      </c>
      <c r="E140" s="39" t="s">
        <v>2723</v>
      </c>
    </row>
    <row r="141" spans="1:16" ht="12.75">
      <c r="A141" t="s">
        <v>49</v>
      </c>
      <c s="34" t="s">
        <v>187</v>
      </c>
      <c s="34" t="s">
        <v>2733</v>
      </c>
      <c s="35" t="s">
        <v>5</v>
      </c>
      <c s="6" t="s">
        <v>2734</v>
      </c>
      <c s="36" t="s">
        <v>1606</v>
      </c>
      <c s="37">
        <v>1064.65</v>
      </c>
      <c s="36">
        <v>0</v>
      </c>
      <c s="36">
        <f>ROUND(G141*H141,6)</f>
      </c>
      <c r="L141" s="38">
        <v>0</v>
      </c>
      <c s="32">
        <f>ROUND(ROUND(L141,2)*ROUND(G141,3),2)</f>
      </c>
      <c s="36" t="s">
        <v>54</v>
      </c>
      <c>
        <f>(M141*21)/100</f>
      </c>
      <c t="s">
        <v>27</v>
      </c>
    </row>
    <row r="142" spans="1:5" ht="12.75">
      <c r="A142" s="35" t="s">
        <v>55</v>
      </c>
      <c r="E142" s="39" t="s">
        <v>2735</v>
      </c>
    </row>
    <row r="143" spans="1:5" ht="38.25">
      <c r="A143" s="35" t="s">
        <v>57</v>
      </c>
      <c r="E143" s="40" t="s">
        <v>3111</v>
      </c>
    </row>
    <row r="144" spans="1:5" ht="306">
      <c r="A144" t="s">
        <v>59</v>
      </c>
      <c r="E144" s="39" t="s">
        <v>2737</v>
      </c>
    </row>
    <row r="145" spans="1:16" ht="12.75">
      <c r="A145" t="s">
        <v>49</v>
      </c>
      <c s="34" t="s">
        <v>192</v>
      </c>
      <c s="34" t="s">
        <v>2893</v>
      </c>
      <c s="35" t="s">
        <v>5</v>
      </c>
      <c s="6" t="s">
        <v>2894</v>
      </c>
      <c s="36" t="s">
        <v>297</v>
      </c>
      <c s="37">
        <v>108.02</v>
      </c>
      <c s="36">
        <v>0</v>
      </c>
      <c s="36">
        <f>ROUND(G145*H145,6)</f>
      </c>
      <c r="L145" s="38">
        <v>0</v>
      </c>
      <c s="32">
        <f>ROUND(ROUND(L145,2)*ROUND(G145,3),2)</f>
      </c>
      <c s="36" t="s">
        <v>54</v>
      </c>
      <c>
        <f>(M145*21)/100</f>
      </c>
      <c t="s">
        <v>27</v>
      </c>
    </row>
    <row r="146" spans="1:5" ht="12.75">
      <c r="A146" s="35" t="s">
        <v>55</v>
      </c>
      <c r="E146" s="39" t="s">
        <v>3112</v>
      </c>
    </row>
    <row r="147" spans="1:5" ht="38.25">
      <c r="A147" s="35" t="s">
        <v>57</v>
      </c>
      <c r="E147" s="40" t="s">
        <v>3113</v>
      </c>
    </row>
    <row r="148" spans="1:5" ht="395.25">
      <c r="A148" t="s">
        <v>59</v>
      </c>
      <c r="E148" s="39" t="s">
        <v>2728</v>
      </c>
    </row>
    <row r="149" spans="1:16" ht="12.75">
      <c r="A149" t="s">
        <v>49</v>
      </c>
      <c s="34" t="s">
        <v>196</v>
      </c>
      <c s="34" t="s">
        <v>2897</v>
      </c>
      <c s="35" t="s">
        <v>5</v>
      </c>
      <c s="6" t="s">
        <v>2898</v>
      </c>
      <c s="36" t="s">
        <v>332</v>
      </c>
      <c s="37">
        <v>25.032</v>
      </c>
      <c s="36">
        <v>0</v>
      </c>
      <c s="36">
        <f>ROUND(G149*H149,6)</f>
      </c>
      <c r="L149" s="38">
        <v>0</v>
      </c>
      <c s="32">
        <f>ROUND(ROUND(L149,2)*ROUND(G149,3),2)</f>
      </c>
      <c s="36" t="s">
        <v>54</v>
      </c>
      <c>
        <f>(M149*21)/100</f>
      </c>
      <c t="s">
        <v>27</v>
      </c>
    </row>
    <row r="150" spans="1:5" ht="38.25">
      <c r="A150" s="35" t="s">
        <v>55</v>
      </c>
      <c r="E150" s="39" t="s">
        <v>3114</v>
      </c>
    </row>
    <row r="151" spans="1:5" ht="38.25">
      <c r="A151" s="35" t="s">
        <v>57</v>
      </c>
      <c r="E151" s="40" t="s">
        <v>3115</v>
      </c>
    </row>
    <row r="152" spans="1:5" ht="267.75">
      <c r="A152" t="s">
        <v>59</v>
      </c>
      <c r="E152" s="39" t="s">
        <v>2717</v>
      </c>
    </row>
    <row r="153" spans="1:16" ht="12.75">
      <c r="A153" t="s">
        <v>49</v>
      </c>
      <c s="34" t="s">
        <v>200</v>
      </c>
      <c s="34" t="s">
        <v>2738</v>
      </c>
      <c s="35" t="s">
        <v>5</v>
      </c>
      <c s="6" t="s">
        <v>2739</v>
      </c>
      <c s="36" t="s">
        <v>297</v>
      </c>
      <c s="37">
        <v>67.84</v>
      </c>
      <c s="36">
        <v>0</v>
      </c>
      <c s="36">
        <f>ROUND(G153*H153,6)</f>
      </c>
      <c r="L153" s="38">
        <v>0</v>
      </c>
      <c s="32">
        <f>ROUND(ROUND(L153,2)*ROUND(G153,3),2)</f>
      </c>
      <c s="36" t="s">
        <v>333</v>
      </c>
      <c>
        <f>(M153*21)/100</f>
      </c>
      <c t="s">
        <v>27</v>
      </c>
    </row>
    <row r="154" spans="1:5" ht="38.25">
      <c r="A154" s="35" t="s">
        <v>55</v>
      </c>
      <c r="E154" s="39" t="s">
        <v>3116</v>
      </c>
    </row>
    <row r="155" spans="1:5" ht="38.25">
      <c r="A155" s="35" t="s">
        <v>57</v>
      </c>
      <c r="E155" s="40" t="s">
        <v>3117</v>
      </c>
    </row>
    <row r="156" spans="1:5" ht="25.5">
      <c r="A156" t="s">
        <v>59</v>
      </c>
      <c r="E156" s="39" t="s">
        <v>2742</v>
      </c>
    </row>
    <row r="157" spans="1:13" ht="12.75">
      <c r="A157" t="s">
        <v>46</v>
      </c>
      <c r="C157" s="31" t="s">
        <v>67</v>
      </c>
      <c r="E157" s="33" t="s">
        <v>2287</v>
      </c>
      <c r="J157" s="32">
        <f>0</f>
      </c>
      <c s="32">
        <f>0</f>
      </c>
      <c s="32">
        <f>0+L158+L162+L166+L170+L174+L178+L182+L186</f>
      </c>
      <c s="32">
        <f>0+M158+M162+M166+M170+M174+M178+M182+M186</f>
      </c>
    </row>
    <row r="158" spans="1:16" ht="12.75">
      <c r="A158" t="s">
        <v>49</v>
      </c>
      <c s="34" t="s">
        <v>204</v>
      </c>
      <c s="34" t="s">
        <v>2756</v>
      </c>
      <c s="35" t="s">
        <v>5</v>
      </c>
      <c s="6" t="s">
        <v>2757</v>
      </c>
      <c s="36" t="s">
        <v>297</v>
      </c>
      <c s="37">
        <v>16.752</v>
      </c>
      <c s="36">
        <v>0</v>
      </c>
      <c s="36">
        <f>ROUND(G158*H158,6)</f>
      </c>
      <c r="L158" s="38">
        <v>0</v>
      </c>
      <c s="32">
        <f>ROUND(ROUND(L158,2)*ROUND(G158,3),2)</f>
      </c>
      <c s="36" t="s">
        <v>54</v>
      </c>
      <c>
        <f>(M158*21)/100</f>
      </c>
      <c t="s">
        <v>27</v>
      </c>
    </row>
    <row r="159" spans="1:5" ht="12.75">
      <c r="A159" s="35" t="s">
        <v>55</v>
      </c>
      <c r="E159" s="39" t="s">
        <v>3118</v>
      </c>
    </row>
    <row r="160" spans="1:5" ht="38.25">
      <c r="A160" s="35" t="s">
        <v>57</v>
      </c>
      <c r="E160" s="40" t="s">
        <v>3119</v>
      </c>
    </row>
    <row r="161" spans="1:5" ht="395.25">
      <c r="A161" t="s">
        <v>59</v>
      </c>
      <c r="E161" s="39" t="s">
        <v>2728</v>
      </c>
    </row>
    <row r="162" spans="1:16" ht="12.75">
      <c r="A162" t="s">
        <v>49</v>
      </c>
      <c s="34" t="s">
        <v>208</v>
      </c>
      <c s="34" t="s">
        <v>2903</v>
      </c>
      <c s="35" t="s">
        <v>5</v>
      </c>
      <c s="6" t="s">
        <v>2904</v>
      </c>
      <c s="36" t="s">
        <v>297</v>
      </c>
      <c s="37">
        <v>21</v>
      </c>
      <c s="36">
        <v>0</v>
      </c>
      <c s="36">
        <f>ROUND(G162*H162,6)</f>
      </c>
      <c r="L162" s="38">
        <v>0</v>
      </c>
      <c s="32">
        <f>ROUND(ROUND(L162,2)*ROUND(G162,3),2)</f>
      </c>
      <c s="36" t="s">
        <v>54</v>
      </c>
      <c>
        <f>(M162*21)/100</f>
      </c>
      <c t="s">
        <v>27</v>
      </c>
    </row>
    <row r="163" spans="1:5" ht="12.75">
      <c r="A163" s="35" t="s">
        <v>55</v>
      </c>
      <c r="E163" s="39" t="s">
        <v>3120</v>
      </c>
    </row>
    <row r="164" spans="1:5" ht="38.25">
      <c r="A164" s="35" t="s">
        <v>57</v>
      </c>
      <c r="E164" s="40" t="s">
        <v>3121</v>
      </c>
    </row>
    <row r="165" spans="1:5" ht="395.25">
      <c r="A165" t="s">
        <v>59</v>
      </c>
      <c r="E165" s="39" t="s">
        <v>2728</v>
      </c>
    </row>
    <row r="166" spans="1:16" ht="12.75">
      <c r="A166" t="s">
        <v>49</v>
      </c>
      <c s="34" t="s">
        <v>212</v>
      </c>
      <c s="34" t="s">
        <v>1787</v>
      </c>
      <c s="35" t="s">
        <v>5</v>
      </c>
      <c s="6" t="s">
        <v>1788</v>
      </c>
      <c s="36" t="s">
        <v>297</v>
      </c>
      <c s="37">
        <v>22.848</v>
      </c>
      <c s="36">
        <v>0</v>
      </c>
      <c s="36">
        <f>ROUND(G166*H166,6)</f>
      </c>
      <c r="L166" s="38">
        <v>0</v>
      </c>
      <c s="32">
        <f>ROUND(ROUND(L166,2)*ROUND(G166,3),2)</f>
      </c>
      <c s="36" t="s">
        <v>54</v>
      </c>
      <c>
        <f>(M166*21)/100</f>
      </c>
      <c t="s">
        <v>27</v>
      </c>
    </row>
    <row r="167" spans="1:5" ht="12.75">
      <c r="A167" s="35" t="s">
        <v>55</v>
      </c>
      <c r="E167" s="39" t="s">
        <v>2907</v>
      </c>
    </row>
    <row r="168" spans="1:5" ht="38.25">
      <c r="A168" s="35" t="s">
        <v>57</v>
      </c>
      <c r="E168" s="40" t="s">
        <v>3122</v>
      </c>
    </row>
    <row r="169" spans="1:5" ht="38.25">
      <c r="A169" t="s">
        <v>59</v>
      </c>
      <c r="E169" s="39" t="s">
        <v>1789</v>
      </c>
    </row>
    <row r="170" spans="1:16" ht="12.75">
      <c r="A170" t="s">
        <v>49</v>
      </c>
      <c s="34" t="s">
        <v>216</v>
      </c>
      <c s="34" t="s">
        <v>2772</v>
      </c>
      <c s="35" t="s">
        <v>5</v>
      </c>
      <c s="6" t="s">
        <v>2773</v>
      </c>
      <c s="36" t="s">
        <v>297</v>
      </c>
      <c s="37">
        <v>14.94</v>
      </c>
      <c s="36">
        <v>0</v>
      </c>
      <c s="36">
        <f>ROUND(G170*H170,6)</f>
      </c>
      <c r="L170" s="38">
        <v>0</v>
      </c>
      <c s="32">
        <f>ROUND(ROUND(L170,2)*ROUND(G170,3),2)</f>
      </c>
      <c s="36" t="s">
        <v>333</v>
      </c>
      <c>
        <f>(M170*21)/100</f>
      </c>
      <c t="s">
        <v>27</v>
      </c>
    </row>
    <row r="171" spans="1:5" ht="25.5">
      <c r="A171" s="35" t="s">
        <v>55</v>
      </c>
      <c r="E171" s="39" t="s">
        <v>3123</v>
      </c>
    </row>
    <row r="172" spans="1:5" ht="38.25">
      <c r="A172" s="35" t="s">
        <v>57</v>
      </c>
      <c r="E172" s="40" t="s">
        <v>3124</v>
      </c>
    </row>
    <row r="173" spans="1:5" ht="51">
      <c r="A173" t="s">
        <v>59</v>
      </c>
      <c r="E173" s="39" t="s">
        <v>2776</v>
      </c>
    </row>
    <row r="174" spans="1:16" ht="12.75">
      <c r="A174" t="s">
        <v>49</v>
      </c>
      <c s="34" t="s">
        <v>220</v>
      </c>
      <c s="34" t="s">
        <v>2777</v>
      </c>
      <c s="35" t="s">
        <v>5</v>
      </c>
      <c s="6" t="s">
        <v>2778</v>
      </c>
      <c s="36" t="s">
        <v>297</v>
      </c>
      <c s="37">
        <v>9.24</v>
      </c>
      <c s="36">
        <v>0</v>
      </c>
      <c s="36">
        <f>ROUND(G174*H174,6)</f>
      </c>
      <c r="L174" s="38">
        <v>0</v>
      </c>
      <c s="32">
        <f>ROUND(ROUND(L174,2)*ROUND(G174,3),2)</f>
      </c>
      <c s="36" t="s">
        <v>333</v>
      </c>
      <c>
        <f>(M174*21)/100</f>
      </c>
      <c t="s">
        <v>27</v>
      </c>
    </row>
    <row r="175" spans="1:5" ht="12.75">
      <c r="A175" s="35" t="s">
        <v>55</v>
      </c>
      <c r="E175" s="39" t="s">
        <v>3125</v>
      </c>
    </row>
    <row r="176" spans="1:5" ht="38.25">
      <c r="A176" s="35" t="s">
        <v>57</v>
      </c>
      <c r="E176" s="40" t="s">
        <v>3126</v>
      </c>
    </row>
    <row r="177" spans="1:5" ht="51">
      <c r="A177" t="s">
        <v>59</v>
      </c>
      <c r="E177" s="39" t="s">
        <v>2781</v>
      </c>
    </row>
    <row r="178" spans="1:16" ht="12.75">
      <c r="A178" t="s">
        <v>49</v>
      </c>
      <c s="34" t="s">
        <v>223</v>
      </c>
      <c s="34" t="s">
        <v>2782</v>
      </c>
      <c s="35" t="s">
        <v>5</v>
      </c>
      <c s="6" t="s">
        <v>2783</v>
      </c>
      <c s="36" t="s">
        <v>318</v>
      </c>
      <c s="37">
        <v>180</v>
      </c>
      <c s="36">
        <v>0</v>
      </c>
      <c s="36">
        <f>ROUND(G178*H178,6)</f>
      </c>
      <c r="L178" s="38">
        <v>0</v>
      </c>
      <c s="32">
        <f>ROUND(ROUND(L178,2)*ROUND(G178,3),2)</f>
      </c>
      <c s="36" t="s">
        <v>333</v>
      </c>
      <c>
        <f>(M178*21)/100</f>
      </c>
      <c t="s">
        <v>27</v>
      </c>
    </row>
    <row r="179" spans="1:5" ht="25.5">
      <c r="A179" s="35" t="s">
        <v>55</v>
      </c>
      <c r="E179" s="39" t="s">
        <v>3127</v>
      </c>
    </row>
    <row r="180" spans="1:5" ht="38.25">
      <c r="A180" s="35" t="s">
        <v>57</v>
      </c>
      <c r="E180" s="40" t="s">
        <v>3128</v>
      </c>
    </row>
    <row r="181" spans="1:5" ht="51">
      <c r="A181" t="s">
        <v>59</v>
      </c>
      <c r="E181" s="39" t="s">
        <v>2781</v>
      </c>
    </row>
    <row r="182" spans="1:16" ht="12.75">
      <c r="A182" t="s">
        <v>49</v>
      </c>
      <c s="34" t="s">
        <v>227</v>
      </c>
      <c s="34" t="s">
        <v>2786</v>
      </c>
      <c s="35" t="s">
        <v>5</v>
      </c>
      <c s="6" t="s">
        <v>2787</v>
      </c>
      <c s="36" t="s">
        <v>297</v>
      </c>
      <c s="37">
        <v>22.08</v>
      </c>
      <c s="36">
        <v>0</v>
      </c>
      <c s="36">
        <f>ROUND(G182*H182,6)</f>
      </c>
      <c r="L182" s="38">
        <v>0</v>
      </c>
      <c s="32">
        <f>ROUND(ROUND(L182,2)*ROUND(G182,3),2)</f>
      </c>
      <c s="36" t="s">
        <v>333</v>
      </c>
      <c>
        <f>(M182*21)/100</f>
      </c>
      <c t="s">
        <v>27</v>
      </c>
    </row>
    <row r="183" spans="1:5" ht="38.25">
      <c r="A183" s="35" t="s">
        <v>55</v>
      </c>
      <c r="E183" s="39" t="s">
        <v>2788</v>
      </c>
    </row>
    <row r="184" spans="1:5" ht="38.25">
      <c r="A184" s="35" t="s">
        <v>57</v>
      </c>
      <c r="E184" s="40" t="s">
        <v>3129</v>
      </c>
    </row>
    <row r="185" spans="1:5" ht="51">
      <c r="A185" t="s">
        <v>59</v>
      </c>
      <c r="E185" s="39" t="s">
        <v>2790</v>
      </c>
    </row>
    <row r="186" spans="1:16" ht="12.75">
      <c r="A186" t="s">
        <v>49</v>
      </c>
      <c s="34" t="s">
        <v>234</v>
      </c>
      <c s="34" t="s">
        <v>2916</v>
      </c>
      <c s="35" t="s">
        <v>5</v>
      </c>
      <c s="6" t="s">
        <v>2298</v>
      </c>
      <c s="36" t="s">
        <v>318</v>
      </c>
      <c s="37">
        <v>6.4</v>
      </c>
      <c s="36">
        <v>0</v>
      </c>
      <c s="36">
        <f>ROUND(G186*H186,6)</f>
      </c>
      <c r="L186" s="38">
        <v>0</v>
      </c>
      <c s="32">
        <f>ROUND(ROUND(L186,2)*ROUND(G186,3),2)</f>
      </c>
      <c s="36" t="s">
        <v>333</v>
      </c>
      <c>
        <f>(M186*21)/100</f>
      </c>
      <c t="s">
        <v>27</v>
      </c>
    </row>
    <row r="187" spans="1:5" ht="12.75">
      <c r="A187" s="35" t="s">
        <v>55</v>
      </c>
      <c r="E187" s="39" t="s">
        <v>3130</v>
      </c>
    </row>
    <row r="188" spans="1:5" ht="38.25">
      <c r="A188" s="35" t="s">
        <v>57</v>
      </c>
      <c r="E188" s="40" t="s">
        <v>3131</v>
      </c>
    </row>
    <row r="189" spans="1:5" ht="102">
      <c r="A189" t="s">
        <v>59</v>
      </c>
      <c r="E189" s="39" t="s">
        <v>2919</v>
      </c>
    </row>
    <row r="190" spans="1:13" ht="12.75">
      <c r="A190" t="s">
        <v>46</v>
      </c>
      <c r="C190" s="31" t="s">
        <v>26</v>
      </c>
      <c r="E190" s="33" t="s">
        <v>2791</v>
      </c>
      <c r="J190" s="32">
        <f>0</f>
      </c>
      <c s="32">
        <f>0</f>
      </c>
      <c s="32">
        <f>0+L191+L195</f>
      </c>
      <c s="32">
        <f>0+M191+M195</f>
      </c>
    </row>
    <row r="191" spans="1:16" ht="25.5">
      <c r="A191" t="s">
        <v>49</v>
      </c>
      <c s="34" t="s">
        <v>238</v>
      </c>
      <c s="34" t="s">
        <v>2925</v>
      </c>
      <c s="35" t="s">
        <v>5</v>
      </c>
      <c s="6" t="s">
        <v>2926</v>
      </c>
      <c s="36" t="s">
        <v>318</v>
      </c>
      <c s="37">
        <v>120.9</v>
      </c>
      <c s="36">
        <v>0</v>
      </c>
      <c s="36">
        <f>ROUND(G191*H191,6)</f>
      </c>
      <c r="L191" s="38">
        <v>0</v>
      </c>
      <c s="32">
        <f>ROUND(ROUND(L191,2)*ROUND(G191,3),2)</f>
      </c>
      <c s="36" t="s">
        <v>54</v>
      </c>
      <c>
        <f>(M191*21)/100</f>
      </c>
      <c t="s">
        <v>27</v>
      </c>
    </row>
    <row r="192" spans="1:5" ht="12.75">
      <c r="A192" s="35" t="s">
        <v>55</v>
      </c>
      <c r="E192" s="39" t="s">
        <v>3132</v>
      </c>
    </row>
    <row r="193" spans="1:5" ht="38.25">
      <c r="A193" s="35" t="s">
        <v>57</v>
      </c>
      <c r="E193" s="40" t="s">
        <v>3133</v>
      </c>
    </row>
    <row r="194" spans="1:5" ht="51">
      <c r="A194" t="s">
        <v>59</v>
      </c>
      <c r="E194" s="39" t="s">
        <v>2929</v>
      </c>
    </row>
    <row r="195" spans="1:16" ht="12.75">
      <c r="A195" t="s">
        <v>49</v>
      </c>
      <c s="34" t="s">
        <v>242</v>
      </c>
      <c s="34" t="s">
        <v>2792</v>
      </c>
      <c s="35" t="s">
        <v>5</v>
      </c>
      <c s="6" t="s">
        <v>2793</v>
      </c>
      <c s="36" t="s">
        <v>297</v>
      </c>
      <c s="37">
        <v>11.6</v>
      </c>
      <c s="36">
        <v>0</v>
      </c>
      <c s="36">
        <f>ROUND(G195*H195,6)</f>
      </c>
      <c r="L195" s="38">
        <v>0</v>
      </c>
      <c s="32">
        <f>ROUND(ROUND(L195,2)*ROUND(G195,3),2)</f>
      </c>
      <c s="36" t="s">
        <v>54</v>
      </c>
      <c>
        <f>(M195*21)/100</f>
      </c>
      <c t="s">
        <v>27</v>
      </c>
    </row>
    <row r="196" spans="1:5" ht="12.75">
      <c r="A196" s="35" t="s">
        <v>55</v>
      </c>
      <c r="E196" s="39" t="s">
        <v>2794</v>
      </c>
    </row>
    <row r="197" spans="1:5" ht="38.25">
      <c r="A197" s="35" t="s">
        <v>57</v>
      </c>
      <c r="E197" s="40" t="s">
        <v>3134</v>
      </c>
    </row>
    <row r="198" spans="1:5" ht="357">
      <c r="A198" t="s">
        <v>59</v>
      </c>
      <c r="E198" s="39" t="s">
        <v>2796</v>
      </c>
    </row>
    <row r="199" spans="1:13" ht="12.75">
      <c r="A199" t="s">
        <v>46</v>
      </c>
      <c r="C199" s="31" t="s">
        <v>80</v>
      </c>
      <c r="E199" s="33" t="s">
        <v>2345</v>
      </c>
      <c r="J199" s="32">
        <f>0</f>
      </c>
      <c s="32">
        <f>0</f>
      </c>
      <c s="32">
        <f>0+L200+L204+L208</f>
      </c>
      <c s="32">
        <f>0+M200+M204+M208</f>
      </c>
    </row>
    <row r="200" spans="1:16" ht="25.5">
      <c r="A200" t="s">
        <v>49</v>
      </c>
      <c s="34" t="s">
        <v>246</v>
      </c>
      <c s="34" t="s">
        <v>2797</v>
      </c>
      <c s="35" t="s">
        <v>5</v>
      </c>
      <c s="6" t="s">
        <v>2798</v>
      </c>
      <c s="36" t="s">
        <v>318</v>
      </c>
      <c s="37">
        <v>20</v>
      </c>
      <c s="36">
        <v>0</v>
      </c>
      <c s="36">
        <f>ROUND(G200*H200,6)</f>
      </c>
      <c r="L200" s="38">
        <v>0</v>
      </c>
      <c s="32">
        <f>ROUND(ROUND(L200,2)*ROUND(G200,3),2)</f>
      </c>
      <c s="36" t="s">
        <v>54</v>
      </c>
      <c>
        <f>(M200*21)/100</f>
      </c>
      <c t="s">
        <v>27</v>
      </c>
    </row>
    <row r="201" spans="1:5" ht="12.75">
      <c r="A201" s="35" t="s">
        <v>55</v>
      </c>
      <c r="E201" s="39" t="s">
        <v>5</v>
      </c>
    </row>
    <row r="202" spans="1:5" ht="38.25">
      <c r="A202" s="35" t="s">
        <v>57</v>
      </c>
      <c r="E202" s="40" t="s">
        <v>3135</v>
      </c>
    </row>
    <row r="203" spans="1:5" ht="204">
      <c r="A203" t="s">
        <v>59</v>
      </c>
      <c r="E203" s="39" t="s">
        <v>2800</v>
      </c>
    </row>
    <row r="204" spans="1:16" ht="25.5">
      <c r="A204" t="s">
        <v>49</v>
      </c>
      <c s="34" t="s">
        <v>250</v>
      </c>
      <c s="34" t="s">
        <v>2801</v>
      </c>
      <c s="35" t="s">
        <v>5</v>
      </c>
      <c s="6" t="s">
        <v>2802</v>
      </c>
      <c s="36" t="s">
        <v>318</v>
      </c>
      <c s="37">
        <v>442.74</v>
      </c>
      <c s="36">
        <v>0</v>
      </c>
      <c s="36">
        <f>ROUND(G204*H204,6)</f>
      </c>
      <c r="L204" s="38">
        <v>0</v>
      </c>
      <c s="32">
        <f>ROUND(ROUND(L204,2)*ROUND(G204,3),2)</f>
      </c>
      <c s="36" t="s">
        <v>54</v>
      </c>
      <c>
        <f>(M204*21)/100</f>
      </c>
      <c t="s">
        <v>27</v>
      </c>
    </row>
    <row r="205" spans="1:5" ht="38.25">
      <c r="A205" s="35" t="s">
        <v>55</v>
      </c>
      <c r="E205" s="39" t="s">
        <v>2803</v>
      </c>
    </row>
    <row r="206" spans="1:5" ht="38.25">
      <c r="A206" s="35" t="s">
        <v>57</v>
      </c>
      <c r="E206" s="40" t="s">
        <v>3136</v>
      </c>
    </row>
    <row r="207" spans="1:5" ht="204">
      <c r="A207" t="s">
        <v>59</v>
      </c>
      <c r="E207" s="39" t="s">
        <v>2800</v>
      </c>
    </row>
    <row r="208" spans="1:16" ht="12.75">
      <c r="A208" t="s">
        <v>49</v>
      </c>
      <c s="34" t="s">
        <v>254</v>
      </c>
      <c s="34" t="s">
        <v>2805</v>
      </c>
      <c s="35" t="s">
        <v>5</v>
      </c>
      <c s="6" t="s">
        <v>2806</v>
      </c>
      <c s="36" t="s">
        <v>318</v>
      </c>
      <c s="37">
        <v>122.4</v>
      </c>
      <c s="36">
        <v>0</v>
      </c>
      <c s="36">
        <f>ROUND(G208*H208,6)</f>
      </c>
      <c r="L208" s="38">
        <v>0</v>
      </c>
      <c s="32">
        <f>ROUND(ROUND(L208,2)*ROUND(G208,3),2)</f>
      </c>
      <c s="36" t="s">
        <v>54</v>
      </c>
      <c>
        <f>(M208*21)/100</f>
      </c>
      <c t="s">
        <v>27</v>
      </c>
    </row>
    <row r="209" spans="1:5" ht="25.5">
      <c r="A209" s="35" t="s">
        <v>55</v>
      </c>
      <c r="E209" s="39" t="s">
        <v>2807</v>
      </c>
    </row>
    <row r="210" spans="1:5" ht="38.25">
      <c r="A210" s="35" t="s">
        <v>57</v>
      </c>
      <c r="E210" s="40" t="s">
        <v>3137</v>
      </c>
    </row>
    <row r="211" spans="1:5" ht="216.75">
      <c r="A211" t="s">
        <v>59</v>
      </c>
      <c r="E211" s="39" t="s">
        <v>2809</v>
      </c>
    </row>
    <row r="212" spans="1:13" ht="12.75">
      <c r="A212" t="s">
        <v>46</v>
      </c>
      <c r="C212" s="31" t="s">
        <v>86</v>
      </c>
      <c r="E212" s="33" t="s">
        <v>2350</v>
      </c>
      <c r="J212" s="32">
        <f>0</f>
      </c>
      <c s="32">
        <f>0</f>
      </c>
      <c s="32">
        <f>0+L213</f>
      </c>
      <c s="32">
        <f>0+M213</f>
      </c>
    </row>
    <row r="213" spans="1:16" ht="12.75">
      <c r="A213" t="s">
        <v>49</v>
      </c>
      <c s="34" t="s">
        <v>258</v>
      </c>
      <c s="34" t="s">
        <v>2810</v>
      </c>
      <c s="35" t="s">
        <v>5</v>
      </c>
      <c s="6" t="s">
        <v>2811</v>
      </c>
      <c s="36" t="s">
        <v>53</v>
      </c>
      <c s="37">
        <v>47</v>
      </c>
      <c s="36">
        <v>0</v>
      </c>
      <c s="36">
        <f>ROUND(G213*H213,6)</f>
      </c>
      <c r="L213" s="38">
        <v>0</v>
      </c>
      <c s="32">
        <f>ROUND(ROUND(L213,2)*ROUND(G213,3),2)</f>
      </c>
      <c s="36" t="s">
        <v>333</v>
      </c>
      <c>
        <f>(M213*21)/100</f>
      </c>
      <c t="s">
        <v>27</v>
      </c>
    </row>
    <row r="214" spans="1:5" ht="12.75">
      <c r="A214" s="35" t="s">
        <v>55</v>
      </c>
      <c r="E214" s="39" t="s">
        <v>2812</v>
      </c>
    </row>
    <row r="215" spans="1:5" ht="38.25">
      <c r="A215" s="35" t="s">
        <v>57</v>
      </c>
      <c r="E215" s="40" t="s">
        <v>3138</v>
      </c>
    </row>
    <row r="216" spans="1:5" ht="242.25">
      <c r="A216" t="s">
        <v>59</v>
      </c>
      <c r="E216" s="39" t="s">
        <v>2814</v>
      </c>
    </row>
    <row r="217" spans="1:13" ht="12.75">
      <c r="A217" t="s">
        <v>46</v>
      </c>
      <c r="C217" s="31" t="s">
        <v>90</v>
      </c>
      <c r="E217" s="33" t="s">
        <v>2360</v>
      </c>
      <c r="J217" s="32">
        <f>0</f>
      </c>
      <c s="32">
        <f>0</f>
      </c>
      <c s="32">
        <f>0+L218+L222+L226+L230+L234+L238+L242+L246+L250+L254+L258</f>
      </c>
      <c s="32">
        <f>0+M218+M222+M226+M230+M234+M238+M242+M246+M250+M254+M258</f>
      </c>
    </row>
    <row r="218" spans="1:16" ht="12.75">
      <c r="A218" t="s">
        <v>49</v>
      </c>
      <c s="34" t="s">
        <v>274</v>
      </c>
      <c s="34" t="s">
        <v>3139</v>
      </c>
      <c s="35" t="s">
        <v>5</v>
      </c>
      <c s="6" t="s">
        <v>3140</v>
      </c>
      <c s="36" t="s">
        <v>53</v>
      </c>
      <c s="37">
        <v>223.2</v>
      </c>
      <c s="36">
        <v>0</v>
      </c>
      <c s="36">
        <f>ROUND(G218*H218,6)</f>
      </c>
      <c r="L218" s="38">
        <v>0</v>
      </c>
      <c s="32">
        <f>ROUND(ROUND(L218,2)*ROUND(G218,3),2)</f>
      </c>
      <c s="36" t="s">
        <v>54</v>
      </c>
      <c>
        <f>(M218*21)/100</f>
      </c>
      <c t="s">
        <v>27</v>
      </c>
    </row>
    <row r="219" spans="1:5" ht="12.75">
      <c r="A219" s="35" t="s">
        <v>55</v>
      </c>
      <c r="E219" s="39" t="s">
        <v>3141</v>
      </c>
    </row>
    <row r="220" spans="1:5" ht="38.25">
      <c r="A220" s="35" t="s">
        <v>57</v>
      </c>
      <c r="E220" s="40" t="s">
        <v>3142</v>
      </c>
    </row>
    <row r="221" spans="1:5" ht="25.5">
      <c r="A221" t="s">
        <v>59</v>
      </c>
      <c r="E221" s="39" t="s">
        <v>2824</v>
      </c>
    </row>
    <row r="222" spans="1:16" ht="12.75">
      <c r="A222" t="s">
        <v>49</v>
      </c>
      <c s="34" t="s">
        <v>279</v>
      </c>
      <c s="34" t="s">
        <v>2935</v>
      </c>
      <c s="35" t="s">
        <v>5</v>
      </c>
      <c s="6" t="s">
        <v>2936</v>
      </c>
      <c s="36" t="s">
        <v>318</v>
      </c>
      <c s="37">
        <v>83.7</v>
      </c>
      <c s="36">
        <v>0</v>
      </c>
      <c s="36">
        <f>ROUND(G222*H222,6)</f>
      </c>
      <c r="L222" s="38">
        <v>0</v>
      </c>
      <c s="32">
        <f>ROUND(ROUND(L222,2)*ROUND(G222,3),2)</f>
      </c>
      <c s="36" t="s">
        <v>54</v>
      </c>
      <c>
        <f>(M222*21)/100</f>
      </c>
      <c t="s">
        <v>27</v>
      </c>
    </row>
    <row r="223" spans="1:5" ht="12.75">
      <c r="A223" s="35" t="s">
        <v>55</v>
      </c>
      <c r="E223" s="39" t="s">
        <v>3143</v>
      </c>
    </row>
    <row r="224" spans="1:5" ht="38.25">
      <c r="A224" s="35" t="s">
        <v>57</v>
      </c>
      <c r="E224" s="40" t="s">
        <v>3144</v>
      </c>
    </row>
    <row r="225" spans="1:5" ht="25.5">
      <c r="A225" t="s">
        <v>59</v>
      </c>
      <c r="E225" s="39" t="s">
        <v>2939</v>
      </c>
    </row>
    <row r="226" spans="1:16" ht="12.75">
      <c r="A226" t="s">
        <v>49</v>
      </c>
      <c s="34" t="s">
        <v>282</v>
      </c>
      <c s="34" t="s">
        <v>2825</v>
      </c>
      <c s="35" t="s">
        <v>5</v>
      </c>
      <c s="6" t="s">
        <v>2826</v>
      </c>
      <c s="36" t="s">
        <v>2827</v>
      </c>
      <c s="37">
        <v>338.25</v>
      </c>
      <c s="36">
        <v>0</v>
      </c>
      <c s="36">
        <f>ROUND(G226*H226,6)</f>
      </c>
      <c r="L226" s="38">
        <v>0</v>
      </c>
      <c s="32">
        <f>ROUND(ROUND(L226,2)*ROUND(G226,3),2)</f>
      </c>
      <c s="36" t="s">
        <v>54</v>
      </c>
      <c>
        <f>(M226*21)/100</f>
      </c>
      <c t="s">
        <v>27</v>
      </c>
    </row>
    <row r="227" spans="1:5" ht="12.75">
      <c r="A227" s="35" t="s">
        <v>55</v>
      </c>
      <c r="E227" s="39" t="s">
        <v>2828</v>
      </c>
    </row>
    <row r="228" spans="1:5" ht="38.25">
      <c r="A228" s="35" t="s">
        <v>57</v>
      </c>
      <c r="E228" s="40" t="s">
        <v>3145</v>
      </c>
    </row>
    <row r="229" spans="1:5" ht="25.5">
      <c r="A229" t="s">
        <v>59</v>
      </c>
      <c r="E229" s="39" t="s">
        <v>2830</v>
      </c>
    </row>
    <row r="230" spans="1:16" ht="12.75">
      <c r="A230" t="s">
        <v>49</v>
      </c>
      <c s="34" t="s">
        <v>287</v>
      </c>
      <c s="34" t="s">
        <v>1807</v>
      </c>
      <c s="35" t="s">
        <v>5</v>
      </c>
      <c s="6" t="s">
        <v>1808</v>
      </c>
      <c s="36" t="s">
        <v>297</v>
      </c>
      <c s="37">
        <v>35.6</v>
      </c>
      <c s="36">
        <v>0</v>
      </c>
      <c s="36">
        <f>ROUND(G230*H230,6)</f>
      </c>
      <c r="L230" s="38">
        <v>0</v>
      </c>
      <c s="32">
        <f>ROUND(ROUND(L230,2)*ROUND(G230,3),2)</f>
      </c>
      <c s="36" t="s">
        <v>54</v>
      </c>
      <c>
        <f>(M230*21)/100</f>
      </c>
      <c t="s">
        <v>27</v>
      </c>
    </row>
    <row r="231" spans="1:5" ht="12.75">
      <c r="A231" s="35" t="s">
        <v>55</v>
      </c>
      <c r="E231" s="39" t="s">
        <v>3146</v>
      </c>
    </row>
    <row r="232" spans="1:5" ht="38.25">
      <c r="A232" s="35" t="s">
        <v>57</v>
      </c>
      <c r="E232" s="40" t="s">
        <v>3147</v>
      </c>
    </row>
    <row r="233" spans="1:5" ht="102">
      <c r="A233" t="s">
        <v>59</v>
      </c>
      <c r="E233" s="39" t="s">
        <v>1809</v>
      </c>
    </row>
    <row r="234" spans="1:16" ht="12.75">
      <c r="A234" t="s">
        <v>49</v>
      </c>
      <c s="34" t="s">
        <v>489</v>
      </c>
      <c s="34" t="s">
        <v>2366</v>
      </c>
      <c s="35" t="s">
        <v>5</v>
      </c>
      <c s="6" t="s">
        <v>2367</v>
      </c>
      <c s="36" t="s">
        <v>297</v>
      </c>
      <c s="37">
        <v>25.41</v>
      </c>
      <c s="36">
        <v>0</v>
      </c>
      <c s="36">
        <f>ROUND(G234*H234,6)</f>
      </c>
      <c r="L234" s="38">
        <v>0</v>
      </c>
      <c s="32">
        <f>ROUND(ROUND(L234,2)*ROUND(G234,3),2)</f>
      </c>
      <c s="36" t="s">
        <v>54</v>
      </c>
      <c>
        <f>(M234*21)/100</f>
      </c>
      <c t="s">
        <v>27</v>
      </c>
    </row>
    <row r="235" spans="1:5" ht="12.75">
      <c r="A235" s="35" t="s">
        <v>55</v>
      </c>
      <c r="E235" s="39" t="s">
        <v>3148</v>
      </c>
    </row>
    <row r="236" spans="1:5" ht="38.25">
      <c r="A236" s="35" t="s">
        <v>57</v>
      </c>
      <c r="E236" s="40" t="s">
        <v>3149</v>
      </c>
    </row>
    <row r="237" spans="1:5" ht="102">
      <c r="A237" t="s">
        <v>59</v>
      </c>
      <c r="E237" s="39" t="s">
        <v>1809</v>
      </c>
    </row>
    <row r="238" spans="1:16" ht="12.75">
      <c r="A238" t="s">
        <v>49</v>
      </c>
      <c s="34" t="s">
        <v>492</v>
      </c>
      <c s="34" t="s">
        <v>2833</v>
      </c>
      <c s="35" t="s">
        <v>5</v>
      </c>
      <c s="6" t="s">
        <v>2834</v>
      </c>
      <c s="36" t="s">
        <v>74</v>
      </c>
      <c s="37">
        <v>2</v>
      </c>
      <c s="36">
        <v>0</v>
      </c>
      <c s="36">
        <f>ROUND(G238*H238,6)</f>
      </c>
      <c r="L238" s="38">
        <v>0</v>
      </c>
      <c s="32">
        <f>ROUND(ROUND(L238,2)*ROUND(G238,3),2)</f>
      </c>
      <c s="36" t="s">
        <v>333</v>
      </c>
      <c>
        <f>(M238*21)/100</f>
      </c>
      <c t="s">
        <v>27</v>
      </c>
    </row>
    <row r="239" spans="1:5" ht="12.75">
      <c r="A239" s="35" t="s">
        <v>55</v>
      </c>
      <c r="E239" s="39" t="s">
        <v>2835</v>
      </c>
    </row>
    <row r="240" spans="1:5" ht="38.25">
      <c r="A240" s="35" t="s">
        <v>57</v>
      </c>
      <c r="E240" s="40" t="s">
        <v>2359</v>
      </c>
    </row>
    <row r="241" spans="1:5" ht="38.25">
      <c r="A241" t="s">
        <v>59</v>
      </c>
      <c r="E241" s="39" t="s">
        <v>2836</v>
      </c>
    </row>
    <row r="242" spans="1:16" ht="12.75">
      <c r="A242" t="s">
        <v>49</v>
      </c>
      <c s="34" t="s">
        <v>495</v>
      </c>
      <c s="34" t="s">
        <v>2945</v>
      </c>
      <c s="35" t="s">
        <v>5</v>
      </c>
      <c s="6" t="s">
        <v>3150</v>
      </c>
      <c s="36" t="s">
        <v>318</v>
      </c>
      <c s="37">
        <v>4.2</v>
      </c>
      <c s="36">
        <v>0</v>
      </c>
      <c s="36">
        <f>ROUND(G242*H242,6)</f>
      </c>
      <c r="L242" s="38">
        <v>0</v>
      </c>
      <c s="32">
        <f>ROUND(ROUND(L242,2)*ROUND(G242,3),2)</f>
      </c>
      <c s="36" t="s">
        <v>333</v>
      </c>
      <c>
        <f>(M242*21)/100</f>
      </c>
      <c t="s">
        <v>27</v>
      </c>
    </row>
    <row r="243" spans="1:5" ht="12.75">
      <c r="A243" s="35" t="s">
        <v>55</v>
      </c>
      <c r="E243" s="39" t="s">
        <v>3151</v>
      </c>
    </row>
    <row r="244" spans="1:5" ht="38.25">
      <c r="A244" s="35" t="s">
        <v>57</v>
      </c>
      <c r="E244" s="40" t="s">
        <v>3152</v>
      </c>
    </row>
    <row r="245" spans="1:5" ht="25.5">
      <c r="A245" t="s">
        <v>59</v>
      </c>
      <c r="E245" s="39" t="s">
        <v>2819</v>
      </c>
    </row>
    <row r="246" spans="1:16" ht="12.75">
      <c r="A246" t="s">
        <v>49</v>
      </c>
      <c s="34" t="s">
        <v>499</v>
      </c>
      <c s="34" t="s">
        <v>3153</v>
      </c>
      <c s="35" t="s">
        <v>5</v>
      </c>
      <c s="6" t="s">
        <v>3154</v>
      </c>
      <c s="36" t="s">
        <v>318</v>
      </c>
      <c s="37">
        <v>26.04</v>
      </c>
      <c s="36">
        <v>0</v>
      </c>
      <c s="36">
        <f>ROUND(G246*H246,6)</f>
      </c>
      <c r="L246" s="38">
        <v>0</v>
      </c>
      <c s="32">
        <f>ROUND(ROUND(L246,2)*ROUND(G246,3),2)</f>
      </c>
      <c s="36" t="s">
        <v>333</v>
      </c>
      <c>
        <f>(M246*21)/100</f>
      </c>
      <c t="s">
        <v>27</v>
      </c>
    </row>
    <row r="247" spans="1:5" ht="25.5">
      <c r="A247" s="35" t="s">
        <v>55</v>
      </c>
      <c r="E247" s="39" t="s">
        <v>3155</v>
      </c>
    </row>
    <row r="248" spans="1:5" ht="38.25">
      <c r="A248" s="35" t="s">
        <v>57</v>
      </c>
      <c r="E248" s="40" t="s">
        <v>3156</v>
      </c>
    </row>
    <row r="249" spans="1:5" ht="38.25">
      <c r="A249" t="s">
        <v>59</v>
      </c>
      <c r="E249" s="39" t="s">
        <v>3157</v>
      </c>
    </row>
    <row r="250" spans="1:16" ht="12.75">
      <c r="A250" t="s">
        <v>49</v>
      </c>
      <c s="34" t="s">
        <v>502</v>
      </c>
      <c s="34" t="s">
        <v>2949</v>
      </c>
      <c s="35" t="s">
        <v>5</v>
      </c>
      <c s="6" t="s">
        <v>2950</v>
      </c>
      <c s="36" t="s">
        <v>318</v>
      </c>
      <c s="37">
        <v>83.7</v>
      </c>
      <c s="36">
        <v>0</v>
      </c>
      <c s="36">
        <f>ROUND(G250*H250,6)</f>
      </c>
      <c r="L250" s="38">
        <v>0</v>
      </c>
      <c s="32">
        <f>ROUND(ROUND(L250,2)*ROUND(G250,3),2)</f>
      </c>
      <c s="36" t="s">
        <v>333</v>
      </c>
      <c>
        <f>(M250*21)/100</f>
      </c>
      <c t="s">
        <v>27</v>
      </c>
    </row>
    <row r="251" spans="1:5" ht="25.5">
      <c r="A251" s="35" t="s">
        <v>55</v>
      </c>
      <c r="E251" s="39" t="s">
        <v>2951</v>
      </c>
    </row>
    <row r="252" spans="1:5" ht="38.25">
      <c r="A252" s="35" t="s">
        <v>57</v>
      </c>
      <c r="E252" s="40" t="s">
        <v>3144</v>
      </c>
    </row>
    <row r="253" spans="1:5" ht="25.5">
      <c r="A253" t="s">
        <v>59</v>
      </c>
      <c r="E253" s="39" t="s">
        <v>2953</v>
      </c>
    </row>
    <row r="254" spans="1:16" ht="12.75">
      <c r="A254" t="s">
        <v>49</v>
      </c>
      <c s="34" t="s">
        <v>506</v>
      </c>
      <c s="34" t="s">
        <v>2842</v>
      </c>
      <c s="35" t="s">
        <v>5</v>
      </c>
      <c s="6" t="s">
        <v>2843</v>
      </c>
      <c s="36" t="s">
        <v>332</v>
      </c>
      <c s="37">
        <v>0.78</v>
      </c>
      <c s="36">
        <v>0</v>
      </c>
      <c s="36">
        <f>ROUND(G254*H254,6)</f>
      </c>
      <c r="L254" s="38">
        <v>0</v>
      </c>
      <c s="32">
        <f>ROUND(ROUND(L254,2)*ROUND(G254,3),2)</f>
      </c>
      <c s="36" t="s">
        <v>333</v>
      </c>
      <c>
        <f>(M254*21)/100</f>
      </c>
      <c t="s">
        <v>27</v>
      </c>
    </row>
    <row r="255" spans="1:5" ht="38.25">
      <c r="A255" s="35" t="s">
        <v>55</v>
      </c>
      <c r="E255" s="39" t="s">
        <v>3158</v>
      </c>
    </row>
    <row r="256" spans="1:5" ht="38.25">
      <c r="A256" s="35" t="s">
        <v>57</v>
      </c>
      <c r="E256" s="40" t="s">
        <v>3159</v>
      </c>
    </row>
    <row r="257" spans="1:5" ht="102">
      <c r="A257" t="s">
        <v>59</v>
      </c>
      <c r="E257" s="39" t="s">
        <v>2846</v>
      </c>
    </row>
    <row r="258" spans="1:16" ht="12.75">
      <c r="A258" t="s">
        <v>49</v>
      </c>
      <c s="34" t="s">
        <v>510</v>
      </c>
      <c s="34" t="s">
        <v>2847</v>
      </c>
      <c s="35" t="s">
        <v>5</v>
      </c>
      <c s="6" t="s">
        <v>2848</v>
      </c>
      <c s="36" t="s">
        <v>230</v>
      </c>
      <c s="37">
        <v>99.72</v>
      </c>
      <c s="36">
        <v>0</v>
      </c>
      <c s="36">
        <f>ROUND(G258*H258,6)</f>
      </c>
      <c r="L258" s="38">
        <v>0</v>
      </c>
      <c s="32">
        <f>ROUND(ROUND(L258,2)*ROUND(G258,3),2)</f>
      </c>
      <c s="36" t="s">
        <v>333</v>
      </c>
      <c>
        <f>(M258*21)/100</f>
      </c>
      <c t="s">
        <v>27</v>
      </c>
    </row>
    <row r="259" spans="1:5" ht="12.75">
      <c r="A259" s="35" t="s">
        <v>55</v>
      </c>
      <c r="E259" s="39" t="s">
        <v>3160</v>
      </c>
    </row>
    <row r="260" spans="1:5" ht="51">
      <c r="A260" s="35" t="s">
        <v>57</v>
      </c>
      <c r="E260" s="40" t="s">
        <v>3161</v>
      </c>
    </row>
    <row r="261" spans="1:5" ht="102">
      <c r="A261" t="s">
        <v>59</v>
      </c>
      <c r="E261" s="39" t="s">
        <v>2846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3164</v>
      </c>
      <c r="E8" s="30" t="s">
        <v>3163</v>
      </c>
      <c r="J8" s="29">
        <f>0+J9+J26</f>
      </c>
      <c s="29">
        <f>0+K9+K26</f>
      </c>
      <c s="29">
        <f>0+L9+L26</f>
      </c>
      <c s="29">
        <f>0+M9+M26</f>
      </c>
    </row>
    <row r="9" spans="1:13" ht="12.75">
      <c r="A9" t="s">
        <v>46</v>
      </c>
      <c r="C9" s="31" t="s">
        <v>50</v>
      </c>
      <c r="E9" s="33" t="s">
        <v>3165</v>
      </c>
      <c r="J9" s="32">
        <f>0</f>
      </c>
      <c s="32">
        <f>0</f>
      </c>
      <c s="32">
        <f>0+L10+L14+L18+L22</f>
      </c>
      <c s="32">
        <f>0+M10+M14+M18+M22</f>
      </c>
    </row>
    <row r="10" spans="1:16" ht="12.75">
      <c r="A10" t="s">
        <v>49</v>
      </c>
      <c s="34" t="s">
        <v>50</v>
      </c>
      <c s="34" t="s">
        <v>3166</v>
      </c>
      <c s="35" t="s">
        <v>5</v>
      </c>
      <c s="6" t="s">
        <v>3167</v>
      </c>
      <c s="36" t="s">
        <v>1887</v>
      </c>
      <c s="37">
        <v>1</v>
      </c>
      <c s="36">
        <v>0</v>
      </c>
      <c s="36">
        <f>ROUND(G10*H10,6)</f>
      </c>
      <c r="L10" s="38">
        <v>0</v>
      </c>
      <c s="32">
        <f>ROUND(ROUND(L10,2)*ROUND(G10,3),2)</f>
      </c>
      <c s="36" t="s">
        <v>333</v>
      </c>
      <c>
        <f>(M10*21)/100</f>
      </c>
      <c t="s">
        <v>27</v>
      </c>
    </row>
    <row r="11" spans="1:5" ht="12.75">
      <c r="A11" s="35" t="s">
        <v>55</v>
      </c>
      <c r="E11" s="39" t="s">
        <v>3168</v>
      </c>
    </row>
    <row r="12" spans="1:5" ht="12.75">
      <c r="A12" s="35" t="s">
        <v>57</v>
      </c>
      <c r="E12" s="40" t="s">
        <v>3169</v>
      </c>
    </row>
    <row r="13" spans="1:5" ht="89.25">
      <c r="A13" t="s">
        <v>59</v>
      </c>
      <c r="E13" s="39" t="s">
        <v>3170</v>
      </c>
    </row>
    <row r="14" spans="1:16" ht="12.75">
      <c r="A14" t="s">
        <v>49</v>
      </c>
      <c s="34" t="s">
        <v>27</v>
      </c>
      <c s="34" t="s">
        <v>3171</v>
      </c>
      <c s="35" t="s">
        <v>5</v>
      </c>
      <c s="6" t="s">
        <v>3172</v>
      </c>
      <c s="36" t="s">
        <v>1887</v>
      </c>
      <c s="37">
        <v>1</v>
      </c>
      <c s="36">
        <v>0</v>
      </c>
      <c s="36">
        <f>ROUND(G14*H14,6)</f>
      </c>
      <c r="L14" s="38">
        <v>0</v>
      </c>
      <c s="32">
        <f>ROUND(ROUND(L14,2)*ROUND(G14,3),2)</f>
      </c>
      <c s="36" t="s">
        <v>333</v>
      </c>
      <c>
        <f>(M14*21)/100</f>
      </c>
      <c t="s">
        <v>27</v>
      </c>
    </row>
    <row r="15" spans="1:5" ht="12.75">
      <c r="A15" s="35" t="s">
        <v>55</v>
      </c>
      <c r="E15" s="39" t="s">
        <v>3173</v>
      </c>
    </row>
    <row r="16" spans="1:5" ht="12.75">
      <c r="A16" s="35" t="s">
        <v>57</v>
      </c>
      <c r="E16" s="40" t="s">
        <v>3169</v>
      </c>
    </row>
    <row r="17" spans="1:5" ht="38.25">
      <c r="A17" t="s">
        <v>59</v>
      </c>
      <c r="E17" s="39" t="s">
        <v>3174</v>
      </c>
    </row>
    <row r="18" spans="1:16" ht="12.75">
      <c r="A18" t="s">
        <v>49</v>
      </c>
      <c s="34" t="s">
        <v>25</v>
      </c>
      <c s="34" t="s">
        <v>3175</v>
      </c>
      <c s="35" t="s">
        <v>5</v>
      </c>
      <c s="6" t="s">
        <v>3176</v>
      </c>
      <c s="36" t="s">
        <v>1887</v>
      </c>
      <c s="37">
        <v>1</v>
      </c>
      <c s="36">
        <v>0</v>
      </c>
      <c s="36">
        <f>ROUND(G18*H18,6)</f>
      </c>
      <c r="L18" s="38">
        <v>0</v>
      </c>
      <c s="32">
        <f>ROUND(ROUND(L18,2)*ROUND(G18,3),2)</f>
      </c>
      <c s="36" t="s">
        <v>333</v>
      </c>
      <c>
        <f>(M18*21)/100</f>
      </c>
      <c t="s">
        <v>27</v>
      </c>
    </row>
    <row r="19" spans="1:5" ht="12.75">
      <c r="A19" s="35" t="s">
        <v>55</v>
      </c>
      <c r="E19" s="39" t="s">
        <v>3177</v>
      </c>
    </row>
    <row r="20" spans="1:5" ht="12.75">
      <c r="A20" s="35" t="s">
        <v>57</v>
      </c>
      <c r="E20" s="40" t="s">
        <v>3169</v>
      </c>
    </row>
    <row r="21" spans="1:5" ht="114.75">
      <c r="A21" t="s">
        <v>59</v>
      </c>
      <c r="E21" s="39" t="s">
        <v>3178</v>
      </c>
    </row>
    <row r="22" spans="1:16" ht="12.75">
      <c r="A22" t="s">
        <v>49</v>
      </c>
      <c s="34" t="s">
        <v>67</v>
      </c>
      <c s="34" t="s">
        <v>3179</v>
      </c>
      <c s="35" t="s">
        <v>5</v>
      </c>
      <c s="6" t="s">
        <v>3180</v>
      </c>
      <c s="36" t="s">
        <v>1887</v>
      </c>
      <c s="37">
        <v>1</v>
      </c>
      <c s="36">
        <v>0</v>
      </c>
      <c s="36">
        <f>ROUND(G22*H22,6)</f>
      </c>
      <c r="L22" s="38">
        <v>0</v>
      </c>
      <c s="32">
        <f>ROUND(ROUND(L22,2)*ROUND(G22,3),2)</f>
      </c>
      <c s="36" t="s">
        <v>333</v>
      </c>
      <c>
        <f>(M22*21)/100</f>
      </c>
      <c t="s">
        <v>27</v>
      </c>
    </row>
    <row r="23" spans="1:5" ht="12.75">
      <c r="A23" s="35" t="s">
        <v>55</v>
      </c>
      <c r="E23" s="39" t="s">
        <v>3181</v>
      </c>
    </row>
    <row r="24" spans="1:5" ht="12.75">
      <c r="A24" s="35" t="s">
        <v>57</v>
      </c>
      <c r="E24" s="40" t="s">
        <v>3182</v>
      </c>
    </row>
    <row r="25" spans="1:5" ht="38.25">
      <c r="A25" t="s">
        <v>59</v>
      </c>
      <c r="E25" s="39" t="s">
        <v>3183</v>
      </c>
    </row>
    <row r="26" spans="1:13" ht="12.75">
      <c r="A26" t="s">
        <v>46</v>
      </c>
      <c r="C26" s="31" t="s">
        <v>27</v>
      </c>
      <c r="E26" s="33" t="s">
        <v>737</v>
      </c>
      <c r="J26" s="32">
        <f>0</f>
      </c>
      <c s="32">
        <f>0</f>
      </c>
      <c s="32">
        <f>0+L27+L31+L35+L39+L43+L47+L51+L55</f>
      </c>
      <c s="32">
        <f>0+M27+M31+M35+M39+M43+M47+M51+M55</f>
      </c>
    </row>
    <row r="27" spans="1:16" ht="12.75">
      <c r="A27" t="s">
        <v>49</v>
      </c>
      <c s="34" t="s">
        <v>71</v>
      </c>
      <c s="34" t="s">
        <v>3184</v>
      </c>
      <c s="35" t="s">
        <v>5</v>
      </c>
      <c s="6" t="s">
        <v>3185</v>
      </c>
      <c s="36" t="s">
        <v>1887</v>
      </c>
      <c s="37">
        <v>1</v>
      </c>
      <c s="36">
        <v>0</v>
      </c>
      <c s="36">
        <f>ROUND(G27*H27,6)</f>
      </c>
      <c r="L27" s="38">
        <v>0</v>
      </c>
      <c s="32">
        <f>ROUND(ROUND(L27,2)*ROUND(G27,3),2)</f>
      </c>
      <c s="36" t="s">
        <v>333</v>
      </c>
      <c>
        <f>(M27*21)/100</f>
      </c>
      <c t="s">
        <v>27</v>
      </c>
    </row>
    <row r="28" spans="1:5" ht="12.75">
      <c r="A28" s="35" t="s">
        <v>55</v>
      </c>
      <c r="E28" s="39" t="s">
        <v>3186</v>
      </c>
    </row>
    <row r="29" spans="1:5" ht="12.75">
      <c r="A29" s="35" t="s">
        <v>57</v>
      </c>
      <c r="E29" s="40" t="s">
        <v>3182</v>
      </c>
    </row>
    <row r="30" spans="1:5" ht="89.25">
      <c r="A30" t="s">
        <v>59</v>
      </c>
      <c r="E30" s="39" t="s">
        <v>3187</v>
      </c>
    </row>
    <row r="31" spans="1:16" ht="12.75">
      <c r="A31" t="s">
        <v>49</v>
      </c>
      <c s="34" t="s">
        <v>26</v>
      </c>
      <c s="34" t="s">
        <v>3188</v>
      </c>
      <c s="35" t="s">
        <v>5</v>
      </c>
      <c s="6" t="s">
        <v>3189</v>
      </c>
      <c s="36" t="s">
        <v>1887</v>
      </c>
      <c s="37">
        <v>1</v>
      </c>
      <c s="36">
        <v>0</v>
      </c>
      <c s="36">
        <f>ROUND(G31*H31,6)</f>
      </c>
      <c r="L31" s="38">
        <v>0</v>
      </c>
      <c s="32">
        <f>ROUND(ROUND(L31,2)*ROUND(G31,3),2)</f>
      </c>
      <c s="36" t="s">
        <v>333</v>
      </c>
      <c>
        <f>(M31*21)/100</f>
      </c>
      <c t="s">
        <v>27</v>
      </c>
    </row>
    <row r="32" spans="1:5" ht="12.75">
      <c r="A32" s="35" t="s">
        <v>55</v>
      </c>
      <c r="E32" s="39" t="s">
        <v>3190</v>
      </c>
    </row>
    <row r="33" spans="1:5" ht="12.75">
      <c r="A33" s="35" t="s">
        <v>57</v>
      </c>
      <c r="E33" s="40" t="s">
        <v>3182</v>
      </c>
    </row>
    <row r="34" spans="1:5" ht="76.5">
      <c r="A34" t="s">
        <v>59</v>
      </c>
      <c r="E34" s="39" t="s">
        <v>3191</v>
      </c>
    </row>
    <row r="35" spans="1:16" ht="12.75">
      <c r="A35" t="s">
        <v>49</v>
      </c>
      <c s="34" t="s">
        <v>80</v>
      </c>
      <c s="34" t="s">
        <v>3192</v>
      </c>
      <c s="35" t="s">
        <v>5</v>
      </c>
      <c s="6" t="s">
        <v>3193</v>
      </c>
      <c s="36" t="s">
        <v>1887</v>
      </c>
      <c s="37">
        <v>1</v>
      </c>
      <c s="36">
        <v>0</v>
      </c>
      <c s="36">
        <f>ROUND(G35*H35,6)</f>
      </c>
      <c r="L35" s="38">
        <v>0</v>
      </c>
      <c s="32">
        <f>ROUND(ROUND(L35,2)*ROUND(G35,3),2)</f>
      </c>
      <c s="36" t="s">
        <v>333</v>
      </c>
      <c>
        <f>(M35*21)/100</f>
      </c>
      <c t="s">
        <v>27</v>
      </c>
    </row>
    <row r="36" spans="1:5" ht="12.75">
      <c r="A36" s="35" t="s">
        <v>55</v>
      </c>
      <c r="E36" s="39" t="s">
        <v>3194</v>
      </c>
    </row>
    <row r="37" spans="1:5" ht="12.75">
      <c r="A37" s="35" t="s">
        <v>57</v>
      </c>
      <c r="E37" s="40" t="s">
        <v>3195</v>
      </c>
    </row>
    <row r="38" spans="1:5" ht="12.75">
      <c r="A38" t="s">
        <v>59</v>
      </c>
      <c r="E38" s="39" t="s">
        <v>5</v>
      </c>
    </row>
    <row r="39" spans="1:16" ht="12.75">
      <c r="A39" t="s">
        <v>49</v>
      </c>
      <c s="34" t="s">
        <v>86</v>
      </c>
      <c s="34" t="s">
        <v>3196</v>
      </c>
      <c s="35" t="s">
        <v>5</v>
      </c>
      <c s="6" t="s">
        <v>3197</v>
      </c>
      <c s="36" t="s">
        <v>1887</v>
      </c>
      <c s="37">
        <v>1</v>
      </c>
      <c s="36">
        <v>0</v>
      </c>
      <c s="36">
        <f>ROUND(G39*H39,6)</f>
      </c>
      <c r="L39" s="38">
        <v>0</v>
      </c>
      <c s="32">
        <f>ROUND(ROUND(L39,2)*ROUND(G39,3),2)</f>
      </c>
      <c s="36" t="s">
        <v>333</v>
      </c>
      <c>
        <f>(M39*21)/100</f>
      </c>
      <c t="s">
        <v>27</v>
      </c>
    </row>
    <row r="40" spans="1:5" ht="12.75">
      <c r="A40" s="35" t="s">
        <v>55</v>
      </c>
      <c r="E40" s="39" t="s">
        <v>3194</v>
      </c>
    </row>
    <row r="41" spans="1:5" ht="12.75">
      <c r="A41" s="35" t="s">
        <v>57</v>
      </c>
      <c r="E41" s="40" t="s">
        <v>3198</v>
      </c>
    </row>
    <row r="42" spans="1:5" ht="12.75">
      <c r="A42" t="s">
        <v>59</v>
      </c>
      <c r="E42" s="39" t="s">
        <v>5</v>
      </c>
    </row>
    <row r="43" spans="1:16" ht="12.75">
      <c r="A43" t="s">
        <v>49</v>
      </c>
      <c s="34" t="s">
        <v>90</v>
      </c>
      <c s="34" t="s">
        <v>3199</v>
      </c>
      <c s="35" t="s">
        <v>5</v>
      </c>
      <c s="6" t="s">
        <v>3200</v>
      </c>
      <c s="36" t="s">
        <v>1887</v>
      </c>
      <c s="37">
        <v>1</v>
      </c>
      <c s="36">
        <v>0</v>
      </c>
      <c s="36">
        <f>ROUND(G43*H43,6)</f>
      </c>
      <c r="L43" s="38">
        <v>0</v>
      </c>
      <c s="32">
        <f>ROUND(ROUND(L43,2)*ROUND(G43,3),2)</f>
      </c>
      <c s="36" t="s">
        <v>333</v>
      </c>
      <c>
        <f>(M43*21)/100</f>
      </c>
      <c t="s">
        <v>27</v>
      </c>
    </row>
    <row r="44" spans="1:5" ht="12.75">
      <c r="A44" s="35" t="s">
        <v>55</v>
      </c>
      <c r="E44" s="39" t="s">
        <v>5</v>
      </c>
    </row>
    <row r="45" spans="1:5" ht="12.75">
      <c r="A45" s="35" t="s">
        <v>57</v>
      </c>
      <c r="E45" s="40" t="s">
        <v>5</v>
      </c>
    </row>
    <row r="46" spans="1:5" ht="25.5">
      <c r="A46" t="s">
        <v>59</v>
      </c>
      <c r="E46" s="39" t="s">
        <v>3201</v>
      </c>
    </row>
    <row r="47" spans="1:16" ht="12.75">
      <c r="A47" t="s">
        <v>49</v>
      </c>
      <c s="34" t="s">
        <v>94</v>
      </c>
      <c s="34" t="s">
        <v>3202</v>
      </c>
      <c s="35" t="s">
        <v>5</v>
      </c>
      <c s="6" t="s">
        <v>3203</v>
      </c>
      <c s="36" t="s">
        <v>1887</v>
      </c>
      <c s="37">
        <v>4</v>
      </c>
      <c s="36">
        <v>0</v>
      </c>
      <c s="36">
        <f>ROUND(G47*H47,6)</f>
      </c>
      <c r="L47" s="38">
        <v>0</v>
      </c>
      <c s="32">
        <f>ROUND(ROUND(L47,2)*ROUND(G47,3),2)</f>
      </c>
      <c s="36" t="s">
        <v>333</v>
      </c>
      <c>
        <f>(M47*0)/100</f>
      </c>
      <c t="s">
        <v>979</v>
      </c>
    </row>
    <row r="48" spans="1:5" ht="12.75">
      <c r="A48" s="35" t="s">
        <v>55</v>
      </c>
      <c r="E48" s="39" t="s">
        <v>3203</v>
      </c>
    </row>
    <row r="49" spans="1:5" ht="12.75">
      <c r="A49" s="35" t="s">
        <v>57</v>
      </c>
      <c r="E49" s="40" t="s">
        <v>3182</v>
      </c>
    </row>
    <row r="50" spans="1:5" ht="127.5">
      <c r="A50" t="s">
        <v>59</v>
      </c>
      <c r="E50" s="39" t="s">
        <v>3204</v>
      </c>
    </row>
    <row r="51" spans="1:16" ht="12.75">
      <c r="A51" t="s">
        <v>49</v>
      </c>
      <c s="34" t="s">
        <v>98</v>
      </c>
      <c s="34" t="s">
        <v>3205</v>
      </c>
      <c s="35" t="s">
        <v>5</v>
      </c>
      <c s="6" t="s">
        <v>3206</v>
      </c>
      <c s="36" t="s">
        <v>3207</v>
      </c>
      <c s="37">
        <v>112</v>
      </c>
      <c s="36">
        <v>0</v>
      </c>
      <c s="36">
        <f>ROUND(G51*H51,6)</f>
      </c>
      <c r="L51" s="38">
        <v>0</v>
      </c>
      <c s="32">
        <f>ROUND(ROUND(L51,2)*ROUND(G51,3),2)</f>
      </c>
      <c s="36" t="s">
        <v>333</v>
      </c>
      <c>
        <f>(M51*21)/100</f>
      </c>
      <c t="s">
        <v>27</v>
      </c>
    </row>
    <row r="52" spans="1:5" ht="12.75">
      <c r="A52" s="35" t="s">
        <v>55</v>
      </c>
      <c r="E52" s="39" t="s">
        <v>3206</v>
      </c>
    </row>
    <row r="53" spans="1:5" ht="25.5">
      <c r="A53" s="35" t="s">
        <v>57</v>
      </c>
      <c r="E53" s="40" t="s">
        <v>3208</v>
      </c>
    </row>
    <row r="54" spans="1:5" ht="102">
      <c r="A54" t="s">
        <v>59</v>
      </c>
      <c r="E54" s="39" t="s">
        <v>3209</v>
      </c>
    </row>
    <row r="55" spans="1:16" ht="12.75">
      <c r="A55" t="s">
        <v>49</v>
      </c>
      <c s="34" t="s">
        <v>102</v>
      </c>
      <c s="34" t="s">
        <v>3210</v>
      </c>
      <c s="35" t="s">
        <v>5</v>
      </c>
      <c s="6" t="s">
        <v>3211</v>
      </c>
      <c s="36" t="s">
        <v>3207</v>
      </c>
      <c s="37">
        <v>20</v>
      </c>
      <c s="36">
        <v>0</v>
      </c>
      <c s="36">
        <f>ROUND(G55*H55,6)</f>
      </c>
      <c r="L55" s="38">
        <v>0</v>
      </c>
      <c s="32">
        <f>ROUND(ROUND(L55,2)*ROUND(G55,3),2)</f>
      </c>
      <c s="36" t="s">
        <v>333</v>
      </c>
      <c>
        <f>(M55*21)/100</f>
      </c>
      <c t="s">
        <v>27</v>
      </c>
    </row>
    <row r="56" spans="1:5" ht="12.75">
      <c r="A56" s="35" t="s">
        <v>55</v>
      </c>
      <c r="E56" s="39" t="s">
        <v>3211</v>
      </c>
    </row>
    <row r="57" spans="1:5" ht="12.75">
      <c r="A57" s="35" t="s">
        <v>57</v>
      </c>
      <c r="E57" s="40" t="s">
        <v>3212</v>
      </c>
    </row>
    <row r="58" spans="1:5" ht="38.25">
      <c r="A58" t="s">
        <v>59</v>
      </c>
      <c r="E58" s="39" t="s">
        <v>3213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COUNTIFS(L8:L351,"=0",A8:A351,"P")+COUNTIFS(L8:L351,"",A8:A351,"P")+SUM(Q8:Q351)</f>
      </c>
    </row>
    <row r="8" spans="1:13" ht="12.75">
      <c r="A8" t="s">
        <v>44</v>
      </c>
      <c r="C8" s="28" t="s">
        <v>293</v>
      </c>
      <c r="E8" s="30" t="s">
        <v>292</v>
      </c>
      <c r="J8" s="29">
        <f>0+J9+J26+J31+J36+J45+J58+J71+J104+J109+J122</f>
      </c>
      <c s="29">
        <f>0+K9+K26+K31+K36+K45+K58+K71+K104+K109+K122</f>
      </c>
      <c s="29">
        <f>0+L9+L26+L31+L36+L45+L58+L71+L104+L109+L122</f>
      </c>
      <c s="29">
        <f>0+M9+M26+M31+M36+M45+M58+M71+M104+M109+M122</f>
      </c>
    </row>
    <row r="9" spans="1:13" ht="12.75">
      <c r="A9" t="s">
        <v>46</v>
      </c>
      <c r="C9" s="31" t="s">
        <v>105</v>
      </c>
      <c r="E9" s="33" t="s">
        <v>294</v>
      </c>
      <c r="J9" s="32">
        <f>0</f>
      </c>
      <c s="32">
        <f>0</f>
      </c>
      <c s="32">
        <f>0+L10+L14+L18+L22</f>
      </c>
      <c s="32">
        <f>0+M10+M14+M18+M22</f>
      </c>
    </row>
    <row r="10" spans="1:16" ht="12.75">
      <c r="A10" t="s">
        <v>49</v>
      </c>
      <c s="34" t="s">
        <v>50</v>
      </c>
      <c s="34" t="s">
        <v>295</v>
      </c>
      <c s="35" t="s">
        <v>5</v>
      </c>
      <c s="6" t="s">
        <v>296</v>
      </c>
      <c s="36" t="s">
        <v>297</v>
      </c>
      <c s="37">
        <v>84</v>
      </c>
      <c s="36">
        <v>0</v>
      </c>
      <c s="36">
        <f>ROUND(G10*H10,6)</f>
      </c>
      <c r="L10" s="38">
        <v>0</v>
      </c>
      <c s="32">
        <f>ROUND(ROUND(L10,2)*ROUND(G10,3),2)</f>
      </c>
      <c s="36" t="s">
        <v>54</v>
      </c>
      <c>
        <f>(M10*21)/100</f>
      </c>
      <c t="s">
        <v>27</v>
      </c>
    </row>
    <row r="11" spans="1:5" ht="12.75">
      <c r="A11" s="35" t="s">
        <v>55</v>
      </c>
      <c r="E11" s="39" t="s">
        <v>5</v>
      </c>
    </row>
    <row r="12" spans="1:5" ht="12.75">
      <c r="A12" s="35" t="s">
        <v>57</v>
      </c>
      <c r="E12" s="40" t="s">
        <v>298</v>
      </c>
    </row>
    <row r="13" spans="1:5" ht="318.75">
      <c r="A13" t="s">
        <v>59</v>
      </c>
      <c r="E13" s="39" t="s">
        <v>299</v>
      </c>
    </row>
    <row r="14" spans="1:16" ht="12.75">
      <c r="A14" t="s">
        <v>49</v>
      </c>
      <c s="34" t="s">
        <v>27</v>
      </c>
      <c s="34" t="s">
        <v>300</v>
      </c>
      <c s="35" t="s">
        <v>5</v>
      </c>
      <c s="6" t="s">
        <v>301</v>
      </c>
      <c s="36" t="s">
        <v>297</v>
      </c>
      <c s="37">
        <v>347.48</v>
      </c>
      <c s="36">
        <v>0</v>
      </c>
      <c s="36">
        <f>ROUND(G14*H14,6)</f>
      </c>
      <c r="L14" s="38">
        <v>0</v>
      </c>
      <c s="32">
        <f>ROUND(ROUND(L14,2)*ROUND(G14,3),2)</f>
      </c>
      <c s="36" t="s">
        <v>54</v>
      </c>
      <c>
        <f>(M14*21)/100</f>
      </c>
      <c t="s">
        <v>27</v>
      </c>
    </row>
    <row r="15" spans="1:5" ht="12.75">
      <c r="A15" s="35" t="s">
        <v>55</v>
      </c>
      <c r="E15" s="39" t="s">
        <v>5</v>
      </c>
    </row>
    <row r="16" spans="1:5" ht="12.75">
      <c r="A16" s="35" t="s">
        <v>57</v>
      </c>
      <c r="E16" s="40" t="s">
        <v>302</v>
      </c>
    </row>
    <row r="17" spans="1:5" ht="318.75">
      <c r="A17" t="s">
        <v>59</v>
      </c>
      <c r="E17" s="39" t="s">
        <v>299</v>
      </c>
    </row>
    <row r="18" spans="1:16" ht="12.75">
      <c r="A18" t="s">
        <v>49</v>
      </c>
      <c s="34" t="s">
        <v>25</v>
      </c>
      <c s="34" t="s">
        <v>303</v>
      </c>
      <c s="35" t="s">
        <v>5</v>
      </c>
      <c s="6" t="s">
        <v>304</v>
      </c>
      <c s="36" t="s">
        <v>53</v>
      </c>
      <c s="37">
        <v>192</v>
      </c>
      <c s="36">
        <v>0</v>
      </c>
      <c s="36">
        <f>ROUND(G18*H18,6)</f>
      </c>
      <c r="L18" s="38">
        <v>0</v>
      </c>
      <c s="32">
        <f>ROUND(ROUND(L18,2)*ROUND(G18,3),2)</f>
      </c>
      <c s="36" t="s">
        <v>54</v>
      </c>
      <c>
        <f>(M18*21)/100</f>
      </c>
      <c t="s">
        <v>27</v>
      </c>
    </row>
    <row r="19" spans="1:5" ht="12.75">
      <c r="A19" s="35" t="s">
        <v>55</v>
      </c>
      <c r="E19" s="39" t="s">
        <v>5</v>
      </c>
    </row>
    <row r="20" spans="1:5" ht="12.75">
      <c r="A20" s="35" t="s">
        <v>57</v>
      </c>
      <c r="E20" s="40" t="s">
        <v>305</v>
      </c>
    </row>
    <row r="21" spans="1:5" ht="25.5">
      <c r="A21" t="s">
        <v>59</v>
      </c>
      <c r="E21" s="39" t="s">
        <v>306</v>
      </c>
    </row>
    <row r="22" spans="1:16" ht="12.75">
      <c r="A22" t="s">
        <v>49</v>
      </c>
      <c s="34" t="s">
        <v>67</v>
      </c>
      <c s="34" t="s">
        <v>307</v>
      </c>
      <c s="35" t="s">
        <v>5</v>
      </c>
      <c s="6" t="s">
        <v>308</v>
      </c>
      <c s="36" t="s">
        <v>297</v>
      </c>
      <c s="37">
        <v>640.36</v>
      </c>
      <c s="36">
        <v>0</v>
      </c>
      <c s="36">
        <f>ROUND(G22*H22,6)</f>
      </c>
      <c r="L22" s="38">
        <v>0</v>
      </c>
      <c s="32">
        <f>ROUND(ROUND(L22,2)*ROUND(G22,3),2)</f>
      </c>
      <c s="36" t="s">
        <v>54</v>
      </c>
      <c>
        <f>(M22*21)/100</f>
      </c>
      <c t="s">
        <v>27</v>
      </c>
    </row>
    <row r="23" spans="1:5" ht="12.75">
      <c r="A23" s="35" t="s">
        <v>55</v>
      </c>
      <c r="E23" s="39" t="s">
        <v>5</v>
      </c>
    </row>
    <row r="24" spans="1:5" ht="12.75">
      <c r="A24" s="35" t="s">
        <v>57</v>
      </c>
      <c r="E24" s="40" t="s">
        <v>309</v>
      </c>
    </row>
    <row r="25" spans="1:5" ht="318.75">
      <c r="A25" t="s">
        <v>59</v>
      </c>
      <c r="E25" s="39" t="s">
        <v>299</v>
      </c>
    </row>
    <row r="26" spans="1:13" ht="12.75">
      <c r="A26" t="s">
        <v>46</v>
      </c>
      <c r="C26" s="31" t="s">
        <v>123</v>
      </c>
      <c r="E26" s="33" t="s">
        <v>310</v>
      </c>
      <c r="J26" s="32">
        <f>0</f>
      </c>
      <c s="32">
        <f>0</f>
      </c>
      <c s="32">
        <f>0+L27</f>
      </c>
      <c s="32">
        <f>0+M27</f>
      </c>
    </row>
    <row r="27" spans="1:16" ht="12.75">
      <c r="A27" t="s">
        <v>49</v>
      </c>
      <c s="34" t="s">
        <v>71</v>
      </c>
      <c s="34" t="s">
        <v>311</v>
      </c>
      <c s="35" t="s">
        <v>5</v>
      </c>
      <c s="6" t="s">
        <v>312</v>
      </c>
      <c s="36" t="s">
        <v>297</v>
      </c>
      <c s="37">
        <v>1071.84</v>
      </c>
      <c s="36">
        <v>0</v>
      </c>
      <c s="36">
        <f>ROUND(G27*H27,6)</f>
      </c>
      <c r="L27" s="38">
        <v>0</v>
      </c>
      <c s="32">
        <f>ROUND(ROUND(L27,2)*ROUND(G27,3),2)</f>
      </c>
      <c s="36" t="s">
        <v>54</v>
      </c>
      <c>
        <f>(M27*21)/100</f>
      </c>
      <c t="s">
        <v>27</v>
      </c>
    </row>
    <row r="28" spans="1:5" ht="12.75">
      <c r="A28" s="35" t="s">
        <v>55</v>
      </c>
      <c r="E28" s="39" t="s">
        <v>5</v>
      </c>
    </row>
    <row r="29" spans="1:5" ht="12.75">
      <c r="A29" s="35" t="s">
        <v>57</v>
      </c>
      <c r="E29" s="40" t="s">
        <v>313</v>
      </c>
    </row>
    <row r="30" spans="1:5" ht="229.5">
      <c r="A30" t="s">
        <v>59</v>
      </c>
      <c r="E30" s="39" t="s">
        <v>314</v>
      </c>
    </row>
    <row r="31" spans="1:13" ht="12.75">
      <c r="A31" t="s">
        <v>46</v>
      </c>
      <c r="C31" s="31" t="s">
        <v>127</v>
      </c>
      <c r="E31" s="33" t="s">
        <v>315</v>
      </c>
      <c r="J31" s="32">
        <f>0</f>
      </c>
      <c s="32">
        <f>0</f>
      </c>
      <c s="32">
        <f>0+L32</f>
      </c>
      <c s="32">
        <f>0+M32</f>
      </c>
    </row>
    <row r="32" spans="1:16" ht="12.75">
      <c r="A32" t="s">
        <v>49</v>
      </c>
      <c s="34" t="s">
        <v>26</v>
      </c>
      <c s="34" t="s">
        <v>316</v>
      </c>
      <c s="35" t="s">
        <v>5</v>
      </c>
      <c s="6" t="s">
        <v>317</v>
      </c>
      <c s="36" t="s">
        <v>318</v>
      </c>
      <c s="37">
        <v>1285</v>
      </c>
      <c s="36">
        <v>0</v>
      </c>
      <c s="36">
        <f>ROUND(G32*H32,6)</f>
      </c>
      <c r="L32" s="38">
        <v>0</v>
      </c>
      <c s="32">
        <f>ROUND(ROUND(L32,2)*ROUND(G32,3),2)</f>
      </c>
      <c s="36" t="s">
        <v>54</v>
      </c>
      <c>
        <f>(M32*21)/100</f>
      </c>
      <c t="s">
        <v>27</v>
      </c>
    </row>
    <row r="33" spans="1:5" ht="12.75">
      <c r="A33" s="35" t="s">
        <v>55</v>
      </c>
      <c r="E33" s="39" t="s">
        <v>5</v>
      </c>
    </row>
    <row r="34" spans="1:5" ht="12.75">
      <c r="A34" s="35" t="s">
        <v>57</v>
      </c>
      <c r="E34" s="40" t="s">
        <v>319</v>
      </c>
    </row>
    <row r="35" spans="1:5" ht="38.25">
      <c r="A35" t="s">
        <v>59</v>
      </c>
      <c r="E35" s="39" t="s">
        <v>320</v>
      </c>
    </row>
    <row r="36" spans="1:13" ht="12.75">
      <c r="A36" t="s">
        <v>46</v>
      </c>
      <c r="C36" s="31" t="s">
        <v>171</v>
      </c>
      <c r="E36" s="33" t="s">
        <v>321</v>
      </c>
      <c r="J36" s="32">
        <f>0</f>
      </c>
      <c s="32">
        <f>0</f>
      </c>
      <c s="32">
        <f>0+L37+L41</f>
      </c>
      <c s="32">
        <f>0+M37+M41</f>
      </c>
    </row>
    <row r="37" spans="1:16" ht="25.5">
      <c r="A37" t="s">
        <v>49</v>
      </c>
      <c s="34" t="s">
        <v>80</v>
      </c>
      <c s="34" t="s">
        <v>322</v>
      </c>
      <c s="35" t="s">
        <v>5</v>
      </c>
      <c s="6" t="s">
        <v>323</v>
      </c>
      <c s="36" t="s">
        <v>324</v>
      </c>
      <c s="37">
        <v>3.67</v>
      </c>
      <c s="36">
        <v>0</v>
      </c>
      <c s="36">
        <f>ROUND(G37*H37,6)</f>
      </c>
      <c r="L37" s="38">
        <v>0</v>
      </c>
      <c s="32">
        <f>ROUND(ROUND(L37,2)*ROUND(G37,3),2)</f>
      </c>
      <c s="36" t="s">
        <v>54</v>
      </c>
      <c>
        <f>(M37*21)/100</f>
      </c>
      <c t="s">
        <v>27</v>
      </c>
    </row>
    <row r="38" spans="1:5" ht="12.75">
      <c r="A38" s="35" t="s">
        <v>55</v>
      </c>
      <c r="E38" s="39" t="s">
        <v>5</v>
      </c>
    </row>
    <row r="39" spans="1:5" ht="12.75">
      <c r="A39" s="35" t="s">
        <v>57</v>
      </c>
      <c r="E39" s="40" t="s">
        <v>325</v>
      </c>
    </row>
    <row r="40" spans="1:5" ht="12.75">
      <c r="A40" t="s">
        <v>59</v>
      </c>
      <c r="E40" s="39" t="s">
        <v>326</v>
      </c>
    </row>
    <row r="41" spans="1:16" ht="25.5">
      <c r="A41" t="s">
        <v>49</v>
      </c>
      <c s="34" t="s">
        <v>86</v>
      </c>
      <c s="34" t="s">
        <v>327</v>
      </c>
      <c s="35" t="s">
        <v>5</v>
      </c>
      <c s="6" t="s">
        <v>328</v>
      </c>
      <c s="36" t="s">
        <v>324</v>
      </c>
      <c s="37">
        <v>3.67</v>
      </c>
      <c s="36">
        <v>0</v>
      </c>
      <c s="36">
        <f>ROUND(G41*H41,6)</f>
      </c>
      <c r="L41" s="38">
        <v>0</v>
      </c>
      <c s="32">
        <f>ROUND(ROUND(L41,2)*ROUND(G41,3),2)</f>
      </c>
      <c s="36" t="s">
        <v>54</v>
      </c>
      <c>
        <f>(M41*21)/100</f>
      </c>
      <c t="s">
        <v>27</v>
      </c>
    </row>
    <row r="42" spans="1:5" ht="12.75">
      <c r="A42" s="35" t="s">
        <v>55</v>
      </c>
      <c r="E42" s="39" t="s">
        <v>5</v>
      </c>
    </row>
    <row r="43" spans="1:5" ht="12.75">
      <c r="A43" s="35" t="s">
        <v>57</v>
      </c>
      <c r="E43" s="40" t="s">
        <v>325</v>
      </c>
    </row>
    <row r="44" spans="1:5" ht="12.75">
      <c r="A44" t="s">
        <v>59</v>
      </c>
      <c r="E44" s="39" t="s">
        <v>326</v>
      </c>
    </row>
    <row r="45" spans="1:13" ht="12.75">
      <c r="A45" t="s">
        <v>46</v>
      </c>
      <c r="C45" s="31" t="s">
        <v>67</v>
      </c>
      <c r="E45" s="33" t="s">
        <v>329</v>
      </c>
      <c r="J45" s="32">
        <f>0</f>
      </c>
      <c s="32">
        <f>0</f>
      </c>
      <c s="32">
        <f>0+L46+L50+L54</f>
      </c>
      <c s="32">
        <f>0+M46+M50+M54</f>
      </c>
    </row>
    <row r="46" spans="1:16" ht="25.5">
      <c r="A46" t="s">
        <v>49</v>
      </c>
      <c s="34" t="s">
        <v>90</v>
      </c>
      <c s="34" t="s">
        <v>330</v>
      </c>
      <c s="35" t="s">
        <v>5</v>
      </c>
      <c s="6" t="s">
        <v>331</v>
      </c>
      <c s="36" t="s">
        <v>332</v>
      </c>
      <c s="37">
        <v>1</v>
      </c>
      <c s="36">
        <v>0</v>
      </c>
      <c s="36">
        <f>ROUND(G46*H46,6)</f>
      </c>
      <c r="L46" s="38">
        <v>0</v>
      </c>
      <c s="32">
        <f>ROUND(ROUND(L46,2)*ROUND(G46,3),2)</f>
      </c>
      <c s="36" t="s">
        <v>333</v>
      </c>
      <c>
        <f>(M46*21)/100</f>
      </c>
      <c t="s">
        <v>27</v>
      </c>
    </row>
    <row r="47" spans="1:5" ht="12.75">
      <c r="A47" s="35" t="s">
        <v>55</v>
      </c>
      <c r="E47" s="39" t="s">
        <v>5</v>
      </c>
    </row>
    <row r="48" spans="1:5" ht="12.75">
      <c r="A48" s="35" t="s">
        <v>57</v>
      </c>
      <c r="E48" s="40" t="s">
        <v>334</v>
      </c>
    </row>
    <row r="49" spans="1:5" ht="153">
      <c r="A49" t="s">
        <v>59</v>
      </c>
      <c r="E49" s="39" t="s">
        <v>335</v>
      </c>
    </row>
    <row r="50" spans="1:16" ht="38.25">
      <c r="A50" t="s">
        <v>49</v>
      </c>
      <c s="34" t="s">
        <v>94</v>
      </c>
      <c s="34" t="s">
        <v>336</v>
      </c>
      <c s="35" t="s">
        <v>5</v>
      </c>
      <c s="6" t="s">
        <v>337</v>
      </c>
      <c s="36" t="s">
        <v>332</v>
      </c>
      <c s="37">
        <v>0.95</v>
      </c>
      <c s="36">
        <v>0</v>
      </c>
      <c s="36">
        <f>ROUND(G50*H50,6)</f>
      </c>
      <c r="L50" s="38">
        <v>0</v>
      </c>
      <c s="32">
        <f>ROUND(ROUND(L50,2)*ROUND(G50,3),2)</f>
      </c>
      <c s="36" t="s">
        <v>333</v>
      </c>
      <c>
        <f>(M50*21)/100</f>
      </c>
      <c t="s">
        <v>27</v>
      </c>
    </row>
    <row r="51" spans="1:5" ht="12.75">
      <c r="A51" s="35" t="s">
        <v>55</v>
      </c>
      <c r="E51" s="39" t="s">
        <v>5</v>
      </c>
    </row>
    <row r="52" spans="1:5" ht="12.75">
      <c r="A52" s="35" t="s">
        <v>57</v>
      </c>
      <c r="E52" s="40" t="s">
        <v>338</v>
      </c>
    </row>
    <row r="53" spans="1:5" ht="153">
      <c r="A53" t="s">
        <v>59</v>
      </c>
      <c r="E53" s="39" t="s">
        <v>335</v>
      </c>
    </row>
    <row r="54" spans="1:16" ht="25.5">
      <c r="A54" t="s">
        <v>49</v>
      </c>
      <c s="34" t="s">
        <v>98</v>
      </c>
      <c s="34" t="s">
        <v>339</v>
      </c>
      <c s="35" t="s">
        <v>5</v>
      </c>
      <c s="6" t="s">
        <v>340</v>
      </c>
      <c s="36" t="s">
        <v>332</v>
      </c>
      <c s="37">
        <v>0.35</v>
      </c>
      <c s="36">
        <v>0</v>
      </c>
      <c s="36">
        <f>ROUND(G54*H54,6)</f>
      </c>
      <c r="L54" s="38">
        <v>0</v>
      </c>
      <c s="32">
        <f>ROUND(ROUND(L54,2)*ROUND(G54,3),2)</f>
      </c>
      <c s="36" t="s">
        <v>333</v>
      </c>
      <c>
        <f>(M54*21)/100</f>
      </c>
      <c t="s">
        <v>27</v>
      </c>
    </row>
    <row r="55" spans="1:5" ht="12.75">
      <c r="A55" s="35" t="s">
        <v>55</v>
      </c>
      <c r="E55" s="39" t="s">
        <v>5</v>
      </c>
    </row>
    <row r="56" spans="1:5" ht="12.75">
      <c r="A56" s="35" t="s">
        <v>57</v>
      </c>
      <c r="E56" s="40" t="s">
        <v>341</v>
      </c>
    </row>
    <row r="57" spans="1:5" ht="153">
      <c r="A57" t="s">
        <v>59</v>
      </c>
      <c r="E57" s="39" t="s">
        <v>335</v>
      </c>
    </row>
    <row r="58" spans="1:13" ht="12.75">
      <c r="A58" t="s">
        <v>46</v>
      </c>
      <c r="C58" s="31" t="s">
        <v>342</v>
      </c>
      <c r="E58" s="33" t="s">
        <v>343</v>
      </c>
      <c r="J58" s="32">
        <f>0</f>
      </c>
      <c s="32">
        <f>0</f>
      </c>
      <c s="32">
        <f>0+L59+L63+L67</f>
      </c>
      <c s="32">
        <f>0+M59+M63+M67</f>
      </c>
    </row>
    <row r="59" spans="1:16" ht="25.5">
      <c r="A59" t="s">
        <v>49</v>
      </c>
      <c s="34" t="s">
        <v>102</v>
      </c>
      <c s="34" t="s">
        <v>344</v>
      </c>
      <c s="35" t="s">
        <v>5</v>
      </c>
      <c s="6" t="s">
        <v>345</v>
      </c>
      <c s="36" t="s">
        <v>74</v>
      </c>
      <c s="37">
        <v>44</v>
      </c>
      <c s="36">
        <v>0</v>
      </c>
      <c s="36">
        <f>ROUND(G59*H59,6)</f>
      </c>
      <c r="L59" s="38">
        <v>0</v>
      </c>
      <c s="32">
        <f>ROUND(ROUND(L59,2)*ROUND(G59,3),2)</f>
      </c>
      <c s="36" t="s">
        <v>54</v>
      </c>
      <c>
        <f>(M59*21)/100</f>
      </c>
      <c t="s">
        <v>27</v>
      </c>
    </row>
    <row r="60" spans="1:5" ht="12.75">
      <c r="A60" s="35" t="s">
        <v>55</v>
      </c>
      <c r="E60" s="39" t="s">
        <v>5</v>
      </c>
    </row>
    <row r="61" spans="1:5" ht="12.75">
      <c r="A61" s="35" t="s">
        <v>57</v>
      </c>
      <c r="E61" s="40" t="s">
        <v>346</v>
      </c>
    </row>
    <row r="62" spans="1:5" ht="76.5">
      <c r="A62" t="s">
        <v>59</v>
      </c>
      <c r="E62" s="39" t="s">
        <v>347</v>
      </c>
    </row>
    <row r="63" spans="1:16" ht="12.75">
      <c r="A63" t="s">
        <v>49</v>
      </c>
      <c s="34" t="s">
        <v>105</v>
      </c>
      <c s="34" t="s">
        <v>348</v>
      </c>
      <c s="35" t="s">
        <v>5</v>
      </c>
      <c s="6" t="s">
        <v>349</v>
      </c>
      <c s="36" t="s">
        <v>74</v>
      </c>
      <c s="37">
        <v>10</v>
      </c>
      <c s="36">
        <v>0</v>
      </c>
      <c s="36">
        <f>ROUND(G63*H63,6)</f>
      </c>
      <c r="L63" s="38">
        <v>0</v>
      </c>
      <c s="32">
        <f>ROUND(ROUND(L63,2)*ROUND(G63,3),2)</f>
      </c>
      <c s="36" t="s">
        <v>54</v>
      </c>
      <c>
        <f>(M63*21)/100</f>
      </c>
      <c t="s">
        <v>27</v>
      </c>
    </row>
    <row r="64" spans="1:5" ht="12.75">
      <c r="A64" s="35" t="s">
        <v>55</v>
      </c>
      <c r="E64" s="39" t="s">
        <v>5</v>
      </c>
    </row>
    <row r="65" spans="1:5" ht="12.75">
      <c r="A65" s="35" t="s">
        <v>57</v>
      </c>
      <c r="E65" s="40" t="s">
        <v>350</v>
      </c>
    </row>
    <row r="66" spans="1:5" ht="76.5">
      <c r="A66" t="s">
        <v>59</v>
      </c>
      <c r="E66" s="39" t="s">
        <v>351</v>
      </c>
    </row>
    <row r="67" spans="1:16" ht="12.75">
      <c r="A67" t="s">
        <v>49</v>
      </c>
      <c s="34" t="s">
        <v>109</v>
      </c>
      <c s="34" t="s">
        <v>352</v>
      </c>
      <c s="35" t="s">
        <v>5</v>
      </c>
      <c s="6" t="s">
        <v>353</v>
      </c>
      <c s="36" t="s">
        <v>74</v>
      </c>
      <c s="37">
        <v>12</v>
      </c>
      <c s="36">
        <v>0</v>
      </c>
      <c s="36">
        <f>ROUND(G67*H67,6)</f>
      </c>
      <c r="L67" s="38">
        <v>0</v>
      </c>
      <c s="32">
        <f>ROUND(ROUND(L67,2)*ROUND(G67,3),2)</f>
      </c>
      <c s="36" t="s">
        <v>54</v>
      </c>
      <c>
        <f>(M67*21)/100</f>
      </c>
      <c t="s">
        <v>27</v>
      </c>
    </row>
    <row r="68" spans="1:5" ht="12.75">
      <c r="A68" s="35" t="s">
        <v>55</v>
      </c>
      <c r="E68" s="39" t="s">
        <v>5</v>
      </c>
    </row>
    <row r="69" spans="1:5" ht="12.75">
      <c r="A69" s="35" t="s">
        <v>57</v>
      </c>
      <c r="E69" s="40" t="s">
        <v>354</v>
      </c>
    </row>
    <row r="70" spans="1:5" ht="114.75">
      <c r="A70" t="s">
        <v>59</v>
      </c>
      <c r="E70" s="39" t="s">
        <v>355</v>
      </c>
    </row>
    <row r="71" spans="1:13" ht="12.75">
      <c r="A71" t="s">
        <v>46</v>
      </c>
      <c r="C71" s="31" t="s">
        <v>356</v>
      </c>
      <c r="E71" s="33" t="s">
        <v>357</v>
      </c>
      <c r="J71" s="32">
        <f>0</f>
      </c>
      <c s="32">
        <f>0</f>
      </c>
      <c s="32">
        <f>0+L72+L76+L80+L84+L88+L92+L96+L100</f>
      </c>
      <c s="32">
        <f>0+M72+M76+M80+M84+M88+M92+M96+M100</f>
      </c>
    </row>
    <row r="72" spans="1:16" ht="12.75">
      <c r="A72" t="s">
        <v>49</v>
      </c>
      <c s="34" t="s">
        <v>113</v>
      </c>
      <c s="34" t="s">
        <v>358</v>
      </c>
      <c s="35" t="s">
        <v>5</v>
      </c>
      <c s="6" t="s">
        <v>359</v>
      </c>
      <c s="36" t="s">
        <v>53</v>
      </c>
      <c s="37">
        <v>1835</v>
      </c>
      <c s="36">
        <v>0</v>
      </c>
      <c s="36">
        <f>ROUND(G72*H72,6)</f>
      </c>
      <c r="L72" s="38">
        <v>0</v>
      </c>
      <c s="32">
        <f>ROUND(ROUND(L72,2)*ROUND(G72,3),2)</f>
      </c>
      <c s="36" t="s">
        <v>54</v>
      </c>
      <c>
        <f>(M72*21)/100</f>
      </c>
      <c t="s">
        <v>27</v>
      </c>
    </row>
    <row r="73" spans="1:5" ht="12.75">
      <c r="A73" s="35" t="s">
        <v>55</v>
      </c>
      <c r="E73" s="39" t="s">
        <v>5</v>
      </c>
    </row>
    <row r="74" spans="1:5" ht="12.75">
      <c r="A74" s="35" t="s">
        <v>57</v>
      </c>
      <c r="E74" s="40" t="s">
        <v>360</v>
      </c>
    </row>
    <row r="75" spans="1:5" ht="114.75">
      <c r="A75" t="s">
        <v>59</v>
      </c>
      <c r="E75" s="39" t="s">
        <v>361</v>
      </c>
    </row>
    <row r="76" spans="1:16" ht="12.75">
      <c r="A76" t="s">
        <v>49</v>
      </c>
      <c s="34" t="s">
        <v>117</v>
      </c>
      <c s="34" t="s">
        <v>362</v>
      </c>
      <c s="35" t="s">
        <v>5</v>
      </c>
      <c s="6" t="s">
        <v>363</v>
      </c>
      <c s="36" t="s">
        <v>53</v>
      </c>
      <c s="37">
        <v>192</v>
      </c>
      <c s="36">
        <v>0</v>
      </c>
      <c s="36">
        <f>ROUND(G76*H76,6)</f>
      </c>
      <c r="L76" s="38">
        <v>0</v>
      </c>
      <c s="32">
        <f>ROUND(ROUND(L76,2)*ROUND(G76,3),2)</f>
      </c>
      <c s="36" t="s">
        <v>54</v>
      </c>
      <c>
        <f>(M76*21)/100</f>
      </c>
      <c t="s">
        <v>27</v>
      </c>
    </row>
    <row r="77" spans="1:5" ht="12.75">
      <c r="A77" s="35" t="s">
        <v>55</v>
      </c>
      <c r="E77" s="39" t="s">
        <v>5</v>
      </c>
    </row>
    <row r="78" spans="1:5" ht="12.75">
      <c r="A78" s="35" t="s">
        <v>57</v>
      </c>
      <c r="E78" s="40" t="s">
        <v>305</v>
      </c>
    </row>
    <row r="79" spans="1:5" ht="102">
      <c r="A79" t="s">
        <v>59</v>
      </c>
      <c r="E79" s="39" t="s">
        <v>364</v>
      </c>
    </row>
    <row r="80" spans="1:16" ht="12.75">
      <c r="A80" t="s">
        <v>49</v>
      </c>
      <c s="34" t="s">
        <v>123</v>
      </c>
      <c s="34" t="s">
        <v>365</v>
      </c>
      <c s="35" t="s">
        <v>5</v>
      </c>
      <c s="6" t="s">
        <v>366</v>
      </c>
      <c s="36" t="s">
        <v>53</v>
      </c>
      <c s="37">
        <v>20</v>
      </c>
      <c s="36">
        <v>0</v>
      </c>
      <c s="36">
        <f>ROUND(G80*H80,6)</f>
      </c>
      <c r="L80" s="38">
        <v>0</v>
      </c>
      <c s="32">
        <f>ROUND(ROUND(L80,2)*ROUND(G80,3),2)</f>
      </c>
      <c s="36" t="s">
        <v>54</v>
      </c>
      <c>
        <f>(M80*21)/100</f>
      </c>
      <c t="s">
        <v>27</v>
      </c>
    </row>
    <row r="81" spans="1:5" ht="12.75">
      <c r="A81" s="35" t="s">
        <v>55</v>
      </c>
      <c r="E81" s="39" t="s">
        <v>5</v>
      </c>
    </row>
    <row r="82" spans="1:5" ht="12.75">
      <c r="A82" s="35" t="s">
        <v>57</v>
      </c>
      <c r="E82" s="40" t="s">
        <v>367</v>
      </c>
    </row>
    <row r="83" spans="1:5" ht="102">
      <c r="A83" t="s">
        <v>59</v>
      </c>
      <c r="E83" s="39" t="s">
        <v>364</v>
      </c>
    </row>
    <row r="84" spans="1:16" ht="12.75">
      <c r="A84" t="s">
        <v>49</v>
      </c>
      <c s="34" t="s">
        <v>127</v>
      </c>
      <c s="34" t="s">
        <v>368</v>
      </c>
      <c s="35" t="s">
        <v>5</v>
      </c>
      <c s="6" t="s">
        <v>369</v>
      </c>
      <c s="36" t="s">
        <v>53</v>
      </c>
      <c s="37">
        <v>3378</v>
      </c>
      <c s="36">
        <v>0</v>
      </c>
      <c s="36">
        <f>ROUND(G84*H84,6)</f>
      </c>
      <c r="L84" s="38">
        <v>0</v>
      </c>
      <c s="32">
        <f>ROUND(ROUND(L84,2)*ROUND(G84,3),2)</f>
      </c>
      <c s="36" t="s">
        <v>54</v>
      </c>
      <c>
        <f>(M84*21)/100</f>
      </c>
      <c t="s">
        <v>27</v>
      </c>
    </row>
    <row r="85" spans="1:5" ht="12.75">
      <c r="A85" s="35" t="s">
        <v>55</v>
      </c>
      <c r="E85" s="39" t="s">
        <v>5</v>
      </c>
    </row>
    <row r="86" spans="1:5" ht="12.75">
      <c r="A86" s="35" t="s">
        <v>57</v>
      </c>
      <c r="E86" s="40" t="s">
        <v>370</v>
      </c>
    </row>
    <row r="87" spans="1:5" ht="140.25">
      <c r="A87" t="s">
        <v>59</v>
      </c>
      <c r="E87" s="39" t="s">
        <v>371</v>
      </c>
    </row>
    <row r="88" spans="1:16" ht="12.75">
      <c r="A88" t="s">
        <v>49</v>
      </c>
      <c s="34" t="s">
        <v>132</v>
      </c>
      <c s="34" t="s">
        <v>372</v>
      </c>
      <c s="35" t="s">
        <v>5</v>
      </c>
      <c s="6" t="s">
        <v>373</v>
      </c>
      <c s="36" t="s">
        <v>74</v>
      </c>
      <c s="37">
        <v>1</v>
      </c>
      <c s="36">
        <v>0</v>
      </c>
      <c s="36">
        <f>ROUND(G88*H88,6)</f>
      </c>
      <c r="L88" s="38">
        <v>0</v>
      </c>
      <c s="32">
        <f>ROUND(ROUND(L88,2)*ROUND(G88,3),2)</f>
      </c>
      <c s="36" t="s">
        <v>54</v>
      </c>
      <c>
        <f>(M88*21)/100</f>
      </c>
      <c t="s">
        <v>27</v>
      </c>
    </row>
    <row r="89" spans="1:5" ht="12.75">
      <c r="A89" s="35" t="s">
        <v>55</v>
      </c>
      <c r="E89" s="39" t="s">
        <v>5</v>
      </c>
    </row>
    <row r="90" spans="1:5" ht="12.75">
      <c r="A90" s="35" t="s">
        <v>57</v>
      </c>
      <c r="E90" s="40" t="s">
        <v>334</v>
      </c>
    </row>
    <row r="91" spans="1:5" ht="89.25">
      <c r="A91" t="s">
        <v>59</v>
      </c>
      <c r="E91" s="39" t="s">
        <v>374</v>
      </c>
    </row>
    <row r="92" spans="1:16" ht="12.75">
      <c r="A92" t="s">
        <v>49</v>
      </c>
      <c s="34" t="s">
        <v>136</v>
      </c>
      <c s="34" t="s">
        <v>375</v>
      </c>
      <c s="35" t="s">
        <v>5</v>
      </c>
      <c s="6" t="s">
        <v>376</v>
      </c>
      <c s="36" t="s">
        <v>53</v>
      </c>
      <c s="37">
        <v>50</v>
      </c>
      <c s="36">
        <v>0</v>
      </c>
      <c s="36">
        <f>ROUND(G92*H92,6)</f>
      </c>
      <c r="L92" s="38">
        <v>0</v>
      </c>
      <c s="32">
        <f>ROUND(ROUND(L92,2)*ROUND(G92,3),2)</f>
      </c>
      <c s="36" t="s">
        <v>54</v>
      </c>
      <c>
        <f>(M92*21)/100</f>
      </c>
      <c t="s">
        <v>27</v>
      </c>
    </row>
    <row r="93" spans="1:5" ht="12.75">
      <c r="A93" s="35" t="s">
        <v>55</v>
      </c>
      <c r="E93" s="39" t="s">
        <v>5</v>
      </c>
    </row>
    <row r="94" spans="1:5" ht="12.75">
      <c r="A94" s="35" t="s">
        <v>57</v>
      </c>
      <c r="E94" s="40" t="s">
        <v>377</v>
      </c>
    </row>
    <row r="95" spans="1:5" ht="76.5">
      <c r="A95" t="s">
        <v>59</v>
      </c>
      <c r="E95" s="39" t="s">
        <v>347</v>
      </c>
    </row>
    <row r="96" spans="1:16" ht="25.5">
      <c r="A96" t="s">
        <v>49</v>
      </c>
      <c s="34" t="s">
        <v>140</v>
      </c>
      <c s="34" t="s">
        <v>378</v>
      </c>
      <c s="35" t="s">
        <v>5</v>
      </c>
      <c s="6" t="s">
        <v>379</v>
      </c>
      <c s="36" t="s">
        <v>53</v>
      </c>
      <c s="37">
        <v>1835</v>
      </c>
      <c s="36">
        <v>0</v>
      </c>
      <c s="36">
        <f>ROUND(G96*H96,6)</f>
      </c>
      <c r="L96" s="38">
        <v>0</v>
      </c>
      <c s="32">
        <f>ROUND(ROUND(L96,2)*ROUND(G96,3),2)</f>
      </c>
      <c s="36" t="s">
        <v>54</v>
      </c>
      <c>
        <f>(M96*21)/100</f>
      </c>
      <c t="s">
        <v>27</v>
      </c>
    </row>
    <row r="97" spans="1:5" ht="12.75">
      <c r="A97" s="35" t="s">
        <v>55</v>
      </c>
      <c r="E97" s="39" t="s">
        <v>5</v>
      </c>
    </row>
    <row r="98" spans="1:5" ht="12.75">
      <c r="A98" s="35" t="s">
        <v>57</v>
      </c>
      <c r="E98" s="40" t="s">
        <v>360</v>
      </c>
    </row>
    <row r="99" spans="1:5" ht="140.25">
      <c r="A99" t="s">
        <v>59</v>
      </c>
      <c r="E99" s="39" t="s">
        <v>371</v>
      </c>
    </row>
    <row r="100" spans="1:16" ht="12.75">
      <c r="A100" t="s">
        <v>49</v>
      </c>
      <c s="34" t="s">
        <v>143</v>
      </c>
      <c s="34" t="s">
        <v>380</v>
      </c>
      <c s="35" t="s">
        <v>5</v>
      </c>
      <c s="6" t="s">
        <v>381</v>
      </c>
      <c s="36" t="s">
        <v>53</v>
      </c>
      <c s="37">
        <v>280</v>
      </c>
      <c s="36">
        <v>0</v>
      </c>
      <c s="36">
        <f>ROUND(G100*H100,6)</f>
      </c>
      <c r="L100" s="38">
        <v>0</v>
      </c>
      <c s="32">
        <f>ROUND(ROUND(L100,2)*ROUND(G100,3),2)</f>
      </c>
      <c s="36" t="s">
        <v>54</v>
      </c>
      <c>
        <f>(M100*21)/100</f>
      </c>
      <c t="s">
        <v>27</v>
      </c>
    </row>
    <row r="101" spans="1:5" ht="12.75">
      <c r="A101" s="35" t="s">
        <v>55</v>
      </c>
      <c r="E101" s="39" t="s">
        <v>5</v>
      </c>
    </row>
    <row r="102" spans="1:5" ht="12.75">
      <c r="A102" s="35" t="s">
        <v>57</v>
      </c>
      <c r="E102" s="40" t="s">
        <v>382</v>
      </c>
    </row>
    <row r="103" spans="1:5" ht="76.5">
      <c r="A103" t="s">
        <v>59</v>
      </c>
      <c r="E103" s="39" t="s">
        <v>383</v>
      </c>
    </row>
    <row r="104" spans="1:13" ht="12.75">
      <c r="A104" t="s">
        <v>46</v>
      </c>
      <c r="C104" s="31" t="s">
        <v>384</v>
      </c>
      <c r="E104" s="33" t="s">
        <v>385</v>
      </c>
      <c r="J104" s="32">
        <f>0</f>
      </c>
      <c s="32">
        <f>0</f>
      </c>
      <c s="32">
        <f>0+L105</f>
      </c>
      <c s="32">
        <f>0+M105</f>
      </c>
    </row>
    <row r="105" spans="1:16" ht="25.5">
      <c r="A105" t="s">
        <v>49</v>
      </c>
      <c s="34" t="s">
        <v>147</v>
      </c>
      <c s="34" t="s">
        <v>386</v>
      </c>
      <c s="35" t="s">
        <v>5</v>
      </c>
      <c s="6" t="s">
        <v>387</v>
      </c>
      <c s="36" t="s">
        <v>74</v>
      </c>
      <c s="37">
        <v>1</v>
      </c>
      <c s="36">
        <v>0</v>
      </c>
      <c s="36">
        <f>ROUND(G105*H105,6)</f>
      </c>
      <c r="L105" s="38">
        <v>0</v>
      </c>
      <c s="32">
        <f>ROUND(ROUND(L105,2)*ROUND(G105,3),2)</f>
      </c>
      <c s="36" t="s">
        <v>54</v>
      </c>
      <c>
        <f>(M105*21)/100</f>
      </c>
      <c t="s">
        <v>27</v>
      </c>
    </row>
    <row r="106" spans="1:5" ht="12.75">
      <c r="A106" s="35" t="s">
        <v>55</v>
      </c>
      <c r="E106" s="39" t="s">
        <v>5</v>
      </c>
    </row>
    <row r="107" spans="1:5" ht="12.75">
      <c r="A107" s="35" t="s">
        <v>57</v>
      </c>
      <c r="E107" s="40" t="s">
        <v>334</v>
      </c>
    </row>
    <row r="108" spans="1:5" ht="38.25">
      <c r="A108" t="s">
        <v>59</v>
      </c>
      <c r="E108" s="39" t="s">
        <v>388</v>
      </c>
    </row>
    <row r="109" spans="1:13" ht="12.75">
      <c r="A109" t="s">
        <v>46</v>
      </c>
      <c r="C109" s="31" t="s">
        <v>389</v>
      </c>
      <c r="E109" s="33" t="s">
        <v>390</v>
      </c>
      <c r="J109" s="32">
        <f>0</f>
      </c>
      <c s="32">
        <f>0</f>
      </c>
      <c s="32">
        <f>0+L110+L114+L118</f>
      </c>
      <c s="32">
        <f>0+M110+M114+M118</f>
      </c>
    </row>
    <row r="110" spans="1:16" ht="25.5">
      <c r="A110" t="s">
        <v>49</v>
      </c>
      <c s="34" t="s">
        <v>151</v>
      </c>
      <c s="34" t="s">
        <v>391</v>
      </c>
      <c s="35" t="s">
        <v>5</v>
      </c>
      <c s="6" t="s">
        <v>392</v>
      </c>
      <c s="36" t="s">
        <v>74</v>
      </c>
      <c s="37">
        <v>32</v>
      </c>
      <c s="36">
        <v>0</v>
      </c>
      <c s="36">
        <f>ROUND(G110*H110,6)</f>
      </c>
      <c r="L110" s="38">
        <v>0</v>
      </c>
      <c s="32">
        <f>ROUND(ROUND(L110,2)*ROUND(G110,3),2)</f>
      </c>
      <c s="36" t="s">
        <v>54</v>
      </c>
      <c>
        <f>(M110*21)/100</f>
      </c>
      <c t="s">
        <v>27</v>
      </c>
    </row>
    <row r="111" spans="1:5" ht="12.75">
      <c r="A111" s="35" t="s">
        <v>55</v>
      </c>
      <c r="E111" s="39" t="s">
        <v>5</v>
      </c>
    </row>
    <row r="112" spans="1:5" ht="12.75">
      <c r="A112" s="35" t="s">
        <v>57</v>
      </c>
      <c r="E112" s="40" t="s">
        <v>393</v>
      </c>
    </row>
    <row r="113" spans="1:5" ht="114.75">
      <c r="A113" t="s">
        <v>59</v>
      </c>
      <c r="E113" s="39" t="s">
        <v>361</v>
      </c>
    </row>
    <row r="114" spans="1:16" ht="25.5">
      <c r="A114" t="s">
        <v>49</v>
      </c>
      <c s="34" t="s">
        <v>155</v>
      </c>
      <c s="34" t="s">
        <v>394</v>
      </c>
      <c s="35" t="s">
        <v>5</v>
      </c>
      <c s="6" t="s">
        <v>395</v>
      </c>
      <c s="36" t="s">
        <v>74</v>
      </c>
      <c s="37">
        <v>12</v>
      </c>
      <c s="36">
        <v>0</v>
      </c>
      <c s="36">
        <f>ROUND(G114*H114,6)</f>
      </c>
      <c r="L114" s="38">
        <v>0</v>
      </c>
      <c s="32">
        <f>ROUND(ROUND(L114,2)*ROUND(G114,3),2)</f>
      </c>
      <c s="36" t="s">
        <v>54</v>
      </c>
      <c>
        <f>(M114*21)/100</f>
      </c>
      <c t="s">
        <v>27</v>
      </c>
    </row>
    <row r="115" spans="1:5" ht="12.75">
      <c r="A115" s="35" t="s">
        <v>55</v>
      </c>
      <c r="E115" s="39" t="s">
        <v>5</v>
      </c>
    </row>
    <row r="116" spans="1:5" ht="12.75">
      <c r="A116" s="35" t="s">
        <v>57</v>
      </c>
      <c r="E116" s="40" t="s">
        <v>354</v>
      </c>
    </row>
    <row r="117" spans="1:5" ht="102">
      <c r="A117" t="s">
        <v>59</v>
      </c>
      <c r="E117" s="39" t="s">
        <v>396</v>
      </c>
    </row>
    <row r="118" spans="1:16" ht="12.75">
      <c r="A118" t="s">
        <v>49</v>
      </c>
      <c s="34" t="s">
        <v>159</v>
      </c>
      <c s="34" t="s">
        <v>397</v>
      </c>
      <c s="35" t="s">
        <v>5</v>
      </c>
      <c s="6" t="s">
        <v>398</v>
      </c>
      <c s="36" t="s">
        <v>53</v>
      </c>
      <c s="37">
        <v>280</v>
      </c>
      <c s="36">
        <v>0</v>
      </c>
      <c s="36">
        <f>ROUND(G118*H118,6)</f>
      </c>
      <c r="L118" s="38">
        <v>0</v>
      </c>
      <c s="32">
        <f>ROUND(ROUND(L118,2)*ROUND(G118,3),2)</f>
      </c>
      <c s="36" t="s">
        <v>54</v>
      </c>
      <c>
        <f>(M118*21)/100</f>
      </c>
      <c t="s">
        <v>27</v>
      </c>
    </row>
    <row r="119" spans="1:5" ht="12.75">
      <c r="A119" s="35" t="s">
        <v>55</v>
      </c>
      <c r="E119" s="39" t="s">
        <v>5</v>
      </c>
    </row>
    <row r="120" spans="1:5" ht="12.75">
      <c r="A120" s="35" t="s">
        <v>57</v>
      </c>
      <c r="E120" s="40" t="s">
        <v>382</v>
      </c>
    </row>
    <row r="121" spans="1:5" ht="127.5">
      <c r="A121" t="s">
        <v>59</v>
      </c>
      <c r="E121" s="39" t="s">
        <v>399</v>
      </c>
    </row>
    <row r="122" spans="1:13" ht="12.75">
      <c r="A122" t="s">
        <v>46</v>
      </c>
      <c r="C122" s="31" t="s">
        <v>400</v>
      </c>
      <c r="E122" s="33" t="s">
        <v>401</v>
      </c>
      <c r="J122" s="32">
        <f>0</f>
      </c>
      <c s="32">
        <f>0</f>
      </c>
      <c s="32">
        <f>0+L123+L127+L131+L135+L139+L143+L147+L151+L155+L159+L163+L167+L171+L175+L179+L183+L187+L191+L195+L199+L203+L207+L211+L215+L219+L223+L227+L231+L235+L239+L243+L247+L251+L255+L259+L263+L267+L271+L275+L279+L283+L287+L291+L295+L299+L303+L307+L311+L315+L319+L323+L327+L331+L335+L339+L343+L347+L351</f>
      </c>
      <c s="32">
        <f>0+M123+M127+M131+M135+M139+M143+M147+M151+M155+M159+M163+M167+M171+M175+M179+M183+M187+M191+M195+M199+M203+M207+M211+M215+M219+M223+M227+M231+M235+M239+M243+M247+M251+M255+M259+M263+M267+M271+M275+M279+M283+M287+M291+M295+M299+M303+M307+M311+M315+M319+M323+M327+M331+M335+M339+M343+M347+M351</f>
      </c>
    </row>
    <row r="123" spans="1:16" ht="12.75">
      <c r="A123" t="s">
        <v>49</v>
      </c>
      <c s="34" t="s">
        <v>163</v>
      </c>
      <c s="34" t="s">
        <v>402</v>
      </c>
      <c s="35" t="s">
        <v>5</v>
      </c>
      <c s="6" t="s">
        <v>403</v>
      </c>
      <c s="36" t="s">
        <v>190</v>
      </c>
      <c s="37">
        <v>56</v>
      </c>
      <c s="36">
        <v>0</v>
      </c>
      <c s="36">
        <f>ROUND(G123*H123,6)</f>
      </c>
      <c r="L123" s="38">
        <v>0</v>
      </c>
      <c s="32">
        <f>ROUND(ROUND(L123,2)*ROUND(G123,3),2)</f>
      </c>
      <c s="36" t="s">
        <v>54</v>
      </c>
      <c>
        <f>(M123*21)/100</f>
      </c>
      <c t="s">
        <v>27</v>
      </c>
    </row>
    <row r="124" spans="1:5" ht="12.75">
      <c r="A124" s="35" t="s">
        <v>55</v>
      </c>
      <c r="E124" s="39" t="s">
        <v>5</v>
      </c>
    </row>
    <row r="125" spans="1:5" ht="12.75">
      <c r="A125" s="35" t="s">
        <v>57</v>
      </c>
      <c r="E125" s="40" t="s">
        <v>404</v>
      </c>
    </row>
    <row r="126" spans="1:5" ht="12.75">
      <c r="A126" t="s">
        <v>59</v>
      </c>
      <c r="E126" s="39" t="s">
        <v>405</v>
      </c>
    </row>
    <row r="127" spans="1:16" ht="12.75">
      <c r="A127" t="s">
        <v>49</v>
      </c>
      <c s="34" t="s">
        <v>167</v>
      </c>
      <c s="34" t="s">
        <v>406</v>
      </c>
      <c s="35" t="s">
        <v>5</v>
      </c>
      <c s="6" t="s">
        <v>407</v>
      </c>
      <c s="36" t="s">
        <v>324</v>
      </c>
      <c s="37">
        <v>3.67</v>
      </c>
      <c s="36">
        <v>0</v>
      </c>
      <c s="36">
        <f>ROUND(G127*H127,6)</f>
      </c>
      <c r="L127" s="38">
        <v>0</v>
      </c>
      <c s="32">
        <f>ROUND(ROUND(L127,2)*ROUND(G127,3),2)</f>
      </c>
      <c s="36" t="s">
        <v>54</v>
      </c>
      <c>
        <f>(M127*21)/100</f>
      </c>
      <c t="s">
        <v>27</v>
      </c>
    </row>
    <row r="128" spans="1:5" ht="12.75">
      <c r="A128" s="35" t="s">
        <v>55</v>
      </c>
      <c r="E128" s="39" t="s">
        <v>5</v>
      </c>
    </row>
    <row r="129" spans="1:5" ht="12.75">
      <c r="A129" s="35" t="s">
        <v>57</v>
      </c>
      <c r="E129" s="40" t="s">
        <v>408</v>
      </c>
    </row>
    <row r="130" spans="1:5" ht="12.75">
      <c r="A130" t="s">
        <v>59</v>
      </c>
      <c r="E130" s="39" t="s">
        <v>326</v>
      </c>
    </row>
    <row r="131" spans="1:16" ht="12.75">
      <c r="A131" t="s">
        <v>49</v>
      </c>
      <c s="34" t="s">
        <v>171</v>
      </c>
      <c s="34" t="s">
        <v>409</v>
      </c>
      <c s="35" t="s">
        <v>5</v>
      </c>
      <c s="6" t="s">
        <v>410</v>
      </c>
      <c s="36" t="s">
        <v>411</v>
      </c>
      <c s="37">
        <v>1.68</v>
      </c>
      <c s="36">
        <v>0</v>
      </c>
      <c s="36">
        <f>ROUND(G131*H131,6)</f>
      </c>
      <c r="L131" s="38">
        <v>0</v>
      </c>
      <c s="32">
        <f>ROUND(ROUND(L131,2)*ROUND(G131,3),2)</f>
      </c>
      <c s="36" t="s">
        <v>54</v>
      </c>
      <c>
        <f>(M131*21)/100</f>
      </c>
      <c t="s">
        <v>27</v>
      </c>
    </row>
    <row r="132" spans="1:5" ht="12.75">
      <c r="A132" s="35" t="s">
        <v>55</v>
      </c>
      <c r="E132" s="39" t="s">
        <v>5</v>
      </c>
    </row>
    <row r="133" spans="1:5" ht="12.75">
      <c r="A133" s="35" t="s">
        <v>57</v>
      </c>
      <c r="E133" s="40" t="s">
        <v>412</v>
      </c>
    </row>
    <row r="134" spans="1:5" ht="153">
      <c r="A134" t="s">
        <v>59</v>
      </c>
      <c r="E134" s="39" t="s">
        <v>413</v>
      </c>
    </row>
    <row r="135" spans="1:16" ht="12.75">
      <c r="A135" t="s">
        <v>49</v>
      </c>
      <c s="34" t="s">
        <v>175</v>
      </c>
      <c s="34" t="s">
        <v>414</v>
      </c>
      <c s="35" t="s">
        <v>5</v>
      </c>
      <c s="6" t="s">
        <v>415</v>
      </c>
      <c s="36" t="s">
        <v>411</v>
      </c>
      <c s="37">
        <v>4.62</v>
      </c>
      <c s="36">
        <v>0</v>
      </c>
      <c s="36">
        <f>ROUND(G135*H135,6)</f>
      </c>
      <c r="L135" s="38">
        <v>0</v>
      </c>
      <c s="32">
        <f>ROUND(ROUND(L135,2)*ROUND(G135,3),2)</f>
      </c>
      <c s="36" t="s">
        <v>54</v>
      </c>
      <c>
        <f>(M135*21)/100</f>
      </c>
      <c t="s">
        <v>27</v>
      </c>
    </row>
    <row r="136" spans="1:5" ht="12.75">
      <c r="A136" s="35" t="s">
        <v>55</v>
      </c>
      <c r="E136" s="39" t="s">
        <v>5</v>
      </c>
    </row>
    <row r="137" spans="1:5" ht="12.75">
      <c r="A137" s="35" t="s">
        <v>57</v>
      </c>
      <c r="E137" s="40" t="s">
        <v>416</v>
      </c>
    </row>
    <row r="138" spans="1:5" ht="153">
      <c r="A138" t="s">
        <v>59</v>
      </c>
      <c r="E138" s="39" t="s">
        <v>413</v>
      </c>
    </row>
    <row r="139" spans="1:16" ht="25.5">
      <c r="A139" t="s">
        <v>49</v>
      </c>
      <c s="34" t="s">
        <v>179</v>
      </c>
      <c s="34" t="s">
        <v>417</v>
      </c>
      <c s="35" t="s">
        <v>5</v>
      </c>
      <c s="6" t="s">
        <v>418</v>
      </c>
      <c s="36" t="s">
        <v>53</v>
      </c>
      <c s="37">
        <v>158</v>
      </c>
      <c s="36">
        <v>0</v>
      </c>
      <c s="36">
        <f>ROUND(G139*H139,6)</f>
      </c>
      <c r="L139" s="38">
        <v>0</v>
      </c>
      <c s="32">
        <f>ROUND(ROUND(L139,2)*ROUND(G139,3),2)</f>
      </c>
      <c s="36" t="s">
        <v>54</v>
      </c>
      <c>
        <f>(M139*21)/100</f>
      </c>
      <c t="s">
        <v>27</v>
      </c>
    </row>
    <row r="140" spans="1:5" ht="12.75">
      <c r="A140" s="35" t="s">
        <v>55</v>
      </c>
      <c r="E140" s="39" t="s">
        <v>5</v>
      </c>
    </row>
    <row r="141" spans="1:5" ht="12.75">
      <c r="A141" s="35" t="s">
        <v>57</v>
      </c>
      <c r="E141" s="40" t="s">
        <v>419</v>
      </c>
    </row>
    <row r="142" spans="1:5" ht="114.75">
      <c r="A142" t="s">
        <v>59</v>
      </c>
      <c r="E142" s="39" t="s">
        <v>420</v>
      </c>
    </row>
    <row r="143" spans="1:16" ht="12.75">
      <c r="A143" t="s">
        <v>49</v>
      </c>
      <c s="34" t="s">
        <v>183</v>
      </c>
      <c s="34" t="s">
        <v>421</v>
      </c>
      <c s="35" t="s">
        <v>5</v>
      </c>
      <c s="6" t="s">
        <v>422</v>
      </c>
      <c s="36" t="s">
        <v>411</v>
      </c>
      <c s="37">
        <v>58.748</v>
      </c>
      <c s="36">
        <v>0</v>
      </c>
      <c s="36">
        <f>ROUND(G143*H143,6)</f>
      </c>
      <c r="L143" s="38">
        <v>0</v>
      </c>
      <c s="32">
        <f>ROUND(ROUND(L143,2)*ROUND(G143,3),2)</f>
      </c>
      <c s="36" t="s">
        <v>54</v>
      </c>
      <c>
        <f>(M143*21)/100</f>
      </c>
      <c t="s">
        <v>27</v>
      </c>
    </row>
    <row r="144" spans="1:5" ht="12.75">
      <c r="A144" s="35" t="s">
        <v>55</v>
      </c>
      <c r="E144" s="39" t="s">
        <v>5</v>
      </c>
    </row>
    <row r="145" spans="1:5" ht="12.75">
      <c r="A145" s="35" t="s">
        <v>57</v>
      </c>
      <c r="E145" s="40" t="s">
        <v>423</v>
      </c>
    </row>
    <row r="146" spans="1:5" ht="153">
      <c r="A146" t="s">
        <v>59</v>
      </c>
      <c r="E146" s="39" t="s">
        <v>413</v>
      </c>
    </row>
    <row r="147" spans="1:16" ht="25.5">
      <c r="A147" t="s">
        <v>49</v>
      </c>
      <c s="34" t="s">
        <v>187</v>
      </c>
      <c s="34" t="s">
        <v>424</v>
      </c>
      <c s="35" t="s">
        <v>5</v>
      </c>
      <c s="6" t="s">
        <v>425</v>
      </c>
      <c s="36" t="s">
        <v>53</v>
      </c>
      <c s="37">
        <v>3917</v>
      </c>
      <c s="36">
        <v>0</v>
      </c>
      <c s="36">
        <f>ROUND(G147*H147,6)</f>
      </c>
      <c r="L147" s="38">
        <v>0</v>
      </c>
      <c s="32">
        <f>ROUND(ROUND(L147,2)*ROUND(G147,3),2)</f>
      </c>
      <c s="36" t="s">
        <v>54</v>
      </c>
      <c>
        <f>(M147*21)/100</f>
      </c>
      <c t="s">
        <v>27</v>
      </c>
    </row>
    <row r="148" spans="1:5" ht="12.75">
      <c r="A148" s="35" t="s">
        <v>55</v>
      </c>
      <c r="E148" s="39" t="s">
        <v>5</v>
      </c>
    </row>
    <row r="149" spans="1:5" ht="12.75">
      <c r="A149" s="35" t="s">
        <v>57</v>
      </c>
      <c r="E149" s="40" t="s">
        <v>426</v>
      </c>
    </row>
    <row r="150" spans="1:5" ht="114.75">
      <c r="A150" t="s">
        <v>59</v>
      </c>
      <c r="E150" s="39" t="s">
        <v>420</v>
      </c>
    </row>
    <row r="151" spans="1:16" ht="12.75">
      <c r="A151" t="s">
        <v>49</v>
      </c>
      <c s="34" t="s">
        <v>192</v>
      </c>
      <c s="34" t="s">
        <v>427</v>
      </c>
      <c s="35" t="s">
        <v>5</v>
      </c>
      <c s="6" t="s">
        <v>428</v>
      </c>
      <c s="36" t="s">
        <v>53</v>
      </c>
      <c s="37">
        <v>17319</v>
      </c>
      <c s="36">
        <v>0</v>
      </c>
      <c s="36">
        <f>ROUND(G151*H151,6)</f>
      </c>
      <c r="L151" s="38">
        <v>0</v>
      </c>
      <c s="32">
        <f>ROUND(ROUND(L151,2)*ROUND(G151,3),2)</f>
      </c>
      <c s="36" t="s">
        <v>54</v>
      </c>
      <c>
        <f>(M151*21)/100</f>
      </c>
      <c t="s">
        <v>27</v>
      </c>
    </row>
    <row r="152" spans="1:5" ht="12.75">
      <c r="A152" s="35" t="s">
        <v>55</v>
      </c>
      <c r="E152" s="39" t="s">
        <v>5</v>
      </c>
    </row>
    <row r="153" spans="1:5" ht="12.75">
      <c r="A153" s="35" t="s">
        <v>57</v>
      </c>
      <c r="E153" s="40" t="s">
        <v>429</v>
      </c>
    </row>
    <row r="154" spans="1:5" ht="153">
      <c r="A154" t="s">
        <v>59</v>
      </c>
      <c r="E154" s="39" t="s">
        <v>430</v>
      </c>
    </row>
    <row r="155" spans="1:16" ht="12.75">
      <c r="A155" t="s">
        <v>49</v>
      </c>
      <c s="34" t="s">
        <v>196</v>
      </c>
      <c s="34" t="s">
        <v>431</v>
      </c>
      <c s="35" t="s">
        <v>5</v>
      </c>
      <c s="6" t="s">
        <v>432</v>
      </c>
      <c s="36" t="s">
        <v>53</v>
      </c>
      <c s="37">
        <v>17319</v>
      </c>
      <c s="36">
        <v>0</v>
      </c>
      <c s="36">
        <f>ROUND(G155*H155,6)</f>
      </c>
      <c r="L155" s="38">
        <v>0</v>
      </c>
      <c s="32">
        <f>ROUND(ROUND(L155,2)*ROUND(G155,3),2)</f>
      </c>
      <c s="36" t="s">
        <v>54</v>
      </c>
      <c>
        <f>(M155*21)/100</f>
      </c>
      <c t="s">
        <v>27</v>
      </c>
    </row>
    <row r="156" spans="1:5" ht="12.75">
      <c r="A156" s="35" t="s">
        <v>55</v>
      </c>
      <c r="E156" s="39" t="s">
        <v>5</v>
      </c>
    </row>
    <row r="157" spans="1:5" ht="12.75">
      <c r="A157" s="35" t="s">
        <v>57</v>
      </c>
      <c r="E157" s="40" t="s">
        <v>429</v>
      </c>
    </row>
    <row r="158" spans="1:5" ht="114.75">
      <c r="A158" t="s">
        <v>59</v>
      </c>
      <c r="E158" s="39" t="s">
        <v>420</v>
      </c>
    </row>
    <row r="159" spans="1:16" ht="12.75">
      <c r="A159" t="s">
        <v>49</v>
      </c>
      <c s="34" t="s">
        <v>200</v>
      </c>
      <c s="34" t="s">
        <v>433</v>
      </c>
      <c s="35" t="s">
        <v>5</v>
      </c>
      <c s="6" t="s">
        <v>434</v>
      </c>
      <c s="36" t="s">
        <v>435</v>
      </c>
      <c s="37">
        <v>9</v>
      </c>
      <c s="36">
        <v>0</v>
      </c>
      <c s="36">
        <f>ROUND(G159*H159,6)</f>
      </c>
      <c r="L159" s="38">
        <v>0</v>
      </c>
      <c s="32">
        <f>ROUND(ROUND(L159,2)*ROUND(G159,3),2)</f>
      </c>
      <c s="36" t="s">
        <v>54</v>
      </c>
      <c>
        <f>(M159*21)/100</f>
      </c>
      <c t="s">
        <v>27</v>
      </c>
    </row>
    <row r="160" spans="1:5" ht="12.75">
      <c r="A160" s="35" t="s">
        <v>55</v>
      </c>
      <c r="E160" s="39" t="s">
        <v>5</v>
      </c>
    </row>
    <row r="161" spans="1:5" ht="12.75">
      <c r="A161" s="35" t="s">
        <v>57</v>
      </c>
      <c r="E161" s="40" t="s">
        <v>436</v>
      </c>
    </row>
    <row r="162" spans="1:5" ht="127.5">
      <c r="A162" t="s">
        <v>59</v>
      </c>
      <c r="E162" s="39" t="s">
        <v>437</v>
      </c>
    </row>
    <row r="163" spans="1:16" ht="12.75">
      <c r="A163" t="s">
        <v>49</v>
      </c>
      <c s="34" t="s">
        <v>204</v>
      </c>
      <c s="34" t="s">
        <v>438</v>
      </c>
      <c s="35" t="s">
        <v>5</v>
      </c>
      <c s="6" t="s">
        <v>439</v>
      </c>
      <c s="36" t="s">
        <v>53</v>
      </c>
      <c s="37">
        <v>17319</v>
      </c>
      <c s="36">
        <v>0</v>
      </c>
      <c s="36">
        <f>ROUND(G163*H163,6)</f>
      </c>
      <c r="L163" s="38">
        <v>0</v>
      </c>
      <c s="32">
        <f>ROUND(ROUND(L163,2)*ROUND(G163,3),2)</f>
      </c>
      <c s="36" t="s">
        <v>54</v>
      </c>
      <c>
        <f>(M163*21)/100</f>
      </c>
      <c t="s">
        <v>27</v>
      </c>
    </row>
    <row r="164" spans="1:5" ht="12.75">
      <c r="A164" s="35" t="s">
        <v>55</v>
      </c>
      <c r="E164" s="39" t="s">
        <v>5</v>
      </c>
    </row>
    <row r="165" spans="1:5" ht="12.75">
      <c r="A165" s="35" t="s">
        <v>57</v>
      </c>
      <c r="E165" s="40" t="s">
        <v>429</v>
      </c>
    </row>
    <row r="166" spans="1:5" ht="127.5">
      <c r="A166" t="s">
        <v>59</v>
      </c>
      <c r="E166" s="39" t="s">
        <v>440</v>
      </c>
    </row>
    <row r="167" spans="1:16" ht="12.75">
      <c r="A167" t="s">
        <v>49</v>
      </c>
      <c s="34" t="s">
        <v>208</v>
      </c>
      <c s="34" t="s">
        <v>441</v>
      </c>
      <c s="35" t="s">
        <v>5</v>
      </c>
      <c s="6" t="s">
        <v>442</v>
      </c>
      <c s="36" t="s">
        <v>74</v>
      </c>
      <c s="37">
        <v>40</v>
      </c>
      <c s="36">
        <v>0</v>
      </c>
      <c s="36">
        <f>ROUND(G167*H167,6)</f>
      </c>
      <c r="L167" s="38">
        <v>0</v>
      </c>
      <c s="32">
        <f>ROUND(ROUND(L167,2)*ROUND(G167,3),2)</f>
      </c>
      <c s="36" t="s">
        <v>54</v>
      </c>
      <c>
        <f>(M167*21)/100</f>
      </c>
      <c t="s">
        <v>27</v>
      </c>
    </row>
    <row r="168" spans="1:5" ht="12.75">
      <c r="A168" s="35" t="s">
        <v>55</v>
      </c>
      <c r="E168" s="39" t="s">
        <v>5</v>
      </c>
    </row>
    <row r="169" spans="1:5" ht="12.75">
      <c r="A169" s="35" t="s">
        <v>57</v>
      </c>
      <c r="E169" s="40" t="s">
        <v>393</v>
      </c>
    </row>
    <row r="170" spans="1:5" ht="178.5">
      <c r="A170" t="s">
        <v>59</v>
      </c>
      <c r="E170" s="39" t="s">
        <v>443</v>
      </c>
    </row>
    <row r="171" spans="1:16" ht="12.75">
      <c r="A171" t="s">
        <v>49</v>
      </c>
      <c s="34" t="s">
        <v>212</v>
      </c>
      <c s="34" t="s">
        <v>444</v>
      </c>
      <c s="35" t="s">
        <v>5</v>
      </c>
      <c s="6" t="s">
        <v>445</v>
      </c>
      <c s="36" t="s">
        <v>74</v>
      </c>
      <c s="37">
        <v>40</v>
      </c>
      <c s="36">
        <v>0</v>
      </c>
      <c s="36">
        <f>ROUND(G171*H171,6)</f>
      </c>
      <c r="L171" s="38">
        <v>0</v>
      </c>
      <c s="32">
        <f>ROUND(ROUND(L171,2)*ROUND(G171,3),2)</f>
      </c>
      <c s="36" t="s">
        <v>54</v>
      </c>
      <c>
        <f>(M171*21)/100</f>
      </c>
      <c t="s">
        <v>27</v>
      </c>
    </row>
    <row r="172" spans="1:5" ht="12.75">
      <c r="A172" s="35" t="s">
        <v>55</v>
      </c>
      <c r="E172" s="39" t="s">
        <v>5</v>
      </c>
    </row>
    <row r="173" spans="1:5" ht="12.75">
      <c r="A173" s="35" t="s">
        <v>57</v>
      </c>
      <c r="E173" s="40" t="s">
        <v>393</v>
      </c>
    </row>
    <row r="174" spans="1:5" ht="127.5">
      <c r="A174" t="s">
        <v>59</v>
      </c>
      <c r="E174" s="39" t="s">
        <v>446</v>
      </c>
    </row>
    <row r="175" spans="1:16" ht="12.75">
      <c r="A175" t="s">
        <v>49</v>
      </c>
      <c s="34" t="s">
        <v>216</v>
      </c>
      <c s="34" t="s">
        <v>447</v>
      </c>
      <c s="35" t="s">
        <v>5</v>
      </c>
      <c s="6" t="s">
        <v>448</v>
      </c>
      <c s="36" t="s">
        <v>74</v>
      </c>
      <c s="37">
        <v>18</v>
      </c>
      <c s="36">
        <v>0</v>
      </c>
      <c s="36">
        <f>ROUND(G175*H175,6)</f>
      </c>
      <c r="L175" s="38">
        <v>0</v>
      </c>
      <c s="32">
        <f>ROUND(ROUND(L175,2)*ROUND(G175,3),2)</f>
      </c>
      <c s="36" t="s">
        <v>54</v>
      </c>
      <c>
        <f>(M175*21)/100</f>
      </c>
      <c t="s">
        <v>27</v>
      </c>
    </row>
    <row r="176" spans="1:5" ht="12.75">
      <c r="A176" s="35" t="s">
        <v>55</v>
      </c>
      <c r="E176" s="39" t="s">
        <v>5</v>
      </c>
    </row>
    <row r="177" spans="1:5" ht="12.75">
      <c r="A177" s="35" t="s">
        <v>57</v>
      </c>
      <c r="E177" s="40" t="s">
        <v>449</v>
      </c>
    </row>
    <row r="178" spans="1:5" ht="178.5">
      <c r="A178" t="s">
        <v>59</v>
      </c>
      <c r="E178" s="39" t="s">
        <v>443</v>
      </c>
    </row>
    <row r="179" spans="1:16" ht="12.75">
      <c r="A179" t="s">
        <v>49</v>
      </c>
      <c s="34" t="s">
        <v>220</v>
      </c>
      <c s="34" t="s">
        <v>450</v>
      </c>
      <c s="35" t="s">
        <v>5</v>
      </c>
      <c s="6" t="s">
        <v>451</v>
      </c>
      <c s="36" t="s">
        <v>74</v>
      </c>
      <c s="37">
        <v>18</v>
      </c>
      <c s="36">
        <v>0</v>
      </c>
      <c s="36">
        <f>ROUND(G179*H179,6)</f>
      </c>
      <c r="L179" s="38">
        <v>0</v>
      </c>
      <c s="32">
        <f>ROUND(ROUND(L179,2)*ROUND(G179,3),2)</f>
      </c>
      <c s="36" t="s">
        <v>54</v>
      </c>
      <c>
        <f>(M179*21)/100</f>
      </c>
      <c t="s">
        <v>27</v>
      </c>
    </row>
    <row r="180" spans="1:5" ht="12.75">
      <c r="A180" s="35" t="s">
        <v>55</v>
      </c>
      <c r="E180" s="39" t="s">
        <v>5</v>
      </c>
    </row>
    <row r="181" spans="1:5" ht="12.75">
      <c r="A181" s="35" t="s">
        <v>57</v>
      </c>
      <c r="E181" s="40" t="s">
        <v>449</v>
      </c>
    </row>
    <row r="182" spans="1:5" ht="127.5">
      <c r="A182" t="s">
        <v>59</v>
      </c>
      <c r="E182" s="39" t="s">
        <v>446</v>
      </c>
    </row>
    <row r="183" spans="1:16" ht="12.75">
      <c r="A183" t="s">
        <v>49</v>
      </c>
      <c s="34" t="s">
        <v>223</v>
      </c>
      <c s="34" t="s">
        <v>452</v>
      </c>
      <c s="35" t="s">
        <v>5</v>
      </c>
      <c s="6" t="s">
        <v>453</v>
      </c>
      <c s="36" t="s">
        <v>74</v>
      </c>
      <c s="37">
        <v>1</v>
      </c>
      <c s="36">
        <v>0</v>
      </c>
      <c s="36">
        <f>ROUND(G183*H183,6)</f>
      </c>
      <c r="L183" s="38">
        <v>0</v>
      </c>
      <c s="32">
        <f>ROUND(ROUND(L183,2)*ROUND(G183,3),2)</f>
      </c>
      <c s="36" t="s">
        <v>54</v>
      </c>
      <c>
        <f>(M183*21)/100</f>
      </c>
      <c t="s">
        <v>27</v>
      </c>
    </row>
    <row r="184" spans="1:5" ht="12.75">
      <c r="A184" s="35" t="s">
        <v>55</v>
      </c>
      <c r="E184" s="39" t="s">
        <v>5</v>
      </c>
    </row>
    <row r="185" spans="1:5" ht="12.75">
      <c r="A185" s="35" t="s">
        <v>57</v>
      </c>
      <c r="E185" s="40" t="s">
        <v>334</v>
      </c>
    </row>
    <row r="186" spans="1:5" ht="178.5">
      <c r="A186" t="s">
        <v>59</v>
      </c>
      <c r="E186" s="39" t="s">
        <v>443</v>
      </c>
    </row>
    <row r="187" spans="1:16" ht="12.75">
      <c r="A187" t="s">
        <v>49</v>
      </c>
      <c s="34" t="s">
        <v>227</v>
      </c>
      <c s="34" t="s">
        <v>454</v>
      </c>
      <c s="35" t="s">
        <v>5</v>
      </c>
      <c s="6" t="s">
        <v>455</v>
      </c>
      <c s="36" t="s">
        <v>74</v>
      </c>
      <c s="37">
        <v>1</v>
      </c>
      <c s="36">
        <v>0</v>
      </c>
      <c s="36">
        <f>ROUND(G187*H187,6)</f>
      </c>
      <c r="L187" s="38">
        <v>0</v>
      </c>
      <c s="32">
        <f>ROUND(ROUND(L187,2)*ROUND(G187,3),2)</f>
      </c>
      <c s="36" t="s">
        <v>54</v>
      </c>
      <c>
        <f>(M187*21)/100</f>
      </c>
      <c t="s">
        <v>27</v>
      </c>
    </row>
    <row r="188" spans="1:5" ht="12.75">
      <c r="A188" s="35" t="s">
        <v>55</v>
      </c>
      <c r="E188" s="39" t="s">
        <v>5</v>
      </c>
    </row>
    <row r="189" spans="1:5" ht="12.75">
      <c r="A189" s="35" t="s">
        <v>57</v>
      </c>
      <c r="E189" s="40" t="s">
        <v>334</v>
      </c>
    </row>
    <row r="190" spans="1:5" ht="127.5">
      <c r="A190" t="s">
        <v>59</v>
      </c>
      <c r="E190" s="39" t="s">
        <v>446</v>
      </c>
    </row>
    <row r="191" spans="1:16" ht="12.75">
      <c r="A191" t="s">
        <v>49</v>
      </c>
      <c s="34" t="s">
        <v>234</v>
      </c>
      <c s="34" t="s">
        <v>456</v>
      </c>
      <c s="35" t="s">
        <v>5</v>
      </c>
      <c s="6" t="s">
        <v>457</v>
      </c>
      <c s="36" t="s">
        <v>74</v>
      </c>
      <c s="37">
        <v>1</v>
      </c>
      <c s="36">
        <v>0</v>
      </c>
      <c s="36">
        <f>ROUND(G191*H191,6)</f>
      </c>
      <c r="L191" s="38">
        <v>0</v>
      </c>
      <c s="32">
        <f>ROUND(ROUND(L191,2)*ROUND(G191,3),2)</f>
      </c>
      <c s="36" t="s">
        <v>54</v>
      </c>
      <c>
        <f>(M191*21)/100</f>
      </c>
      <c t="s">
        <v>27</v>
      </c>
    </row>
    <row r="192" spans="1:5" ht="12.75">
      <c r="A192" s="35" t="s">
        <v>55</v>
      </c>
      <c r="E192" s="39" t="s">
        <v>5</v>
      </c>
    </row>
    <row r="193" spans="1:5" ht="12.75">
      <c r="A193" s="35" t="s">
        <v>57</v>
      </c>
      <c r="E193" s="40" t="s">
        <v>334</v>
      </c>
    </row>
    <row r="194" spans="1:5" ht="114.75">
      <c r="A194" t="s">
        <v>59</v>
      </c>
      <c r="E194" s="39" t="s">
        <v>286</v>
      </c>
    </row>
    <row r="195" spans="1:16" ht="12.75">
      <c r="A195" t="s">
        <v>49</v>
      </c>
      <c s="34" t="s">
        <v>238</v>
      </c>
      <c s="34" t="s">
        <v>458</v>
      </c>
      <c s="35" t="s">
        <v>5</v>
      </c>
      <c s="6" t="s">
        <v>459</v>
      </c>
      <c s="36" t="s">
        <v>74</v>
      </c>
      <c s="37">
        <v>1</v>
      </c>
      <c s="36">
        <v>0</v>
      </c>
      <c s="36">
        <f>ROUND(G195*H195,6)</f>
      </c>
      <c r="L195" s="38">
        <v>0</v>
      </c>
      <c s="32">
        <f>ROUND(ROUND(L195,2)*ROUND(G195,3),2)</f>
      </c>
      <c s="36" t="s">
        <v>54</v>
      </c>
      <c>
        <f>(M195*21)/100</f>
      </c>
      <c t="s">
        <v>27</v>
      </c>
    </row>
    <row r="196" spans="1:5" ht="12.75">
      <c r="A196" s="35" t="s">
        <v>55</v>
      </c>
      <c r="E196" s="39" t="s">
        <v>5</v>
      </c>
    </row>
    <row r="197" spans="1:5" ht="12.75">
      <c r="A197" s="35" t="s">
        <v>57</v>
      </c>
      <c r="E197" s="40" t="s">
        <v>334</v>
      </c>
    </row>
    <row r="198" spans="1:5" ht="127.5">
      <c r="A198" t="s">
        <v>59</v>
      </c>
      <c r="E198" s="39" t="s">
        <v>446</v>
      </c>
    </row>
    <row r="199" spans="1:16" ht="12.75">
      <c r="A199" t="s">
        <v>49</v>
      </c>
      <c s="34" t="s">
        <v>242</v>
      </c>
      <c s="34" t="s">
        <v>460</v>
      </c>
      <c s="35" t="s">
        <v>5</v>
      </c>
      <c s="6" t="s">
        <v>461</v>
      </c>
      <c s="36" t="s">
        <v>74</v>
      </c>
      <c s="37">
        <v>1</v>
      </c>
      <c s="36">
        <v>0</v>
      </c>
      <c s="36">
        <f>ROUND(G199*H199,6)</f>
      </c>
      <c r="L199" s="38">
        <v>0</v>
      </c>
      <c s="32">
        <f>ROUND(ROUND(L199,2)*ROUND(G199,3),2)</f>
      </c>
      <c s="36" t="s">
        <v>54</v>
      </c>
      <c>
        <f>(M199*21)/100</f>
      </c>
      <c t="s">
        <v>27</v>
      </c>
    </row>
    <row r="200" spans="1:5" ht="12.75">
      <c r="A200" s="35" t="s">
        <v>55</v>
      </c>
      <c r="E200" s="39" t="s">
        <v>5</v>
      </c>
    </row>
    <row r="201" spans="1:5" ht="12.75">
      <c r="A201" s="35" t="s">
        <v>57</v>
      </c>
      <c r="E201" s="40" t="s">
        <v>334</v>
      </c>
    </row>
    <row r="202" spans="1:5" ht="153">
      <c r="A202" t="s">
        <v>59</v>
      </c>
      <c r="E202" s="39" t="s">
        <v>462</v>
      </c>
    </row>
    <row r="203" spans="1:16" ht="12.75">
      <c r="A203" t="s">
        <v>49</v>
      </c>
      <c s="34" t="s">
        <v>246</v>
      </c>
      <c s="34" t="s">
        <v>463</v>
      </c>
      <c s="35" t="s">
        <v>5</v>
      </c>
      <c s="6" t="s">
        <v>464</v>
      </c>
      <c s="36" t="s">
        <v>74</v>
      </c>
      <c s="37">
        <v>4</v>
      </c>
      <c s="36">
        <v>0</v>
      </c>
      <c s="36">
        <f>ROUND(G203*H203,6)</f>
      </c>
      <c r="L203" s="38">
        <v>0</v>
      </c>
      <c s="32">
        <f>ROUND(ROUND(L203,2)*ROUND(G203,3),2)</f>
      </c>
      <c s="36" t="s">
        <v>54</v>
      </c>
      <c>
        <f>(M203*21)/100</f>
      </c>
      <c t="s">
        <v>27</v>
      </c>
    </row>
    <row r="204" spans="1:5" ht="12.75">
      <c r="A204" s="35" t="s">
        <v>55</v>
      </c>
      <c r="E204" s="39" t="s">
        <v>5</v>
      </c>
    </row>
    <row r="205" spans="1:5" ht="12.75">
      <c r="A205" s="35" t="s">
        <v>57</v>
      </c>
      <c r="E205" s="40" t="s">
        <v>465</v>
      </c>
    </row>
    <row r="206" spans="1:5" ht="178.5">
      <c r="A206" t="s">
        <v>59</v>
      </c>
      <c r="E206" s="39" t="s">
        <v>443</v>
      </c>
    </row>
    <row r="207" spans="1:16" ht="12.75">
      <c r="A207" t="s">
        <v>49</v>
      </c>
      <c s="34" t="s">
        <v>250</v>
      </c>
      <c s="34" t="s">
        <v>466</v>
      </c>
      <c s="35" t="s">
        <v>5</v>
      </c>
      <c s="6" t="s">
        <v>467</v>
      </c>
      <c s="36" t="s">
        <v>74</v>
      </c>
      <c s="37">
        <v>4</v>
      </c>
      <c s="36">
        <v>0</v>
      </c>
      <c s="36">
        <f>ROUND(G207*H207,6)</f>
      </c>
      <c r="L207" s="38">
        <v>0</v>
      </c>
      <c s="32">
        <f>ROUND(ROUND(L207,2)*ROUND(G207,3),2)</f>
      </c>
      <c s="36" t="s">
        <v>54</v>
      </c>
      <c>
        <f>(M207*21)/100</f>
      </c>
      <c t="s">
        <v>27</v>
      </c>
    </row>
    <row r="208" spans="1:5" ht="12.75">
      <c r="A208" s="35" t="s">
        <v>55</v>
      </c>
      <c r="E208" s="39" t="s">
        <v>5</v>
      </c>
    </row>
    <row r="209" spans="1:5" ht="12.75">
      <c r="A209" s="35" t="s">
        <v>57</v>
      </c>
      <c r="E209" s="40" t="s">
        <v>465</v>
      </c>
    </row>
    <row r="210" spans="1:5" ht="127.5">
      <c r="A210" t="s">
        <v>59</v>
      </c>
      <c r="E210" s="39" t="s">
        <v>446</v>
      </c>
    </row>
    <row r="211" spans="1:16" ht="12.75">
      <c r="A211" t="s">
        <v>49</v>
      </c>
      <c s="34" t="s">
        <v>254</v>
      </c>
      <c s="34" t="s">
        <v>468</v>
      </c>
      <c s="35" t="s">
        <v>5</v>
      </c>
      <c s="6" t="s">
        <v>469</v>
      </c>
      <c s="36" t="s">
        <v>74</v>
      </c>
      <c s="37">
        <v>11</v>
      </c>
      <c s="36">
        <v>0</v>
      </c>
      <c s="36">
        <f>ROUND(G211*H211,6)</f>
      </c>
      <c r="L211" s="38">
        <v>0</v>
      </c>
      <c s="32">
        <f>ROUND(ROUND(L211,2)*ROUND(G211,3),2)</f>
      </c>
      <c s="36" t="s">
        <v>54</v>
      </c>
      <c>
        <f>(M211*21)/100</f>
      </c>
      <c t="s">
        <v>27</v>
      </c>
    </row>
    <row r="212" spans="1:5" ht="12.75">
      <c r="A212" s="35" t="s">
        <v>55</v>
      </c>
      <c r="E212" s="39" t="s">
        <v>5</v>
      </c>
    </row>
    <row r="213" spans="1:5" ht="12.75">
      <c r="A213" s="35" t="s">
        <v>57</v>
      </c>
      <c r="E213" s="40" t="s">
        <v>470</v>
      </c>
    </row>
    <row r="214" spans="1:5" ht="178.5">
      <c r="A214" t="s">
        <v>59</v>
      </c>
      <c r="E214" s="39" t="s">
        <v>443</v>
      </c>
    </row>
    <row r="215" spans="1:16" ht="12.75">
      <c r="A215" t="s">
        <v>49</v>
      </c>
      <c s="34" t="s">
        <v>258</v>
      </c>
      <c s="34" t="s">
        <v>471</v>
      </c>
      <c s="35" t="s">
        <v>5</v>
      </c>
      <c s="6" t="s">
        <v>472</v>
      </c>
      <c s="36" t="s">
        <v>74</v>
      </c>
      <c s="37">
        <v>11</v>
      </c>
      <c s="36">
        <v>0</v>
      </c>
      <c s="36">
        <f>ROUND(G215*H215,6)</f>
      </c>
      <c r="L215" s="38">
        <v>0</v>
      </c>
      <c s="32">
        <f>ROUND(ROUND(L215,2)*ROUND(G215,3),2)</f>
      </c>
      <c s="36" t="s">
        <v>54</v>
      </c>
      <c>
        <f>(M215*21)/100</f>
      </c>
      <c t="s">
        <v>27</v>
      </c>
    </row>
    <row r="216" spans="1:5" ht="12.75">
      <c r="A216" s="35" t="s">
        <v>55</v>
      </c>
      <c r="E216" s="39" t="s">
        <v>5</v>
      </c>
    </row>
    <row r="217" spans="1:5" ht="12.75">
      <c r="A217" s="35" t="s">
        <v>57</v>
      </c>
      <c r="E217" s="40" t="s">
        <v>470</v>
      </c>
    </row>
    <row r="218" spans="1:5" ht="127.5">
      <c r="A218" t="s">
        <v>59</v>
      </c>
      <c r="E218" s="39" t="s">
        <v>446</v>
      </c>
    </row>
    <row r="219" spans="1:16" ht="12.75">
      <c r="A219" t="s">
        <v>49</v>
      </c>
      <c s="34" t="s">
        <v>262</v>
      </c>
      <c s="34" t="s">
        <v>473</v>
      </c>
      <c s="35" t="s">
        <v>5</v>
      </c>
      <c s="6" t="s">
        <v>474</v>
      </c>
      <c s="36" t="s">
        <v>74</v>
      </c>
      <c s="37">
        <v>5</v>
      </c>
      <c s="36">
        <v>0</v>
      </c>
      <c s="36">
        <f>ROUND(G219*H219,6)</f>
      </c>
      <c r="L219" s="38">
        <v>0</v>
      </c>
      <c s="32">
        <f>ROUND(ROUND(L219,2)*ROUND(G219,3),2)</f>
      </c>
      <c s="36" t="s">
        <v>54</v>
      </c>
      <c>
        <f>(M219*21)/100</f>
      </c>
      <c t="s">
        <v>27</v>
      </c>
    </row>
    <row r="220" spans="1:5" ht="12.75">
      <c r="A220" s="35" t="s">
        <v>55</v>
      </c>
      <c r="E220" s="39" t="s">
        <v>5</v>
      </c>
    </row>
    <row r="221" spans="1:5" ht="12.75">
      <c r="A221" s="35" t="s">
        <v>57</v>
      </c>
      <c r="E221" s="40" t="s">
        <v>475</v>
      </c>
    </row>
    <row r="222" spans="1:5" ht="178.5">
      <c r="A222" t="s">
        <v>59</v>
      </c>
      <c r="E222" s="39" t="s">
        <v>443</v>
      </c>
    </row>
    <row r="223" spans="1:16" ht="12.75">
      <c r="A223" t="s">
        <v>49</v>
      </c>
      <c s="34" t="s">
        <v>268</v>
      </c>
      <c s="34" t="s">
        <v>476</v>
      </c>
      <c s="35" t="s">
        <v>5</v>
      </c>
      <c s="6" t="s">
        <v>477</v>
      </c>
      <c s="36" t="s">
        <v>74</v>
      </c>
      <c s="37">
        <v>5</v>
      </c>
      <c s="36">
        <v>0</v>
      </c>
      <c s="36">
        <f>ROUND(G223*H223,6)</f>
      </c>
      <c r="L223" s="38">
        <v>0</v>
      </c>
      <c s="32">
        <f>ROUND(ROUND(L223,2)*ROUND(G223,3),2)</f>
      </c>
      <c s="36" t="s">
        <v>54</v>
      </c>
      <c>
        <f>(M223*21)/100</f>
      </c>
      <c t="s">
        <v>27</v>
      </c>
    </row>
    <row r="224" spans="1:5" ht="12.75">
      <c r="A224" s="35" t="s">
        <v>55</v>
      </c>
      <c r="E224" s="39" t="s">
        <v>5</v>
      </c>
    </row>
    <row r="225" spans="1:5" ht="12.75">
      <c r="A225" s="35" t="s">
        <v>57</v>
      </c>
      <c r="E225" s="40" t="s">
        <v>475</v>
      </c>
    </row>
    <row r="226" spans="1:5" ht="127.5">
      <c r="A226" t="s">
        <v>59</v>
      </c>
      <c r="E226" s="39" t="s">
        <v>446</v>
      </c>
    </row>
    <row r="227" spans="1:16" ht="12.75">
      <c r="A227" t="s">
        <v>49</v>
      </c>
      <c s="34" t="s">
        <v>274</v>
      </c>
      <c s="34" t="s">
        <v>478</v>
      </c>
      <c s="35" t="s">
        <v>5</v>
      </c>
      <c s="6" t="s">
        <v>479</v>
      </c>
      <c s="36" t="s">
        <v>74</v>
      </c>
      <c s="37">
        <v>6</v>
      </c>
      <c s="36">
        <v>0</v>
      </c>
      <c s="36">
        <f>ROUND(G227*H227,6)</f>
      </c>
      <c r="L227" s="38">
        <v>0</v>
      </c>
      <c s="32">
        <f>ROUND(ROUND(L227,2)*ROUND(G227,3),2)</f>
      </c>
      <c s="36" t="s">
        <v>54</v>
      </c>
      <c>
        <f>(M227*21)/100</f>
      </c>
      <c t="s">
        <v>27</v>
      </c>
    </row>
    <row r="228" spans="1:5" ht="12.75">
      <c r="A228" s="35" t="s">
        <v>55</v>
      </c>
      <c r="E228" s="39" t="s">
        <v>5</v>
      </c>
    </row>
    <row r="229" spans="1:5" ht="12.75">
      <c r="A229" s="35" t="s">
        <v>57</v>
      </c>
      <c r="E229" s="40" t="s">
        <v>480</v>
      </c>
    </row>
    <row r="230" spans="1:5" ht="178.5">
      <c r="A230" t="s">
        <v>59</v>
      </c>
      <c r="E230" s="39" t="s">
        <v>443</v>
      </c>
    </row>
    <row r="231" spans="1:16" ht="12.75">
      <c r="A231" t="s">
        <v>49</v>
      </c>
      <c s="34" t="s">
        <v>279</v>
      </c>
      <c s="34" t="s">
        <v>481</v>
      </c>
      <c s="35" t="s">
        <v>5</v>
      </c>
      <c s="6" t="s">
        <v>482</v>
      </c>
      <c s="36" t="s">
        <v>74</v>
      </c>
      <c s="37">
        <v>6</v>
      </c>
      <c s="36">
        <v>0</v>
      </c>
      <c s="36">
        <f>ROUND(G231*H231,6)</f>
      </c>
      <c r="L231" s="38">
        <v>0</v>
      </c>
      <c s="32">
        <f>ROUND(ROUND(L231,2)*ROUND(G231,3),2)</f>
      </c>
      <c s="36" t="s">
        <v>54</v>
      </c>
      <c>
        <f>(M231*21)/100</f>
      </c>
      <c t="s">
        <v>27</v>
      </c>
    </row>
    <row r="232" spans="1:5" ht="12.75">
      <c r="A232" s="35" t="s">
        <v>55</v>
      </c>
      <c r="E232" s="39" t="s">
        <v>5</v>
      </c>
    </row>
    <row r="233" spans="1:5" ht="12.75">
      <c r="A233" s="35" t="s">
        <v>57</v>
      </c>
      <c r="E233" s="40" t="s">
        <v>483</v>
      </c>
    </row>
    <row r="234" spans="1:5" ht="127.5">
      <c r="A234" t="s">
        <v>59</v>
      </c>
      <c r="E234" s="39" t="s">
        <v>446</v>
      </c>
    </row>
    <row r="235" spans="1:16" ht="12.75">
      <c r="A235" t="s">
        <v>49</v>
      </c>
      <c s="34" t="s">
        <v>282</v>
      </c>
      <c s="34" t="s">
        <v>484</v>
      </c>
      <c s="35" t="s">
        <v>5</v>
      </c>
      <c s="6" t="s">
        <v>485</v>
      </c>
      <c s="36" t="s">
        <v>74</v>
      </c>
      <c s="37">
        <v>3</v>
      </c>
      <c s="36">
        <v>0</v>
      </c>
      <c s="36">
        <f>ROUND(G235*H235,6)</f>
      </c>
      <c r="L235" s="38">
        <v>0</v>
      </c>
      <c s="32">
        <f>ROUND(ROUND(L235,2)*ROUND(G235,3),2)</f>
      </c>
      <c s="36" t="s">
        <v>54</v>
      </c>
      <c>
        <f>(M235*21)/100</f>
      </c>
      <c t="s">
        <v>27</v>
      </c>
    </row>
    <row r="236" spans="1:5" ht="12.75">
      <c r="A236" s="35" t="s">
        <v>55</v>
      </c>
      <c r="E236" s="39" t="s">
        <v>5</v>
      </c>
    </row>
    <row r="237" spans="1:5" ht="12.75">
      <c r="A237" s="35" t="s">
        <v>57</v>
      </c>
      <c r="E237" s="40" t="s">
        <v>486</v>
      </c>
    </row>
    <row r="238" spans="1:5" ht="178.5">
      <c r="A238" t="s">
        <v>59</v>
      </c>
      <c r="E238" s="39" t="s">
        <v>443</v>
      </c>
    </row>
    <row r="239" spans="1:16" ht="12.75">
      <c r="A239" t="s">
        <v>49</v>
      </c>
      <c s="34" t="s">
        <v>287</v>
      </c>
      <c s="34" t="s">
        <v>487</v>
      </c>
      <c s="35" t="s">
        <v>5</v>
      </c>
      <c s="6" t="s">
        <v>488</v>
      </c>
      <c s="36" t="s">
        <v>74</v>
      </c>
      <c s="37">
        <v>3</v>
      </c>
      <c s="36">
        <v>0</v>
      </c>
      <c s="36">
        <f>ROUND(G239*H239,6)</f>
      </c>
      <c r="L239" s="38">
        <v>0</v>
      </c>
      <c s="32">
        <f>ROUND(ROUND(L239,2)*ROUND(G239,3),2)</f>
      </c>
      <c s="36" t="s">
        <v>54</v>
      </c>
      <c>
        <f>(M239*21)/100</f>
      </c>
      <c t="s">
        <v>27</v>
      </c>
    </row>
    <row r="240" spans="1:5" ht="12.75">
      <c r="A240" s="35" t="s">
        <v>55</v>
      </c>
      <c r="E240" s="39" t="s">
        <v>5</v>
      </c>
    </row>
    <row r="241" spans="1:5" ht="12.75">
      <c r="A241" s="35" t="s">
        <v>57</v>
      </c>
      <c r="E241" s="40" t="s">
        <v>486</v>
      </c>
    </row>
    <row r="242" spans="1:5" ht="127.5">
      <c r="A242" t="s">
        <v>59</v>
      </c>
      <c r="E242" s="39" t="s">
        <v>446</v>
      </c>
    </row>
    <row r="243" spans="1:16" ht="12.75">
      <c r="A243" t="s">
        <v>49</v>
      </c>
      <c s="34" t="s">
        <v>489</v>
      </c>
      <c s="34" t="s">
        <v>490</v>
      </c>
      <c s="35" t="s">
        <v>5</v>
      </c>
      <c s="6" t="s">
        <v>491</v>
      </c>
      <c s="36" t="s">
        <v>74</v>
      </c>
      <c s="37">
        <v>10</v>
      </c>
      <c s="36">
        <v>0</v>
      </c>
      <c s="36">
        <f>ROUND(G243*H243,6)</f>
      </c>
      <c r="L243" s="38">
        <v>0</v>
      </c>
      <c s="32">
        <f>ROUND(ROUND(L243,2)*ROUND(G243,3),2)</f>
      </c>
      <c s="36" t="s">
        <v>54</v>
      </c>
      <c>
        <f>(M243*21)/100</f>
      </c>
      <c t="s">
        <v>27</v>
      </c>
    </row>
    <row r="244" spans="1:5" ht="12.75">
      <c r="A244" s="35" t="s">
        <v>55</v>
      </c>
      <c r="E244" s="39" t="s">
        <v>5</v>
      </c>
    </row>
    <row r="245" spans="1:5" ht="12.75">
      <c r="A245" s="35" t="s">
        <v>57</v>
      </c>
      <c r="E245" s="40" t="s">
        <v>350</v>
      </c>
    </row>
    <row r="246" spans="1:5" ht="178.5">
      <c r="A246" t="s">
        <v>59</v>
      </c>
      <c r="E246" s="39" t="s">
        <v>443</v>
      </c>
    </row>
    <row r="247" spans="1:16" ht="12.75">
      <c r="A247" t="s">
        <v>49</v>
      </c>
      <c s="34" t="s">
        <v>492</v>
      </c>
      <c s="34" t="s">
        <v>493</v>
      </c>
      <c s="35" t="s">
        <v>5</v>
      </c>
      <c s="6" t="s">
        <v>494</v>
      </c>
      <c s="36" t="s">
        <v>74</v>
      </c>
      <c s="37">
        <v>10</v>
      </c>
      <c s="36">
        <v>0</v>
      </c>
      <c s="36">
        <f>ROUND(G247*H247,6)</f>
      </c>
      <c r="L247" s="38">
        <v>0</v>
      </c>
      <c s="32">
        <f>ROUND(ROUND(L247,2)*ROUND(G247,3),2)</f>
      </c>
      <c s="36" t="s">
        <v>54</v>
      </c>
      <c>
        <f>(M247*21)/100</f>
      </c>
      <c t="s">
        <v>27</v>
      </c>
    </row>
    <row r="248" spans="1:5" ht="12.75">
      <c r="A248" s="35" t="s">
        <v>55</v>
      </c>
      <c r="E248" s="39" t="s">
        <v>5</v>
      </c>
    </row>
    <row r="249" spans="1:5" ht="12.75">
      <c r="A249" s="35" t="s">
        <v>57</v>
      </c>
      <c r="E249" s="40" t="s">
        <v>350</v>
      </c>
    </row>
    <row r="250" spans="1:5" ht="127.5">
      <c r="A250" t="s">
        <v>59</v>
      </c>
      <c r="E250" s="39" t="s">
        <v>446</v>
      </c>
    </row>
    <row r="251" spans="1:16" ht="12.75">
      <c r="A251" t="s">
        <v>49</v>
      </c>
      <c s="34" t="s">
        <v>495</v>
      </c>
      <c s="34" t="s">
        <v>496</v>
      </c>
      <c s="35" t="s">
        <v>5</v>
      </c>
      <c s="6" t="s">
        <v>497</v>
      </c>
      <c s="36" t="s">
        <v>74</v>
      </c>
      <c s="37">
        <v>100</v>
      </c>
      <c s="36">
        <v>0</v>
      </c>
      <c s="36">
        <f>ROUND(G251*H251,6)</f>
      </c>
      <c r="L251" s="38">
        <v>0</v>
      </c>
      <c s="32">
        <f>ROUND(ROUND(L251,2)*ROUND(G251,3),2)</f>
      </c>
      <c s="36" t="s">
        <v>54</v>
      </c>
      <c>
        <f>(M251*21)/100</f>
      </c>
      <c t="s">
        <v>27</v>
      </c>
    </row>
    <row r="252" spans="1:5" ht="12.75">
      <c r="A252" s="35" t="s">
        <v>55</v>
      </c>
      <c r="E252" s="39" t="s">
        <v>5</v>
      </c>
    </row>
    <row r="253" spans="1:5" ht="12.75">
      <c r="A253" s="35" t="s">
        <v>57</v>
      </c>
      <c r="E253" s="40" t="s">
        <v>498</v>
      </c>
    </row>
    <row r="254" spans="1:5" ht="178.5">
      <c r="A254" t="s">
        <v>59</v>
      </c>
      <c r="E254" s="39" t="s">
        <v>443</v>
      </c>
    </row>
    <row r="255" spans="1:16" ht="12.75">
      <c r="A255" t="s">
        <v>49</v>
      </c>
      <c s="34" t="s">
        <v>499</v>
      </c>
      <c s="34" t="s">
        <v>500</v>
      </c>
      <c s="35" t="s">
        <v>5</v>
      </c>
      <c s="6" t="s">
        <v>501</v>
      </c>
      <c s="36" t="s">
        <v>74</v>
      </c>
      <c s="37">
        <v>100</v>
      </c>
      <c s="36">
        <v>0</v>
      </c>
      <c s="36">
        <f>ROUND(G255*H255,6)</f>
      </c>
      <c r="L255" s="38">
        <v>0</v>
      </c>
      <c s="32">
        <f>ROUND(ROUND(L255,2)*ROUND(G255,3),2)</f>
      </c>
      <c s="36" t="s">
        <v>54</v>
      </c>
      <c>
        <f>(M255*21)/100</f>
      </c>
      <c t="s">
        <v>27</v>
      </c>
    </row>
    <row r="256" spans="1:5" ht="12.75">
      <c r="A256" s="35" t="s">
        <v>55</v>
      </c>
      <c r="E256" s="39" t="s">
        <v>5</v>
      </c>
    </row>
    <row r="257" spans="1:5" ht="12.75">
      <c r="A257" s="35" t="s">
        <v>57</v>
      </c>
      <c r="E257" s="40" t="s">
        <v>498</v>
      </c>
    </row>
    <row r="258" spans="1:5" ht="127.5">
      <c r="A258" t="s">
        <v>59</v>
      </c>
      <c r="E258" s="39" t="s">
        <v>446</v>
      </c>
    </row>
    <row r="259" spans="1:16" ht="12.75">
      <c r="A259" t="s">
        <v>49</v>
      </c>
      <c s="34" t="s">
        <v>502</v>
      </c>
      <c s="34" t="s">
        <v>503</v>
      </c>
      <c s="35" t="s">
        <v>5</v>
      </c>
      <c s="6" t="s">
        <v>504</v>
      </c>
      <c s="36" t="s">
        <v>53</v>
      </c>
      <c s="37">
        <v>50</v>
      </c>
      <c s="36">
        <v>0</v>
      </c>
      <c s="36">
        <f>ROUND(G259*H259,6)</f>
      </c>
      <c r="L259" s="38">
        <v>0</v>
      </c>
      <c s="32">
        <f>ROUND(ROUND(L259,2)*ROUND(G259,3),2)</f>
      </c>
      <c s="36" t="s">
        <v>54</v>
      </c>
      <c>
        <f>(M259*21)/100</f>
      </c>
      <c t="s">
        <v>27</v>
      </c>
    </row>
    <row r="260" spans="1:5" ht="12.75">
      <c r="A260" s="35" t="s">
        <v>55</v>
      </c>
      <c r="E260" s="39" t="s">
        <v>5</v>
      </c>
    </row>
    <row r="261" spans="1:5" ht="12.75">
      <c r="A261" s="35" t="s">
        <v>57</v>
      </c>
      <c r="E261" s="40" t="s">
        <v>377</v>
      </c>
    </row>
    <row r="262" spans="1:5" ht="140.25">
      <c r="A262" t="s">
        <v>59</v>
      </c>
      <c r="E262" s="39" t="s">
        <v>505</v>
      </c>
    </row>
    <row r="263" spans="1:16" ht="12.75">
      <c r="A263" t="s">
        <v>49</v>
      </c>
      <c s="34" t="s">
        <v>506</v>
      </c>
      <c s="34" t="s">
        <v>507</v>
      </c>
      <c s="35" t="s">
        <v>5</v>
      </c>
      <c s="6" t="s">
        <v>508</v>
      </c>
      <c s="36" t="s">
        <v>53</v>
      </c>
      <c s="37">
        <v>50</v>
      </c>
      <c s="36">
        <v>0</v>
      </c>
      <c s="36">
        <f>ROUND(G263*H263,6)</f>
      </c>
      <c r="L263" s="38">
        <v>0</v>
      </c>
      <c s="32">
        <f>ROUND(ROUND(L263,2)*ROUND(G263,3),2)</f>
      </c>
      <c s="36" t="s">
        <v>54</v>
      </c>
      <c>
        <f>(M263*21)/100</f>
      </c>
      <c t="s">
        <v>27</v>
      </c>
    </row>
    <row r="264" spans="1:5" ht="12.75">
      <c r="A264" s="35" t="s">
        <v>55</v>
      </c>
      <c r="E264" s="39" t="s">
        <v>5</v>
      </c>
    </row>
    <row r="265" spans="1:5" ht="12.75">
      <c r="A265" s="35" t="s">
        <v>57</v>
      </c>
      <c r="E265" s="40" t="s">
        <v>377</v>
      </c>
    </row>
    <row r="266" spans="1:5" ht="102">
      <c r="A266" t="s">
        <v>59</v>
      </c>
      <c r="E266" s="39" t="s">
        <v>509</v>
      </c>
    </row>
    <row r="267" spans="1:16" ht="12.75">
      <c r="A267" t="s">
        <v>49</v>
      </c>
      <c s="34" t="s">
        <v>510</v>
      </c>
      <c s="34" t="s">
        <v>511</v>
      </c>
      <c s="35" t="s">
        <v>5</v>
      </c>
      <c s="6" t="s">
        <v>512</v>
      </c>
      <c s="36" t="s">
        <v>74</v>
      </c>
      <c s="37">
        <v>1</v>
      </c>
      <c s="36">
        <v>0</v>
      </c>
      <c s="36">
        <f>ROUND(G267*H267,6)</f>
      </c>
      <c r="L267" s="38">
        <v>0</v>
      </c>
      <c s="32">
        <f>ROUND(ROUND(L267,2)*ROUND(G267,3),2)</f>
      </c>
      <c s="36" t="s">
        <v>54</v>
      </c>
      <c>
        <f>(M267*21)/100</f>
      </c>
      <c t="s">
        <v>27</v>
      </c>
    </row>
    <row r="268" spans="1:5" ht="12.75">
      <c r="A268" s="35" t="s">
        <v>55</v>
      </c>
      <c r="E268" s="39" t="s">
        <v>5</v>
      </c>
    </row>
    <row r="269" spans="1:5" ht="12.75">
      <c r="A269" s="35" t="s">
        <v>57</v>
      </c>
      <c r="E269" s="40" t="s">
        <v>334</v>
      </c>
    </row>
    <row r="270" spans="1:5" ht="127.5">
      <c r="A270" t="s">
        <v>59</v>
      </c>
      <c r="E270" s="39" t="s">
        <v>513</v>
      </c>
    </row>
    <row r="271" spans="1:16" ht="12.75">
      <c r="A271" t="s">
        <v>49</v>
      </c>
      <c s="34" t="s">
        <v>514</v>
      </c>
      <c s="34" t="s">
        <v>515</v>
      </c>
      <c s="35" t="s">
        <v>5</v>
      </c>
      <c s="6" t="s">
        <v>516</v>
      </c>
      <c s="36" t="s">
        <v>74</v>
      </c>
      <c s="37">
        <v>2</v>
      </c>
      <c s="36">
        <v>0</v>
      </c>
      <c s="36">
        <f>ROUND(G271*H271,6)</f>
      </c>
      <c r="L271" s="38">
        <v>0</v>
      </c>
      <c s="32">
        <f>ROUND(ROUND(L271,2)*ROUND(G271,3),2)</f>
      </c>
      <c s="36" t="s">
        <v>54</v>
      </c>
      <c>
        <f>(M271*21)/100</f>
      </c>
      <c t="s">
        <v>27</v>
      </c>
    </row>
    <row r="272" spans="1:5" ht="12.75">
      <c r="A272" s="35" t="s">
        <v>55</v>
      </c>
      <c r="E272" s="39" t="s">
        <v>5</v>
      </c>
    </row>
    <row r="273" spans="1:5" ht="12.75">
      <c r="A273" s="35" t="s">
        <v>57</v>
      </c>
      <c r="E273" s="40" t="s">
        <v>517</v>
      </c>
    </row>
    <row r="274" spans="1:5" ht="127.5">
      <c r="A274" t="s">
        <v>59</v>
      </c>
      <c r="E274" s="39" t="s">
        <v>513</v>
      </c>
    </row>
    <row r="275" spans="1:16" ht="12.75">
      <c r="A275" t="s">
        <v>49</v>
      </c>
      <c s="34" t="s">
        <v>518</v>
      </c>
      <c s="34" t="s">
        <v>519</v>
      </c>
      <c s="35" t="s">
        <v>5</v>
      </c>
      <c s="6" t="s">
        <v>520</v>
      </c>
      <c s="36" t="s">
        <v>74</v>
      </c>
      <c s="37">
        <v>2</v>
      </c>
      <c s="36">
        <v>0</v>
      </c>
      <c s="36">
        <f>ROUND(G275*H275,6)</f>
      </c>
      <c r="L275" s="38">
        <v>0</v>
      </c>
      <c s="32">
        <f>ROUND(ROUND(L275,2)*ROUND(G275,3),2)</f>
      </c>
      <c s="36" t="s">
        <v>54</v>
      </c>
      <c>
        <f>(M275*21)/100</f>
      </c>
      <c t="s">
        <v>27</v>
      </c>
    </row>
    <row r="276" spans="1:5" ht="12.75">
      <c r="A276" s="35" t="s">
        <v>55</v>
      </c>
      <c r="E276" s="39" t="s">
        <v>5</v>
      </c>
    </row>
    <row r="277" spans="1:5" ht="12.75">
      <c r="A277" s="35" t="s">
        <v>57</v>
      </c>
      <c r="E277" s="40" t="s">
        <v>521</v>
      </c>
    </row>
    <row r="278" spans="1:5" ht="127.5">
      <c r="A278" t="s">
        <v>59</v>
      </c>
      <c r="E278" s="39" t="s">
        <v>513</v>
      </c>
    </row>
    <row r="279" spans="1:16" ht="12.75">
      <c r="A279" t="s">
        <v>49</v>
      </c>
      <c s="34" t="s">
        <v>522</v>
      </c>
      <c s="34" t="s">
        <v>523</v>
      </c>
      <c s="35" t="s">
        <v>5</v>
      </c>
      <c s="6" t="s">
        <v>524</v>
      </c>
      <c s="36" t="s">
        <v>74</v>
      </c>
      <c s="37">
        <v>5</v>
      </c>
      <c s="36">
        <v>0</v>
      </c>
      <c s="36">
        <f>ROUND(G279*H279,6)</f>
      </c>
      <c r="L279" s="38">
        <v>0</v>
      </c>
      <c s="32">
        <f>ROUND(ROUND(L279,2)*ROUND(G279,3),2)</f>
      </c>
      <c s="36" t="s">
        <v>54</v>
      </c>
      <c>
        <f>(M279*21)/100</f>
      </c>
      <c t="s">
        <v>27</v>
      </c>
    </row>
    <row r="280" spans="1:5" ht="12.75">
      <c r="A280" s="35" t="s">
        <v>55</v>
      </c>
      <c r="E280" s="39" t="s">
        <v>5</v>
      </c>
    </row>
    <row r="281" spans="1:5" ht="12.75">
      <c r="A281" s="35" t="s">
        <v>57</v>
      </c>
      <c r="E281" s="40" t="s">
        <v>475</v>
      </c>
    </row>
    <row r="282" spans="1:5" ht="165.75">
      <c r="A282" t="s">
        <v>59</v>
      </c>
      <c r="E282" s="39" t="s">
        <v>525</v>
      </c>
    </row>
    <row r="283" spans="1:16" ht="12.75">
      <c r="A283" t="s">
        <v>49</v>
      </c>
      <c s="34" t="s">
        <v>526</v>
      </c>
      <c s="34" t="s">
        <v>527</v>
      </c>
      <c s="35" t="s">
        <v>5</v>
      </c>
      <c s="6" t="s">
        <v>528</v>
      </c>
      <c s="36" t="s">
        <v>74</v>
      </c>
      <c s="37">
        <v>5</v>
      </c>
      <c s="36">
        <v>0</v>
      </c>
      <c s="36">
        <f>ROUND(G283*H283,6)</f>
      </c>
      <c r="L283" s="38">
        <v>0</v>
      </c>
      <c s="32">
        <f>ROUND(ROUND(L283,2)*ROUND(G283,3),2)</f>
      </c>
      <c s="36" t="s">
        <v>54</v>
      </c>
      <c>
        <f>(M283*21)/100</f>
      </c>
      <c t="s">
        <v>27</v>
      </c>
    </row>
    <row r="284" spans="1:5" ht="12.75">
      <c r="A284" s="35" t="s">
        <v>55</v>
      </c>
      <c r="E284" s="39" t="s">
        <v>5</v>
      </c>
    </row>
    <row r="285" spans="1:5" ht="12.75">
      <c r="A285" s="35" t="s">
        <v>57</v>
      </c>
      <c r="E285" s="40" t="s">
        <v>475</v>
      </c>
    </row>
    <row r="286" spans="1:5" ht="127.5">
      <c r="A286" t="s">
        <v>59</v>
      </c>
      <c r="E286" s="39" t="s">
        <v>446</v>
      </c>
    </row>
    <row r="287" spans="1:16" ht="12.75">
      <c r="A287" t="s">
        <v>49</v>
      </c>
      <c s="34" t="s">
        <v>529</v>
      </c>
      <c s="34" t="s">
        <v>530</v>
      </c>
      <c s="35" t="s">
        <v>5</v>
      </c>
      <c s="6" t="s">
        <v>531</v>
      </c>
      <c s="36" t="s">
        <v>74</v>
      </c>
      <c s="37">
        <v>18</v>
      </c>
      <c s="36">
        <v>0</v>
      </c>
      <c s="36">
        <f>ROUND(G287*H287,6)</f>
      </c>
      <c r="L287" s="38">
        <v>0</v>
      </c>
      <c s="32">
        <f>ROUND(ROUND(L287,2)*ROUND(G287,3),2)</f>
      </c>
      <c s="36" t="s">
        <v>54</v>
      </c>
      <c>
        <f>(M287*21)/100</f>
      </c>
      <c t="s">
        <v>27</v>
      </c>
    </row>
    <row r="288" spans="1:5" ht="12.75">
      <c r="A288" s="35" t="s">
        <v>55</v>
      </c>
      <c r="E288" s="39" t="s">
        <v>5</v>
      </c>
    </row>
    <row r="289" spans="1:5" ht="12.75">
      <c r="A289" s="35" t="s">
        <v>57</v>
      </c>
      <c r="E289" s="40" t="s">
        <v>354</v>
      </c>
    </row>
    <row r="290" spans="1:5" ht="165.75">
      <c r="A290" t="s">
        <v>59</v>
      </c>
      <c r="E290" s="39" t="s">
        <v>525</v>
      </c>
    </row>
    <row r="291" spans="1:16" ht="12.75">
      <c r="A291" t="s">
        <v>49</v>
      </c>
      <c s="34" t="s">
        <v>532</v>
      </c>
      <c s="34" t="s">
        <v>533</v>
      </c>
      <c s="35" t="s">
        <v>5</v>
      </c>
      <c s="6" t="s">
        <v>534</v>
      </c>
      <c s="36" t="s">
        <v>74</v>
      </c>
      <c s="37">
        <v>18</v>
      </c>
      <c s="36">
        <v>0</v>
      </c>
      <c s="36">
        <f>ROUND(G291*H291,6)</f>
      </c>
      <c r="L291" s="38">
        <v>0</v>
      </c>
      <c s="32">
        <f>ROUND(ROUND(L291,2)*ROUND(G291,3),2)</f>
      </c>
      <c s="36" t="s">
        <v>54</v>
      </c>
      <c>
        <f>(M291*21)/100</f>
      </c>
      <c t="s">
        <v>27</v>
      </c>
    </row>
    <row r="292" spans="1:5" ht="12.75">
      <c r="A292" s="35" t="s">
        <v>55</v>
      </c>
      <c r="E292" s="39" t="s">
        <v>5</v>
      </c>
    </row>
    <row r="293" spans="1:5" ht="12.75">
      <c r="A293" s="35" t="s">
        <v>57</v>
      </c>
      <c r="E293" s="40" t="s">
        <v>354</v>
      </c>
    </row>
    <row r="294" spans="1:5" ht="127.5">
      <c r="A294" t="s">
        <v>59</v>
      </c>
      <c r="E294" s="39" t="s">
        <v>446</v>
      </c>
    </row>
    <row r="295" spans="1:16" ht="12.75">
      <c r="A295" t="s">
        <v>49</v>
      </c>
      <c s="34" t="s">
        <v>535</v>
      </c>
      <c s="34" t="s">
        <v>536</v>
      </c>
      <c s="35" t="s">
        <v>5</v>
      </c>
      <c s="6" t="s">
        <v>537</v>
      </c>
      <c s="36" t="s">
        <v>74</v>
      </c>
      <c s="37">
        <v>12</v>
      </c>
      <c s="36">
        <v>0</v>
      </c>
      <c s="36">
        <f>ROUND(G295*H295,6)</f>
      </c>
      <c r="L295" s="38">
        <v>0</v>
      </c>
      <c s="32">
        <f>ROUND(ROUND(L295,2)*ROUND(G295,3),2)</f>
      </c>
      <c s="36" t="s">
        <v>54</v>
      </c>
      <c>
        <f>(M295*21)/100</f>
      </c>
      <c t="s">
        <v>27</v>
      </c>
    </row>
    <row r="296" spans="1:5" ht="12.75">
      <c r="A296" s="35" t="s">
        <v>55</v>
      </c>
      <c r="E296" s="39" t="s">
        <v>5</v>
      </c>
    </row>
    <row r="297" spans="1:5" ht="12.75">
      <c r="A297" s="35" t="s">
        <v>57</v>
      </c>
      <c r="E297" s="40" t="s">
        <v>538</v>
      </c>
    </row>
    <row r="298" spans="1:5" ht="165.75">
      <c r="A298" t="s">
        <v>59</v>
      </c>
      <c r="E298" s="39" t="s">
        <v>525</v>
      </c>
    </row>
    <row r="299" spans="1:16" ht="12.75">
      <c r="A299" t="s">
        <v>49</v>
      </c>
      <c s="34" t="s">
        <v>539</v>
      </c>
      <c s="34" t="s">
        <v>540</v>
      </c>
      <c s="35" t="s">
        <v>5</v>
      </c>
      <c s="6" t="s">
        <v>541</v>
      </c>
      <c s="36" t="s">
        <v>74</v>
      </c>
      <c s="37">
        <v>12</v>
      </c>
      <c s="36">
        <v>0</v>
      </c>
      <c s="36">
        <f>ROUND(G299*H299,6)</f>
      </c>
      <c r="L299" s="38">
        <v>0</v>
      </c>
      <c s="32">
        <f>ROUND(ROUND(L299,2)*ROUND(G299,3),2)</f>
      </c>
      <c s="36" t="s">
        <v>54</v>
      </c>
      <c>
        <f>(M299*21)/100</f>
      </c>
      <c t="s">
        <v>27</v>
      </c>
    </row>
    <row r="300" spans="1:5" ht="12.75">
      <c r="A300" s="35" t="s">
        <v>55</v>
      </c>
      <c r="E300" s="39" t="s">
        <v>5</v>
      </c>
    </row>
    <row r="301" spans="1:5" ht="12.75">
      <c r="A301" s="35" t="s">
        <v>57</v>
      </c>
      <c r="E301" s="40" t="s">
        <v>538</v>
      </c>
    </row>
    <row r="302" spans="1:5" ht="127.5">
      <c r="A302" t="s">
        <v>59</v>
      </c>
      <c r="E302" s="39" t="s">
        <v>446</v>
      </c>
    </row>
    <row r="303" spans="1:16" ht="12.75">
      <c r="A303" t="s">
        <v>49</v>
      </c>
      <c s="34" t="s">
        <v>542</v>
      </c>
      <c s="34" t="s">
        <v>543</v>
      </c>
      <c s="35" t="s">
        <v>5</v>
      </c>
      <c s="6" t="s">
        <v>544</v>
      </c>
      <c s="36" t="s">
        <v>74</v>
      </c>
      <c s="37">
        <v>1</v>
      </c>
      <c s="36">
        <v>0</v>
      </c>
      <c s="36">
        <f>ROUND(G303*H303,6)</f>
      </c>
      <c r="L303" s="38">
        <v>0</v>
      </c>
      <c s="32">
        <f>ROUND(ROUND(L303,2)*ROUND(G303,3),2)</f>
      </c>
      <c s="36" t="s">
        <v>54</v>
      </c>
      <c>
        <f>(M303*21)/100</f>
      </c>
      <c t="s">
        <v>27</v>
      </c>
    </row>
    <row r="304" spans="1:5" ht="12.75">
      <c r="A304" s="35" t="s">
        <v>55</v>
      </c>
      <c r="E304" s="39" t="s">
        <v>5</v>
      </c>
    </row>
    <row r="305" spans="1:5" ht="12.75">
      <c r="A305" s="35" t="s">
        <v>57</v>
      </c>
      <c r="E305" s="40" t="s">
        <v>334</v>
      </c>
    </row>
    <row r="306" spans="1:5" ht="165.75">
      <c r="A306" t="s">
        <v>59</v>
      </c>
      <c r="E306" s="39" t="s">
        <v>525</v>
      </c>
    </row>
    <row r="307" spans="1:16" ht="12.75">
      <c r="A307" t="s">
        <v>49</v>
      </c>
      <c s="34" t="s">
        <v>545</v>
      </c>
      <c s="34" t="s">
        <v>546</v>
      </c>
      <c s="35" t="s">
        <v>5</v>
      </c>
      <c s="6" t="s">
        <v>547</v>
      </c>
      <c s="36" t="s">
        <v>74</v>
      </c>
      <c s="37">
        <v>1</v>
      </c>
      <c s="36">
        <v>0</v>
      </c>
      <c s="36">
        <f>ROUND(G307*H307,6)</f>
      </c>
      <c r="L307" s="38">
        <v>0</v>
      </c>
      <c s="32">
        <f>ROUND(ROUND(L307,2)*ROUND(G307,3),2)</f>
      </c>
      <c s="36" t="s">
        <v>54</v>
      </c>
      <c>
        <f>(M307*21)/100</f>
      </c>
      <c t="s">
        <v>27</v>
      </c>
    </row>
    <row r="308" spans="1:5" ht="12.75">
      <c r="A308" s="35" t="s">
        <v>55</v>
      </c>
      <c r="E308" s="39" t="s">
        <v>5</v>
      </c>
    </row>
    <row r="309" spans="1:5" ht="12.75">
      <c r="A309" s="35" t="s">
        <v>57</v>
      </c>
      <c r="E309" s="40" t="s">
        <v>334</v>
      </c>
    </row>
    <row r="310" spans="1:5" ht="127.5">
      <c r="A310" t="s">
        <v>59</v>
      </c>
      <c r="E310" s="39" t="s">
        <v>446</v>
      </c>
    </row>
    <row r="311" spans="1:16" ht="12.75">
      <c r="A311" t="s">
        <v>49</v>
      </c>
      <c s="34" t="s">
        <v>548</v>
      </c>
      <c s="34" t="s">
        <v>549</v>
      </c>
      <c s="35" t="s">
        <v>5</v>
      </c>
      <c s="6" t="s">
        <v>550</v>
      </c>
      <c s="36" t="s">
        <v>74</v>
      </c>
      <c s="37">
        <v>30</v>
      </c>
      <c s="36">
        <v>0</v>
      </c>
      <c s="36">
        <f>ROUND(G311*H311,6)</f>
      </c>
      <c r="L311" s="38">
        <v>0</v>
      </c>
      <c s="32">
        <f>ROUND(ROUND(L311,2)*ROUND(G311,3),2)</f>
      </c>
      <c s="36" t="s">
        <v>54</v>
      </c>
      <c>
        <f>(M311*21)/100</f>
      </c>
      <c t="s">
        <v>27</v>
      </c>
    </row>
    <row r="312" spans="1:5" ht="12.75">
      <c r="A312" s="35" t="s">
        <v>55</v>
      </c>
      <c r="E312" s="39" t="s">
        <v>5</v>
      </c>
    </row>
    <row r="313" spans="1:5" ht="12.75">
      <c r="A313" s="35" t="s">
        <v>57</v>
      </c>
      <c r="E313" s="40" t="s">
        <v>551</v>
      </c>
    </row>
    <row r="314" spans="1:5" ht="127.5">
      <c r="A314" t="s">
        <v>59</v>
      </c>
      <c r="E314" s="39" t="s">
        <v>552</v>
      </c>
    </row>
    <row r="315" spans="1:16" ht="25.5">
      <c r="A315" t="s">
        <v>49</v>
      </c>
      <c s="34" t="s">
        <v>266</v>
      </c>
      <c s="34" t="s">
        <v>553</v>
      </c>
      <c s="35" t="s">
        <v>5</v>
      </c>
      <c s="6" t="s">
        <v>554</v>
      </c>
      <c s="36" t="s">
        <v>74</v>
      </c>
      <c s="37">
        <v>30</v>
      </c>
      <c s="36">
        <v>0</v>
      </c>
      <c s="36">
        <f>ROUND(G315*H315,6)</f>
      </c>
      <c r="L315" s="38">
        <v>0</v>
      </c>
      <c s="32">
        <f>ROUND(ROUND(L315,2)*ROUND(G315,3),2)</f>
      </c>
      <c s="36" t="s">
        <v>54</v>
      </c>
      <c>
        <f>(M315*21)/100</f>
      </c>
      <c t="s">
        <v>27</v>
      </c>
    </row>
    <row r="316" spans="1:5" ht="12.75">
      <c r="A316" s="35" t="s">
        <v>55</v>
      </c>
      <c r="E316" s="39" t="s">
        <v>5</v>
      </c>
    </row>
    <row r="317" spans="1:5" ht="12.75">
      <c r="A317" s="35" t="s">
        <v>57</v>
      </c>
      <c r="E317" s="40" t="s">
        <v>551</v>
      </c>
    </row>
    <row r="318" spans="1:5" ht="127.5">
      <c r="A318" t="s">
        <v>59</v>
      </c>
      <c r="E318" s="39" t="s">
        <v>555</v>
      </c>
    </row>
    <row r="319" spans="1:16" ht="25.5">
      <c r="A319" t="s">
        <v>49</v>
      </c>
      <c s="34" t="s">
        <v>556</v>
      </c>
      <c s="34" t="s">
        <v>557</v>
      </c>
      <c s="35" t="s">
        <v>5</v>
      </c>
      <c s="6" t="s">
        <v>558</v>
      </c>
      <c s="36" t="s">
        <v>435</v>
      </c>
      <c s="37">
        <v>1</v>
      </c>
      <c s="36">
        <v>0</v>
      </c>
      <c s="36">
        <f>ROUND(G319*H319,6)</f>
      </c>
      <c r="L319" s="38">
        <v>0</v>
      </c>
      <c s="32">
        <f>ROUND(ROUND(L319,2)*ROUND(G319,3),2)</f>
      </c>
      <c s="36" t="s">
        <v>54</v>
      </c>
      <c>
        <f>(M319*21)/100</f>
      </c>
      <c t="s">
        <v>27</v>
      </c>
    </row>
    <row r="320" spans="1:5" ht="12.75">
      <c r="A320" s="35" t="s">
        <v>55</v>
      </c>
      <c r="E320" s="39" t="s">
        <v>5</v>
      </c>
    </row>
    <row r="321" spans="1:5" ht="12.75">
      <c r="A321" s="35" t="s">
        <v>57</v>
      </c>
      <c r="E321" s="40" t="s">
        <v>334</v>
      </c>
    </row>
    <row r="322" spans="1:5" ht="127.5">
      <c r="A322" t="s">
        <v>59</v>
      </c>
      <c r="E322" s="39" t="s">
        <v>437</v>
      </c>
    </row>
    <row r="323" spans="1:16" ht="12.75">
      <c r="A323" t="s">
        <v>49</v>
      </c>
      <c s="34" t="s">
        <v>559</v>
      </c>
      <c s="34" t="s">
        <v>560</v>
      </c>
      <c s="35" t="s">
        <v>5</v>
      </c>
      <c s="6" t="s">
        <v>561</v>
      </c>
      <c s="36" t="s">
        <v>562</v>
      </c>
      <c s="37">
        <v>4</v>
      </c>
      <c s="36">
        <v>0</v>
      </c>
      <c s="36">
        <f>ROUND(G323*H323,6)</f>
      </c>
      <c r="L323" s="38">
        <v>0</v>
      </c>
      <c s="32">
        <f>ROUND(ROUND(L323,2)*ROUND(G323,3),2)</f>
      </c>
      <c s="36" t="s">
        <v>54</v>
      </c>
      <c>
        <f>(M323*21)/100</f>
      </c>
      <c t="s">
        <v>27</v>
      </c>
    </row>
    <row r="324" spans="1:5" ht="12.75">
      <c r="A324" s="35" t="s">
        <v>55</v>
      </c>
      <c r="E324" s="39" t="s">
        <v>5</v>
      </c>
    </row>
    <row r="325" spans="1:5" ht="12.75">
      <c r="A325" s="35" t="s">
        <v>57</v>
      </c>
      <c r="E325" s="40" t="s">
        <v>563</v>
      </c>
    </row>
    <row r="326" spans="1:5" ht="140.25">
      <c r="A326" t="s">
        <v>59</v>
      </c>
      <c r="E326" s="39" t="s">
        <v>564</v>
      </c>
    </row>
    <row r="327" spans="1:16" ht="12.75">
      <c r="A327" t="s">
        <v>49</v>
      </c>
      <c s="34" t="s">
        <v>565</v>
      </c>
      <c s="34" t="s">
        <v>566</v>
      </c>
      <c s="35" t="s">
        <v>5</v>
      </c>
      <c s="6" t="s">
        <v>567</v>
      </c>
      <c s="36" t="s">
        <v>53</v>
      </c>
      <c s="37">
        <v>200</v>
      </c>
      <c s="36">
        <v>0</v>
      </c>
      <c s="36">
        <f>ROUND(G327*H327,6)</f>
      </c>
      <c r="L327" s="38">
        <v>0</v>
      </c>
      <c s="32">
        <f>ROUND(ROUND(L327,2)*ROUND(G327,3),2)</f>
      </c>
      <c s="36" t="s">
        <v>54</v>
      </c>
      <c>
        <f>(M327*21)/100</f>
      </c>
      <c t="s">
        <v>27</v>
      </c>
    </row>
    <row r="328" spans="1:5" ht="12.75">
      <c r="A328" s="35" t="s">
        <v>55</v>
      </c>
      <c r="E328" s="39" t="s">
        <v>5</v>
      </c>
    </row>
    <row r="329" spans="1:5" ht="12.75">
      <c r="A329" s="35" t="s">
        <v>57</v>
      </c>
      <c r="E329" s="40" t="s">
        <v>568</v>
      </c>
    </row>
    <row r="330" spans="1:5" ht="102">
      <c r="A330" t="s">
        <v>59</v>
      </c>
      <c r="E330" s="39" t="s">
        <v>569</v>
      </c>
    </row>
    <row r="331" spans="1:16" ht="12.75">
      <c r="A331" t="s">
        <v>49</v>
      </c>
      <c s="34" t="s">
        <v>570</v>
      </c>
      <c s="34" t="s">
        <v>571</v>
      </c>
      <c s="35" t="s">
        <v>5</v>
      </c>
      <c s="6" t="s">
        <v>572</v>
      </c>
      <c s="36" t="s">
        <v>74</v>
      </c>
      <c s="37">
        <v>12</v>
      </c>
      <c s="36">
        <v>0</v>
      </c>
      <c s="36">
        <f>ROUND(G331*H331,6)</f>
      </c>
      <c r="L331" s="38">
        <v>0</v>
      </c>
      <c s="32">
        <f>ROUND(ROUND(L331,2)*ROUND(G331,3),2)</f>
      </c>
      <c s="36" t="s">
        <v>54</v>
      </c>
      <c>
        <f>(M331*21)/100</f>
      </c>
      <c t="s">
        <v>27</v>
      </c>
    </row>
    <row r="332" spans="1:5" ht="12.75">
      <c r="A332" s="35" t="s">
        <v>55</v>
      </c>
      <c r="E332" s="39" t="s">
        <v>5</v>
      </c>
    </row>
    <row r="333" spans="1:5" ht="12.75">
      <c r="A333" s="35" t="s">
        <v>57</v>
      </c>
      <c r="E333" s="40" t="s">
        <v>354</v>
      </c>
    </row>
    <row r="334" spans="1:5" ht="114.75">
      <c r="A334" t="s">
        <v>59</v>
      </c>
      <c r="E334" s="39" t="s">
        <v>286</v>
      </c>
    </row>
    <row r="335" spans="1:16" ht="12.75">
      <c r="A335" t="s">
        <v>49</v>
      </c>
      <c s="34" t="s">
        <v>573</v>
      </c>
      <c s="34" t="s">
        <v>574</v>
      </c>
      <c s="35" t="s">
        <v>5</v>
      </c>
      <c s="6" t="s">
        <v>575</v>
      </c>
      <c s="36" t="s">
        <v>74</v>
      </c>
      <c s="37">
        <v>12</v>
      </c>
      <c s="36">
        <v>0</v>
      </c>
      <c s="36">
        <f>ROUND(G335*H335,6)</f>
      </c>
      <c r="L335" s="38">
        <v>0</v>
      </c>
      <c s="32">
        <f>ROUND(ROUND(L335,2)*ROUND(G335,3),2)</f>
      </c>
      <c s="36" t="s">
        <v>54</v>
      </c>
      <c>
        <f>(M335*21)/100</f>
      </c>
      <c t="s">
        <v>27</v>
      </c>
    </row>
    <row r="336" spans="1:5" ht="12.75">
      <c r="A336" s="35" t="s">
        <v>55</v>
      </c>
      <c r="E336" s="39" t="s">
        <v>5</v>
      </c>
    </row>
    <row r="337" spans="1:5" ht="12.75">
      <c r="A337" s="35" t="s">
        <v>57</v>
      </c>
      <c r="E337" s="40" t="s">
        <v>354</v>
      </c>
    </row>
    <row r="338" spans="1:5" ht="140.25">
      <c r="A338" t="s">
        <v>59</v>
      </c>
      <c r="E338" s="39" t="s">
        <v>576</v>
      </c>
    </row>
    <row r="339" spans="1:16" ht="12.75">
      <c r="A339" t="s">
        <v>49</v>
      </c>
      <c s="34" t="s">
        <v>577</v>
      </c>
      <c s="34" t="s">
        <v>578</v>
      </c>
      <c s="35" t="s">
        <v>5</v>
      </c>
      <c s="6" t="s">
        <v>579</v>
      </c>
      <c s="36" t="s">
        <v>74</v>
      </c>
      <c s="37">
        <v>2</v>
      </c>
      <c s="36">
        <v>0</v>
      </c>
      <c s="36">
        <f>ROUND(G339*H339,6)</f>
      </c>
      <c r="L339" s="38">
        <v>0</v>
      </c>
      <c s="32">
        <f>ROUND(ROUND(L339,2)*ROUND(G339,3),2)</f>
      </c>
      <c s="36" t="s">
        <v>54</v>
      </c>
      <c>
        <f>(M339*21)/100</f>
      </c>
      <c t="s">
        <v>27</v>
      </c>
    </row>
    <row r="340" spans="1:5" ht="12.75">
      <c r="A340" s="35" t="s">
        <v>55</v>
      </c>
      <c r="E340" s="39" t="s">
        <v>5</v>
      </c>
    </row>
    <row r="341" spans="1:5" ht="12.75">
      <c r="A341" s="35" t="s">
        <v>57</v>
      </c>
      <c r="E341" s="40" t="s">
        <v>521</v>
      </c>
    </row>
    <row r="342" spans="1:5" ht="127.5">
      <c r="A342" t="s">
        <v>59</v>
      </c>
      <c r="E342" s="39" t="s">
        <v>446</v>
      </c>
    </row>
    <row r="343" spans="1:16" ht="25.5">
      <c r="A343" t="s">
        <v>49</v>
      </c>
      <c s="34" t="s">
        <v>580</v>
      </c>
      <c s="34" t="s">
        <v>581</v>
      </c>
      <c s="35" t="s">
        <v>5</v>
      </c>
      <c s="6" t="s">
        <v>582</v>
      </c>
      <c s="36" t="s">
        <v>74</v>
      </c>
      <c s="37">
        <v>1</v>
      </c>
      <c s="36">
        <v>0</v>
      </c>
      <c s="36">
        <f>ROUND(G343*H343,6)</f>
      </c>
      <c r="L343" s="38">
        <v>0</v>
      </c>
      <c s="32">
        <f>ROUND(ROUND(L343,2)*ROUND(G343,3),2)</f>
      </c>
      <c s="36" t="s">
        <v>54</v>
      </c>
      <c>
        <f>(M343*21)/100</f>
      </c>
      <c t="s">
        <v>27</v>
      </c>
    </row>
    <row r="344" spans="1:5" ht="12.75">
      <c r="A344" s="35" t="s">
        <v>55</v>
      </c>
      <c r="E344" s="39" t="s">
        <v>5</v>
      </c>
    </row>
    <row r="345" spans="1:5" ht="12.75">
      <c r="A345" s="35" t="s">
        <v>57</v>
      </c>
      <c r="E345" s="40" t="s">
        <v>334</v>
      </c>
    </row>
    <row r="346" spans="1:5" ht="204">
      <c r="A346" t="s">
        <v>59</v>
      </c>
      <c r="E346" s="39" t="s">
        <v>583</v>
      </c>
    </row>
    <row r="347" spans="1:16" ht="25.5">
      <c r="A347" t="s">
        <v>49</v>
      </c>
      <c s="34" t="s">
        <v>584</v>
      </c>
      <c s="34" t="s">
        <v>585</v>
      </c>
      <c s="35" t="s">
        <v>5</v>
      </c>
      <c s="6" t="s">
        <v>586</v>
      </c>
      <c s="36" t="s">
        <v>74</v>
      </c>
      <c s="37">
        <v>1</v>
      </c>
      <c s="36">
        <v>0</v>
      </c>
      <c s="36">
        <f>ROUND(G347*H347,6)</f>
      </c>
      <c r="L347" s="38">
        <v>0</v>
      </c>
      <c s="32">
        <f>ROUND(ROUND(L347,2)*ROUND(G347,3),2)</f>
      </c>
      <c s="36" t="s">
        <v>54</v>
      </c>
      <c>
        <f>(M347*21)/100</f>
      </c>
      <c t="s">
        <v>27</v>
      </c>
    </row>
    <row r="348" spans="1:5" ht="12.75">
      <c r="A348" s="35" t="s">
        <v>55</v>
      </c>
      <c r="E348" s="39" t="s">
        <v>5</v>
      </c>
    </row>
    <row r="349" spans="1:5" ht="12.75">
      <c r="A349" s="35" t="s">
        <v>57</v>
      </c>
      <c r="E349" s="40" t="s">
        <v>334</v>
      </c>
    </row>
    <row r="350" spans="1:5" ht="178.5">
      <c r="A350" t="s">
        <v>59</v>
      </c>
      <c r="E350" s="39" t="s">
        <v>587</v>
      </c>
    </row>
    <row r="351" spans="1:16" ht="25.5">
      <c r="A351" t="s">
        <v>49</v>
      </c>
      <c s="34" t="s">
        <v>588</v>
      </c>
      <c s="34" t="s">
        <v>589</v>
      </c>
      <c s="35" t="s">
        <v>5</v>
      </c>
      <c s="6" t="s">
        <v>590</v>
      </c>
      <c s="36" t="s">
        <v>74</v>
      </c>
      <c s="37">
        <v>1</v>
      </c>
      <c s="36">
        <v>0</v>
      </c>
      <c s="36">
        <f>ROUND(G351*H351,6)</f>
      </c>
      <c r="L351" s="38">
        <v>0</v>
      </c>
      <c s="32">
        <f>ROUND(ROUND(L351,2)*ROUND(G351,3),2)</f>
      </c>
      <c s="36" t="s">
        <v>54</v>
      </c>
      <c>
        <f>(M351*21)/100</f>
      </c>
      <c t="s">
        <v>27</v>
      </c>
    </row>
    <row r="352" spans="1:5" ht="12.75">
      <c r="A352" s="35" t="s">
        <v>55</v>
      </c>
      <c r="E352" s="39" t="s">
        <v>5</v>
      </c>
    </row>
    <row r="353" spans="1:5" ht="12.75">
      <c r="A353" s="35" t="s">
        <v>57</v>
      </c>
      <c r="E353" s="40" t="s">
        <v>334</v>
      </c>
    </row>
    <row r="354" spans="1:5" ht="216.75">
      <c r="A354" t="s">
        <v>59</v>
      </c>
      <c r="E354" s="39" t="s">
        <v>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594</v>
      </c>
      <c r="E8" s="30" t="s">
        <v>593</v>
      </c>
      <c r="J8" s="29">
        <f>0+J9+J14+J19+J24+J29+J38+J47+J52+J65</f>
      </c>
      <c s="29">
        <f>0+K9+K14+K19+K24+K29+K38+K47+K52+K65</f>
      </c>
      <c s="29">
        <f>0+L9+L14+L19+L24+L29+L38+L47+L52+L65</f>
      </c>
      <c s="29">
        <f>0+M9+M14+M19+M24+M29+M38+M47+M52+M65</f>
      </c>
    </row>
    <row r="9" spans="1:13" ht="12.75">
      <c r="A9" t="s">
        <v>46</v>
      </c>
      <c r="C9" s="31" t="s">
        <v>105</v>
      </c>
      <c r="E9" s="33" t="s">
        <v>294</v>
      </c>
      <c r="J9" s="32">
        <f>0</f>
      </c>
      <c s="32">
        <f>0</f>
      </c>
      <c s="32">
        <f>0+L10</f>
      </c>
      <c s="32">
        <f>0+M10</f>
      </c>
    </row>
    <row r="10" spans="1:16" ht="12.75">
      <c r="A10" t="s">
        <v>49</v>
      </c>
      <c s="34" t="s">
        <v>50</v>
      </c>
      <c s="34" t="s">
        <v>295</v>
      </c>
      <c s="35" t="s">
        <v>5</v>
      </c>
      <c s="6" t="s">
        <v>296</v>
      </c>
      <c s="36" t="s">
        <v>297</v>
      </c>
      <c s="37">
        <v>9</v>
      </c>
      <c s="36">
        <v>0</v>
      </c>
      <c s="36">
        <f>ROUND(G10*H10,6)</f>
      </c>
      <c r="L10" s="38">
        <v>0</v>
      </c>
      <c s="32">
        <f>ROUND(ROUND(L10,2)*ROUND(G10,3),2)</f>
      </c>
      <c s="36" t="s">
        <v>54</v>
      </c>
      <c>
        <f>(M10*21)/100</f>
      </c>
      <c t="s">
        <v>27</v>
      </c>
    </row>
    <row r="11" spans="1:5" ht="12.75">
      <c r="A11" s="35" t="s">
        <v>55</v>
      </c>
      <c r="E11" s="39" t="s">
        <v>5</v>
      </c>
    </row>
    <row r="12" spans="1:5" ht="12.75">
      <c r="A12" s="35" t="s">
        <v>57</v>
      </c>
      <c r="E12" s="40" t="s">
        <v>595</v>
      </c>
    </row>
    <row r="13" spans="1:5" ht="318.75">
      <c r="A13" t="s">
        <v>59</v>
      </c>
      <c r="E13" s="39" t="s">
        <v>299</v>
      </c>
    </row>
    <row r="14" spans="1:13" ht="12.75">
      <c r="A14" t="s">
        <v>46</v>
      </c>
      <c r="C14" s="31" t="s">
        <v>123</v>
      </c>
      <c r="E14" s="33" t="s">
        <v>310</v>
      </c>
      <c r="J14" s="32">
        <f>0</f>
      </c>
      <c s="32">
        <f>0</f>
      </c>
      <c s="32">
        <f>0+L15</f>
      </c>
      <c s="32">
        <f>0+M15</f>
      </c>
    </row>
    <row r="15" spans="1:16" ht="12.75">
      <c r="A15" t="s">
        <v>49</v>
      </c>
      <c s="34" t="s">
        <v>27</v>
      </c>
      <c s="34" t="s">
        <v>311</v>
      </c>
      <c s="35" t="s">
        <v>5</v>
      </c>
      <c s="6" t="s">
        <v>312</v>
      </c>
      <c s="36" t="s">
        <v>297</v>
      </c>
      <c s="37">
        <v>9</v>
      </c>
      <c s="36">
        <v>0</v>
      </c>
      <c s="36">
        <f>ROUND(G15*H15,6)</f>
      </c>
      <c r="L15" s="38">
        <v>0</v>
      </c>
      <c s="32">
        <f>ROUND(ROUND(L15,2)*ROUND(G15,3),2)</f>
      </c>
      <c s="36" t="s">
        <v>54</v>
      </c>
      <c>
        <f>(M15*21)/100</f>
      </c>
      <c t="s">
        <v>27</v>
      </c>
    </row>
    <row r="16" spans="1:5" ht="12.75">
      <c r="A16" s="35" t="s">
        <v>55</v>
      </c>
      <c r="E16" s="39" t="s">
        <v>5</v>
      </c>
    </row>
    <row r="17" spans="1:5" ht="12.75">
      <c r="A17" s="35" t="s">
        <v>57</v>
      </c>
      <c r="E17" s="40" t="s">
        <v>595</v>
      </c>
    </row>
    <row r="18" spans="1:5" ht="229.5">
      <c r="A18" t="s">
        <v>59</v>
      </c>
      <c r="E18" s="39" t="s">
        <v>314</v>
      </c>
    </row>
    <row r="19" spans="1:13" ht="12.75">
      <c r="A19" t="s">
        <v>46</v>
      </c>
      <c r="C19" s="31" t="s">
        <v>127</v>
      </c>
      <c r="E19" s="33" t="s">
        <v>315</v>
      </c>
      <c r="J19" s="32">
        <f>0</f>
      </c>
      <c s="32">
        <f>0</f>
      </c>
      <c s="32">
        <f>0+L20</f>
      </c>
      <c s="32">
        <f>0+M20</f>
      </c>
    </row>
    <row r="20" spans="1:16" ht="12.75">
      <c r="A20" t="s">
        <v>49</v>
      </c>
      <c s="34" t="s">
        <v>25</v>
      </c>
      <c s="34" t="s">
        <v>316</v>
      </c>
      <c s="35" t="s">
        <v>5</v>
      </c>
      <c s="6" t="s">
        <v>317</v>
      </c>
      <c s="36" t="s">
        <v>318</v>
      </c>
      <c s="37">
        <v>4</v>
      </c>
      <c s="36">
        <v>0</v>
      </c>
      <c s="36">
        <f>ROUND(G20*H20,6)</f>
      </c>
      <c r="L20" s="38">
        <v>0</v>
      </c>
      <c s="32">
        <f>ROUND(ROUND(L20,2)*ROUND(G20,3),2)</f>
      </c>
      <c s="36" t="s">
        <v>54</v>
      </c>
      <c>
        <f>(M20*21)/100</f>
      </c>
      <c t="s">
        <v>27</v>
      </c>
    </row>
    <row r="21" spans="1:5" ht="12.75">
      <c r="A21" s="35" t="s">
        <v>55</v>
      </c>
      <c r="E21" s="39" t="s">
        <v>5</v>
      </c>
    </row>
    <row r="22" spans="1:5" ht="12.75">
      <c r="A22" s="35" t="s">
        <v>57</v>
      </c>
      <c r="E22" s="40" t="s">
        <v>563</v>
      </c>
    </row>
    <row r="23" spans="1:5" ht="38.25">
      <c r="A23" t="s">
        <v>59</v>
      </c>
      <c r="E23" s="39" t="s">
        <v>320</v>
      </c>
    </row>
    <row r="24" spans="1:13" ht="12.75">
      <c r="A24" t="s">
        <v>46</v>
      </c>
      <c r="C24" s="31" t="s">
        <v>171</v>
      </c>
      <c r="E24" s="33" t="s">
        <v>321</v>
      </c>
      <c r="J24" s="32">
        <f>0</f>
      </c>
      <c s="32">
        <f>0</f>
      </c>
      <c s="32">
        <f>0+L25</f>
      </c>
      <c s="32">
        <f>0+M25</f>
      </c>
    </row>
    <row r="25" spans="1:16" ht="25.5">
      <c r="A25" t="s">
        <v>49</v>
      </c>
      <c s="34" t="s">
        <v>67</v>
      </c>
      <c s="34" t="s">
        <v>322</v>
      </c>
      <c s="35" t="s">
        <v>5</v>
      </c>
      <c s="6" t="s">
        <v>323</v>
      </c>
      <c s="36" t="s">
        <v>324</v>
      </c>
      <c s="37">
        <v>3.67</v>
      </c>
      <c s="36">
        <v>0</v>
      </c>
      <c s="36">
        <f>ROUND(G25*H25,6)</f>
      </c>
      <c r="L25" s="38">
        <v>0</v>
      </c>
      <c s="32">
        <f>ROUND(ROUND(L25,2)*ROUND(G25,3),2)</f>
      </c>
      <c s="36" t="s">
        <v>54</v>
      </c>
      <c>
        <f>(M25*21)/100</f>
      </c>
      <c t="s">
        <v>27</v>
      </c>
    </row>
    <row r="26" spans="1:5" ht="12.75">
      <c r="A26" s="35" t="s">
        <v>55</v>
      </c>
      <c r="E26" s="39" t="s">
        <v>5</v>
      </c>
    </row>
    <row r="27" spans="1:5" ht="12.75">
      <c r="A27" s="35" t="s">
        <v>57</v>
      </c>
      <c r="E27" s="40" t="s">
        <v>325</v>
      </c>
    </row>
    <row r="28" spans="1:5" ht="12.75">
      <c r="A28" t="s">
        <v>59</v>
      </c>
      <c r="E28" s="39" t="s">
        <v>326</v>
      </c>
    </row>
    <row r="29" spans="1:13" ht="12.75">
      <c r="A29" t="s">
        <v>46</v>
      </c>
      <c r="C29" s="31" t="s">
        <v>67</v>
      </c>
      <c r="E29" s="33" t="s">
        <v>329</v>
      </c>
      <c r="J29" s="32">
        <f>0</f>
      </c>
      <c s="32">
        <f>0</f>
      </c>
      <c s="32">
        <f>0+L30+L34</f>
      </c>
      <c s="32">
        <f>0+M30+M34</f>
      </c>
    </row>
    <row r="30" spans="1:16" ht="38.25">
      <c r="A30" t="s">
        <v>49</v>
      </c>
      <c s="34" t="s">
        <v>71</v>
      </c>
      <c s="34" t="s">
        <v>336</v>
      </c>
      <c s="35" t="s">
        <v>5</v>
      </c>
      <c s="6" t="s">
        <v>337</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596</v>
      </c>
    </row>
    <row r="33" spans="1:5" ht="153">
      <c r="A33" t="s">
        <v>59</v>
      </c>
      <c r="E33" s="39" t="s">
        <v>335</v>
      </c>
    </row>
    <row r="34" spans="1:16" ht="25.5">
      <c r="A34" t="s">
        <v>49</v>
      </c>
      <c s="34" t="s">
        <v>26</v>
      </c>
      <c s="34" t="s">
        <v>339</v>
      </c>
      <c s="35" t="s">
        <v>5</v>
      </c>
      <c s="6" t="s">
        <v>340</v>
      </c>
      <c s="36" t="s">
        <v>332</v>
      </c>
      <c s="37">
        <v>0.15</v>
      </c>
      <c s="36">
        <v>0</v>
      </c>
      <c s="36">
        <f>ROUND(G34*H34,6)</f>
      </c>
      <c r="L34" s="38">
        <v>0</v>
      </c>
      <c s="32">
        <f>ROUND(ROUND(L34,2)*ROUND(G34,3),2)</f>
      </c>
      <c s="36" t="s">
        <v>333</v>
      </c>
      <c>
        <f>(M34*21)/100</f>
      </c>
      <c t="s">
        <v>27</v>
      </c>
    </row>
    <row r="35" spans="1:5" ht="12.75">
      <c r="A35" s="35" t="s">
        <v>55</v>
      </c>
      <c r="E35" s="39" t="s">
        <v>5</v>
      </c>
    </row>
    <row r="36" spans="1:5" ht="12.75">
      <c r="A36" s="35" t="s">
        <v>57</v>
      </c>
      <c r="E36" s="40" t="s">
        <v>597</v>
      </c>
    </row>
    <row r="37" spans="1:5" ht="153">
      <c r="A37" t="s">
        <v>59</v>
      </c>
      <c r="E37" s="39" t="s">
        <v>335</v>
      </c>
    </row>
    <row r="38" spans="1:13" ht="12.75">
      <c r="A38" t="s">
        <v>46</v>
      </c>
      <c r="C38" s="31" t="s">
        <v>342</v>
      </c>
      <c r="E38" s="33" t="s">
        <v>343</v>
      </c>
      <c r="J38" s="32">
        <f>0</f>
      </c>
      <c s="32">
        <f>0</f>
      </c>
      <c s="32">
        <f>0+L39+L43</f>
      </c>
      <c s="32">
        <f>0+M39+M43</f>
      </c>
    </row>
    <row r="39" spans="1:16" ht="25.5">
      <c r="A39" t="s">
        <v>49</v>
      </c>
      <c s="34" t="s">
        <v>80</v>
      </c>
      <c s="34" t="s">
        <v>344</v>
      </c>
      <c s="35" t="s">
        <v>5</v>
      </c>
      <c s="6" t="s">
        <v>345</v>
      </c>
      <c s="36" t="s">
        <v>74</v>
      </c>
      <c s="37">
        <v>24</v>
      </c>
      <c s="36">
        <v>0</v>
      </c>
      <c s="36">
        <f>ROUND(G39*H39,6)</f>
      </c>
      <c r="L39" s="38">
        <v>0</v>
      </c>
      <c s="32">
        <f>ROUND(ROUND(L39,2)*ROUND(G39,3),2)</f>
      </c>
      <c s="36" t="s">
        <v>54</v>
      </c>
      <c>
        <f>(M39*21)/100</f>
      </c>
      <c t="s">
        <v>27</v>
      </c>
    </row>
    <row r="40" spans="1:5" ht="12.75">
      <c r="A40" s="35" t="s">
        <v>55</v>
      </c>
      <c r="E40" s="39" t="s">
        <v>5</v>
      </c>
    </row>
    <row r="41" spans="1:5" ht="12.75">
      <c r="A41" s="35" t="s">
        <v>57</v>
      </c>
      <c r="E41" s="40" t="s">
        <v>598</v>
      </c>
    </row>
    <row r="42" spans="1:5" ht="76.5">
      <c r="A42" t="s">
        <v>59</v>
      </c>
      <c r="E42" s="39" t="s">
        <v>347</v>
      </c>
    </row>
    <row r="43" spans="1:16" ht="12.75">
      <c r="A43" t="s">
        <v>49</v>
      </c>
      <c s="34" t="s">
        <v>86</v>
      </c>
      <c s="34" t="s">
        <v>352</v>
      </c>
      <c s="35" t="s">
        <v>5</v>
      </c>
      <c s="6" t="s">
        <v>353</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334</v>
      </c>
    </row>
    <row r="46" spans="1:5" ht="114.75">
      <c r="A46" t="s">
        <v>59</v>
      </c>
      <c r="E46" s="39" t="s">
        <v>355</v>
      </c>
    </row>
    <row r="47" spans="1:13" ht="12.75">
      <c r="A47" t="s">
        <v>46</v>
      </c>
      <c r="C47" s="31" t="s">
        <v>356</v>
      </c>
      <c r="E47" s="33" t="s">
        <v>357</v>
      </c>
      <c r="J47" s="32">
        <f>0</f>
      </c>
      <c s="32">
        <f>0</f>
      </c>
      <c s="32">
        <f>0+L48</f>
      </c>
      <c s="32">
        <f>0+M48</f>
      </c>
    </row>
    <row r="48" spans="1:16" ht="12.75">
      <c r="A48" t="s">
        <v>49</v>
      </c>
      <c s="34" t="s">
        <v>90</v>
      </c>
      <c s="34" t="s">
        <v>380</v>
      </c>
      <c s="35" t="s">
        <v>5</v>
      </c>
      <c s="6" t="s">
        <v>381</v>
      </c>
      <c s="36" t="s">
        <v>53</v>
      </c>
      <c s="37">
        <v>110</v>
      </c>
      <c s="36">
        <v>0</v>
      </c>
      <c s="36">
        <f>ROUND(G48*H48,6)</f>
      </c>
      <c r="L48" s="38">
        <v>0</v>
      </c>
      <c s="32">
        <f>ROUND(ROUND(L48,2)*ROUND(G48,3),2)</f>
      </c>
      <c s="36" t="s">
        <v>54</v>
      </c>
      <c>
        <f>(M48*21)/100</f>
      </c>
      <c t="s">
        <v>27</v>
      </c>
    </row>
    <row r="49" spans="1:5" ht="12.75">
      <c r="A49" s="35" t="s">
        <v>55</v>
      </c>
      <c r="E49" s="39" t="s">
        <v>5</v>
      </c>
    </row>
    <row r="50" spans="1:5" ht="12.75">
      <c r="A50" s="35" t="s">
        <v>57</v>
      </c>
      <c r="E50" s="40" t="s">
        <v>599</v>
      </c>
    </row>
    <row r="51" spans="1:5" ht="76.5">
      <c r="A51" t="s">
        <v>59</v>
      </c>
      <c r="E51" s="39" t="s">
        <v>383</v>
      </c>
    </row>
    <row r="52" spans="1:13" ht="12.75">
      <c r="A52" t="s">
        <v>46</v>
      </c>
      <c r="C52" s="31" t="s">
        <v>384</v>
      </c>
      <c r="E52" s="33" t="s">
        <v>385</v>
      </c>
      <c r="J52" s="32">
        <f>0</f>
      </c>
      <c s="32">
        <f>0</f>
      </c>
      <c s="32">
        <f>0+L53+L57+L61</f>
      </c>
      <c s="32">
        <f>0+M53+M57+M61</f>
      </c>
    </row>
    <row r="53" spans="1:16" ht="25.5">
      <c r="A53" t="s">
        <v>49</v>
      </c>
      <c s="34" t="s">
        <v>94</v>
      </c>
      <c s="34" t="s">
        <v>600</v>
      </c>
      <c s="35" t="s">
        <v>5</v>
      </c>
      <c s="6" t="s">
        <v>601</v>
      </c>
      <c s="36" t="s">
        <v>53</v>
      </c>
      <c s="37">
        <v>110</v>
      </c>
      <c s="36">
        <v>0</v>
      </c>
      <c s="36">
        <f>ROUND(G53*H53,6)</f>
      </c>
      <c r="L53" s="38">
        <v>0</v>
      </c>
      <c s="32">
        <f>ROUND(ROUND(L53,2)*ROUND(G53,3),2)</f>
      </c>
      <c s="36" t="s">
        <v>54</v>
      </c>
      <c>
        <f>(M53*21)/100</f>
      </c>
      <c t="s">
        <v>27</v>
      </c>
    </row>
    <row r="54" spans="1:5" ht="12.75">
      <c r="A54" s="35" t="s">
        <v>55</v>
      </c>
      <c r="E54" s="39" t="s">
        <v>5</v>
      </c>
    </row>
    <row r="55" spans="1:5" ht="12.75">
      <c r="A55" s="35" t="s">
        <v>57</v>
      </c>
      <c r="E55" s="40" t="s">
        <v>602</v>
      </c>
    </row>
    <row r="56" spans="1:5" ht="127.5">
      <c r="A56" t="s">
        <v>59</v>
      </c>
      <c r="E56" s="39" t="s">
        <v>603</v>
      </c>
    </row>
    <row r="57" spans="1:16" ht="25.5">
      <c r="A57" t="s">
        <v>49</v>
      </c>
      <c s="34" t="s">
        <v>98</v>
      </c>
      <c s="34" t="s">
        <v>386</v>
      </c>
      <c s="35" t="s">
        <v>5</v>
      </c>
      <c s="6" t="s">
        <v>387</v>
      </c>
      <c s="36" t="s">
        <v>74</v>
      </c>
      <c s="37">
        <v>2</v>
      </c>
      <c s="36">
        <v>0</v>
      </c>
      <c s="36">
        <f>ROUND(G57*H57,6)</f>
      </c>
      <c r="L57" s="38">
        <v>0</v>
      </c>
      <c s="32">
        <f>ROUND(ROUND(L57,2)*ROUND(G57,3),2)</f>
      </c>
      <c s="36" t="s">
        <v>54</v>
      </c>
      <c>
        <f>(M57*21)/100</f>
      </c>
      <c t="s">
        <v>27</v>
      </c>
    </row>
    <row r="58" spans="1:5" ht="12.75">
      <c r="A58" s="35" t="s">
        <v>55</v>
      </c>
      <c r="E58" s="39" t="s">
        <v>5</v>
      </c>
    </row>
    <row r="59" spans="1:5" ht="12.75">
      <c r="A59" s="35" t="s">
        <v>57</v>
      </c>
      <c r="E59" s="40" t="s">
        <v>521</v>
      </c>
    </row>
    <row r="60" spans="1:5" ht="38.25">
      <c r="A60" t="s">
        <v>59</v>
      </c>
      <c r="E60" s="39" t="s">
        <v>388</v>
      </c>
    </row>
    <row r="61" spans="1:16" ht="25.5">
      <c r="A61" t="s">
        <v>49</v>
      </c>
      <c s="34" t="s">
        <v>102</v>
      </c>
      <c s="34" t="s">
        <v>604</v>
      </c>
      <c s="35" t="s">
        <v>5</v>
      </c>
      <c s="6" t="s">
        <v>605</v>
      </c>
      <c s="36" t="s">
        <v>53</v>
      </c>
      <c s="37">
        <v>110</v>
      </c>
      <c s="36">
        <v>0</v>
      </c>
      <c s="36">
        <f>ROUND(G61*H61,6)</f>
      </c>
      <c r="L61" s="38">
        <v>0</v>
      </c>
      <c s="32">
        <f>ROUND(ROUND(L61,2)*ROUND(G61,3),2)</f>
      </c>
      <c s="36" t="s">
        <v>54</v>
      </c>
      <c>
        <f>(M61*21)/100</f>
      </c>
      <c t="s">
        <v>27</v>
      </c>
    </row>
    <row r="62" spans="1:5" ht="12.75">
      <c r="A62" s="35" t="s">
        <v>55</v>
      </c>
      <c r="E62" s="39" t="s">
        <v>5</v>
      </c>
    </row>
    <row r="63" spans="1:5" ht="12.75">
      <c r="A63" s="35" t="s">
        <v>57</v>
      </c>
      <c r="E63" s="40" t="s">
        <v>599</v>
      </c>
    </row>
    <row r="64" spans="1:5" ht="127.5">
      <c r="A64" t="s">
        <v>59</v>
      </c>
      <c r="E64" s="39" t="s">
        <v>603</v>
      </c>
    </row>
    <row r="65" spans="1:13" ht="12.75">
      <c r="A65" t="s">
        <v>46</v>
      </c>
      <c r="C65" s="31" t="s">
        <v>400</v>
      </c>
      <c r="E65" s="33" t="s">
        <v>401</v>
      </c>
      <c r="J65" s="32">
        <f>0</f>
      </c>
      <c s="32">
        <f>0</f>
      </c>
      <c s="32">
        <f>0+L66+L70+L74+L78+L82+L86+L90+L94+L98+L102+L106+L110+L114+L118+L122+L126+L130+L134+L138+L142+L146+L150+L154+L158+L162+L166+L170+L174+L178+L182+L186+L190+L194+L198+L202+L206+L210+L214+L218+L222+L226+L230+L234</f>
      </c>
      <c s="32">
        <f>0+M66+M70+M74+M78+M82+M86+M90+M94+M98+M102+M106+M110+M114+M118+M122+M126+M130+M134+M138+M142+M146+M150+M154+M158+M162+M166+M170+M174+M178+M182+M186+M190+M194+M198+M202+M206+M210+M214+M218+M222+M226+M230+M234</f>
      </c>
    </row>
    <row r="66" spans="1:16" ht="12.75">
      <c r="A66" t="s">
        <v>49</v>
      </c>
      <c s="34" t="s">
        <v>105</v>
      </c>
      <c s="34" t="s">
        <v>402</v>
      </c>
      <c s="35" t="s">
        <v>5</v>
      </c>
      <c s="6" t="s">
        <v>403</v>
      </c>
      <c s="36" t="s">
        <v>190</v>
      </c>
      <c s="37">
        <v>48</v>
      </c>
      <c s="36">
        <v>0</v>
      </c>
      <c s="36">
        <f>ROUND(G66*H66,6)</f>
      </c>
      <c r="L66" s="38">
        <v>0</v>
      </c>
      <c s="32">
        <f>ROUND(ROUND(L66,2)*ROUND(G66,3),2)</f>
      </c>
      <c s="36" t="s">
        <v>54</v>
      </c>
      <c>
        <f>(M66*21)/100</f>
      </c>
      <c t="s">
        <v>27</v>
      </c>
    </row>
    <row r="67" spans="1:5" ht="12.75">
      <c r="A67" s="35" t="s">
        <v>55</v>
      </c>
      <c r="E67" s="39" t="s">
        <v>5</v>
      </c>
    </row>
    <row r="68" spans="1:5" ht="12.75">
      <c r="A68" s="35" t="s">
        <v>57</v>
      </c>
      <c r="E68" s="40" t="s">
        <v>404</v>
      </c>
    </row>
    <row r="69" spans="1:5" ht="12.75">
      <c r="A69" t="s">
        <v>59</v>
      </c>
      <c r="E69" s="39" t="s">
        <v>405</v>
      </c>
    </row>
    <row r="70" spans="1:16" ht="12.75">
      <c r="A70" t="s">
        <v>49</v>
      </c>
      <c s="34" t="s">
        <v>109</v>
      </c>
      <c s="34" t="s">
        <v>406</v>
      </c>
      <c s="35" t="s">
        <v>5</v>
      </c>
      <c s="6" t="s">
        <v>407</v>
      </c>
      <c s="36" t="s">
        <v>324</v>
      </c>
      <c s="37">
        <v>3.67</v>
      </c>
      <c s="36">
        <v>0</v>
      </c>
      <c s="36">
        <f>ROUND(G70*H70,6)</f>
      </c>
      <c r="L70" s="38">
        <v>0</v>
      </c>
      <c s="32">
        <f>ROUND(ROUND(L70,2)*ROUND(G70,3),2)</f>
      </c>
      <c s="36" t="s">
        <v>54</v>
      </c>
      <c>
        <f>(M70*21)/100</f>
      </c>
      <c t="s">
        <v>27</v>
      </c>
    </row>
    <row r="71" spans="1:5" ht="12.75">
      <c r="A71" s="35" t="s">
        <v>55</v>
      </c>
      <c r="E71" s="39" t="s">
        <v>5</v>
      </c>
    </row>
    <row r="72" spans="1:5" ht="12.75">
      <c r="A72" s="35" t="s">
        <v>57</v>
      </c>
      <c r="E72" s="40" t="s">
        <v>408</v>
      </c>
    </row>
    <row r="73" spans="1:5" ht="12.75">
      <c r="A73" t="s">
        <v>59</v>
      </c>
      <c r="E73" s="39" t="s">
        <v>326</v>
      </c>
    </row>
    <row r="74" spans="1:16" ht="12.75">
      <c r="A74" t="s">
        <v>49</v>
      </c>
      <c s="34" t="s">
        <v>113</v>
      </c>
      <c s="34" t="s">
        <v>606</v>
      </c>
      <c s="35" t="s">
        <v>5</v>
      </c>
      <c s="6" t="s">
        <v>607</v>
      </c>
      <c s="36" t="s">
        <v>608</v>
      </c>
      <c s="37">
        <v>2.376</v>
      </c>
      <c s="36">
        <v>0</v>
      </c>
      <c s="36">
        <f>ROUND(G74*H74,6)</f>
      </c>
      <c r="L74" s="38">
        <v>0</v>
      </c>
      <c s="32">
        <f>ROUND(ROUND(L74,2)*ROUND(G74,3),2)</f>
      </c>
      <c s="36" t="s">
        <v>54</v>
      </c>
      <c>
        <f>(M74*21)/100</f>
      </c>
      <c t="s">
        <v>27</v>
      </c>
    </row>
    <row r="75" spans="1:5" ht="12.75">
      <c r="A75" s="35" t="s">
        <v>55</v>
      </c>
      <c r="E75" s="39" t="s">
        <v>5</v>
      </c>
    </row>
    <row r="76" spans="1:5" ht="12.75">
      <c r="A76" s="35" t="s">
        <v>57</v>
      </c>
      <c r="E76" s="40" t="s">
        <v>609</v>
      </c>
    </row>
    <row r="77" spans="1:5" ht="153">
      <c r="A77" t="s">
        <v>59</v>
      </c>
      <c r="E77" s="39" t="s">
        <v>278</v>
      </c>
    </row>
    <row r="78" spans="1:16" ht="12.75">
      <c r="A78" t="s">
        <v>49</v>
      </c>
      <c s="34" t="s">
        <v>117</v>
      </c>
      <c s="34" t="s">
        <v>610</v>
      </c>
      <c s="35" t="s">
        <v>5</v>
      </c>
      <c s="6" t="s">
        <v>611</v>
      </c>
      <c s="36" t="s">
        <v>608</v>
      </c>
      <c s="37">
        <v>498.852</v>
      </c>
      <c s="36">
        <v>0</v>
      </c>
      <c s="36">
        <f>ROUND(G78*H78,6)</f>
      </c>
      <c r="L78" s="38">
        <v>0</v>
      </c>
      <c s="32">
        <f>ROUND(ROUND(L78,2)*ROUND(G78,3),2)</f>
      </c>
      <c s="36" t="s">
        <v>54</v>
      </c>
      <c>
        <f>(M78*21)/100</f>
      </c>
      <c t="s">
        <v>27</v>
      </c>
    </row>
    <row r="79" spans="1:5" ht="12.75">
      <c r="A79" s="35" t="s">
        <v>55</v>
      </c>
      <c r="E79" s="39" t="s">
        <v>5</v>
      </c>
    </row>
    <row r="80" spans="1:5" ht="12.75">
      <c r="A80" s="35" t="s">
        <v>57</v>
      </c>
      <c r="E80" s="40" t="s">
        <v>612</v>
      </c>
    </row>
    <row r="81" spans="1:5" ht="153">
      <c r="A81" t="s">
        <v>59</v>
      </c>
      <c r="E81" s="39" t="s">
        <v>278</v>
      </c>
    </row>
    <row r="82" spans="1:16" ht="12.75">
      <c r="A82" t="s">
        <v>49</v>
      </c>
      <c s="34" t="s">
        <v>123</v>
      </c>
      <c s="34" t="s">
        <v>613</v>
      </c>
      <c s="35" t="s">
        <v>5</v>
      </c>
      <c s="6" t="s">
        <v>614</v>
      </c>
      <c s="36" t="s">
        <v>53</v>
      </c>
      <c s="37">
        <v>10633</v>
      </c>
      <c s="36">
        <v>0</v>
      </c>
      <c s="36">
        <f>ROUND(G82*H82,6)</f>
      </c>
      <c r="L82" s="38">
        <v>0</v>
      </c>
      <c s="32">
        <f>ROUND(ROUND(L82,2)*ROUND(G82,3),2)</f>
      </c>
      <c s="36" t="s">
        <v>54</v>
      </c>
      <c>
        <f>(M82*21)/100</f>
      </c>
      <c t="s">
        <v>27</v>
      </c>
    </row>
    <row r="83" spans="1:5" ht="12.75">
      <c r="A83" s="35" t="s">
        <v>55</v>
      </c>
      <c r="E83" s="39" t="s">
        <v>5</v>
      </c>
    </row>
    <row r="84" spans="1:5" ht="12.75">
      <c r="A84" s="35" t="s">
        <v>57</v>
      </c>
      <c r="E84" s="40" t="s">
        <v>615</v>
      </c>
    </row>
    <row r="85" spans="1:5" ht="114.75">
      <c r="A85" t="s">
        <v>59</v>
      </c>
      <c r="E85" s="39" t="s">
        <v>273</v>
      </c>
    </row>
    <row r="86" spans="1:16" ht="12.75">
      <c r="A86" t="s">
        <v>49</v>
      </c>
      <c s="34" t="s">
        <v>127</v>
      </c>
      <c s="34" t="s">
        <v>616</v>
      </c>
      <c s="35" t="s">
        <v>5</v>
      </c>
      <c s="6" t="s">
        <v>617</v>
      </c>
      <c s="36" t="s">
        <v>74</v>
      </c>
      <c s="37">
        <v>6</v>
      </c>
      <c s="36">
        <v>0</v>
      </c>
      <c s="36">
        <f>ROUND(G86*H86,6)</f>
      </c>
      <c r="L86" s="38">
        <v>0</v>
      </c>
      <c s="32">
        <f>ROUND(ROUND(L86,2)*ROUND(G86,3),2)</f>
      </c>
      <c s="36" t="s">
        <v>54</v>
      </c>
      <c>
        <f>(M86*21)/100</f>
      </c>
      <c t="s">
        <v>27</v>
      </c>
    </row>
    <row r="87" spans="1:5" ht="12.75">
      <c r="A87" s="35" t="s">
        <v>55</v>
      </c>
      <c r="E87" s="39" t="s">
        <v>5</v>
      </c>
    </row>
    <row r="88" spans="1:5" ht="12.75">
      <c r="A88" s="35" t="s">
        <v>57</v>
      </c>
      <c r="E88" s="40" t="s">
        <v>563</v>
      </c>
    </row>
    <row r="89" spans="1:5" ht="127.5">
      <c r="A89" t="s">
        <v>59</v>
      </c>
      <c r="E89" s="39" t="s">
        <v>446</v>
      </c>
    </row>
    <row r="90" spans="1:16" ht="12.75">
      <c r="A90" t="s">
        <v>49</v>
      </c>
      <c s="34" t="s">
        <v>132</v>
      </c>
      <c s="34" t="s">
        <v>618</v>
      </c>
      <c s="35" t="s">
        <v>5</v>
      </c>
      <c s="6" t="s">
        <v>619</v>
      </c>
      <c s="36" t="s">
        <v>74</v>
      </c>
      <c s="37">
        <v>2</v>
      </c>
      <c s="36">
        <v>0</v>
      </c>
      <c s="36">
        <f>ROUND(G90*H90,6)</f>
      </c>
      <c r="L90" s="38">
        <v>0</v>
      </c>
      <c s="32">
        <f>ROUND(ROUND(L90,2)*ROUND(G90,3),2)</f>
      </c>
      <c s="36" t="s">
        <v>54</v>
      </c>
      <c>
        <f>(M90*21)/100</f>
      </c>
      <c t="s">
        <v>27</v>
      </c>
    </row>
    <row r="91" spans="1:5" ht="12.75">
      <c r="A91" s="35" t="s">
        <v>55</v>
      </c>
      <c r="E91" s="39" t="s">
        <v>5</v>
      </c>
    </row>
    <row r="92" spans="1:5" ht="12.75">
      <c r="A92" s="35" t="s">
        <v>57</v>
      </c>
      <c r="E92" s="40" t="s">
        <v>521</v>
      </c>
    </row>
    <row r="93" spans="1:5" ht="153">
      <c r="A93" t="s">
        <v>59</v>
      </c>
      <c r="E93" s="39" t="s">
        <v>462</v>
      </c>
    </row>
    <row r="94" spans="1:16" ht="12.75">
      <c r="A94" t="s">
        <v>49</v>
      </c>
      <c s="34" t="s">
        <v>136</v>
      </c>
      <c s="34" t="s">
        <v>452</v>
      </c>
      <c s="35" t="s">
        <v>5</v>
      </c>
      <c s="6" t="s">
        <v>453</v>
      </c>
      <c s="36" t="s">
        <v>74</v>
      </c>
      <c s="37">
        <v>4</v>
      </c>
      <c s="36">
        <v>0</v>
      </c>
      <c s="36">
        <f>ROUND(G94*H94,6)</f>
      </c>
      <c r="L94" s="38">
        <v>0</v>
      </c>
      <c s="32">
        <f>ROUND(ROUND(L94,2)*ROUND(G94,3),2)</f>
      </c>
      <c s="36" t="s">
        <v>54</v>
      </c>
      <c>
        <f>(M94*21)/100</f>
      </c>
      <c t="s">
        <v>27</v>
      </c>
    </row>
    <row r="95" spans="1:5" ht="12.75">
      <c r="A95" s="35" t="s">
        <v>55</v>
      </c>
      <c r="E95" s="39" t="s">
        <v>5</v>
      </c>
    </row>
    <row r="96" spans="1:5" ht="12.75">
      <c r="A96" s="35" t="s">
        <v>57</v>
      </c>
      <c r="E96" s="40" t="s">
        <v>521</v>
      </c>
    </row>
    <row r="97" spans="1:5" ht="178.5">
      <c r="A97" t="s">
        <v>59</v>
      </c>
      <c r="E97" s="39" t="s">
        <v>443</v>
      </c>
    </row>
    <row r="98" spans="1:16" ht="12.75">
      <c r="A98" t="s">
        <v>49</v>
      </c>
      <c s="34" t="s">
        <v>140</v>
      </c>
      <c s="34" t="s">
        <v>454</v>
      </c>
      <c s="35" t="s">
        <v>5</v>
      </c>
      <c s="6" t="s">
        <v>455</v>
      </c>
      <c s="36" t="s">
        <v>74</v>
      </c>
      <c s="37">
        <v>4</v>
      </c>
      <c s="36">
        <v>0</v>
      </c>
      <c s="36">
        <f>ROUND(G98*H98,6)</f>
      </c>
      <c r="L98" s="38">
        <v>0</v>
      </c>
      <c s="32">
        <f>ROUND(ROUND(L98,2)*ROUND(G98,3),2)</f>
      </c>
      <c s="36" t="s">
        <v>54</v>
      </c>
      <c>
        <f>(M98*21)/100</f>
      </c>
      <c t="s">
        <v>27</v>
      </c>
    </row>
    <row r="99" spans="1:5" ht="12.75">
      <c r="A99" s="35" t="s">
        <v>55</v>
      </c>
      <c r="E99" s="39" t="s">
        <v>5</v>
      </c>
    </row>
    <row r="100" spans="1:5" ht="12.75">
      <c r="A100" s="35" t="s">
        <v>57</v>
      </c>
      <c r="E100" s="40" t="s">
        <v>521</v>
      </c>
    </row>
    <row r="101" spans="1:5" ht="127.5">
      <c r="A101" t="s">
        <v>59</v>
      </c>
      <c r="E101" s="39" t="s">
        <v>446</v>
      </c>
    </row>
    <row r="102" spans="1:16" ht="12.75">
      <c r="A102" t="s">
        <v>49</v>
      </c>
      <c s="34" t="s">
        <v>143</v>
      </c>
      <c s="34" t="s">
        <v>620</v>
      </c>
      <c s="35" t="s">
        <v>5</v>
      </c>
      <c s="6" t="s">
        <v>621</v>
      </c>
      <c s="36" t="s">
        <v>74</v>
      </c>
      <c s="37">
        <v>1</v>
      </c>
      <c s="36">
        <v>0</v>
      </c>
      <c s="36">
        <f>ROUND(G102*H102,6)</f>
      </c>
      <c r="L102" s="38">
        <v>0</v>
      </c>
      <c s="32">
        <f>ROUND(ROUND(L102,2)*ROUND(G102,3),2)</f>
      </c>
      <c s="36" t="s">
        <v>54</v>
      </c>
      <c>
        <f>(M102*21)/100</f>
      </c>
      <c t="s">
        <v>27</v>
      </c>
    </row>
    <row r="103" spans="1:5" ht="12.75">
      <c r="A103" s="35" t="s">
        <v>55</v>
      </c>
      <c r="E103" s="39" t="s">
        <v>5</v>
      </c>
    </row>
    <row r="104" spans="1:5" ht="12.75">
      <c r="A104" s="35" t="s">
        <v>57</v>
      </c>
      <c r="E104" s="40" t="s">
        <v>334</v>
      </c>
    </row>
    <row r="105" spans="1:5" ht="178.5">
      <c r="A105" t="s">
        <v>59</v>
      </c>
      <c r="E105" s="39" t="s">
        <v>443</v>
      </c>
    </row>
    <row r="106" spans="1:16" ht="12.75">
      <c r="A106" t="s">
        <v>49</v>
      </c>
      <c s="34" t="s">
        <v>147</v>
      </c>
      <c s="34" t="s">
        <v>622</v>
      </c>
      <c s="35" t="s">
        <v>5</v>
      </c>
      <c s="6" t="s">
        <v>623</v>
      </c>
      <c s="36" t="s">
        <v>74</v>
      </c>
      <c s="37">
        <v>1</v>
      </c>
      <c s="36">
        <v>0</v>
      </c>
      <c s="36">
        <f>ROUND(G106*H106,6)</f>
      </c>
      <c r="L106" s="38">
        <v>0</v>
      </c>
      <c s="32">
        <f>ROUND(ROUND(L106,2)*ROUND(G106,3),2)</f>
      </c>
      <c s="36" t="s">
        <v>54</v>
      </c>
      <c>
        <f>(M106*21)/100</f>
      </c>
      <c t="s">
        <v>27</v>
      </c>
    </row>
    <row r="107" spans="1:5" ht="12.75">
      <c r="A107" s="35" t="s">
        <v>55</v>
      </c>
      <c r="E107" s="39" t="s">
        <v>5</v>
      </c>
    </row>
    <row r="108" spans="1:5" ht="12.75">
      <c r="A108" s="35" t="s">
        <v>57</v>
      </c>
      <c r="E108" s="40" t="s">
        <v>334</v>
      </c>
    </row>
    <row r="109" spans="1:5" ht="127.5">
      <c r="A109" t="s">
        <v>59</v>
      </c>
      <c r="E109" s="39" t="s">
        <v>446</v>
      </c>
    </row>
    <row r="110" spans="1:16" ht="25.5">
      <c r="A110" t="s">
        <v>49</v>
      </c>
      <c s="34" t="s">
        <v>151</v>
      </c>
      <c s="34" t="s">
        <v>624</v>
      </c>
      <c s="35" t="s">
        <v>5</v>
      </c>
      <c s="6" t="s">
        <v>625</v>
      </c>
      <c s="36" t="s">
        <v>74</v>
      </c>
      <c s="37">
        <v>16</v>
      </c>
      <c s="36">
        <v>0</v>
      </c>
      <c s="36">
        <f>ROUND(G110*H110,6)</f>
      </c>
      <c r="L110" s="38">
        <v>0</v>
      </c>
      <c s="32">
        <f>ROUND(ROUND(L110,2)*ROUND(G110,3),2)</f>
      </c>
      <c s="36" t="s">
        <v>54</v>
      </c>
      <c>
        <f>(M110*21)/100</f>
      </c>
      <c t="s">
        <v>27</v>
      </c>
    </row>
    <row r="111" spans="1:5" ht="12.75">
      <c r="A111" s="35" t="s">
        <v>55</v>
      </c>
      <c r="E111" s="39" t="s">
        <v>5</v>
      </c>
    </row>
    <row r="112" spans="1:5" ht="12.75">
      <c r="A112" s="35" t="s">
        <v>57</v>
      </c>
      <c r="E112" s="40" t="s">
        <v>404</v>
      </c>
    </row>
    <row r="113" spans="1:5" ht="178.5">
      <c r="A113" t="s">
        <v>59</v>
      </c>
      <c r="E113" s="39" t="s">
        <v>443</v>
      </c>
    </row>
    <row r="114" spans="1:16" ht="25.5">
      <c r="A114" t="s">
        <v>49</v>
      </c>
      <c s="34" t="s">
        <v>155</v>
      </c>
      <c s="34" t="s">
        <v>626</v>
      </c>
      <c s="35" t="s">
        <v>5</v>
      </c>
      <c s="6" t="s">
        <v>627</v>
      </c>
      <c s="36" t="s">
        <v>74</v>
      </c>
      <c s="37">
        <v>16</v>
      </c>
      <c s="36">
        <v>0</v>
      </c>
      <c s="36">
        <f>ROUND(G114*H114,6)</f>
      </c>
      <c r="L114" s="38">
        <v>0</v>
      </c>
      <c s="32">
        <f>ROUND(ROUND(L114,2)*ROUND(G114,3),2)</f>
      </c>
      <c s="36" t="s">
        <v>54</v>
      </c>
      <c>
        <f>(M114*21)/100</f>
      </c>
      <c t="s">
        <v>27</v>
      </c>
    </row>
    <row r="115" spans="1:5" ht="12.75">
      <c r="A115" s="35" t="s">
        <v>55</v>
      </c>
      <c r="E115" s="39" t="s">
        <v>5</v>
      </c>
    </row>
    <row r="116" spans="1:5" ht="12.75">
      <c r="A116" s="35" t="s">
        <v>57</v>
      </c>
      <c r="E116" s="40" t="s">
        <v>404</v>
      </c>
    </row>
    <row r="117" spans="1:5" ht="127.5">
      <c r="A117" t="s">
        <v>59</v>
      </c>
      <c r="E117" s="39" t="s">
        <v>446</v>
      </c>
    </row>
    <row r="118" spans="1:16" ht="12.75">
      <c r="A118" t="s">
        <v>49</v>
      </c>
      <c s="34" t="s">
        <v>159</v>
      </c>
      <c s="34" t="s">
        <v>628</v>
      </c>
      <c s="35" t="s">
        <v>5</v>
      </c>
      <c s="6" t="s">
        <v>629</v>
      </c>
      <c s="36" t="s">
        <v>74</v>
      </c>
      <c s="37">
        <v>2</v>
      </c>
      <c s="36">
        <v>0</v>
      </c>
      <c s="36">
        <f>ROUND(G118*H118,6)</f>
      </c>
      <c r="L118" s="38">
        <v>0</v>
      </c>
      <c s="32">
        <f>ROUND(ROUND(L118,2)*ROUND(G118,3),2)</f>
      </c>
      <c s="36" t="s">
        <v>54</v>
      </c>
      <c>
        <f>(M118*21)/100</f>
      </c>
      <c t="s">
        <v>27</v>
      </c>
    </row>
    <row r="119" spans="1:5" ht="12.75">
      <c r="A119" s="35" t="s">
        <v>55</v>
      </c>
      <c r="E119" s="39" t="s">
        <v>5</v>
      </c>
    </row>
    <row r="120" spans="1:5" ht="12.75">
      <c r="A120" s="35" t="s">
        <v>57</v>
      </c>
      <c r="E120" s="40" t="s">
        <v>521</v>
      </c>
    </row>
    <row r="121" spans="1:5" ht="114.75">
      <c r="A121" t="s">
        <v>59</v>
      </c>
      <c r="E121" s="39" t="s">
        <v>286</v>
      </c>
    </row>
    <row r="122" spans="1:16" ht="12.75">
      <c r="A122" t="s">
        <v>49</v>
      </c>
      <c s="34" t="s">
        <v>163</v>
      </c>
      <c s="34" t="s">
        <v>630</v>
      </c>
      <c s="35" t="s">
        <v>5</v>
      </c>
      <c s="6" t="s">
        <v>631</v>
      </c>
      <c s="36" t="s">
        <v>74</v>
      </c>
      <c s="37">
        <v>1</v>
      </c>
      <c s="36">
        <v>0</v>
      </c>
      <c s="36">
        <f>ROUND(G122*H122,6)</f>
      </c>
      <c r="L122" s="38">
        <v>0</v>
      </c>
      <c s="32">
        <f>ROUND(ROUND(L122,2)*ROUND(G122,3),2)</f>
      </c>
      <c s="36" t="s">
        <v>54</v>
      </c>
      <c>
        <f>(M122*21)/100</f>
      </c>
      <c t="s">
        <v>27</v>
      </c>
    </row>
    <row r="123" spans="1:5" ht="12.75">
      <c r="A123" s="35" t="s">
        <v>55</v>
      </c>
      <c r="E123" s="39" t="s">
        <v>5</v>
      </c>
    </row>
    <row r="124" spans="1:5" ht="12.75">
      <c r="A124" s="35" t="s">
        <v>57</v>
      </c>
      <c r="E124" s="40" t="s">
        <v>334</v>
      </c>
    </row>
    <row r="125" spans="1:5" ht="114.75">
      <c r="A125" t="s">
        <v>59</v>
      </c>
      <c r="E125" s="39" t="s">
        <v>286</v>
      </c>
    </row>
    <row r="126" spans="1:16" ht="12.75">
      <c r="A126" t="s">
        <v>49</v>
      </c>
      <c s="34" t="s">
        <v>167</v>
      </c>
      <c s="34" t="s">
        <v>632</v>
      </c>
      <c s="35" t="s">
        <v>5</v>
      </c>
      <c s="6" t="s">
        <v>633</v>
      </c>
      <c s="36" t="s">
        <v>74</v>
      </c>
      <c s="37">
        <v>3</v>
      </c>
      <c s="36">
        <v>0</v>
      </c>
      <c s="36">
        <f>ROUND(G126*H126,6)</f>
      </c>
      <c r="L126" s="38">
        <v>0</v>
      </c>
      <c s="32">
        <f>ROUND(ROUND(L126,2)*ROUND(G126,3),2)</f>
      </c>
      <c s="36" t="s">
        <v>54</v>
      </c>
      <c>
        <f>(M126*21)/100</f>
      </c>
      <c t="s">
        <v>27</v>
      </c>
    </row>
    <row r="127" spans="1:5" ht="12.75">
      <c r="A127" s="35" t="s">
        <v>55</v>
      </c>
      <c r="E127" s="39" t="s">
        <v>5</v>
      </c>
    </row>
    <row r="128" spans="1:5" ht="12.75">
      <c r="A128" s="35" t="s">
        <v>57</v>
      </c>
      <c r="E128" s="40" t="s">
        <v>334</v>
      </c>
    </row>
    <row r="129" spans="1:5" ht="114.75">
      <c r="A129" t="s">
        <v>59</v>
      </c>
      <c r="E129" s="39" t="s">
        <v>286</v>
      </c>
    </row>
    <row r="130" spans="1:16" ht="12.75">
      <c r="A130" t="s">
        <v>49</v>
      </c>
      <c s="34" t="s">
        <v>171</v>
      </c>
      <c s="34" t="s">
        <v>634</v>
      </c>
      <c s="35" t="s">
        <v>5</v>
      </c>
      <c s="6" t="s">
        <v>635</v>
      </c>
      <c s="36" t="s">
        <v>74</v>
      </c>
      <c s="37">
        <v>6</v>
      </c>
      <c s="36">
        <v>0</v>
      </c>
      <c s="36">
        <f>ROUND(G130*H130,6)</f>
      </c>
      <c r="L130" s="38">
        <v>0</v>
      </c>
      <c s="32">
        <f>ROUND(ROUND(L130,2)*ROUND(G130,3),2)</f>
      </c>
      <c s="36" t="s">
        <v>54</v>
      </c>
      <c>
        <f>(M130*21)/100</f>
      </c>
      <c t="s">
        <v>27</v>
      </c>
    </row>
    <row r="131" spans="1:5" ht="12.75">
      <c r="A131" s="35" t="s">
        <v>55</v>
      </c>
      <c r="E131" s="39" t="s">
        <v>5</v>
      </c>
    </row>
    <row r="132" spans="1:5" ht="12.75">
      <c r="A132" s="35" t="s">
        <v>57</v>
      </c>
      <c r="E132" s="40" t="s">
        <v>486</v>
      </c>
    </row>
    <row r="133" spans="1:5" ht="127.5">
      <c r="A133" t="s">
        <v>59</v>
      </c>
      <c r="E133" s="39" t="s">
        <v>446</v>
      </c>
    </row>
    <row r="134" spans="1:16" ht="12.75">
      <c r="A134" t="s">
        <v>49</v>
      </c>
      <c s="34" t="s">
        <v>175</v>
      </c>
      <c s="34" t="s">
        <v>636</v>
      </c>
      <c s="35" t="s">
        <v>5</v>
      </c>
      <c s="6" t="s">
        <v>637</v>
      </c>
      <c s="36" t="s">
        <v>74</v>
      </c>
      <c s="37">
        <v>1</v>
      </c>
      <c s="36">
        <v>0</v>
      </c>
      <c s="36">
        <f>ROUND(G134*H134,6)</f>
      </c>
      <c r="L134" s="38">
        <v>0</v>
      </c>
      <c s="32">
        <f>ROUND(ROUND(L134,2)*ROUND(G134,3),2)</f>
      </c>
      <c s="36" t="s">
        <v>54</v>
      </c>
      <c>
        <f>(M134*21)/100</f>
      </c>
      <c t="s">
        <v>27</v>
      </c>
    </row>
    <row r="135" spans="1:5" ht="12.75">
      <c r="A135" s="35" t="s">
        <v>55</v>
      </c>
      <c r="E135" s="39" t="s">
        <v>5</v>
      </c>
    </row>
    <row r="136" spans="1:5" ht="12.75">
      <c r="A136" s="35" t="s">
        <v>57</v>
      </c>
      <c r="E136" s="40" t="s">
        <v>334</v>
      </c>
    </row>
    <row r="137" spans="1:5" ht="153">
      <c r="A137" t="s">
        <v>59</v>
      </c>
      <c r="E137" s="39" t="s">
        <v>462</v>
      </c>
    </row>
    <row r="138" spans="1:16" ht="12.75">
      <c r="A138" t="s">
        <v>49</v>
      </c>
      <c s="34" t="s">
        <v>179</v>
      </c>
      <c s="34" t="s">
        <v>638</v>
      </c>
      <c s="35" t="s">
        <v>5</v>
      </c>
      <c s="6" t="s">
        <v>639</v>
      </c>
      <c s="36" t="s">
        <v>74</v>
      </c>
      <c s="37">
        <v>19</v>
      </c>
      <c s="36">
        <v>0</v>
      </c>
      <c s="36">
        <f>ROUND(G138*H138,6)</f>
      </c>
      <c r="L138" s="38">
        <v>0</v>
      </c>
      <c s="32">
        <f>ROUND(ROUND(L138,2)*ROUND(G138,3),2)</f>
      </c>
      <c s="36" t="s">
        <v>54</v>
      </c>
      <c>
        <f>(M138*21)/100</f>
      </c>
      <c t="s">
        <v>27</v>
      </c>
    </row>
    <row r="139" spans="1:5" ht="12.75">
      <c r="A139" s="35" t="s">
        <v>55</v>
      </c>
      <c r="E139" s="39" t="s">
        <v>5</v>
      </c>
    </row>
    <row r="140" spans="1:5" ht="12.75">
      <c r="A140" s="35" t="s">
        <v>57</v>
      </c>
      <c r="E140" s="40" t="s">
        <v>350</v>
      </c>
    </row>
    <row r="141" spans="1:5" ht="114.75">
      <c r="A141" t="s">
        <v>59</v>
      </c>
      <c r="E141" s="39" t="s">
        <v>286</v>
      </c>
    </row>
    <row r="142" spans="1:16" ht="12.75">
      <c r="A142" t="s">
        <v>49</v>
      </c>
      <c s="34" t="s">
        <v>183</v>
      </c>
      <c s="34" t="s">
        <v>640</v>
      </c>
      <c s="35" t="s">
        <v>5</v>
      </c>
      <c s="6" t="s">
        <v>641</v>
      </c>
      <c s="36" t="s">
        <v>74</v>
      </c>
      <c s="37">
        <v>19</v>
      </c>
      <c s="36">
        <v>0</v>
      </c>
      <c s="36">
        <f>ROUND(G142*H142,6)</f>
      </c>
      <c r="L142" s="38">
        <v>0</v>
      </c>
      <c s="32">
        <f>ROUND(ROUND(L142,2)*ROUND(G142,3),2)</f>
      </c>
      <c s="36" t="s">
        <v>54</v>
      </c>
      <c>
        <f>(M142*21)/100</f>
      </c>
      <c t="s">
        <v>27</v>
      </c>
    </row>
    <row r="143" spans="1:5" ht="12.75">
      <c r="A143" s="35" t="s">
        <v>55</v>
      </c>
      <c r="E143" s="39" t="s">
        <v>5</v>
      </c>
    </row>
    <row r="144" spans="1:5" ht="12.75">
      <c r="A144" s="35" t="s">
        <v>57</v>
      </c>
      <c r="E144" s="40" t="s">
        <v>350</v>
      </c>
    </row>
    <row r="145" spans="1:5" ht="127.5">
      <c r="A145" t="s">
        <v>59</v>
      </c>
      <c r="E145" s="39" t="s">
        <v>446</v>
      </c>
    </row>
    <row r="146" spans="1:16" ht="12.75">
      <c r="A146" t="s">
        <v>49</v>
      </c>
      <c s="34" t="s">
        <v>187</v>
      </c>
      <c s="34" t="s">
        <v>642</v>
      </c>
      <c s="35" t="s">
        <v>5</v>
      </c>
      <c s="6" t="s">
        <v>643</v>
      </c>
      <c s="36" t="s">
        <v>74</v>
      </c>
      <c s="37">
        <v>4</v>
      </c>
      <c s="36">
        <v>0</v>
      </c>
      <c s="36">
        <f>ROUND(G146*H146,6)</f>
      </c>
      <c r="L146" s="38">
        <v>0</v>
      </c>
      <c s="32">
        <f>ROUND(ROUND(L146,2)*ROUND(G146,3),2)</f>
      </c>
      <c s="36" t="s">
        <v>54</v>
      </c>
      <c>
        <f>(M146*21)/100</f>
      </c>
      <c t="s">
        <v>27</v>
      </c>
    </row>
    <row r="147" spans="1:5" ht="12.75">
      <c r="A147" s="35" t="s">
        <v>55</v>
      </c>
      <c r="E147" s="39" t="s">
        <v>5</v>
      </c>
    </row>
    <row r="148" spans="1:5" ht="12.75">
      <c r="A148" s="35" t="s">
        <v>57</v>
      </c>
      <c r="E148" s="40" t="s">
        <v>563</v>
      </c>
    </row>
    <row r="149" spans="1:5" ht="153">
      <c r="A149" t="s">
        <v>59</v>
      </c>
      <c r="E149" s="39" t="s">
        <v>462</v>
      </c>
    </row>
    <row r="150" spans="1:16" ht="12.75">
      <c r="A150" t="s">
        <v>49</v>
      </c>
      <c s="34" t="s">
        <v>192</v>
      </c>
      <c s="34" t="s">
        <v>644</v>
      </c>
      <c s="35" t="s">
        <v>5</v>
      </c>
      <c s="6" t="s">
        <v>645</v>
      </c>
      <c s="36" t="s">
        <v>74</v>
      </c>
      <c s="37">
        <v>3</v>
      </c>
      <c s="36">
        <v>0</v>
      </c>
      <c s="36">
        <f>ROUND(G150*H150,6)</f>
      </c>
      <c r="L150" s="38">
        <v>0</v>
      </c>
      <c s="32">
        <f>ROUND(ROUND(L150,2)*ROUND(G150,3),2)</f>
      </c>
      <c s="36" t="s">
        <v>54</v>
      </c>
      <c>
        <f>(M150*21)/100</f>
      </c>
      <c t="s">
        <v>27</v>
      </c>
    </row>
    <row r="151" spans="1:5" ht="12.75">
      <c r="A151" s="35" t="s">
        <v>55</v>
      </c>
      <c r="E151" s="39" t="s">
        <v>5</v>
      </c>
    </row>
    <row r="152" spans="1:5" ht="12.75">
      <c r="A152" s="35" t="s">
        <v>57</v>
      </c>
      <c r="E152" s="40" t="s">
        <v>646</v>
      </c>
    </row>
    <row r="153" spans="1:5" ht="114.75">
      <c r="A153" t="s">
        <v>59</v>
      </c>
      <c r="E153" s="39" t="s">
        <v>286</v>
      </c>
    </row>
    <row r="154" spans="1:16" ht="12.75">
      <c r="A154" t="s">
        <v>49</v>
      </c>
      <c s="34" t="s">
        <v>196</v>
      </c>
      <c s="34" t="s">
        <v>647</v>
      </c>
      <c s="35" t="s">
        <v>5</v>
      </c>
      <c s="6" t="s">
        <v>648</v>
      </c>
      <c s="36" t="s">
        <v>74</v>
      </c>
      <c s="37">
        <v>3</v>
      </c>
      <c s="36">
        <v>0</v>
      </c>
      <c s="36">
        <f>ROUND(G154*H154,6)</f>
      </c>
      <c r="L154" s="38">
        <v>0</v>
      </c>
      <c s="32">
        <f>ROUND(ROUND(L154,2)*ROUND(G154,3),2)</f>
      </c>
      <c s="36" t="s">
        <v>54</v>
      </c>
      <c>
        <f>(M154*21)/100</f>
      </c>
      <c t="s">
        <v>27</v>
      </c>
    </row>
    <row r="155" spans="1:5" ht="12.75">
      <c r="A155" s="35" t="s">
        <v>55</v>
      </c>
      <c r="E155" s="39" t="s">
        <v>5</v>
      </c>
    </row>
    <row r="156" spans="1:5" ht="12.75">
      <c r="A156" s="35" t="s">
        <v>57</v>
      </c>
      <c r="E156" s="40" t="s">
        <v>646</v>
      </c>
    </row>
    <row r="157" spans="1:5" ht="127.5">
      <c r="A157" t="s">
        <v>59</v>
      </c>
      <c r="E157" s="39" t="s">
        <v>446</v>
      </c>
    </row>
    <row r="158" spans="1:16" ht="12.75">
      <c r="A158" t="s">
        <v>49</v>
      </c>
      <c s="34" t="s">
        <v>200</v>
      </c>
      <c s="34" t="s">
        <v>649</v>
      </c>
      <c s="35" t="s">
        <v>5</v>
      </c>
      <c s="6" t="s">
        <v>650</v>
      </c>
      <c s="36" t="s">
        <v>74</v>
      </c>
      <c s="37">
        <v>3</v>
      </c>
      <c s="36">
        <v>0</v>
      </c>
      <c s="36">
        <f>ROUND(G158*H158,6)</f>
      </c>
      <c r="L158" s="38">
        <v>0</v>
      </c>
      <c s="32">
        <f>ROUND(ROUND(L158,2)*ROUND(G158,3),2)</f>
      </c>
      <c s="36" t="s">
        <v>54</v>
      </c>
      <c>
        <f>(M158*21)/100</f>
      </c>
      <c t="s">
        <v>27</v>
      </c>
    </row>
    <row r="159" spans="1:5" ht="12.75">
      <c r="A159" s="35" t="s">
        <v>55</v>
      </c>
      <c r="E159" s="39" t="s">
        <v>5</v>
      </c>
    </row>
    <row r="160" spans="1:5" ht="12.75">
      <c r="A160" s="35" t="s">
        <v>57</v>
      </c>
      <c r="E160" s="40" t="s">
        <v>563</v>
      </c>
    </row>
    <row r="161" spans="1:5" ht="153">
      <c r="A161" t="s">
        <v>59</v>
      </c>
      <c r="E161" s="39" t="s">
        <v>462</v>
      </c>
    </row>
    <row r="162" spans="1:16" ht="12.75">
      <c r="A162" t="s">
        <v>49</v>
      </c>
      <c s="34" t="s">
        <v>204</v>
      </c>
      <c s="34" t="s">
        <v>651</v>
      </c>
      <c s="35" t="s">
        <v>5</v>
      </c>
      <c s="6" t="s">
        <v>652</v>
      </c>
      <c s="36" t="s">
        <v>74</v>
      </c>
      <c s="37">
        <v>20</v>
      </c>
      <c s="36">
        <v>0</v>
      </c>
      <c s="36">
        <f>ROUND(G162*H162,6)</f>
      </c>
      <c r="L162" s="38">
        <v>0</v>
      </c>
      <c s="32">
        <f>ROUND(ROUND(L162,2)*ROUND(G162,3),2)</f>
      </c>
      <c s="36" t="s">
        <v>54</v>
      </c>
      <c>
        <f>(M162*21)/100</f>
      </c>
      <c t="s">
        <v>27</v>
      </c>
    </row>
    <row r="163" spans="1:5" ht="12.75">
      <c r="A163" s="35" t="s">
        <v>55</v>
      </c>
      <c r="E163" s="39" t="s">
        <v>5</v>
      </c>
    </row>
    <row r="164" spans="1:5" ht="12.75">
      <c r="A164" s="35" t="s">
        <v>57</v>
      </c>
      <c r="E164" s="40" t="s">
        <v>563</v>
      </c>
    </row>
    <row r="165" spans="1:5" ht="114.75">
      <c r="A165" t="s">
        <v>59</v>
      </c>
      <c r="E165" s="39" t="s">
        <v>286</v>
      </c>
    </row>
    <row r="166" spans="1:16" ht="12.75">
      <c r="A166" t="s">
        <v>49</v>
      </c>
      <c s="34" t="s">
        <v>208</v>
      </c>
      <c s="34" t="s">
        <v>653</v>
      </c>
      <c s="35" t="s">
        <v>5</v>
      </c>
      <c s="6" t="s">
        <v>654</v>
      </c>
      <c s="36" t="s">
        <v>74</v>
      </c>
      <c s="37">
        <v>20</v>
      </c>
      <c s="36">
        <v>0</v>
      </c>
      <c s="36">
        <f>ROUND(G166*H166,6)</f>
      </c>
      <c r="L166" s="38">
        <v>0</v>
      </c>
      <c s="32">
        <f>ROUND(ROUND(L166,2)*ROUND(G166,3),2)</f>
      </c>
      <c s="36" t="s">
        <v>54</v>
      </c>
      <c>
        <f>(M166*21)/100</f>
      </c>
      <c t="s">
        <v>27</v>
      </c>
    </row>
    <row r="167" spans="1:5" ht="12.75">
      <c r="A167" s="35" t="s">
        <v>55</v>
      </c>
      <c r="E167" s="39" t="s">
        <v>5</v>
      </c>
    </row>
    <row r="168" spans="1:5" ht="12.75">
      <c r="A168" s="35" t="s">
        <v>57</v>
      </c>
      <c r="E168" s="40" t="s">
        <v>563</v>
      </c>
    </row>
    <row r="169" spans="1:5" ht="127.5">
      <c r="A169" t="s">
        <v>59</v>
      </c>
      <c r="E169" s="39" t="s">
        <v>446</v>
      </c>
    </row>
    <row r="170" spans="1:16" ht="12.75">
      <c r="A170" t="s">
        <v>49</v>
      </c>
      <c s="34" t="s">
        <v>212</v>
      </c>
      <c s="34" t="s">
        <v>655</v>
      </c>
      <c s="35" t="s">
        <v>5</v>
      </c>
      <c s="6" t="s">
        <v>656</v>
      </c>
      <c s="36" t="s">
        <v>74</v>
      </c>
      <c s="37">
        <v>9</v>
      </c>
      <c s="36">
        <v>0</v>
      </c>
      <c s="36">
        <f>ROUND(G170*H170,6)</f>
      </c>
      <c r="L170" s="38">
        <v>0</v>
      </c>
      <c s="32">
        <f>ROUND(ROUND(L170,2)*ROUND(G170,3),2)</f>
      </c>
      <c s="36" t="s">
        <v>54</v>
      </c>
      <c>
        <f>(M170*21)/100</f>
      </c>
      <c t="s">
        <v>27</v>
      </c>
    </row>
    <row r="171" spans="1:5" ht="12.75">
      <c r="A171" s="35" t="s">
        <v>55</v>
      </c>
      <c r="E171" s="39" t="s">
        <v>5</v>
      </c>
    </row>
    <row r="172" spans="1:5" ht="12.75">
      <c r="A172" s="35" t="s">
        <v>57</v>
      </c>
      <c r="E172" s="40" t="s">
        <v>475</v>
      </c>
    </row>
    <row r="173" spans="1:5" ht="153">
      <c r="A173" t="s">
        <v>59</v>
      </c>
      <c r="E173" s="39" t="s">
        <v>462</v>
      </c>
    </row>
    <row r="174" spans="1:16" ht="12.75">
      <c r="A174" t="s">
        <v>49</v>
      </c>
      <c s="34" t="s">
        <v>216</v>
      </c>
      <c s="34" t="s">
        <v>657</v>
      </c>
      <c s="35" t="s">
        <v>5</v>
      </c>
      <c s="6" t="s">
        <v>658</v>
      </c>
      <c s="36" t="s">
        <v>74</v>
      </c>
      <c s="37">
        <v>8</v>
      </c>
      <c s="36">
        <v>0</v>
      </c>
      <c s="36">
        <f>ROUND(G174*H174,6)</f>
      </c>
      <c r="L174" s="38">
        <v>0</v>
      </c>
      <c s="32">
        <f>ROUND(ROUND(L174,2)*ROUND(G174,3),2)</f>
      </c>
      <c s="36" t="s">
        <v>54</v>
      </c>
      <c>
        <f>(M174*21)/100</f>
      </c>
      <c t="s">
        <v>27</v>
      </c>
    </row>
    <row r="175" spans="1:5" ht="12.75">
      <c r="A175" s="35" t="s">
        <v>55</v>
      </c>
      <c r="E175" s="39" t="s">
        <v>5</v>
      </c>
    </row>
    <row r="176" spans="1:5" ht="12.75">
      <c r="A176" s="35" t="s">
        <v>57</v>
      </c>
      <c r="E176" s="40" t="s">
        <v>404</v>
      </c>
    </row>
    <row r="177" spans="1:5" ht="127.5">
      <c r="A177" t="s">
        <v>59</v>
      </c>
      <c r="E177" s="39" t="s">
        <v>513</v>
      </c>
    </row>
    <row r="178" spans="1:16" ht="12.75">
      <c r="A178" t="s">
        <v>49</v>
      </c>
      <c s="34" t="s">
        <v>220</v>
      </c>
      <c s="34" t="s">
        <v>659</v>
      </c>
      <c s="35" t="s">
        <v>5</v>
      </c>
      <c s="6" t="s">
        <v>660</v>
      </c>
      <c s="36" t="s">
        <v>74</v>
      </c>
      <c s="37">
        <v>4</v>
      </c>
      <c s="36">
        <v>0</v>
      </c>
      <c s="36">
        <f>ROUND(G178*H178,6)</f>
      </c>
      <c r="L178" s="38">
        <v>0</v>
      </c>
      <c s="32">
        <f>ROUND(ROUND(L178,2)*ROUND(G178,3),2)</f>
      </c>
      <c s="36" t="s">
        <v>54</v>
      </c>
      <c>
        <f>(M178*21)/100</f>
      </c>
      <c t="s">
        <v>27</v>
      </c>
    </row>
    <row r="179" spans="1:5" ht="12.75">
      <c r="A179" s="35" t="s">
        <v>55</v>
      </c>
      <c r="E179" s="39" t="s">
        <v>5</v>
      </c>
    </row>
    <row r="180" spans="1:5" ht="12.75">
      <c r="A180" s="35" t="s">
        <v>57</v>
      </c>
      <c r="E180" s="40" t="s">
        <v>521</v>
      </c>
    </row>
    <row r="181" spans="1:5" ht="127.5">
      <c r="A181" t="s">
        <v>59</v>
      </c>
      <c r="E181" s="39" t="s">
        <v>513</v>
      </c>
    </row>
    <row r="182" spans="1:16" ht="12.75">
      <c r="A182" t="s">
        <v>49</v>
      </c>
      <c s="34" t="s">
        <v>223</v>
      </c>
      <c s="34" t="s">
        <v>661</v>
      </c>
      <c s="35" t="s">
        <v>5</v>
      </c>
      <c s="6" t="s">
        <v>662</v>
      </c>
      <c s="36" t="s">
        <v>74</v>
      </c>
      <c s="37">
        <v>72</v>
      </c>
      <c s="36">
        <v>0</v>
      </c>
      <c s="36">
        <f>ROUND(G182*H182,6)</f>
      </c>
      <c r="L182" s="38">
        <v>0</v>
      </c>
      <c s="32">
        <f>ROUND(ROUND(L182,2)*ROUND(G182,3),2)</f>
      </c>
      <c s="36" t="s">
        <v>54</v>
      </c>
      <c>
        <f>(M182*21)/100</f>
      </c>
      <c t="s">
        <v>27</v>
      </c>
    </row>
    <row r="183" spans="1:5" ht="12.75">
      <c r="A183" s="35" t="s">
        <v>55</v>
      </c>
      <c r="E183" s="39" t="s">
        <v>5</v>
      </c>
    </row>
    <row r="184" spans="1:5" ht="12.75">
      <c r="A184" s="35" t="s">
        <v>57</v>
      </c>
      <c r="E184" s="40" t="s">
        <v>663</v>
      </c>
    </row>
    <row r="185" spans="1:5" ht="153">
      <c r="A185" t="s">
        <v>59</v>
      </c>
      <c r="E185" s="39" t="s">
        <v>462</v>
      </c>
    </row>
    <row r="186" spans="1:16" ht="12.75">
      <c r="A186" t="s">
        <v>49</v>
      </c>
      <c s="34" t="s">
        <v>227</v>
      </c>
      <c s="34" t="s">
        <v>523</v>
      </c>
      <c s="35" t="s">
        <v>5</v>
      </c>
      <c s="6" t="s">
        <v>524</v>
      </c>
      <c s="36" t="s">
        <v>74</v>
      </c>
      <c s="37">
        <v>30</v>
      </c>
      <c s="36">
        <v>0</v>
      </c>
      <c s="36">
        <f>ROUND(G186*H186,6)</f>
      </c>
      <c r="L186" s="38">
        <v>0</v>
      </c>
      <c s="32">
        <f>ROUND(ROUND(L186,2)*ROUND(G186,3),2)</f>
      </c>
      <c s="36" t="s">
        <v>54</v>
      </c>
      <c>
        <f>(M186*21)/100</f>
      </c>
      <c t="s">
        <v>27</v>
      </c>
    </row>
    <row r="187" spans="1:5" ht="12.75">
      <c r="A187" s="35" t="s">
        <v>55</v>
      </c>
      <c r="E187" s="39" t="s">
        <v>5</v>
      </c>
    </row>
    <row r="188" spans="1:5" ht="12.75">
      <c r="A188" s="35" t="s">
        <v>57</v>
      </c>
      <c r="E188" s="40" t="s">
        <v>598</v>
      </c>
    </row>
    <row r="189" spans="1:5" ht="165.75">
      <c r="A189" t="s">
        <v>59</v>
      </c>
      <c r="E189" s="39" t="s">
        <v>525</v>
      </c>
    </row>
    <row r="190" spans="1:16" ht="12.75">
      <c r="A190" t="s">
        <v>49</v>
      </c>
      <c s="34" t="s">
        <v>234</v>
      </c>
      <c s="34" t="s">
        <v>527</v>
      </c>
      <c s="35" t="s">
        <v>5</v>
      </c>
      <c s="6" t="s">
        <v>528</v>
      </c>
      <c s="36" t="s">
        <v>74</v>
      </c>
      <c s="37">
        <v>30</v>
      </c>
      <c s="36">
        <v>0</v>
      </c>
      <c s="36">
        <f>ROUND(G190*H190,6)</f>
      </c>
      <c r="L190" s="38">
        <v>0</v>
      </c>
      <c s="32">
        <f>ROUND(ROUND(L190,2)*ROUND(G190,3),2)</f>
      </c>
      <c s="36" t="s">
        <v>54</v>
      </c>
      <c>
        <f>(M190*21)/100</f>
      </c>
      <c t="s">
        <v>27</v>
      </c>
    </row>
    <row r="191" spans="1:5" ht="12.75">
      <c r="A191" s="35" t="s">
        <v>55</v>
      </c>
      <c r="E191" s="39" t="s">
        <v>5</v>
      </c>
    </row>
    <row r="192" spans="1:5" ht="12.75">
      <c r="A192" s="35" t="s">
        <v>57</v>
      </c>
      <c r="E192" s="40" t="s">
        <v>598</v>
      </c>
    </row>
    <row r="193" spans="1:5" ht="127.5">
      <c r="A193" t="s">
        <v>59</v>
      </c>
      <c r="E193" s="39" t="s">
        <v>446</v>
      </c>
    </row>
    <row r="194" spans="1:16" ht="12.75">
      <c r="A194" t="s">
        <v>49</v>
      </c>
      <c s="34" t="s">
        <v>238</v>
      </c>
      <c s="34" t="s">
        <v>530</v>
      </c>
      <c s="35" t="s">
        <v>5</v>
      </c>
      <c s="6" t="s">
        <v>531</v>
      </c>
      <c s="36" t="s">
        <v>74</v>
      </c>
      <c s="37">
        <v>30</v>
      </c>
      <c s="36">
        <v>0</v>
      </c>
      <c s="36">
        <f>ROUND(G194*H194,6)</f>
      </c>
      <c r="L194" s="38">
        <v>0</v>
      </c>
      <c s="32">
        <f>ROUND(ROUND(L194,2)*ROUND(G194,3),2)</f>
      </c>
      <c s="36" t="s">
        <v>54</v>
      </c>
      <c>
        <f>(M194*21)/100</f>
      </c>
      <c t="s">
        <v>27</v>
      </c>
    </row>
    <row r="195" spans="1:5" ht="12.75">
      <c r="A195" s="35" t="s">
        <v>55</v>
      </c>
      <c r="E195" s="39" t="s">
        <v>5</v>
      </c>
    </row>
    <row r="196" spans="1:5" ht="12.75">
      <c r="A196" s="35" t="s">
        <v>57</v>
      </c>
      <c r="E196" s="40" t="s">
        <v>598</v>
      </c>
    </row>
    <row r="197" spans="1:5" ht="165.75">
      <c r="A197" t="s">
        <v>59</v>
      </c>
      <c r="E197" s="39" t="s">
        <v>525</v>
      </c>
    </row>
    <row r="198" spans="1:16" ht="12.75">
      <c r="A198" t="s">
        <v>49</v>
      </c>
      <c s="34" t="s">
        <v>242</v>
      </c>
      <c s="34" t="s">
        <v>533</v>
      </c>
      <c s="35" t="s">
        <v>5</v>
      </c>
      <c s="6" t="s">
        <v>534</v>
      </c>
      <c s="36" t="s">
        <v>74</v>
      </c>
      <c s="37">
        <v>30</v>
      </c>
      <c s="36">
        <v>0</v>
      </c>
      <c s="36">
        <f>ROUND(G198*H198,6)</f>
      </c>
      <c r="L198" s="38">
        <v>0</v>
      </c>
      <c s="32">
        <f>ROUND(ROUND(L198,2)*ROUND(G198,3),2)</f>
      </c>
      <c s="36" t="s">
        <v>54</v>
      </c>
      <c>
        <f>(M198*21)/100</f>
      </c>
      <c t="s">
        <v>27</v>
      </c>
    </row>
    <row r="199" spans="1:5" ht="12.75">
      <c r="A199" s="35" t="s">
        <v>55</v>
      </c>
      <c r="E199" s="39" t="s">
        <v>5</v>
      </c>
    </row>
    <row r="200" spans="1:5" ht="12.75">
      <c r="A200" s="35" t="s">
        <v>57</v>
      </c>
      <c r="E200" s="40" t="s">
        <v>598</v>
      </c>
    </row>
    <row r="201" spans="1:5" ht="127.5">
      <c r="A201" t="s">
        <v>59</v>
      </c>
      <c r="E201" s="39" t="s">
        <v>446</v>
      </c>
    </row>
    <row r="202" spans="1:16" ht="12.75">
      <c r="A202" t="s">
        <v>49</v>
      </c>
      <c s="34" t="s">
        <v>246</v>
      </c>
      <c s="34" t="s">
        <v>664</v>
      </c>
      <c s="35" t="s">
        <v>5</v>
      </c>
      <c s="6" t="s">
        <v>665</v>
      </c>
      <c s="36" t="s">
        <v>666</v>
      </c>
      <c s="37">
        <v>168</v>
      </c>
      <c s="36">
        <v>0</v>
      </c>
      <c s="36">
        <f>ROUND(G202*H202,6)</f>
      </c>
      <c r="L202" s="38">
        <v>0</v>
      </c>
      <c s="32">
        <f>ROUND(ROUND(L202,2)*ROUND(G202,3),2)</f>
      </c>
      <c s="36" t="s">
        <v>54</v>
      </c>
      <c>
        <f>(M202*21)/100</f>
      </c>
      <c t="s">
        <v>27</v>
      </c>
    </row>
    <row r="203" spans="1:5" ht="12.75">
      <c r="A203" s="35" t="s">
        <v>55</v>
      </c>
      <c r="E203" s="39" t="s">
        <v>5</v>
      </c>
    </row>
    <row r="204" spans="1:5" ht="12.75">
      <c r="A204" s="35" t="s">
        <v>57</v>
      </c>
      <c r="E204" s="40" t="s">
        <v>667</v>
      </c>
    </row>
    <row r="205" spans="1:5" ht="153">
      <c r="A205" t="s">
        <v>59</v>
      </c>
      <c r="E205" s="39" t="s">
        <v>668</v>
      </c>
    </row>
    <row r="206" spans="1:16" ht="12.75">
      <c r="A206" t="s">
        <v>49</v>
      </c>
      <c s="34" t="s">
        <v>250</v>
      </c>
      <c s="34" t="s">
        <v>669</v>
      </c>
      <c s="35" t="s">
        <v>5</v>
      </c>
      <c s="6" t="s">
        <v>670</v>
      </c>
      <c s="36" t="s">
        <v>74</v>
      </c>
      <c s="37">
        <v>120</v>
      </c>
      <c s="36">
        <v>0</v>
      </c>
      <c s="36">
        <f>ROUND(G206*H206,6)</f>
      </c>
      <c r="L206" s="38">
        <v>0</v>
      </c>
      <c s="32">
        <f>ROUND(ROUND(L206,2)*ROUND(G206,3),2)</f>
      </c>
      <c s="36" t="s">
        <v>54</v>
      </c>
      <c>
        <f>(M206*21)/100</f>
      </c>
      <c t="s">
        <v>27</v>
      </c>
    </row>
    <row r="207" spans="1:5" ht="12.75">
      <c r="A207" s="35" t="s">
        <v>55</v>
      </c>
      <c r="E207" s="39" t="s">
        <v>5</v>
      </c>
    </row>
    <row r="208" spans="1:5" ht="12.75">
      <c r="A208" s="35" t="s">
        <v>57</v>
      </c>
      <c r="E208" s="40" t="s">
        <v>663</v>
      </c>
    </row>
    <row r="209" spans="1:5" ht="102">
      <c r="A209" t="s">
        <v>59</v>
      </c>
      <c r="E209" s="39" t="s">
        <v>671</v>
      </c>
    </row>
    <row r="210" spans="1:16" ht="12.75">
      <c r="A210" t="s">
        <v>49</v>
      </c>
      <c s="34" t="s">
        <v>254</v>
      </c>
      <c s="34" t="s">
        <v>672</v>
      </c>
      <c s="35" t="s">
        <v>5</v>
      </c>
      <c s="6" t="s">
        <v>673</v>
      </c>
      <c s="36" t="s">
        <v>74</v>
      </c>
      <c s="37">
        <v>120</v>
      </c>
      <c s="36">
        <v>0</v>
      </c>
      <c s="36">
        <f>ROUND(G210*H210,6)</f>
      </c>
      <c r="L210" s="38">
        <v>0</v>
      </c>
      <c s="32">
        <f>ROUND(ROUND(L210,2)*ROUND(G210,3),2)</f>
      </c>
      <c s="36" t="s">
        <v>54</v>
      </c>
      <c>
        <f>(M210*21)/100</f>
      </c>
      <c t="s">
        <v>27</v>
      </c>
    </row>
    <row r="211" spans="1:5" ht="12.75">
      <c r="A211" s="35" t="s">
        <v>55</v>
      </c>
      <c r="E211" s="39" t="s">
        <v>5</v>
      </c>
    </row>
    <row r="212" spans="1:5" ht="12.75">
      <c r="A212" s="35" t="s">
        <v>57</v>
      </c>
      <c r="E212" s="40" t="s">
        <v>663</v>
      </c>
    </row>
    <row r="213" spans="1:5" ht="102">
      <c r="A213" t="s">
        <v>59</v>
      </c>
      <c r="E213" s="39" t="s">
        <v>674</v>
      </c>
    </row>
    <row r="214" spans="1:16" ht="12.75">
      <c r="A214" t="s">
        <v>49</v>
      </c>
      <c s="34" t="s">
        <v>258</v>
      </c>
      <c s="34" t="s">
        <v>675</v>
      </c>
      <c s="35" t="s">
        <v>5</v>
      </c>
      <c s="6" t="s">
        <v>676</v>
      </c>
      <c s="36" t="s">
        <v>74</v>
      </c>
      <c s="37">
        <v>120</v>
      </c>
      <c s="36">
        <v>0</v>
      </c>
      <c s="36">
        <f>ROUND(G214*H214,6)</f>
      </c>
      <c r="L214" s="38">
        <v>0</v>
      </c>
      <c s="32">
        <f>ROUND(ROUND(L214,2)*ROUND(G214,3),2)</f>
      </c>
      <c s="36" t="s">
        <v>54</v>
      </c>
      <c>
        <f>(M214*21)/100</f>
      </c>
      <c t="s">
        <v>27</v>
      </c>
    </row>
    <row r="215" spans="1:5" ht="12.75">
      <c r="A215" s="35" t="s">
        <v>55</v>
      </c>
      <c r="E215" s="39" t="s">
        <v>5</v>
      </c>
    </row>
    <row r="216" spans="1:5" ht="12.75">
      <c r="A216" s="35" t="s">
        <v>57</v>
      </c>
      <c r="E216" s="40" t="s">
        <v>663</v>
      </c>
    </row>
    <row r="217" spans="1:5" ht="102">
      <c r="A217" t="s">
        <v>59</v>
      </c>
      <c r="E217" s="39" t="s">
        <v>671</v>
      </c>
    </row>
    <row r="218" spans="1:16" ht="12.75">
      <c r="A218" t="s">
        <v>49</v>
      </c>
      <c s="34" t="s">
        <v>262</v>
      </c>
      <c s="34" t="s">
        <v>280</v>
      </c>
      <c s="35" t="s">
        <v>5</v>
      </c>
      <c s="6" t="s">
        <v>281</v>
      </c>
      <c s="36" t="s">
        <v>74</v>
      </c>
      <c s="37">
        <v>72</v>
      </c>
      <c s="36">
        <v>0</v>
      </c>
      <c s="36">
        <f>ROUND(G218*H218,6)</f>
      </c>
      <c r="L218" s="38">
        <v>0</v>
      </c>
      <c s="32">
        <f>ROUND(ROUND(L218,2)*ROUND(G218,3),2)</f>
      </c>
      <c s="36" t="s">
        <v>54</v>
      </c>
      <c>
        <f>(M218*21)/100</f>
      </c>
      <c t="s">
        <v>27</v>
      </c>
    </row>
    <row r="219" spans="1:5" ht="12.75">
      <c r="A219" s="35" t="s">
        <v>55</v>
      </c>
      <c r="E219" s="39" t="s">
        <v>5</v>
      </c>
    </row>
    <row r="220" spans="1:5" ht="12.75">
      <c r="A220" s="35" t="s">
        <v>57</v>
      </c>
      <c r="E220" s="40" t="s">
        <v>663</v>
      </c>
    </row>
    <row r="221" spans="1:5" ht="102">
      <c r="A221" t="s">
        <v>59</v>
      </c>
      <c r="E221" s="39" t="s">
        <v>674</v>
      </c>
    </row>
    <row r="222" spans="1:16" ht="12.75">
      <c r="A222" t="s">
        <v>49</v>
      </c>
      <c s="34" t="s">
        <v>268</v>
      </c>
      <c s="34" t="s">
        <v>677</v>
      </c>
      <c s="35" t="s">
        <v>5</v>
      </c>
      <c s="6" t="s">
        <v>678</v>
      </c>
      <c s="36" t="s">
        <v>74</v>
      </c>
      <c s="37">
        <v>2</v>
      </c>
      <c s="36">
        <v>0</v>
      </c>
      <c s="36">
        <f>ROUND(G222*H222,6)</f>
      </c>
      <c r="L222" s="38">
        <v>0</v>
      </c>
      <c s="32">
        <f>ROUND(ROUND(L222,2)*ROUND(G222,3),2)</f>
      </c>
      <c s="36" t="s">
        <v>54</v>
      </c>
      <c>
        <f>(M222*21)/100</f>
      </c>
      <c t="s">
        <v>27</v>
      </c>
    </row>
    <row r="223" spans="1:5" ht="12.75">
      <c r="A223" s="35" t="s">
        <v>55</v>
      </c>
      <c r="E223" s="39" t="s">
        <v>5</v>
      </c>
    </row>
    <row r="224" spans="1:5" ht="12.75">
      <c r="A224" s="35" t="s">
        <v>57</v>
      </c>
      <c r="E224" s="40" t="s">
        <v>521</v>
      </c>
    </row>
    <row r="225" spans="1:5" ht="114.75">
      <c r="A225" t="s">
        <v>59</v>
      </c>
      <c r="E225" s="39" t="s">
        <v>286</v>
      </c>
    </row>
    <row r="226" spans="1:16" ht="12.75">
      <c r="A226" t="s">
        <v>49</v>
      </c>
      <c s="34" t="s">
        <v>274</v>
      </c>
      <c s="34" t="s">
        <v>679</v>
      </c>
      <c s="35" t="s">
        <v>5</v>
      </c>
      <c s="6" t="s">
        <v>680</v>
      </c>
      <c s="36" t="s">
        <v>74</v>
      </c>
      <c s="37">
        <v>2</v>
      </c>
      <c s="36">
        <v>0</v>
      </c>
      <c s="36">
        <f>ROUND(G226*H226,6)</f>
      </c>
      <c r="L226" s="38">
        <v>0</v>
      </c>
      <c s="32">
        <f>ROUND(ROUND(L226,2)*ROUND(G226,3),2)</f>
      </c>
      <c s="36" t="s">
        <v>54</v>
      </c>
      <c>
        <f>(M226*21)/100</f>
      </c>
      <c t="s">
        <v>27</v>
      </c>
    </row>
    <row r="227" spans="1:5" ht="12.75">
      <c r="A227" s="35" t="s">
        <v>55</v>
      </c>
      <c r="E227" s="39" t="s">
        <v>5</v>
      </c>
    </row>
    <row r="228" spans="1:5" ht="12.75">
      <c r="A228" s="35" t="s">
        <v>57</v>
      </c>
      <c r="E228" s="40" t="s">
        <v>521</v>
      </c>
    </row>
    <row r="229" spans="1:5" ht="127.5">
      <c r="A229" t="s">
        <v>59</v>
      </c>
      <c r="E229" s="39" t="s">
        <v>681</v>
      </c>
    </row>
    <row r="230" spans="1:16" ht="12.75">
      <c r="A230" t="s">
        <v>49</v>
      </c>
      <c s="34" t="s">
        <v>279</v>
      </c>
      <c s="34" t="s">
        <v>682</v>
      </c>
      <c s="35" t="s">
        <v>5</v>
      </c>
      <c s="6" t="s">
        <v>683</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563</v>
      </c>
    </row>
    <row r="233" spans="1:5" ht="114.75">
      <c r="A233" t="s">
        <v>59</v>
      </c>
      <c r="E233" s="39" t="s">
        <v>286</v>
      </c>
    </row>
    <row r="234" spans="1:16" ht="12.75">
      <c r="A234" t="s">
        <v>49</v>
      </c>
      <c s="34" t="s">
        <v>282</v>
      </c>
      <c s="34" t="s">
        <v>684</v>
      </c>
      <c s="35" t="s">
        <v>5</v>
      </c>
      <c s="6" t="s">
        <v>685</v>
      </c>
      <c s="36" t="s">
        <v>74</v>
      </c>
      <c s="37">
        <v>6</v>
      </c>
      <c s="36">
        <v>0</v>
      </c>
      <c s="36">
        <f>ROUND(G234*H234,6)</f>
      </c>
      <c r="L234" s="38">
        <v>0</v>
      </c>
      <c s="32">
        <f>ROUND(ROUND(L234,2)*ROUND(G234,3),2)</f>
      </c>
      <c s="36" t="s">
        <v>54</v>
      </c>
      <c>
        <f>(M234*21)/100</f>
      </c>
      <c t="s">
        <v>27</v>
      </c>
    </row>
    <row r="235" spans="1:5" ht="12.75">
      <c r="A235" s="35" t="s">
        <v>55</v>
      </c>
      <c r="E235" s="39" t="s">
        <v>5</v>
      </c>
    </row>
    <row r="236" spans="1:5" ht="12.75">
      <c r="A236" s="35" t="s">
        <v>57</v>
      </c>
      <c r="E236" s="40" t="s">
        <v>563</v>
      </c>
    </row>
    <row r="237" spans="1:5" ht="140.25">
      <c r="A237" t="s">
        <v>59</v>
      </c>
      <c r="E237" s="39" t="s">
        <v>576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688</v>
      </c>
      <c r="E8" s="30" t="s">
        <v>687</v>
      </c>
      <c r="J8" s="29">
        <f>0+J9+J30+J79</f>
      </c>
      <c s="29">
        <f>0+K9+K30+K79</f>
      </c>
      <c s="29">
        <f>0+L9+L30+L79</f>
      </c>
      <c s="29">
        <f>0+M9+M30+M79</f>
      </c>
    </row>
    <row r="9" spans="1:13" ht="12.75">
      <c r="A9" t="s">
        <v>46</v>
      </c>
      <c r="C9" s="31" t="s">
        <v>689</v>
      </c>
      <c r="E9" s="33" t="s">
        <v>690</v>
      </c>
      <c r="J9" s="32">
        <f>0</f>
      </c>
      <c s="32">
        <f>0</f>
      </c>
      <c s="32">
        <f>0+L10+L14+L18+L22+L26</f>
      </c>
      <c s="32">
        <f>0+M10+M14+M18+M22+M26</f>
      </c>
    </row>
    <row r="10" spans="1:16" ht="12.75">
      <c r="A10" t="s">
        <v>49</v>
      </c>
      <c s="34" t="s">
        <v>50</v>
      </c>
      <c s="34" t="s">
        <v>691</v>
      </c>
      <c s="35" t="s">
        <v>5</v>
      </c>
      <c s="6" t="s">
        <v>692</v>
      </c>
      <c s="36" t="s">
        <v>74</v>
      </c>
      <c s="37">
        <v>1</v>
      </c>
      <c s="36">
        <v>0</v>
      </c>
      <c s="36">
        <f>ROUND(G10*H10,6)</f>
      </c>
      <c r="L10" s="38">
        <v>0</v>
      </c>
      <c s="32">
        <f>ROUND(ROUND(L10,2)*ROUND(G10,3),2)</f>
      </c>
      <c s="36" t="s">
        <v>54</v>
      </c>
      <c>
        <f>(M10*21)/100</f>
      </c>
      <c t="s">
        <v>27</v>
      </c>
    </row>
    <row r="11" spans="1:5" ht="12.75">
      <c r="A11" s="35" t="s">
        <v>55</v>
      </c>
      <c r="E11" s="39" t="s">
        <v>5</v>
      </c>
    </row>
    <row r="12" spans="1:5" ht="12.75">
      <c r="A12" s="35" t="s">
        <v>57</v>
      </c>
      <c r="E12" s="40" t="s">
        <v>5</v>
      </c>
    </row>
    <row r="13" spans="1:5" ht="153">
      <c r="A13" t="s">
        <v>59</v>
      </c>
      <c r="E13" s="39" t="s">
        <v>693</v>
      </c>
    </row>
    <row r="14" spans="1:16" ht="12.75">
      <c r="A14" t="s">
        <v>49</v>
      </c>
      <c s="34" t="s">
        <v>27</v>
      </c>
      <c s="34" t="s">
        <v>694</v>
      </c>
      <c s="35" t="s">
        <v>5</v>
      </c>
      <c s="6" t="s">
        <v>695</v>
      </c>
      <c s="36" t="s">
        <v>74</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14.75">
      <c r="A17" t="s">
        <v>59</v>
      </c>
      <c r="E17" s="39" t="s">
        <v>696</v>
      </c>
    </row>
    <row r="18" spans="1:16" ht="12.75">
      <c r="A18" t="s">
        <v>49</v>
      </c>
      <c s="34" t="s">
        <v>25</v>
      </c>
      <c s="34" t="s">
        <v>697</v>
      </c>
      <c s="35" t="s">
        <v>5</v>
      </c>
      <c s="6" t="s">
        <v>698</v>
      </c>
      <c s="36" t="s">
        <v>74</v>
      </c>
      <c s="37">
        <v>1</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40.25">
      <c r="A21" t="s">
        <v>59</v>
      </c>
      <c r="E21" s="39" t="s">
        <v>699</v>
      </c>
    </row>
    <row r="22" spans="1:16" ht="12.75">
      <c r="A22" t="s">
        <v>49</v>
      </c>
      <c s="34" t="s">
        <v>67</v>
      </c>
      <c s="34" t="s">
        <v>700</v>
      </c>
      <c s="35" t="s">
        <v>5</v>
      </c>
      <c s="6" t="s">
        <v>701</v>
      </c>
      <c s="36" t="s">
        <v>74</v>
      </c>
      <c s="37">
        <v>4</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14.75">
      <c r="A25" t="s">
        <v>59</v>
      </c>
      <c r="E25" s="39" t="s">
        <v>696</v>
      </c>
    </row>
    <row r="26" spans="1:16" ht="12.75">
      <c r="A26" t="s">
        <v>49</v>
      </c>
      <c s="34" t="s">
        <v>71</v>
      </c>
      <c s="34" t="s">
        <v>702</v>
      </c>
      <c s="35" t="s">
        <v>5</v>
      </c>
      <c s="6" t="s">
        <v>703</v>
      </c>
      <c s="36" t="s">
        <v>74</v>
      </c>
      <c s="37">
        <v>4</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27.5">
      <c r="A29" t="s">
        <v>59</v>
      </c>
      <c r="E29" s="39" t="s">
        <v>290</v>
      </c>
    </row>
    <row r="30" spans="1:13" ht="12.75">
      <c r="A30" t="s">
        <v>46</v>
      </c>
      <c r="C30" s="31" t="s">
        <v>704</v>
      </c>
      <c r="E30" s="33" t="s">
        <v>705</v>
      </c>
      <c r="J30" s="32">
        <f>0</f>
      </c>
      <c s="32">
        <f>0</f>
      </c>
      <c s="32">
        <f>0+L31+L35+L39+L43+L47+L51+L55+L59+L63+L67+L71+L75</f>
      </c>
      <c s="32">
        <f>0+M31+M35+M39+M43+M47+M51+M55+M59+M63+M67+M71+M75</f>
      </c>
    </row>
    <row r="31" spans="1:16" ht="12.75">
      <c r="A31" t="s">
        <v>49</v>
      </c>
      <c s="34" t="s">
        <v>26</v>
      </c>
      <c s="34" t="s">
        <v>706</v>
      </c>
      <c s="35" t="s">
        <v>5</v>
      </c>
      <c s="6" t="s">
        <v>707</v>
      </c>
      <c s="36" t="s">
        <v>74</v>
      </c>
      <c s="37">
        <v>1</v>
      </c>
      <c s="36">
        <v>0</v>
      </c>
      <c s="36">
        <f>ROUND(G31*H31,6)</f>
      </c>
      <c r="L31" s="38">
        <v>0</v>
      </c>
      <c s="32">
        <f>ROUND(ROUND(L31,2)*ROUND(G31,3),2)</f>
      </c>
      <c s="36" t="s">
        <v>54</v>
      </c>
      <c>
        <f>(M31*21)/100</f>
      </c>
      <c t="s">
        <v>27</v>
      </c>
    </row>
    <row r="32" spans="1:5" ht="12.75">
      <c r="A32" s="35" t="s">
        <v>55</v>
      </c>
      <c r="E32" s="39" t="s">
        <v>5</v>
      </c>
    </row>
    <row r="33" spans="1:5" ht="12.75">
      <c r="A33" s="35" t="s">
        <v>57</v>
      </c>
      <c r="E33" s="40" t="s">
        <v>5</v>
      </c>
    </row>
    <row r="34" spans="1:5" ht="102">
      <c r="A34" t="s">
        <v>59</v>
      </c>
      <c r="E34" s="39" t="s">
        <v>708</v>
      </c>
    </row>
    <row r="35" spans="1:16" ht="12.75">
      <c r="A35" t="s">
        <v>49</v>
      </c>
      <c s="34" t="s">
        <v>80</v>
      </c>
      <c s="34" t="s">
        <v>709</v>
      </c>
      <c s="35" t="s">
        <v>5</v>
      </c>
      <c s="6" t="s">
        <v>710</v>
      </c>
      <c s="36" t="s">
        <v>711</v>
      </c>
      <c s="37">
        <v>1</v>
      </c>
      <c s="36">
        <v>0</v>
      </c>
      <c s="36">
        <f>ROUND(G35*H35,6)</f>
      </c>
      <c r="L35" s="38">
        <v>0</v>
      </c>
      <c s="32">
        <f>ROUND(ROUND(L35,2)*ROUND(G35,3),2)</f>
      </c>
      <c s="36" t="s">
        <v>333</v>
      </c>
      <c>
        <f>(M35*21)/100</f>
      </c>
      <c t="s">
        <v>27</v>
      </c>
    </row>
    <row r="36" spans="1:5" ht="12.75">
      <c r="A36" s="35" t="s">
        <v>55</v>
      </c>
      <c r="E36" s="39" t="s">
        <v>5</v>
      </c>
    </row>
    <row r="37" spans="1:5" ht="12.75">
      <c r="A37" s="35" t="s">
        <v>57</v>
      </c>
      <c r="E37" s="40" t="s">
        <v>5</v>
      </c>
    </row>
    <row r="38" spans="1:5" ht="76.5">
      <c r="A38" t="s">
        <v>59</v>
      </c>
      <c r="E38" s="39" t="s">
        <v>712</v>
      </c>
    </row>
    <row r="39" spans="1:16" ht="12.75">
      <c r="A39" t="s">
        <v>49</v>
      </c>
      <c s="34" t="s">
        <v>86</v>
      </c>
      <c s="34" t="s">
        <v>713</v>
      </c>
      <c s="35" t="s">
        <v>5</v>
      </c>
      <c s="6" t="s">
        <v>714</v>
      </c>
      <c s="36" t="s">
        <v>74</v>
      </c>
      <c s="37">
        <v>1</v>
      </c>
      <c s="36">
        <v>0</v>
      </c>
      <c s="36">
        <f>ROUND(G39*H39,6)</f>
      </c>
      <c r="L39" s="38">
        <v>0</v>
      </c>
      <c s="32">
        <f>ROUND(ROUND(L39,2)*ROUND(G39,3),2)</f>
      </c>
      <c s="36" t="s">
        <v>333</v>
      </c>
      <c>
        <f>(M39*21)/100</f>
      </c>
      <c t="s">
        <v>27</v>
      </c>
    </row>
    <row r="40" spans="1:5" ht="12.75">
      <c r="A40" s="35" t="s">
        <v>55</v>
      </c>
      <c r="E40" s="39" t="s">
        <v>5</v>
      </c>
    </row>
    <row r="41" spans="1:5" ht="12.75">
      <c r="A41" s="35" t="s">
        <v>57</v>
      </c>
      <c r="E41" s="40" t="s">
        <v>5</v>
      </c>
    </row>
    <row r="42" spans="1:5" ht="76.5">
      <c r="A42" t="s">
        <v>59</v>
      </c>
      <c r="E42" s="39" t="s">
        <v>712</v>
      </c>
    </row>
    <row r="43" spans="1:16" ht="12.75">
      <c r="A43" t="s">
        <v>49</v>
      </c>
      <c s="34" t="s">
        <v>90</v>
      </c>
      <c s="34" t="s">
        <v>715</v>
      </c>
      <c s="35" t="s">
        <v>5</v>
      </c>
      <c s="6" t="s">
        <v>716</v>
      </c>
      <c s="36" t="s">
        <v>74</v>
      </c>
      <c s="37">
        <v>1</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76.5">
      <c r="A46" t="s">
        <v>59</v>
      </c>
      <c r="E46" s="39" t="s">
        <v>712</v>
      </c>
    </row>
    <row r="47" spans="1:16" ht="12.75">
      <c r="A47" t="s">
        <v>49</v>
      </c>
      <c s="34" t="s">
        <v>94</v>
      </c>
      <c s="34" t="s">
        <v>717</v>
      </c>
      <c s="35" t="s">
        <v>5</v>
      </c>
      <c s="6" t="s">
        <v>718</v>
      </c>
      <c s="36" t="s">
        <v>74</v>
      </c>
      <c s="37">
        <v>1</v>
      </c>
      <c s="36">
        <v>0</v>
      </c>
      <c s="36">
        <f>ROUND(G47*H47,6)</f>
      </c>
      <c r="L47" s="38">
        <v>0</v>
      </c>
      <c s="32">
        <f>ROUND(ROUND(L47,2)*ROUND(G47,3),2)</f>
      </c>
      <c s="36" t="s">
        <v>333</v>
      </c>
      <c>
        <f>(M47*21)/100</f>
      </c>
      <c t="s">
        <v>27</v>
      </c>
    </row>
    <row r="48" spans="1:5" ht="12.75">
      <c r="A48" s="35" t="s">
        <v>55</v>
      </c>
      <c r="E48" s="39" t="s">
        <v>5</v>
      </c>
    </row>
    <row r="49" spans="1:5" ht="12.75">
      <c r="A49" s="35" t="s">
        <v>57</v>
      </c>
      <c r="E49" s="40" t="s">
        <v>5</v>
      </c>
    </row>
    <row r="50" spans="1:5" ht="114.75">
      <c r="A50" t="s">
        <v>59</v>
      </c>
      <c r="E50" s="39" t="s">
        <v>696</v>
      </c>
    </row>
    <row r="51" spans="1:16" ht="12.75">
      <c r="A51" t="s">
        <v>49</v>
      </c>
      <c s="34" t="s">
        <v>98</v>
      </c>
      <c s="34" t="s">
        <v>719</v>
      </c>
      <c s="35" t="s">
        <v>5</v>
      </c>
      <c s="6" t="s">
        <v>720</v>
      </c>
      <c s="36" t="s">
        <v>74</v>
      </c>
      <c s="37">
        <v>1</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140.25">
      <c r="A54" t="s">
        <v>59</v>
      </c>
      <c r="E54" s="39" t="s">
        <v>699</v>
      </c>
    </row>
    <row r="55" spans="1:16" ht="12.75">
      <c r="A55" t="s">
        <v>49</v>
      </c>
      <c s="34" t="s">
        <v>102</v>
      </c>
      <c s="34" t="s">
        <v>721</v>
      </c>
      <c s="35" t="s">
        <v>5</v>
      </c>
      <c s="6" t="s">
        <v>722</v>
      </c>
      <c s="36" t="s">
        <v>74</v>
      </c>
      <c s="37">
        <v>1</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140.25">
      <c r="A58" t="s">
        <v>59</v>
      </c>
      <c r="E58" s="39" t="s">
        <v>699</v>
      </c>
    </row>
    <row r="59" spans="1:16" ht="12.75">
      <c r="A59" t="s">
        <v>49</v>
      </c>
      <c s="34" t="s">
        <v>105</v>
      </c>
      <c s="34" t="s">
        <v>723</v>
      </c>
      <c s="35" t="s">
        <v>5</v>
      </c>
      <c s="6" t="s">
        <v>724</v>
      </c>
      <c s="36" t="s">
        <v>74</v>
      </c>
      <c s="37">
        <v>1</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153">
      <c r="A62" t="s">
        <v>59</v>
      </c>
      <c r="E62" s="39" t="s">
        <v>725</v>
      </c>
    </row>
    <row r="63" spans="1:16" ht="12.75">
      <c r="A63" t="s">
        <v>49</v>
      </c>
      <c s="34" t="s">
        <v>109</v>
      </c>
      <c s="34" t="s">
        <v>723</v>
      </c>
      <c s="35" t="s">
        <v>50</v>
      </c>
      <c s="6" t="s">
        <v>726</v>
      </c>
      <c s="36" t="s">
        <v>74</v>
      </c>
      <c s="37">
        <v>1</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153">
      <c r="A66" t="s">
        <v>59</v>
      </c>
      <c r="E66" s="39" t="s">
        <v>725</v>
      </c>
    </row>
    <row r="67" spans="1:16" ht="12.75">
      <c r="A67" t="s">
        <v>49</v>
      </c>
      <c s="34" t="s">
        <v>113</v>
      </c>
      <c s="34" t="s">
        <v>727</v>
      </c>
      <c s="35" t="s">
        <v>5</v>
      </c>
      <c s="6" t="s">
        <v>728</v>
      </c>
      <c s="36" t="s">
        <v>74</v>
      </c>
      <c s="37">
        <v>2</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04">
      <c r="A70" t="s">
        <v>59</v>
      </c>
      <c r="E70" s="39" t="s">
        <v>729</v>
      </c>
    </row>
    <row r="71" spans="1:16" ht="12.75">
      <c r="A71" t="s">
        <v>49</v>
      </c>
      <c s="34" t="s">
        <v>117</v>
      </c>
      <c s="34" t="s">
        <v>730</v>
      </c>
      <c s="35" t="s">
        <v>5</v>
      </c>
      <c s="6" t="s">
        <v>731</v>
      </c>
      <c s="36" t="s">
        <v>74</v>
      </c>
      <c s="37">
        <v>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178.5">
      <c r="A74" t="s">
        <v>59</v>
      </c>
      <c r="E74" s="39" t="s">
        <v>732</v>
      </c>
    </row>
    <row r="75" spans="1:16" ht="12.75">
      <c r="A75" t="s">
        <v>49</v>
      </c>
      <c s="34" t="s">
        <v>123</v>
      </c>
      <c s="34" t="s">
        <v>733</v>
      </c>
      <c s="35" t="s">
        <v>5</v>
      </c>
      <c s="6" t="s">
        <v>734</v>
      </c>
      <c s="36" t="s">
        <v>74</v>
      </c>
      <c s="37">
        <v>6</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89.25">
      <c r="A78" t="s">
        <v>59</v>
      </c>
      <c r="E78" s="39" t="s">
        <v>735</v>
      </c>
    </row>
    <row r="79" spans="1:13" ht="12.75">
      <c r="A79" t="s">
        <v>46</v>
      </c>
      <c r="C79" s="31" t="s">
        <v>736</v>
      </c>
      <c r="E79" s="33" t="s">
        <v>737</v>
      </c>
      <c r="J79" s="32">
        <f>0</f>
      </c>
      <c s="32">
        <f>0</f>
      </c>
      <c s="32">
        <f>0+L80+L84+L88</f>
      </c>
      <c s="32">
        <f>0+M80+M84+M88</f>
      </c>
    </row>
    <row r="80" spans="1:16" ht="12.75">
      <c r="A80" t="s">
        <v>49</v>
      </c>
      <c s="34" t="s">
        <v>127</v>
      </c>
      <c s="34" t="s">
        <v>738</v>
      </c>
      <c s="35" t="s">
        <v>5</v>
      </c>
      <c s="6" t="s">
        <v>739</v>
      </c>
      <c s="36" t="s">
        <v>740</v>
      </c>
      <c s="37">
        <v>3</v>
      </c>
      <c s="36">
        <v>0</v>
      </c>
      <c s="36">
        <f>ROUND(G80*H80,6)</f>
      </c>
      <c r="L80" s="38">
        <v>0</v>
      </c>
      <c s="32">
        <f>ROUND(ROUND(L80,2)*ROUND(G80,3),2)</f>
      </c>
      <c s="36" t="s">
        <v>333</v>
      </c>
      <c>
        <f>(M80*21)/100</f>
      </c>
      <c t="s">
        <v>27</v>
      </c>
    </row>
    <row r="81" spans="1:5" ht="12.75">
      <c r="A81" s="35" t="s">
        <v>55</v>
      </c>
      <c r="E81" s="39" t="s">
        <v>5</v>
      </c>
    </row>
    <row r="82" spans="1:5" ht="12.75">
      <c r="A82" s="35" t="s">
        <v>57</v>
      </c>
      <c r="E82" s="40" t="s">
        <v>5</v>
      </c>
    </row>
    <row r="83" spans="1:5" ht="12.75">
      <c r="A83" t="s">
        <v>59</v>
      </c>
      <c r="E83" s="39" t="s">
        <v>5</v>
      </c>
    </row>
    <row r="84" spans="1:16" ht="12.75">
      <c r="A84" t="s">
        <v>49</v>
      </c>
      <c s="34" t="s">
        <v>132</v>
      </c>
      <c s="34" t="s">
        <v>738</v>
      </c>
      <c s="35" t="s">
        <v>50</v>
      </c>
      <c s="6" t="s">
        <v>741</v>
      </c>
      <c s="36" t="s">
        <v>742</v>
      </c>
      <c s="37">
        <v>1</v>
      </c>
      <c s="36">
        <v>0</v>
      </c>
      <c s="36">
        <f>ROUND(G84*H84,6)</f>
      </c>
      <c r="L84" s="38">
        <v>0</v>
      </c>
      <c s="32">
        <f>ROUND(ROUND(L84,2)*ROUND(G84,3),2)</f>
      </c>
      <c s="36" t="s">
        <v>333</v>
      </c>
      <c>
        <f>(M84*21)/100</f>
      </c>
      <c t="s">
        <v>27</v>
      </c>
    </row>
    <row r="85" spans="1:5" ht="12.75">
      <c r="A85" s="35" t="s">
        <v>55</v>
      </c>
      <c r="E85" s="39" t="s">
        <v>5</v>
      </c>
    </row>
    <row r="86" spans="1:5" ht="12.75">
      <c r="A86" s="35" t="s">
        <v>57</v>
      </c>
      <c r="E86" s="40" t="s">
        <v>5</v>
      </c>
    </row>
    <row r="87" spans="1:5" ht="12.75">
      <c r="A87" t="s">
        <v>59</v>
      </c>
      <c r="E87" s="39" t="s">
        <v>5</v>
      </c>
    </row>
    <row r="88" spans="1:16" ht="12.75">
      <c r="A88" t="s">
        <v>49</v>
      </c>
      <c s="34" t="s">
        <v>136</v>
      </c>
      <c s="34" t="s">
        <v>738</v>
      </c>
      <c s="35" t="s">
        <v>27</v>
      </c>
      <c s="6" t="s">
        <v>743</v>
      </c>
      <c s="36" t="s">
        <v>742</v>
      </c>
      <c s="37">
        <v>1</v>
      </c>
      <c s="36">
        <v>0</v>
      </c>
      <c s="36">
        <f>ROUND(G88*H88,6)</f>
      </c>
      <c r="L88" s="38">
        <v>0</v>
      </c>
      <c s="32">
        <f>ROUND(ROUND(L88,2)*ROUND(G88,3),2)</f>
      </c>
      <c s="36" t="s">
        <v>333</v>
      </c>
      <c>
        <f>(M88*21)/100</f>
      </c>
      <c t="s">
        <v>27</v>
      </c>
    </row>
    <row r="89" spans="1:5" ht="12.75">
      <c r="A89" s="35" t="s">
        <v>55</v>
      </c>
      <c r="E89" s="39" t="s">
        <v>5</v>
      </c>
    </row>
    <row r="90" spans="1:5" ht="12.75">
      <c r="A90" s="35" t="s">
        <v>57</v>
      </c>
      <c r="E90" s="40" t="s">
        <v>5</v>
      </c>
    </row>
    <row r="91" spans="1:5" ht="12.75">
      <c r="A91" t="s">
        <v>59</v>
      </c>
      <c r="E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COUNTIFS(L8:L362,"=0",A8:A362,"P")+COUNTIFS(L8:L362,"",A8:A362,"P")+SUM(Q8:Q362)</f>
      </c>
    </row>
    <row r="8" spans="1:13" ht="12.75">
      <c r="A8" t="s">
        <v>44</v>
      </c>
      <c r="C8" s="28" t="s">
        <v>746</v>
      </c>
      <c r="E8" s="30" t="s">
        <v>745</v>
      </c>
      <c r="J8" s="29">
        <f>0+J9+J42+J63+J124+J145</f>
      </c>
      <c s="29">
        <f>0+K9+K42+K63+K124+K145</f>
      </c>
      <c s="29">
        <f>0+L9+L42+L63+L124+L145</f>
      </c>
      <c s="29">
        <f>0+M9+M42+M63+M124+M145</f>
      </c>
    </row>
    <row r="9" spans="1:13" ht="12.75">
      <c r="A9" t="s">
        <v>46</v>
      </c>
      <c r="C9" s="31" t="s">
        <v>747</v>
      </c>
      <c r="E9" s="33" t="s">
        <v>329</v>
      </c>
      <c r="J9" s="32">
        <f>0</f>
      </c>
      <c s="32">
        <f>0</f>
      </c>
      <c s="32">
        <f>0+L10+L14+L18+L22+L26+L30+L34+L38</f>
      </c>
      <c s="32">
        <f>0+M10+M14+M18+M22+M26+M30+M34+M38</f>
      </c>
    </row>
    <row r="10" spans="1:16" ht="25.5">
      <c r="A10" t="s">
        <v>49</v>
      </c>
      <c s="34" t="s">
        <v>50</v>
      </c>
      <c s="34" t="s">
        <v>330</v>
      </c>
      <c s="35" t="s">
        <v>5</v>
      </c>
      <c s="6" t="s">
        <v>331</v>
      </c>
      <c s="36" t="s">
        <v>332</v>
      </c>
      <c s="37">
        <v>0.5</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38.25">
      <c r="A14" t="s">
        <v>49</v>
      </c>
      <c s="34" t="s">
        <v>27</v>
      </c>
      <c s="34" t="s">
        <v>336</v>
      </c>
      <c s="35" t="s">
        <v>5</v>
      </c>
      <c s="6" t="s">
        <v>337</v>
      </c>
      <c s="36" t="s">
        <v>332</v>
      </c>
      <c s="37">
        <v>1</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748</v>
      </c>
      <c s="35" t="s">
        <v>5</v>
      </c>
      <c s="6" t="s">
        <v>749</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25.5">
      <c r="A22" t="s">
        <v>49</v>
      </c>
      <c s="34" t="s">
        <v>67</v>
      </c>
      <c s="34" t="s">
        <v>750</v>
      </c>
      <c s="35" t="s">
        <v>5</v>
      </c>
      <c s="6" t="s">
        <v>751</v>
      </c>
      <c s="36" t="s">
        <v>332</v>
      </c>
      <c s="37">
        <v>3</v>
      </c>
      <c s="36">
        <v>0</v>
      </c>
      <c s="36">
        <f>ROUND(G22*H22,6)</f>
      </c>
      <c r="L22" s="38">
        <v>0</v>
      </c>
      <c s="32">
        <f>ROUND(ROUND(L22,2)*ROUND(G22,3),2)</f>
      </c>
      <c s="36" t="s">
        <v>333</v>
      </c>
      <c>
        <f>(M22*21)/100</f>
      </c>
      <c t="s">
        <v>27</v>
      </c>
    </row>
    <row r="23" spans="1:5" ht="25.5">
      <c r="A23" s="35" t="s">
        <v>55</v>
      </c>
      <c r="E23" s="39" t="s">
        <v>752</v>
      </c>
    </row>
    <row r="24" spans="1:5" ht="12.75">
      <c r="A24" s="35" t="s">
        <v>57</v>
      </c>
      <c r="E24" s="40" t="s">
        <v>5</v>
      </c>
    </row>
    <row r="25" spans="1:5" ht="153">
      <c r="A25" t="s">
        <v>59</v>
      </c>
      <c r="E25" s="39" t="s">
        <v>335</v>
      </c>
    </row>
    <row r="26" spans="1:16" ht="38.25">
      <c r="A26" t="s">
        <v>49</v>
      </c>
      <c s="34" t="s">
        <v>71</v>
      </c>
      <c s="34" t="s">
        <v>753</v>
      </c>
      <c s="35" t="s">
        <v>5</v>
      </c>
      <c s="6" t="s">
        <v>754</v>
      </c>
      <c s="36" t="s">
        <v>332</v>
      </c>
      <c s="37">
        <v>0.6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25.5">
      <c r="A30" t="s">
        <v>49</v>
      </c>
      <c s="34" t="s">
        <v>26</v>
      </c>
      <c s="34" t="s">
        <v>755</v>
      </c>
      <c s="35" t="s">
        <v>5</v>
      </c>
      <c s="6" t="s">
        <v>756</v>
      </c>
      <c s="36" t="s">
        <v>332</v>
      </c>
      <c s="37">
        <v>0.25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757</v>
      </c>
      <c s="35" t="s">
        <v>5</v>
      </c>
      <c s="6" t="s">
        <v>758</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38.25">
      <c r="A38" t="s">
        <v>49</v>
      </c>
      <c s="34" t="s">
        <v>86</v>
      </c>
      <c s="34" t="s">
        <v>759</v>
      </c>
      <c s="35" t="s">
        <v>5</v>
      </c>
      <c s="6" t="s">
        <v>760</v>
      </c>
      <c s="36" t="s">
        <v>332</v>
      </c>
      <c s="37">
        <v>0.5</v>
      </c>
      <c s="36">
        <v>0</v>
      </c>
      <c s="36">
        <f>ROUND(G38*H38,6)</f>
      </c>
      <c r="L38" s="38">
        <v>0</v>
      </c>
      <c s="32">
        <f>ROUND(ROUND(L38,2)*ROUND(G38,3),2)</f>
      </c>
      <c s="36" t="s">
        <v>333</v>
      </c>
      <c>
        <f>(M38*21)/100</f>
      </c>
      <c t="s">
        <v>27</v>
      </c>
    </row>
    <row r="39" spans="1:5" ht="12.75">
      <c r="A39" s="35" t="s">
        <v>55</v>
      </c>
      <c r="E39" s="39" t="s">
        <v>5</v>
      </c>
    </row>
    <row r="40" spans="1:5" ht="12.75">
      <c r="A40" s="35" t="s">
        <v>57</v>
      </c>
      <c r="E40" s="40" t="s">
        <v>5</v>
      </c>
    </row>
    <row r="41" spans="1:5" ht="153">
      <c r="A41" t="s">
        <v>59</v>
      </c>
      <c r="E41" s="39" t="s">
        <v>335</v>
      </c>
    </row>
    <row r="42" spans="1:13" ht="12.75">
      <c r="A42" t="s">
        <v>46</v>
      </c>
      <c r="C42" s="31" t="s">
        <v>50</v>
      </c>
      <c r="E42" s="33" t="s">
        <v>761</v>
      </c>
      <c r="J42" s="32">
        <f>0</f>
      </c>
      <c s="32">
        <f>0</f>
      </c>
      <c s="32">
        <f>0+L43+L47+L51+L55+L59</f>
      </c>
      <c s="32">
        <f>0+M43+M47+M51+M55+M59</f>
      </c>
    </row>
    <row r="43" spans="1:16" ht="12.75">
      <c r="A43" t="s">
        <v>49</v>
      </c>
      <c s="34" t="s">
        <v>90</v>
      </c>
      <c s="34" t="s">
        <v>762</v>
      </c>
      <c s="35" t="s">
        <v>5</v>
      </c>
      <c s="6" t="s">
        <v>763</v>
      </c>
      <c s="36" t="s">
        <v>297</v>
      </c>
      <c s="37">
        <v>275</v>
      </c>
      <c s="36">
        <v>0</v>
      </c>
      <c s="36">
        <f>ROUND(G43*H43,6)</f>
      </c>
      <c r="L43" s="38">
        <v>0</v>
      </c>
      <c s="32">
        <f>ROUND(ROUND(L43,2)*ROUND(G43,3),2)</f>
      </c>
      <c s="36" t="s">
        <v>54</v>
      </c>
      <c>
        <f>(M43*21)/100</f>
      </c>
      <c t="s">
        <v>27</v>
      </c>
    </row>
    <row r="44" spans="1:5" ht="12.75">
      <c r="A44" s="35" t="s">
        <v>55</v>
      </c>
      <c r="E44" s="39" t="s">
        <v>5</v>
      </c>
    </row>
    <row r="45" spans="1:5" ht="12.75">
      <c r="A45" s="35" t="s">
        <v>57</v>
      </c>
      <c r="E45" s="40" t="s">
        <v>5</v>
      </c>
    </row>
    <row r="46" spans="1:5" ht="318.75">
      <c r="A46" t="s">
        <v>59</v>
      </c>
      <c r="E46" s="39" t="s">
        <v>299</v>
      </c>
    </row>
    <row r="47" spans="1:16" ht="12.75">
      <c r="A47" t="s">
        <v>49</v>
      </c>
      <c s="34" t="s">
        <v>94</v>
      </c>
      <c s="34" t="s">
        <v>303</v>
      </c>
      <c s="35" t="s">
        <v>5</v>
      </c>
      <c s="6" t="s">
        <v>304</v>
      </c>
      <c s="36" t="s">
        <v>53</v>
      </c>
      <c s="37">
        <v>128</v>
      </c>
      <c s="36">
        <v>0</v>
      </c>
      <c s="36">
        <f>ROUND(G47*H47,6)</f>
      </c>
      <c r="L47" s="38">
        <v>0</v>
      </c>
      <c s="32">
        <f>ROUND(ROUND(L47,2)*ROUND(G47,3),2)</f>
      </c>
      <c s="36" t="s">
        <v>54</v>
      </c>
      <c>
        <f>(M47*21)/100</f>
      </c>
      <c t="s">
        <v>27</v>
      </c>
    </row>
    <row r="48" spans="1:5" ht="12.75">
      <c r="A48" s="35" t="s">
        <v>55</v>
      </c>
      <c r="E48" s="39" t="s">
        <v>5</v>
      </c>
    </row>
    <row r="49" spans="1:5" ht="12.75">
      <c r="A49" s="35" t="s">
        <v>57</v>
      </c>
      <c r="E49" s="40" t="s">
        <v>5</v>
      </c>
    </row>
    <row r="50" spans="1:5" ht="25.5">
      <c r="A50" t="s">
        <v>59</v>
      </c>
      <c r="E50" s="39" t="s">
        <v>306</v>
      </c>
    </row>
    <row r="51" spans="1:16" ht="12.75">
      <c r="A51" t="s">
        <v>49</v>
      </c>
      <c s="34" t="s">
        <v>98</v>
      </c>
      <c s="34" t="s">
        <v>311</v>
      </c>
      <c s="35" t="s">
        <v>5</v>
      </c>
      <c s="6" t="s">
        <v>312</v>
      </c>
      <c s="36" t="s">
        <v>297</v>
      </c>
      <c s="37">
        <v>275</v>
      </c>
      <c s="36">
        <v>0</v>
      </c>
      <c s="36">
        <f>ROUND(G51*H51,6)</f>
      </c>
      <c r="L51" s="38">
        <v>0</v>
      </c>
      <c s="32">
        <f>ROUND(ROUND(L51,2)*ROUND(G51,3),2)</f>
      </c>
      <c s="36" t="s">
        <v>54</v>
      </c>
      <c>
        <f>(M51*21)/100</f>
      </c>
      <c t="s">
        <v>27</v>
      </c>
    </row>
    <row r="52" spans="1:5" ht="12.75">
      <c r="A52" s="35" t="s">
        <v>55</v>
      </c>
      <c r="E52" s="39" t="s">
        <v>5</v>
      </c>
    </row>
    <row r="53" spans="1:5" ht="12.75">
      <c r="A53" s="35" t="s">
        <v>57</v>
      </c>
      <c r="E53" s="40" t="s">
        <v>5</v>
      </c>
    </row>
    <row r="54" spans="1:5" ht="229.5">
      <c r="A54" t="s">
        <v>59</v>
      </c>
      <c r="E54" s="39" t="s">
        <v>314</v>
      </c>
    </row>
    <row r="55" spans="1:16" ht="12.75">
      <c r="A55" t="s">
        <v>49</v>
      </c>
      <c s="34" t="s">
        <v>102</v>
      </c>
      <c s="34" t="s">
        <v>764</v>
      </c>
      <c s="35" t="s">
        <v>5</v>
      </c>
      <c s="6" t="s">
        <v>765</v>
      </c>
      <c s="36" t="s">
        <v>297</v>
      </c>
      <c s="37">
        <v>102</v>
      </c>
      <c s="36">
        <v>0</v>
      </c>
      <c s="36">
        <f>ROUND(G55*H55,6)</f>
      </c>
      <c r="L55" s="38">
        <v>0</v>
      </c>
      <c s="32">
        <f>ROUND(ROUND(L55,2)*ROUND(G55,3),2)</f>
      </c>
      <c s="36" t="s">
        <v>54</v>
      </c>
      <c>
        <f>(M55*21)/100</f>
      </c>
      <c t="s">
        <v>27</v>
      </c>
    </row>
    <row r="56" spans="1:5" ht="12.75">
      <c r="A56" s="35" t="s">
        <v>55</v>
      </c>
      <c r="E56" s="39" t="s">
        <v>5</v>
      </c>
    </row>
    <row r="57" spans="1:5" ht="12.75">
      <c r="A57" s="35" t="s">
        <v>57</v>
      </c>
      <c r="E57" s="40" t="s">
        <v>5</v>
      </c>
    </row>
    <row r="58" spans="1:5" ht="267.75">
      <c r="A58" t="s">
        <v>59</v>
      </c>
      <c r="E58" s="39" t="s">
        <v>766</v>
      </c>
    </row>
    <row r="59" spans="1:16" ht="12.75">
      <c r="A59" t="s">
        <v>49</v>
      </c>
      <c s="34" t="s">
        <v>105</v>
      </c>
      <c s="34" t="s">
        <v>767</v>
      </c>
      <c s="35" t="s">
        <v>5</v>
      </c>
      <c s="6" t="s">
        <v>768</v>
      </c>
      <c s="36" t="s">
        <v>318</v>
      </c>
      <c s="37">
        <v>1100</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25.5">
      <c r="A62" t="s">
        <v>59</v>
      </c>
      <c r="E62" s="39" t="s">
        <v>769</v>
      </c>
    </row>
    <row r="63" spans="1:13" ht="12.75">
      <c r="A63" t="s">
        <v>46</v>
      </c>
      <c r="C63" s="31" t="s">
        <v>535</v>
      </c>
      <c r="E63" s="33" t="s">
        <v>770</v>
      </c>
      <c r="J63" s="32">
        <f>0</f>
      </c>
      <c s="32">
        <f>0</f>
      </c>
      <c s="32">
        <f>0+L64+L68+L72+L76+L80+L84+L88+L92+L96+L100+L104+L108+L112+L116+L120</f>
      </c>
      <c s="32">
        <f>0+M64+M68+M72+M76+M80+M84+M88+M92+M96+M100+M104+M108+M112+M116+M120</f>
      </c>
    </row>
    <row r="64" spans="1:16" ht="25.5">
      <c r="A64" t="s">
        <v>49</v>
      </c>
      <c s="34" t="s">
        <v>109</v>
      </c>
      <c s="34" t="s">
        <v>344</v>
      </c>
      <c s="35" t="s">
        <v>5</v>
      </c>
      <c s="6" t="s">
        <v>345</v>
      </c>
      <c s="36" t="s">
        <v>74</v>
      </c>
      <c s="37">
        <v>80</v>
      </c>
      <c s="36">
        <v>0</v>
      </c>
      <c s="36">
        <f>ROUND(G64*H64,6)</f>
      </c>
      <c r="L64" s="38">
        <v>0</v>
      </c>
      <c s="32">
        <f>ROUND(ROUND(L64,2)*ROUND(G64,3),2)</f>
      </c>
      <c s="36" t="s">
        <v>54</v>
      </c>
      <c>
        <f>(M64*21)/100</f>
      </c>
      <c t="s">
        <v>27</v>
      </c>
    </row>
    <row r="65" spans="1:5" ht="12.75">
      <c r="A65" s="35" t="s">
        <v>55</v>
      </c>
      <c r="E65" s="39" t="s">
        <v>5</v>
      </c>
    </row>
    <row r="66" spans="1:5" ht="12.75">
      <c r="A66" s="35" t="s">
        <v>57</v>
      </c>
      <c r="E66" s="40" t="s">
        <v>5</v>
      </c>
    </row>
    <row r="67" spans="1:5" ht="76.5">
      <c r="A67" t="s">
        <v>59</v>
      </c>
      <c r="E67" s="39" t="s">
        <v>347</v>
      </c>
    </row>
    <row r="68" spans="1:16" ht="12.75">
      <c r="A68" t="s">
        <v>49</v>
      </c>
      <c s="34" t="s">
        <v>113</v>
      </c>
      <c s="34" t="s">
        <v>352</v>
      </c>
      <c s="35" t="s">
        <v>5</v>
      </c>
      <c s="6" t="s">
        <v>353</v>
      </c>
      <c s="36" t="s">
        <v>74</v>
      </c>
      <c s="37">
        <v>50</v>
      </c>
      <c s="36">
        <v>0</v>
      </c>
      <c s="36">
        <f>ROUND(G68*H68,6)</f>
      </c>
      <c r="L68" s="38">
        <v>0</v>
      </c>
      <c s="32">
        <f>ROUND(ROUND(L68,2)*ROUND(G68,3),2)</f>
      </c>
      <c s="36" t="s">
        <v>54</v>
      </c>
      <c>
        <f>(M68*21)/100</f>
      </c>
      <c t="s">
        <v>27</v>
      </c>
    </row>
    <row r="69" spans="1:5" ht="12.75">
      <c r="A69" s="35" t="s">
        <v>55</v>
      </c>
      <c r="E69" s="39" t="s">
        <v>5</v>
      </c>
    </row>
    <row r="70" spans="1:5" ht="12.75">
      <c r="A70" s="35" t="s">
        <v>57</v>
      </c>
      <c r="E70" s="40" t="s">
        <v>5</v>
      </c>
    </row>
    <row r="71" spans="1:5" ht="114.75">
      <c r="A71" t="s">
        <v>59</v>
      </c>
      <c r="E71" s="39" t="s">
        <v>355</v>
      </c>
    </row>
    <row r="72" spans="1:16" ht="12.75">
      <c r="A72" t="s">
        <v>49</v>
      </c>
      <c s="34" t="s">
        <v>117</v>
      </c>
      <c s="34" t="s">
        <v>771</v>
      </c>
      <c s="35" t="s">
        <v>5</v>
      </c>
      <c s="6" t="s">
        <v>772</v>
      </c>
      <c s="36" t="s">
        <v>74</v>
      </c>
      <c s="37">
        <v>16</v>
      </c>
      <c s="36">
        <v>0</v>
      </c>
      <c s="36">
        <f>ROUND(G72*H72,6)</f>
      </c>
      <c r="L72" s="38">
        <v>0</v>
      </c>
      <c s="32">
        <f>ROUND(ROUND(L72,2)*ROUND(G72,3),2)</f>
      </c>
      <c s="36" t="s">
        <v>54</v>
      </c>
      <c>
        <f>(M72*21)/100</f>
      </c>
      <c t="s">
        <v>27</v>
      </c>
    </row>
    <row r="73" spans="1:5" ht="12.75">
      <c r="A73" s="35" t="s">
        <v>55</v>
      </c>
      <c r="E73" s="39" t="s">
        <v>5</v>
      </c>
    </row>
    <row r="74" spans="1:5" ht="12.75">
      <c r="A74" s="35" t="s">
        <v>57</v>
      </c>
      <c r="E74" s="40" t="s">
        <v>5</v>
      </c>
    </row>
    <row r="75" spans="1:5" ht="102">
      <c r="A75" t="s">
        <v>59</v>
      </c>
      <c r="E75" s="39" t="s">
        <v>773</v>
      </c>
    </row>
    <row r="76" spans="1:16" ht="12.75">
      <c r="A76" t="s">
        <v>49</v>
      </c>
      <c s="34" t="s">
        <v>123</v>
      </c>
      <c s="34" t="s">
        <v>774</v>
      </c>
      <c s="35" t="s">
        <v>5</v>
      </c>
      <c s="6" t="s">
        <v>775</v>
      </c>
      <c s="36" t="s">
        <v>53</v>
      </c>
      <c s="37">
        <v>355</v>
      </c>
      <c s="36">
        <v>0</v>
      </c>
      <c s="36">
        <f>ROUND(G76*H76,6)</f>
      </c>
      <c r="L76" s="38">
        <v>0</v>
      </c>
      <c s="32">
        <f>ROUND(ROUND(L76,2)*ROUND(G76,3),2)</f>
      </c>
      <c s="36" t="s">
        <v>54</v>
      </c>
      <c>
        <f>(M76*21)/100</f>
      </c>
      <c t="s">
        <v>27</v>
      </c>
    </row>
    <row r="77" spans="1:5" ht="12.75">
      <c r="A77" s="35" t="s">
        <v>55</v>
      </c>
      <c r="E77" s="39" t="s">
        <v>5</v>
      </c>
    </row>
    <row r="78" spans="1:5" ht="12.75">
      <c r="A78" s="35" t="s">
        <v>57</v>
      </c>
      <c r="E78" s="40" t="s">
        <v>5</v>
      </c>
    </row>
    <row r="79" spans="1:5" ht="114.75">
      <c r="A79" t="s">
        <v>59</v>
      </c>
      <c r="E79" s="39" t="s">
        <v>361</v>
      </c>
    </row>
    <row r="80" spans="1:16" ht="12.75">
      <c r="A80" t="s">
        <v>49</v>
      </c>
      <c s="34" t="s">
        <v>127</v>
      </c>
      <c s="34" t="s">
        <v>362</v>
      </c>
      <c s="35" t="s">
        <v>5</v>
      </c>
      <c s="6" t="s">
        <v>363</v>
      </c>
      <c s="36" t="s">
        <v>53</v>
      </c>
      <c s="37">
        <v>168</v>
      </c>
      <c s="36">
        <v>0</v>
      </c>
      <c s="36">
        <f>ROUND(G80*H80,6)</f>
      </c>
      <c r="L80" s="38">
        <v>0</v>
      </c>
      <c s="32">
        <f>ROUND(ROUND(L80,2)*ROUND(G80,3),2)</f>
      </c>
      <c s="36" t="s">
        <v>54</v>
      </c>
      <c>
        <f>(M80*21)/100</f>
      </c>
      <c t="s">
        <v>27</v>
      </c>
    </row>
    <row r="81" spans="1:5" ht="12.75">
      <c r="A81" s="35" t="s">
        <v>55</v>
      </c>
      <c r="E81" s="39" t="s">
        <v>5</v>
      </c>
    </row>
    <row r="82" spans="1:5" ht="12.75">
      <c r="A82" s="35" t="s">
        <v>57</v>
      </c>
      <c r="E82" s="40" t="s">
        <v>5</v>
      </c>
    </row>
    <row r="83" spans="1:5" ht="102">
      <c r="A83" t="s">
        <v>59</v>
      </c>
      <c r="E83" s="39" t="s">
        <v>364</v>
      </c>
    </row>
    <row r="84" spans="1:16" ht="12.75">
      <c r="A84" t="s">
        <v>49</v>
      </c>
      <c s="34" t="s">
        <v>132</v>
      </c>
      <c s="34" t="s">
        <v>776</v>
      </c>
      <c s="35" t="s">
        <v>5</v>
      </c>
      <c s="6" t="s">
        <v>777</v>
      </c>
      <c s="36" t="s">
        <v>53</v>
      </c>
      <c s="37">
        <v>815</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140.25">
      <c r="A87" t="s">
        <v>59</v>
      </c>
      <c r="E87" s="39" t="s">
        <v>778</v>
      </c>
    </row>
    <row r="88" spans="1:16" ht="12.75">
      <c r="A88" t="s">
        <v>49</v>
      </c>
      <c s="34" t="s">
        <v>136</v>
      </c>
      <c s="34" t="s">
        <v>375</v>
      </c>
      <c s="35" t="s">
        <v>5</v>
      </c>
      <c s="6" t="s">
        <v>376</v>
      </c>
      <c s="36" t="s">
        <v>53</v>
      </c>
      <c s="37">
        <v>355</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76.5">
      <c r="A91" t="s">
        <v>59</v>
      </c>
      <c r="E91" s="39" t="s">
        <v>347</v>
      </c>
    </row>
    <row r="92" spans="1:16" ht="12.75">
      <c r="A92" t="s">
        <v>49</v>
      </c>
      <c s="34" t="s">
        <v>140</v>
      </c>
      <c s="34" t="s">
        <v>779</v>
      </c>
      <c s="35" t="s">
        <v>5</v>
      </c>
      <c s="6" t="s">
        <v>780</v>
      </c>
      <c s="36" t="s">
        <v>53</v>
      </c>
      <c s="37">
        <v>815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76.5">
      <c r="A95" t="s">
        <v>59</v>
      </c>
      <c r="E95" s="39" t="s">
        <v>347</v>
      </c>
    </row>
    <row r="96" spans="1:16" ht="25.5">
      <c r="A96" t="s">
        <v>49</v>
      </c>
      <c s="34" t="s">
        <v>143</v>
      </c>
      <c s="34" t="s">
        <v>781</v>
      </c>
      <c s="35" t="s">
        <v>5</v>
      </c>
      <c s="6" t="s">
        <v>782</v>
      </c>
      <c s="36" t="s">
        <v>53</v>
      </c>
      <c s="37">
        <v>35</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27.5">
      <c r="A99" t="s">
        <v>59</v>
      </c>
      <c r="E99" s="39" t="s">
        <v>783</v>
      </c>
    </row>
    <row r="100" spans="1:16" ht="25.5">
      <c r="A100" t="s">
        <v>49</v>
      </c>
      <c s="34" t="s">
        <v>147</v>
      </c>
      <c s="34" t="s">
        <v>784</v>
      </c>
      <c s="35" t="s">
        <v>5</v>
      </c>
      <c s="6" t="s">
        <v>785</v>
      </c>
      <c s="36" t="s">
        <v>53</v>
      </c>
      <c s="37">
        <v>355</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27.5">
      <c r="A103" t="s">
        <v>59</v>
      </c>
      <c r="E103" s="39" t="s">
        <v>399</v>
      </c>
    </row>
    <row r="104" spans="1:16" ht="25.5">
      <c r="A104" t="s">
        <v>49</v>
      </c>
      <c s="34" t="s">
        <v>151</v>
      </c>
      <c s="34" t="s">
        <v>786</v>
      </c>
      <c s="35" t="s">
        <v>5</v>
      </c>
      <c s="6" t="s">
        <v>787</v>
      </c>
      <c s="36" t="s">
        <v>53</v>
      </c>
      <c s="37">
        <v>5</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27.5">
      <c r="A107" t="s">
        <v>59</v>
      </c>
      <c r="E107" s="39" t="s">
        <v>788</v>
      </c>
    </row>
    <row r="108" spans="1:16" ht="25.5">
      <c r="A108" t="s">
        <v>49</v>
      </c>
      <c s="34" t="s">
        <v>155</v>
      </c>
      <c s="34" t="s">
        <v>789</v>
      </c>
      <c s="35" t="s">
        <v>5</v>
      </c>
      <c s="6" t="s">
        <v>790</v>
      </c>
      <c s="36" t="s">
        <v>53</v>
      </c>
      <c s="37">
        <v>5</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14.75">
      <c r="A111" t="s">
        <v>59</v>
      </c>
      <c r="E111" s="39" t="s">
        <v>361</v>
      </c>
    </row>
    <row r="112" spans="1:16" ht="25.5">
      <c r="A112" t="s">
        <v>49</v>
      </c>
      <c s="34" t="s">
        <v>159</v>
      </c>
      <c s="34" t="s">
        <v>72</v>
      </c>
      <c s="35" t="s">
        <v>5</v>
      </c>
      <c s="6" t="s">
        <v>73</v>
      </c>
      <c s="36" t="s">
        <v>74</v>
      </c>
      <c s="37">
        <v>4</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38.25">
      <c r="A115" t="s">
        <v>59</v>
      </c>
      <c r="E115" s="39" t="s">
        <v>75</v>
      </c>
    </row>
    <row r="116" spans="1:16" ht="12.75">
      <c r="A116" t="s">
        <v>49</v>
      </c>
      <c s="34" t="s">
        <v>163</v>
      </c>
      <c s="34" t="s">
        <v>791</v>
      </c>
      <c s="35" t="s">
        <v>5</v>
      </c>
      <c s="6" t="s">
        <v>792</v>
      </c>
      <c s="36" t="s">
        <v>74</v>
      </c>
      <c s="37">
        <v>15</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114.75">
      <c r="A119" t="s">
        <v>59</v>
      </c>
      <c r="E119" s="39" t="s">
        <v>793</v>
      </c>
    </row>
    <row r="120" spans="1:16" ht="25.5">
      <c r="A120" t="s">
        <v>49</v>
      </c>
      <c s="34" t="s">
        <v>167</v>
      </c>
      <c s="34" t="s">
        <v>394</v>
      </c>
      <c s="35" t="s">
        <v>5</v>
      </c>
      <c s="6" t="s">
        <v>395</v>
      </c>
      <c s="36" t="s">
        <v>74</v>
      </c>
      <c s="37">
        <v>47</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02">
      <c r="A123" t="s">
        <v>59</v>
      </c>
      <c r="E123" s="39" t="s">
        <v>396</v>
      </c>
    </row>
    <row r="124" spans="1:13" ht="12.75">
      <c r="A124" t="s">
        <v>46</v>
      </c>
      <c r="C124" s="31" t="s">
        <v>548</v>
      </c>
      <c r="E124" s="33" t="s">
        <v>794</v>
      </c>
      <c r="J124" s="32">
        <f>0</f>
      </c>
      <c s="32">
        <f>0</f>
      </c>
      <c s="32">
        <f>0+L125+L129+L133+L137+L141</f>
      </c>
      <c s="32">
        <f>0+M125+M129+M133+M137+M141</f>
      </c>
    </row>
    <row r="125" spans="1:16" ht="25.5">
      <c r="A125" t="s">
        <v>49</v>
      </c>
      <c s="34" t="s">
        <v>171</v>
      </c>
      <c s="34" t="s">
        <v>795</v>
      </c>
      <c s="35" t="s">
        <v>5</v>
      </c>
      <c s="6" t="s">
        <v>796</v>
      </c>
      <c s="36" t="s">
        <v>53</v>
      </c>
      <c s="37">
        <v>1170</v>
      </c>
      <c s="36">
        <v>0</v>
      </c>
      <c s="36">
        <f>ROUND(G125*H125,6)</f>
      </c>
      <c r="L125" s="38">
        <v>0</v>
      </c>
      <c s="32">
        <f>ROUND(ROUND(L125,2)*ROUND(G125,3),2)</f>
      </c>
      <c s="36" t="s">
        <v>54</v>
      </c>
      <c>
        <f>(M125*21)/100</f>
      </c>
      <c t="s">
        <v>27</v>
      </c>
    </row>
    <row r="126" spans="1:5" ht="12.75">
      <c r="A126" s="35" t="s">
        <v>55</v>
      </c>
      <c r="E126" s="39" t="s">
        <v>5</v>
      </c>
    </row>
    <row r="127" spans="1:5" ht="12.75">
      <c r="A127" s="35" t="s">
        <v>57</v>
      </c>
      <c r="E127" s="40" t="s">
        <v>5</v>
      </c>
    </row>
    <row r="128" spans="1:5" ht="89.25">
      <c r="A128" t="s">
        <v>59</v>
      </c>
      <c r="E128" s="39" t="s">
        <v>89</v>
      </c>
    </row>
    <row r="129" spans="1:16" ht="25.5">
      <c r="A129" t="s">
        <v>49</v>
      </c>
      <c s="34" t="s">
        <v>175</v>
      </c>
      <c s="34" t="s">
        <v>797</v>
      </c>
      <c s="35" t="s">
        <v>5</v>
      </c>
      <c s="6" t="s">
        <v>798</v>
      </c>
      <c s="36" t="s">
        <v>74</v>
      </c>
      <c s="37">
        <v>2</v>
      </c>
      <c s="36">
        <v>0</v>
      </c>
      <c s="36">
        <f>ROUND(G129*H129,6)</f>
      </c>
      <c r="L129" s="38">
        <v>0</v>
      </c>
      <c s="32">
        <f>ROUND(ROUND(L129,2)*ROUND(G129,3),2)</f>
      </c>
      <c s="36" t="s">
        <v>54</v>
      </c>
      <c>
        <f>(M129*21)/100</f>
      </c>
      <c t="s">
        <v>27</v>
      </c>
    </row>
    <row r="130" spans="1:5" ht="12.75">
      <c r="A130" s="35" t="s">
        <v>55</v>
      </c>
      <c r="E130" s="39" t="s">
        <v>5</v>
      </c>
    </row>
    <row r="131" spans="1:5" ht="12.75">
      <c r="A131" s="35" t="s">
        <v>57</v>
      </c>
      <c r="E131" s="40" t="s">
        <v>5</v>
      </c>
    </row>
    <row r="132" spans="1:5" ht="102">
      <c r="A132" t="s">
        <v>59</v>
      </c>
      <c r="E132" s="39" t="s">
        <v>112</v>
      </c>
    </row>
    <row r="133" spans="1:16" ht="12.75">
      <c r="A133" t="s">
        <v>49</v>
      </c>
      <c s="34" t="s">
        <v>179</v>
      </c>
      <c s="34" t="s">
        <v>799</v>
      </c>
      <c s="35" t="s">
        <v>5</v>
      </c>
      <c s="6" t="s">
        <v>800</v>
      </c>
      <c s="36" t="s">
        <v>53</v>
      </c>
      <c s="37">
        <v>58</v>
      </c>
      <c s="36">
        <v>0</v>
      </c>
      <c s="36">
        <f>ROUND(G133*H133,6)</f>
      </c>
      <c r="L133" s="38">
        <v>0</v>
      </c>
      <c s="32">
        <f>ROUND(ROUND(L133,2)*ROUND(G133,3),2)</f>
      </c>
      <c s="36" t="s">
        <v>54</v>
      </c>
      <c>
        <f>(M133*21)/100</f>
      </c>
      <c t="s">
        <v>27</v>
      </c>
    </row>
    <row r="134" spans="1:5" ht="12.75">
      <c r="A134" s="35" t="s">
        <v>55</v>
      </c>
      <c r="E134" s="39" t="s">
        <v>5</v>
      </c>
    </row>
    <row r="135" spans="1:5" ht="12.75">
      <c r="A135" s="35" t="s">
        <v>57</v>
      </c>
      <c r="E135" s="40" t="s">
        <v>5</v>
      </c>
    </row>
    <row r="136" spans="1:5" ht="76.5">
      <c r="A136" t="s">
        <v>59</v>
      </c>
      <c r="E136" s="39" t="s">
        <v>801</v>
      </c>
    </row>
    <row r="137" spans="1:16" ht="12.75">
      <c r="A137" t="s">
        <v>49</v>
      </c>
      <c s="34" t="s">
        <v>183</v>
      </c>
      <c s="34" t="s">
        <v>114</v>
      </c>
      <c s="35" t="s">
        <v>5</v>
      </c>
      <c s="6" t="s">
        <v>115</v>
      </c>
      <c s="36" t="s">
        <v>74</v>
      </c>
      <c s="37">
        <v>25</v>
      </c>
      <c s="36">
        <v>0</v>
      </c>
      <c s="36">
        <f>ROUND(G137*H137,6)</f>
      </c>
      <c r="L137" s="38">
        <v>0</v>
      </c>
      <c s="32">
        <f>ROUND(ROUND(L137,2)*ROUND(G137,3),2)</f>
      </c>
      <c s="36" t="s">
        <v>54</v>
      </c>
      <c>
        <f>(M137*21)/100</f>
      </c>
      <c t="s">
        <v>27</v>
      </c>
    </row>
    <row r="138" spans="1:5" ht="12.75">
      <c r="A138" s="35" t="s">
        <v>55</v>
      </c>
      <c r="E138" s="39" t="s">
        <v>5</v>
      </c>
    </row>
    <row r="139" spans="1:5" ht="12.75">
      <c r="A139" s="35" t="s">
        <v>57</v>
      </c>
      <c r="E139" s="40" t="s">
        <v>5</v>
      </c>
    </row>
    <row r="140" spans="1:5" ht="89.25">
      <c r="A140" t="s">
        <v>59</v>
      </c>
      <c r="E140" s="39" t="s">
        <v>802</v>
      </c>
    </row>
    <row r="141" spans="1:16" ht="12.75">
      <c r="A141" t="s">
        <v>49</v>
      </c>
      <c s="34" t="s">
        <v>187</v>
      </c>
      <c s="34" t="s">
        <v>803</v>
      </c>
      <c s="35" t="s">
        <v>5</v>
      </c>
      <c s="6" t="s">
        <v>804</v>
      </c>
      <c s="36" t="s">
        <v>74</v>
      </c>
      <c s="37">
        <v>25</v>
      </c>
      <c s="36">
        <v>0</v>
      </c>
      <c s="36">
        <f>ROUND(G141*H141,6)</f>
      </c>
      <c r="L141" s="38">
        <v>0</v>
      </c>
      <c s="32">
        <f>ROUND(ROUND(L141,2)*ROUND(G141,3),2)</f>
      </c>
      <c s="36" t="s">
        <v>54</v>
      </c>
      <c>
        <f>(M141*21)/100</f>
      </c>
      <c t="s">
        <v>27</v>
      </c>
    </row>
    <row r="142" spans="1:5" ht="12.75">
      <c r="A142" s="35" t="s">
        <v>55</v>
      </c>
      <c r="E142" s="39" t="s">
        <v>5</v>
      </c>
    </row>
    <row r="143" spans="1:5" ht="12.75">
      <c r="A143" s="35" t="s">
        <v>57</v>
      </c>
      <c r="E143" s="40" t="s">
        <v>5</v>
      </c>
    </row>
    <row r="144" spans="1:5" ht="102">
      <c r="A144" t="s">
        <v>59</v>
      </c>
      <c r="E144" s="39" t="s">
        <v>805</v>
      </c>
    </row>
    <row r="145" spans="1:13" ht="12.75">
      <c r="A145" t="s">
        <v>46</v>
      </c>
      <c r="C145" s="31" t="s">
        <v>266</v>
      </c>
      <c r="E145" s="33" t="s">
        <v>267</v>
      </c>
      <c r="J145" s="32">
        <f>0</f>
      </c>
      <c s="32">
        <f>0</f>
      </c>
      <c s="32">
        <f>0+L146+L150+L154+L158+L162+L166+L170+L174+L178+L182+L186+L190+L194+L198+L202+L206+L210+L214+L218+L222+L226+L230+L234+L238+L242+L246+L250+L254+L258+L262+L266+L270+L274+L278+L282+L286+L290+L294+L298+L302+L306+L310+L314+L318+L322+L326+L330+L334+L338+L342+L346+L350+L354+L358+L362</f>
      </c>
      <c s="32">
        <f>0+M146+M150+M154+M158+M162+M166+M170+M174+M178+M182+M186+M190+M194+M198+M202+M206+M210+M214+M218+M222+M226+M230+M234+M238+M242+M246+M250+M254+M258+M262+M266+M270+M274+M278+M282+M286+M290+M294+M298+M302+M306+M310+M314+M318+M322+M326+M330+M334+M338+M342+M346+M350+M354+M358+M362</f>
      </c>
    </row>
    <row r="146" spans="1:16" ht="12.75">
      <c r="A146" t="s">
        <v>49</v>
      </c>
      <c s="34" t="s">
        <v>192</v>
      </c>
      <c s="34" t="s">
        <v>806</v>
      </c>
      <c s="35" t="s">
        <v>5</v>
      </c>
      <c s="6" t="s">
        <v>807</v>
      </c>
      <c s="36" t="s">
        <v>562</v>
      </c>
      <c s="37">
        <v>16.38</v>
      </c>
      <c s="36">
        <v>0</v>
      </c>
      <c s="36">
        <f>ROUND(G146*H146,6)</f>
      </c>
      <c r="L146" s="38">
        <v>0</v>
      </c>
      <c s="32">
        <f>ROUND(ROUND(L146,2)*ROUND(G146,3),2)</f>
      </c>
      <c s="36" t="s">
        <v>54</v>
      </c>
      <c>
        <f>(M146*21)/100</f>
      </c>
      <c t="s">
        <v>27</v>
      </c>
    </row>
    <row r="147" spans="1:5" ht="12.75">
      <c r="A147" s="35" t="s">
        <v>55</v>
      </c>
      <c r="E147" s="39" t="s">
        <v>5</v>
      </c>
    </row>
    <row r="148" spans="1:5" ht="12.75">
      <c r="A148" s="35" t="s">
        <v>57</v>
      </c>
      <c r="E148" s="40" t="s">
        <v>5</v>
      </c>
    </row>
    <row r="149" spans="1:5" ht="76.5">
      <c r="A149" t="s">
        <v>59</v>
      </c>
      <c r="E149" s="39" t="s">
        <v>808</v>
      </c>
    </row>
    <row r="150" spans="1:16" ht="12.75">
      <c r="A150" t="s">
        <v>49</v>
      </c>
      <c s="34" t="s">
        <v>196</v>
      </c>
      <c s="34" t="s">
        <v>809</v>
      </c>
      <c s="35" t="s">
        <v>5</v>
      </c>
      <c s="6" t="s">
        <v>810</v>
      </c>
      <c s="36" t="s">
        <v>562</v>
      </c>
      <c s="37">
        <v>131.04</v>
      </c>
      <c s="36">
        <v>0</v>
      </c>
      <c s="36">
        <f>ROUND(G150*H150,6)</f>
      </c>
      <c r="L150" s="38">
        <v>0</v>
      </c>
      <c s="32">
        <f>ROUND(ROUND(L150,2)*ROUND(G150,3),2)</f>
      </c>
      <c s="36" t="s">
        <v>54</v>
      </c>
      <c>
        <f>(M150*21)/100</f>
      </c>
      <c t="s">
        <v>27</v>
      </c>
    </row>
    <row r="151" spans="1:5" ht="12.75">
      <c r="A151" s="35" t="s">
        <v>55</v>
      </c>
      <c r="E151" s="39" t="s">
        <v>5</v>
      </c>
    </row>
    <row r="152" spans="1:5" ht="12.75">
      <c r="A152" s="35" t="s">
        <v>57</v>
      </c>
      <c r="E152" s="40" t="s">
        <v>5</v>
      </c>
    </row>
    <row r="153" spans="1:5" ht="76.5">
      <c r="A153" t="s">
        <v>59</v>
      </c>
      <c r="E153" s="39" t="s">
        <v>808</v>
      </c>
    </row>
    <row r="154" spans="1:16" ht="12.75">
      <c r="A154" t="s">
        <v>49</v>
      </c>
      <c s="34" t="s">
        <v>200</v>
      </c>
      <c s="34" t="s">
        <v>811</v>
      </c>
      <c s="35" t="s">
        <v>5</v>
      </c>
      <c s="6" t="s">
        <v>812</v>
      </c>
      <c s="36" t="s">
        <v>562</v>
      </c>
      <c s="37">
        <v>16.38</v>
      </c>
      <c s="36">
        <v>0</v>
      </c>
      <c s="36">
        <f>ROUND(G154*H154,6)</f>
      </c>
      <c r="L154" s="38">
        <v>0</v>
      </c>
      <c s="32">
        <f>ROUND(ROUND(L154,2)*ROUND(G154,3),2)</f>
      </c>
      <c s="36" t="s">
        <v>54</v>
      </c>
      <c>
        <f>(M154*21)/100</f>
      </c>
      <c t="s">
        <v>27</v>
      </c>
    </row>
    <row r="155" spans="1:5" ht="12.75">
      <c r="A155" s="35" t="s">
        <v>55</v>
      </c>
      <c r="E155" s="39" t="s">
        <v>5</v>
      </c>
    </row>
    <row r="156" spans="1:5" ht="12.75">
      <c r="A156" s="35" t="s">
        <v>57</v>
      </c>
      <c r="E156" s="40" t="s">
        <v>5</v>
      </c>
    </row>
    <row r="157" spans="1:5" ht="216.75">
      <c r="A157" t="s">
        <v>59</v>
      </c>
      <c r="E157" s="39" t="s">
        <v>813</v>
      </c>
    </row>
    <row r="158" spans="1:16" ht="12.75">
      <c r="A158" t="s">
        <v>49</v>
      </c>
      <c s="34" t="s">
        <v>204</v>
      </c>
      <c s="34" t="s">
        <v>814</v>
      </c>
      <c s="35" t="s">
        <v>5</v>
      </c>
      <c s="6" t="s">
        <v>815</v>
      </c>
      <c s="36" t="s">
        <v>562</v>
      </c>
      <c s="37">
        <v>3.909</v>
      </c>
      <c s="36">
        <v>0</v>
      </c>
      <c s="36">
        <f>ROUND(G158*H158,6)</f>
      </c>
      <c r="L158" s="38">
        <v>0</v>
      </c>
      <c s="32">
        <f>ROUND(ROUND(L158,2)*ROUND(G158,3),2)</f>
      </c>
      <c s="36" t="s">
        <v>54</v>
      </c>
      <c>
        <f>(M158*21)/100</f>
      </c>
      <c t="s">
        <v>27</v>
      </c>
    </row>
    <row r="159" spans="1:5" ht="12.75">
      <c r="A159" s="35" t="s">
        <v>55</v>
      </c>
      <c r="E159" s="39" t="s">
        <v>5</v>
      </c>
    </row>
    <row r="160" spans="1:5" ht="12.75">
      <c r="A160" s="35" t="s">
        <v>57</v>
      </c>
      <c r="E160" s="40" t="s">
        <v>5</v>
      </c>
    </row>
    <row r="161" spans="1:5" ht="140.25">
      <c r="A161" t="s">
        <v>59</v>
      </c>
      <c r="E161" s="39" t="s">
        <v>816</v>
      </c>
    </row>
    <row r="162" spans="1:16" ht="12.75">
      <c r="A162" t="s">
        <v>49</v>
      </c>
      <c s="34" t="s">
        <v>208</v>
      </c>
      <c s="34" t="s">
        <v>817</v>
      </c>
      <c s="35" t="s">
        <v>5</v>
      </c>
      <c s="6" t="s">
        <v>818</v>
      </c>
      <c s="36" t="s">
        <v>562</v>
      </c>
      <c s="37">
        <v>131.04</v>
      </c>
      <c s="36">
        <v>0</v>
      </c>
      <c s="36">
        <f>ROUND(G162*H162,6)</f>
      </c>
      <c r="L162" s="38">
        <v>0</v>
      </c>
      <c s="32">
        <f>ROUND(ROUND(L162,2)*ROUND(G162,3),2)</f>
      </c>
      <c s="36" t="s">
        <v>54</v>
      </c>
      <c>
        <f>(M162*21)/100</f>
      </c>
      <c t="s">
        <v>27</v>
      </c>
    </row>
    <row r="163" spans="1:5" ht="12.75">
      <c r="A163" s="35" t="s">
        <v>55</v>
      </c>
      <c r="E163" s="39" t="s">
        <v>5</v>
      </c>
    </row>
    <row r="164" spans="1:5" ht="12.75">
      <c r="A164" s="35" t="s">
        <v>57</v>
      </c>
      <c r="E164" s="40" t="s">
        <v>5</v>
      </c>
    </row>
    <row r="165" spans="1:5" ht="216.75">
      <c r="A165" t="s">
        <v>59</v>
      </c>
      <c r="E165" s="39" t="s">
        <v>813</v>
      </c>
    </row>
    <row r="166" spans="1:16" ht="12.75">
      <c r="A166" t="s">
        <v>49</v>
      </c>
      <c s="34" t="s">
        <v>212</v>
      </c>
      <c s="34" t="s">
        <v>819</v>
      </c>
      <c s="35" t="s">
        <v>5</v>
      </c>
      <c s="6" t="s">
        <v>820</v>
      </c>
      <c s="36" t="s">
        <v>562</v>
      </c>
      <c s="37">
        <v>25.948</v>
      </c>
      <c s="36">
        <v>0</v>
      </c>
      <c s="36">
        <f>ROUND(G166*H166,6)</f>
      </c>
      <c r="L166" s="38">
        <v>0</v>
      </c>
      <c s="32">
        <f>ROUND(ROUND(L166,2)*ROUND(G166,3),2)</f>
      </c>
      <c s="36" t="s">
        <v>54</v>
      </c>
      <c>
        <f>(M166*21)/100</f>
      </c>
      <c t="s">
        <v>27</v>
      </c>
    </row>
    <row r="167" spans="1:5" ht="12.75">
      <c r="A167" s="35" t="s">
        <v>55</v>
      </c>
      <c r="E167" s="39" t="s">
        <v>5</v>
      </c>
    </row>
    <row r="168" spans="1:5" ht="12.75">
      <c r="A168" s="35" t="s">
        <v>57</v>
      </c>
      <c r="E168" s="40" t="s">
        <v>5</v>
      </c>
    </row>
    <row r="169" spans="1:5" ht="140.25">
      <c r="A169" t="s">
        <v>59</v>
      </c>
      <c r="E169" s="39" t="s">
        <v>816</v>
      </c>
    </row>
    <row r="170" spans="1:16" ht="25.5">
      <c r="A170" t="s">
        <v>49</v>
      </c>
      <c s="34" t="s">
        <v>216</v>
      </c>
      <c s="34" t="s">
        <v>821</v>
      </c>
      <c s="35" t="s">
        <v>5</v>
      </c>
      <c s="6" t="s">
        <v>822</v>
      </c>
      <c s="36" t="s">
        <v>74</v>
      </c>
      <c s="37">
        <v>15</v>
      </c>
      <c s="36">
        <v>0</v>
      </c>
      <c s="36">
        <f>ROUND(G170*H170,6)</f>
      </c>
      <c r="L170" s="38">
        <v>0</v>
      </c>
      <c s="32">
        <f>ROUND(ROUND(L170,2)*ROUND(G170,3),2)</f>
      </c>
      <c s="36" t="s">
        <v>54</v>
      </c>
      <c>
        <f>(M170*21)/100</f>
      </c>
      <c t="s">
        <v>27</v>
      </c>
    </row>
    <row r="171" spans="1:5" ht="12.75">
      <c r="A171" s="35" t="s">
        <v>55</v>
      </c>
      <c r="E171" s="39" t="s">
        <v>5</v>
      </c>
    </row>
    <row r="172" spans="1:5" ht="12.75">
      <c r="A172" s="35" t="s">
        <v>57</v>
      </c>
      <c r="E172" s="40" t="s">
        <v>5</v>
      </c>
    </row>
    <row r="173" spans="1:5" ht="114.75">
      <c r="A173" t="s">
        <v>59</v>
      </c>
      <c r="E173" s="39" t="s">
        <v>823</v>
      </c>
    </row>
    <row r="174" spans="1:16" ht="25.5">
      <c r="A174" t="s">
        <v>49</v>
      </c>
      <c s="34" t="s">
        <v>220</v>
      </c>
      <c s="34" t="s">
        <v>824</v>
      </c>
      <c s="35" t="s">
        <v>5</v>
      </c>
      <c s="6" t="s">
        <v>825</v>
      </c>
      <c s="36" t="s">
        <v>74</v>
      </c>
      <c s="37">
        <v>20</v>
      </c>
      <c s="36">
        <v>0</v>
      </c>
      <c s="36">
        <f>ROUND(G174*H174,6)</f>
      </c>
      <c r="L174" s="38">
        <v>0</v>
      </c>
      <c s="32">
        <f>ROUND(ROUND(L174,2)*ROUND(G174,3),2)</f>
      </c>
      <c s="36" t="s">
        <v>54</v>
      </c>
      <c>
        <f>(M174*21)/100</f>
      </c>
      <c t="s">
        <v>27</v>
      </c>
    </row>
    <row r="175" spans="1:5" ht="12.75">
      <c r="A175" s="35" t="s">
        <v>55</v>
      </c>
      <c r="E175" s="39" t="s">
        <v>5</v>
      </c>
    </row>
    <row r="176" spans="1:5" ht="12.75">
      <c r="A176" s="35" t="s">
        <v>57</v>
      </c>
      <c r="E176" s="40" t="s">
        <v>5</v>
      </c>
    </row>
    <row r="177" spans="1:5" ht="114.75">
      <c r="A177" t="s">
        <v>59</v>
      </c>
      <c r="E177" s="39" t="s">
        <v>823</v>
      </c>
    </row>
    <row r="178" spans="1:16" ht="25.5">
      <c r="A178" t="s">
        <v>49</v>
      </c>
      <c s="34" t="s">
        <v>223</v>
      </c>
      <c s="34" t="s">
        <v>826</v>
      </c>
      <c s="35" t="s">
        <v>5</v>
      </c>
      <c s="6" t="s">
        <v>827</v>
      </c>
      <c s="36" t="s">
        <v>74</v>
      </c>
      <c s="37">
        <v>6</v>
      </c>
      <c s="36">
        <v>0</v>
      </c>
      <c s="36">
        <f>ROUND(G178*H178,6)</f>
      </c>
      <c r="L178" s="38">
        <v>0</v>
      </c>
      <c s="32">
        <f>ROUND(ROUND(L178,2)*ROUND(G178,3),2)</f>
      </c>
      <c s="36" t="s">
        <v>54</v>
      </c>
      <c>
        <f>(M178*21)/100</f>
      </c>
      <c t="s">
        <v>27</v>
      </c>
    </row>
    <row r="179" spans="1:5" ht="12.75">
      <c r="A179" s="35" t="s">
        <v>55</v>
      </c>
      <c r="E179" s="39" t="s">
        <v>5</v>
      </c>
    </row>
    <row r="180" spans="1:5" ht="12.75">
      <c r="A180" s="35" t="s">
        <v>57</v>
      </c>
      <c r="E180" s="40" t="s">
        <v>5</v>
      </c>
    </row>
    <row r="181" spans="1:5" ht="127.5">
      <c r="A181" t="s">
        <v>59</v>
      </c>
      <c r="E181" s="39" t="s">
        <v>828</v>
      </c>
    </row>
    <row r="182" spans="1:16" ht="25.5">
      <c r="A182" t="s">
        <v>49</v>
      </c>
      <c s="34" t="s">
        <v>227</v>
      </c>
      <c s="34" t="s">
        <v>829</v>
      </c>
      <c s="35" t="s">
        <v>5</v>
      </c>
      <c s="6" t="s">
        <v>830</v>
      </c>
      <c s="36" t="s">
        <v>74</v>
      </c>
      <c s="37">
        <v>8</v>
      </c>
      <c s="36">
        <v>0</v>
      </c>
      <c s="36">
        <f>ROUND(G182*H182,6)</f>
      </c>
      <c r="L182" s="38">
        <v>0</v>
      </c>
      <c s="32">
        <f>ROUND(ROUND(L182,2)*ROUND(G182,3),2)</f>
      </c>
      <c s="36" t="s">
        <v>54</v>
      </c>
      <c>
        <f>(M182*21)/100</f>
      </c>
      <c t="s">
        <v>27</v>
      </c>
    </row>
    <row r="183" spans="1:5" ht="12.75">
      <c r="A183" s="35" t="s">
        <v>55</v>
      </c>
      <c r="E183" s="39" t="s">
        <v>5</v>
      </c>
    </row>
    <row r="184" spans="1:5" ht="12.75">
      <c r="A184" s="35" t="s">
        <v>57</v>
      </c>
      <c r="E184" s="40" t="s">
        <v>5</v>
      </c>
    </row>
    <row r="185" spans="1:5" ht="127.5">
      <c r="A185" t="s">
        <v>59</v>
      </c>
      <c r="E185" s="39" t="s">
        <v>828</v>
      </c>
    </row>
    <row r="186" spans="1:16" ht="12.75">
      <c r="A186" t="s">
        <v>49</v>
      </c>
      <c s="34" t="s">
        <v>234</v>
      </c>
      <c s="34" t="s">
        <v>831</v>
      </c>
      <c s="35" t="s">
        <v>5</v>
      </c>
      <c s="6" t="s">
        <v>832</v>
      </c>
      <c s="36" t="s">
        <v>74</v>
      </c>
      <c s="37">
        <v>35</v>
      </c>
      <c s="36">
        <v>0</v>
      </c>
      <c s="36">
        <f>ROUND(G186*H186,6)</f>
      </c>
      <c r="L186" s="38">
        <v>0</v>
      </c>
      <c s="32">
        <f>ROUND(ROUND(L186,2)*ROUND(G186,3),2)</f>
      </c>
      <c s="36" t="s">
        <v>54</v>
      </c>
      <c>
        <f>(M186*21)/100</f>
      </c>
      <c t="s">
        <v>27</v>
      </c>
    </row>
    <row r="187" spans="1:5" ht="12.75">
      <c r="A187" s="35" t="s">
        <v>55</v>
      </c>
      <c r="E187" s="39" t="s">
        <v>5</v>
      </c>
    </row>
    <row r="188" spans="1:5" ht="12.75">
      <c r="A188" s="35" t="s">
        <v>57</v>
      </c>
      <c r="E188" s="40" t="s">
        <v>5</v>
      </c>
    </row>
    <row r="189" spans="1:5" ht="102">
      <c r="A189" t="s">
        <v>59</v>
      </c>
      <c r="E189" s="39" t="s">
        <v>833</v>
      </c>
    </row>
    <row r="190" spans="1:16" ht="12.75">
      <c r="A190" t="s">
        <v>49</v>
      </c>
      <c s="34" t="s">
        <v>238</v>
      </c>
      <c s="34" t="s">
        <v>834</v>
      </c>
      <c s="35" t="s">
        <v>5</v>
      </c>
      <c s="6" t="s">
        <v>832</v>
      </c>
      <c s="36" t="s">
        <v>74</v>
      </c>
      <c s="37">
        <v>163</v>
      </c>
      <c s="36">
        <v>0</v>
      </c>
      <c s="36">
        <f>ROUND(G190*H190,6)</f>
      </c>
      <c r="L190" s="38">
        <v>0</v>
      </c>
      <c s="32">
        <f>ROUND(ROUND(L190,2)*ROUND(G190,3),2)</f>
      </c>
      <c s="36" t="s">
        <v>54</v>
      </c>
      <c>
        <f>(M190*21)/100</f>
      </c>
      <c t="s">
        <v>27</v>
      </c>
    </row>
    <row r="191" spans="1:5" ht="12.75">
      <c r="A191" s="35" t="s">
        <v>55</v>
      </c>
      <c r="E191" s="39" t="s">
        <v>5</v>
      </c>
    </row>
    <row r="192" spans="1:5" ht="12.75">
      <c r="A192" s="35" t="s">
        <v>57</v>
      </c>
      <c r="E192" s="40" t="s">
        <v>5</v>
      </c>
    </row>
    <row r="193" spans="1:5" ht="102">
      <c r="A193" t="s">
        <v>59</v>
      </c>
      <c r="E193" s="39" t="s">
        <v>835</v>
      </c>
    </row>
    <row r="194" spans="1:16" ht="12.75">
      <c r="A194" t="s">
        <v>49</v>
      </c>
      <c s="34" t="s">
        <v>242</v>
      </c>
      <c s="34" t="s">
        <v>836</v>
      </c>
      <c s="35" t="s">
        <v>5</v>
      </c>
      <c s="6" t="s">
        <v>837</v>
      </c>
      <c s="36" t="s">
        <v>53</v>
      </c>
      <c s="37">
        <v>25</v>
      </c>
      <c s="36">
        <v>0</v>
      </c>
      <c s="36">
        <f>ROUND(G194*H194,6)</f>
      </c>
      <c r="L194" s="38">
        <v>0</v>
      </c>
      <c s="32">
        <f>ROUND(ROUND(L194,2)*ROUND(G194,3),2)</f>
      </c>
      <c s="36" t="s">
        <v>54</v>
      </c>
      <c>
        <f>(M194*21)/100</f>
      </c>
      <c t="s">
        <v>27</v>
      </c>
    </row>
    <row r="195" spans="1:5" ht="12.75">
      <c r="A195" s="35" t="s">
        <v>55</v>
      </c>
      <c r="E195" s="39" t="s">
        <v>5</v>
      </c>
    </row>
    <row r="196" spans="1:5" ht="12.75">
      <c r="A196" s="35" t="s">
        <v>57</v>
      </c>
      <c r="E196" s="40" t="s">
        <v>5</v>
      </c>
    </row>
    <row r="197" spans="1:5" ht="114.75">
      <c r="A197" t="s">
        <v>59</v>
      </c>
      <c r="E197" s="39" t="s">
        <v>838</v>
      </c>
    </row>
    <row r="198" spans="1:16" ht="12.75">
      <c r="A198" t="s">
        <v>49</v>
      </c>
      <c s="34" t="s">
        <v>246</v>
      </c>
      <c s="34" t="s">
        <v>839</v>
      </c>
      <c s="35" t="s">
        <v>5</v>
      </c>
      <c s="6" t="s">
        <v>840</v>
      </c>
      <c s="36" t="s">
        <v>53</v>
      </c>
      <c s="37">
        <v>25</v>
      </c>
      <c s="36">
        <v>0</v>
      </c>
      <c s="36">
        <f>ROUND(G198*H198,6)</f>
      </c>
      <c r="L198" s="38">
        <v>0</v>
      </c>
      <c s="32">
        <f>ROUND(ROUND(L198,2)*ROUND(G198,3),2)</f>
      </c>
      <c s="36" t="s">
        <v>54</v>
      </c>
      <c>
        <f>(M198*21)/100</f>
      </c>
      <c t="s">
        <v>27</v>
      </c>
    </row>
    <row r="199" spans="1:5" ht="12.75">
      <c r="A199" s="35" t="s">
        <v>55</v>
      </c>
      <c r="E199" s="39" t="s">
        <v>5</v>
      </c>
    </row>
    <row r="200" spans="1:5" ht="12.75">
      <c r="A200" s="35" t="s">
        <v>57</v>
      </c>
      <c r="E200" s="40" t="s">
        <v>5</v>
      </c>
    </row>
    <row r="201" spans="1:5" ht="114.75">
      <c r="A201" t="s">
        <v>59</v>
      </c>
      <c r="E201" s="39" t="s">
        <v>841</v>
      </c>
    </row>
    <row r="202" spans="1:16" ht="12.75">
      <c r="A202" t="s">
        <v>49</v>
      </c>
      <c s="34" t="s">
        <v>250</v>
      </c>
      <c s="34" t="s">
        <v>842</v>
      </c>
      <c s="35" t="s">
        <v>5</v>
      </c>
      <c s="6" t="s">
        <v>843</v>
      </c>
      <c s="36" t="s">
        <v>53</v>
      </c>
      <c s="37">
        <v>25</v>
      </c>
      <c s="36">
        <v>0</v>
      </c>
      <c s="36">
        <f>ROUND(G202*H202,6)</f>
      </c>
      <c r="L202" s="38">
        <v>0</v>
      </c>
      <c s="32">
        <f>ROUND(ROUND(L202,2)*ROUND(G202,3),2)</f>
      </c>
      <c s="36" t="s">
        <v>54</v>
      </c>
      <c>
        <f>(M202*21)/100</f>
      </c>
      <c t="s">
        <v>27</v>
      </c>
    </row>
    <row r="203" spans="1:5" ht="12.75">
      <c r="A203" s="35" t="s">
        <v>55</v>
      </c>
      <c r="E203" s="39" t="s">
        <v>5</v>
      </c>
    </row>
    <row r="204" spans="1:5" ht="12.75">
      <c r="A204" s="35" t="s">
        <v>57</v>
      </c>
      <c r="E204" s="40" t="s">
        <v>5</v>
      </c>
    </row>
    <row r="205" spans="1:5" ht="127.5">
      <c r="A205" t="s">
        <v>59</v>
      </c>
      <c r="E205" s="39" t="s">
        <v>844</v>
      </c>
    </row>
    <row r="206" spans="1:16" ht="25.5">
      <c r="A206" t="s">
        <v>49</v>
      </c>
      <c s="34" t="s">
        <v>254</v>
      </c>
      <c s="34" t="s">
        <v>845</v>
      </c>
      <c s="35" t="s">
        <v>5</v>
      </c>
      <c s="6" t="s">
        <v>846</v>
      </c>
      <c s="36" t="s">
        <v>74</v>
      </c>
      <c s="37">
        <v>1</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165.75">
      <c r="A209" t="s">
        <v>59</v>
      </c>
      <c r="E209" s="39" t="s">
        <v>847</v>
      </c>
    </row>
    <row r="210" spans="1:16" ht="12.75">
      <c r="A210" t="s">
        <v>49</v>
      </c>
      <c s="34" t="s">
        <v>258</v>
      </c>
      <c s="34" t="s">
        <v>848</v>
      </c>
      <c s="35" t="s">
        <v>5</v>
      </c>
      <c s="6" t="s">
        <v>849</v>
      </c>
      <c s="36" t="s">
        <v>74</v>
      </c>
      <c s="37">
        <v>1</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165.75">
      <c r="A213" t="s">
        <v>59</v>
      </c>
      <c r="E213" s="39" t="s">
        <v>850</v>
      </c>
    </row>
    <row r="214" spans="1:16" ht="12.75">
      <c r="A214" t="s">
        <v>49</v>
      </c>
      <c s="34" t="s">
        <v>262</v>
      </c>
      <c s="34" t="s">
        <v>851</v>
      </c>
      <c s="35" t="s">
        <v>5</v>
      </c>
      <c s="6" t="s">
        <v>852</v>
      </c>
      <c s="36" t="s">
        <v>74</v>
      </c>
      <c s="37">
        <v>1</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127.5">
      <c r="A217" t="s">
        <v>59</v>
      </c>
      <c r="E217" s="39" t="s">
        <v>853</v>
      </c>
    </row>
    <row r="218" spans="1:16" ht="12.75">
      <c r="A218" t="s">
        <v>49</v>
      </c>
      <c s="34" t="s">
        <v>268</v>
      </c>
      <c s="34" t="s">
        <v>854</v>
      </c>
      <c s="35" t="s">
        <v>5</v>
      </c>
      <c s="6" t="s">
        <v>855</v>
      </c>
      <c s="36" t="s">
        <v>74</v>
      </c>
      <c s="37">
        <v>1</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114.75">
      <c r="A221" t="s">
        <v>59</v>
      </c>
      <c r="E221" s="39" t="s">
        <v>856</v>
      </c>
    </row>
    <row r="222" spans="1:16" ht="12.75">
      <c r="A222" t="s">
        <v>49</v>
      </c>
      <c s="34" t="s">
        <v>274</v>
      </c>
      <c s="34" t="s">
        <v>857</v>
      </c>
      <c s="35" t="s">
        <v>5</v>
      </c>
      <c s="6" t="s">
        <v>858</v>
      </c>
      <c s="36" t="s">
        <v>74</v>
      </c>
      <c s="37">
        <v>1</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153">
      <c r="A225" t="s">
        <v>59</v>
      </c>
      <c r="E225" s="39" t="s">
        <v>859</v>
      </c>
    </row>
    <row r="226" spans="1:16" ht="12.75">
      <c r="A226" t="s">
        <v>49</v>
      </c>
      <c s="34" t="s">
        <v>279</v>
      </c>
      <c s="34" t="s">
        <v>860</v>
      </c>
      <c s="35" t="s">
        <v>5</v>
      </c>
      <c s="6" t="s">
        <v>861</v>
      </c>
      <c s="36" t="s">
        <v>74</v>
      </c>
      <c s="37">
        <v>1</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127.5">
      <c r="A229" t="s">
        <v>59</v>
      </c>
      <c r="E229" s="39" t="s">
        <v>862</v>
      </c>
    </row>
    <row r="230" spans="1:16" ht="25.5">
      <c r="A230" t="s">
        <v>49</v>
      </c>
      <c s="34" t="s">
        <v>282</v>
      </c>
      <c s="34" t="s">
        <v>863</v>
      </c>
      <c s="35" t="s">
        <v>5</v>
      </c>
      <c s="6" t="s">
        <v>864</v>
      </c>
      <c s="36" t="s">
        <v>74</v>
      </c>
      <c s="37">
        <v>6</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140.25">
      <c r="A233" t="s">
        <v>59</v>
      </c>
      <c r="E233" s="39" t="s">
        <v>865</v>
      </c>
    </row>
    <row r="234" spans="1:16" ht="12.75">
      <c r="A234" t="s">
        <v>49</v>
      </c>
      <c s="34" t="s">
        <v>287</v>
      </c>
      <c s="34" t="s">
        <v>866</v>
      </c>
      <c s="35" t="s">
        <v>5</v>
      </c>
      <c s="6" t="s">
        <v>867</v>
      </c>
      <c s="36" t="s">
        <v>74</v>
      </c>
      <c s="37">
        <v>1</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102">
      <c r="A237" t="s">
        <v>59</v>
      </c>
      <c r="E237" s="39" t="s">
        <v>868</v>
      </c>
    </row>
    <row r="238" spans="1:16" ht="12.75">
      <c r="A238" t="s">
        <v>49</v>
      </c>
      <c s="34" t="s">
        <v>489</v>
      </c>
      <c s="34" t="s">
        <v>869</v>
      </c>
      <c s="35" t="s">
        <v>5</v>
      </c>
      <c s="6" t="s">
        <v>870</v>
      </c>
      <c s="36" t="s">
        <v>74</v>
      </c>
      <c s="37">
        <v>1</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871</v>
      </c>
    </row>
    <row r="242" spans="1:16" ht="25.5">
      <c r="A242" t="s">
        <v>49</v>
      </c>
      <c s="34" t="s">
        <v>492</v>
      </c>
      <c s="34" t="s">
        <v>872</v>
      </c>
      <c s="35" t="s">
        <v>5</v>
      </c>
      <c s="6" t="s">
        <v>873</v>
      </c>
      <c s="36" t="s">
        <v>74</v>
      </c>
      <c s="37">
        <v>0.8</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874</v>
      </c>
    </row>
    <row r="246" spans="1:16" ht="25.5">
      <c r="A246" t="s">
        <v>49</v>
      </c>
      <c s="34" t="s">
        <v>495</v>
      </c>
      <c s="34" t="s">
        <v>875</v>
      </c>
      <c s="35" t="s">
        <v>5</v>
      </c>
      <c s="6" t="s">
        <v>876</v>
      </c>
      <c s="36" t="s">
        <v>74</v>
      </c>
      <c s="37">
        <v>0.8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02">
      <c r="A249" t="s">
        <v>59</v>
      </c>
      <c r="E249" s="39" t="s">
        <v>877</v>
      </c>
    </row>
    <row r="250" spans="1:16" ht="12.75">
      <c r="A250" t="s">
        <v>49</v>
      </c>
      <c s="34" t="s">
        <v>499</v>
      </c>
      <c s="34" t="s">
        <v>878</v>
      </c>
      <c s="35" t="s">
        <v>5</v>
      </c>
      <c s="6" t="s">
        <v>879</v>
      </c>
      <c s="36" t="s">
        <v>74</v>
      </c>
      <c s="37">
        <v>1</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53">
      <c r="A253" t="s">
        <v>59</v>
      </c>
      <c r="E253" s="39" t="s">
        <v>880</v>
      </c>
    </row>
    <row r="254" spans="1:16" ht="12.75">
      <c r="A254" t="s">
        <v>49</v>
      </c>
      <c s="34" t="s">
        <v>502</v>
      </c>
      <c s="34" t="s">
        <v>881</v>
      </c>
      <c s="35" t="s">
        <v>5</v>
      </c>
      <c s="6" t="s">
        <v>882</v>
      </c>
      <c s="36" t="s">
        <v>74</v>
      </c>
      <c s="37">
        <v>0.8</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883</v>
      </c>
    </row>
    <row r="258" spans="1:16" ht="12.75">
      <c r="A258" t="s">
        <v>49</v>
      </c>
      <c s="34" t="s">
        <v>506</v>
      </c>
      <c s="34" t="s">
        <v>884</v>
      </c>
      <c s="35" t="s">
        <v>5</v>
      </c>
      <c s="6" t="s">
        <v>885</v>
      </c>
      <c s="36" t="s">
        <v>74</v>
      </c>
      <c s="37">
        <v>0.8</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02">
      <c r="A261" t="s">
        <v>59</v>
      </c>
      <c r="E261" s="39" t="s">
        <v>886</v>
      </c>
    </row>
    <row r="262" spans="1:16" ht="25.5">
      <c r="A262" t="s">
        <v>49</v>
      </c>
      <c s="34" t="s">
        <v>510</v>
      </c>
      <c s="34" t="s">
        <v>887</v>
      </c>
      <c s="35" t="s">
        <v>5</v>
      </c>
      <c s="6" t="s">
        <v>888</v>
      </c>
      <c s="36" t="s">
        <v>74</v>
      </c>
      <c s="37">
        <v>0.25</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40.25">
      <c r="A265" t="s">
        <v>59</v>
      </c>
      <c r="E265" s="39" t="s">
        <v>889</v>
      </c>
    </row>
    <row r="266" spans="1:16" ht="25.5">
      <c r="A266" t="s">
        <v>49</v>
      </c>
      <c s="34" t="s">
        <v>514</v>
      </c>
      <c s="34" t="s">
        <v>890</v>
      </c>
      <c s="35" t="s">
        <v>5</v>
      </c>
      <c s="6" t="s">
        <v>891</v>
      </c>
      <c s="36" t="s">
        <v>74</v>
      </c>
      <c s="37">
        <v>0.25</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14.75">
      <c r="A269" t="s">
        <v>59</v>
      </c>
      <c r="E269" s="39" t="s">
        <v>892</v>
      </c>
    </row>
    <row r="270" spans="1:16" ht="25.5">
      <c r="A270" t="s">
        <v>49</v>
      </c>
      <c s="34" t="s">
        <v>518</v>
      </c>
      <c s="34" t="s">
        <v>893</v>
      </c>
      <c s="35" t="s">
        <v>5</v>
      </c>
      <c s="6" t="s">
        <v>894</v>
      </c>
      <c s="36" t="s">
        <v>74</v>
      </c>
      <c s="37">
        <v>0.25</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40.25">
      <c r="A273" t="s">
        <v>59</v>
      </c>
      <c r="E273" s="39" t="s">
        <v>895</v>
      </c>
    </row>
    <row r="274" spans="1:16" ht="12.75">
      <c r="A274" t="s">
        <v>49</v>
      </c>
      <c s="34" t="s">
        <v>522</v>
      </c>
      <c s="34" t="s">
        <v>896</v>
      </c>
      <c s="35" t="s">
        <v>5</v>
      </c>
      <c s="6" t="s">
        <v>897</v>
      </c>
      <c s="36" t="s">
        <v>74</v>
      </c>
      <c s="37">
        <v>1</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89.25">
      <c r="A277" t="s">
        <v>59</v>
      </c>
      <c r="E277" s="39" t="s">
        <v>898</v>
      </c>
    </row>
    <row r="278" spans="1:16" ht="12.75">
      <c r="A278" t="s">
        <v>49</v>
      </c>
      <c s="34" t="s">
        <v>526</v>
      </c>
      <c s="34" t="s">
        <v>899</v>
      </c>
      <c s="35" t="s">
        <v>5</v>
      </c>
      <c s="6" t="s">
        <v>900</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02">
      <c r="A281" t="s">
        <v>59</v>
      </c>
      <c r="E281" s="39" t="s">
        <v>901</v>
      </c>
    </row>
    <row r="282" spans="1:16" ht="12.75">
      <c r="A282" t="s">
        <v>49</v>
      </c>
      <c s="34" t="s">
        <v>529</v>
      </c>
      <c s="34" t="s">
        <v>902</v>
      </c>
      <c s="35" t="s">
        <v>5</v>
      </c>
      <c s="6" t="s">
        <v>903</v>
      </c>
      <c s="36" t="s">
        <v>74</v>
      </c>
      <c s="37">
        <v>2</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02">
      <c r="A285" t="s">
        <v>59</v>
      </c>
      <c r="E285" s="39" t="s">
        <v>904</v>
      </c>
    </row>
    <row r="286" spans="1:16" ht="12.75">
      <c r="A286" t="s">
        <v>49</v>
      </c>
      <c s="34" t="s">
        <v>532</v>
      </c>
      <c s="34" t="s">
        <v>905</v>
      </c>
      <c s="35" t="s">
        <v>5</v>
      </c>
      <c s="6" t="s">
        <v>906</v>
      </c>
      <c s="36" t="s">
        <v>74</v>
      </c>
      <c s="37">
        <v>2</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14.75">
      <c r="A289" t="s">
        <v>59</v>
      </c>
      <c r="E289" s="39" t="s">
        <v>907</v>
      </c>
    </row>
    <row r="290" spans="1:16" ht="12.75">
      <c r="A290" t="s">
        <v>49</v>
      </c>
      <c s="34" t="s">
        <v>535</v>
      </c>
      <c s="34" t="s">
        <v>908</v>
      </c>
      <c s="35" t="s">
        <v>5</v>
      </c>
      <c s="6" t="s">
        <v>909</v>
      </c>
      <c s="36" t="s">
        <v>74</v>
      </c>
      <c s="37">
        <v>3</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89.25">
      <c r="A293" t="s">
        <v>59</v>
      </c>
      <c r="E293" s="39" t="s">
        <v>910</v>
      </c>
    </row>
    <row r="294" spans="1:16" ht="12.75">
      <c r="A294" t="s">
        <v>49</v>
      </c>
      <c s="34" t="s">
        <v>539</v>
      </c>
      <c s="34" t="s">
        <v>911</v>
      </c>
      <c s="35" t="s">
        <v>5</v>
      </c>
      <c s="6" t="s">
        <v>912</v>
      </c>
      <c s="36" t="s">
        <v>190</v>
      </c>
      <c s="37">
        <v>50</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14.75">
      <c r="A297" t="s">
        <v>59</v>
      </c>
      <c r="E297" s="39" t="s">
        <v>913</v>
      </c>
    </row>
    <row r="298" spans="1:16" ht="12.75">
      <c r="A298" t="s">
        <v>49</v>
      </c>
      <c s="34" t="s">
        <v>542</v>
      </c>
      <c s="34" t="s">
        <v>914</v>
      </c>
      <c s="35" t="s">
        <v>5</v>
      </c>
      <c s="6" t="s">
        <v>915</v>
      </c>
      <c s="36" t="s">
        <v>190</v>
      </c>
      <c s="37">
        <v>12</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02">
      <c r="A301" t="s">
        <v>59</v>
      </c>
      <c r="E301" s="39" t="s">
        <v>916</v>
      </c>
    </row>
    <row r="302" spans="1:16" ht="12.75">
      <c r="A302" t="s">
        <v>49</v>
      </c>
      <c s="34" t="s">
        <v>545</v>
      </c>
      <c s="34" t="s">
        <v>917</v>
      </c>
      <c s="35" t="s">
        <v>5</v>
      </c>
      <c s="6" t="s">
        <v>918</v>
      </c>
      <c s="36" t="s">
        <v>74</v>
      </c>
      <c s="37">
        <v>2</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02">
      <c r="A305" t="s">
        <v>59</v>
      </c>
      <c r="E305" s="39" t="s">
        <v>919</v>
      </c>
    </row>
    <row r="306" spans="1:16" ht="25.5">
      <c r="A306" t="s">
        <v>49</v>
      </c>
      <c s="34" t="s">
        <v>548</v>
      </c>
      <c s="34" t="s">
        <v>920</v>
      </c>
      <c s="35" t="s">
        <v>5</v>
      </c>
      <c s="6" t="s">
        <v>921</v>
      </c>
      <c s="36" t="s">
        <v>74</v>
      </c>
      <c s="37">
        <v>4</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89.25">
      <c r="A309" t="s">
        <v>59</v>
      </c>
      <c r="E309" s="39" t="s">
        <v>922</v>
      </c>
    </row>
    <row r="310" spans="1:16" ht="25.5">
      <c r="A310" t="s">
        <v>49</v>
      </c>
      <c s="34" t="s">
        <v>266</v>
      </c>
      <c s="34" t="s">
        <v>923</v>
      </c>
      <c s="35" t="s">
        <v>5</v>
      </c>
      <c s="6" t="s">
        <v>924</v>
      </c>
      <c s="36" t="s">
        <v>74</v>
      </c>
      <c s="37">
        <v>4</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27.5">
      <c r="A313" t="s">
        <v>59</v>
      </c>
      <c r="E313" s="39" t="s">
        <v>925</v>
      </c>
    </row>
    <row r="314" spans="1:16" ht="12.75">
      <c r="A314" t="s">
        <v>49</v>
      </c>
      <c s="34" t="s">
        <v>556</v>
      </c>
      <c s="34" t="s">
        <v>926</v>
      </c>
      <c s="35" t="s">
        <v>5</v>
      </c>
      <c s="6" t="s">
        <v>927</v>
      </c>
      <c s="36" t="s">
        <v>190</v>
      </c>
      <c s="37">
        <v>80</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928</v>
      </c>
    </row>
    <row r="318" spans="1:16" ht="12.75">
      <c r="A318" t="s">
        <v>49</v>
      </c>
      <c s="34" t="s">
        <v>559</v>
      </c>
      <c s="34" t="s">
        <v>929</v>
      </c>
      <c s="35" t="s">
        <v>5</v>
      </c>
      <c s="6" t="s">
        <v>930</v>
      </c>
      <c s="36" t="s">
        <v>74</v>
      </c>
      <c s="37">
        <v>1</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76.5">
      <c r="A321" t="s">
        <v>59</v>
      </c>
      <c r="E321" s="39" t="s">
        <v>931</v>
      </c>
    </row>
    <row r="322" spans="1:16" ht="12.75">
      <c r="A322" t="s">
        <v>49</v>
      </c>
      <c s="34" t="s">
        <v>565</v>
      </c>
      <c s="34" t="s">
        <v>932</v>
      </c>
      <c s="35" t="s">
        <v>5</v>
      </c>
      <c s="6" t="s">
        <v>933</v>
      </c>
      <c s="36" t="s">
        <v>74</v>
      </c>
      <c s="37">
        <v>16</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89.25">
      <c r="A325" t="s">
        <v>59</v>
      </c>
      <c r="E325" s="39" t="s">
        <v>934</v>
      </c>
    </row>
    <row r="326" spans="1:16" ht="25.5">
      <c r="A326" t="s">
        <v>49</v>
      </c>
      <c s="34" t="s">
        <v>570</v>
      </c>
      <c s="34" t="s">
        <v>935</v>
      </c>
      <c s="35" t="s">
        <v>5</v>
      </c>
      <c s="6" t="s">
        <v>936</v>
      </c>
      <c s="36" t="s">
        <v>74</v>
      </c>
      <c s="37">
        <v>56</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89.25">
      <c r="A329" t="s">
        <v>59</v>
      </c>
      <c r="E329" s="39" t="s">
        <v>937</v>
      </c>
    </row>
    <row r="330" spans="1:16" ht="12.75">
      <c r="A330" t="s">
        <v>49</v>
      </c>
      <c s="34" t="s">
        <v>573</v>
      </c>
      <c s="34" t="s">
        <v>427</v>
      </c>
      <c s="35" t="s">
        <v>5</v>
      </c>
      <c s="6" t="s">
        <v>428</v>
      </c>
      <c s="36" t="s">
        <v>53</v>
      </c>
      <c s="37">
        <v>1170</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53">
      <c r="A333" t="s">
        <v>59</v>
      </c>
      <c r="E333" s="39" t="s">
        <v>938</v>
      </c>
    </row>
    <row r="334" spans="1:16" ht="12.75">
      <c r="A334" t="s">
        <v>49</v>
      </c>
      <c s="34" t="s">
        <v>577</v>
      </c>
      <c s="34" t="s">
        <v>431</v>
      </c>
      <c s="35" t="s">
        <v>5</v>
      </c>
      <c s="6" t="s">
        <v>432</v>
      </c>
      <c s="36" t="s">
        <v>53</v>
      </c>
      <c s="37">
        <v>1170</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14.75">
      <c r="A337" t="s">
        <v>59</v>
      </c>
      <c r="E337" s="39" t="s">
        <v>420</v>
      </c>
    </row>
    <row r="338" spans="1:16" ht="12.75">
      <c r="A338" t="s">
        <v>49</v>
      </c>
      <c s="34" t="s">
        <v>580</v>
      </c>
      <c s="34" t="s">
        <v>433</v>
      </c>
      <c s="35" t="s">
        <v>5</v>
      </c>
      <c s="6" t="s">
        <v>434</v>
      </c>
      <c s="36" t="s">
        <v>435</v>
      </c>
      <c s="37">
        <v>1</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27.5">
      <c r="A341" t="s">
        <v>59</v>
      </c>
      <c r="E341" s="39" t="s">
        <v>437</v>
      </c>
    </row>
    <row r="342" spans="1:16" ht="12.75">
      <c r="A342" t="s">
        <v>49</v>
      </c>
      <c s="34" t="s">
        <v>584</v>
      </c>
      <c s="34" t="s">
        <v>438</v>
      </c>
      <c s="35" t="s">
        <v>5</v>
      </c>
      <c s="6" t="s">
        <v>439</v>
      </c>
      <c s="36" t="s">
        <v>53</v>
      </c>
      <c s="37">
        <v>1170</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27.5">
      <c r="A345" t="s">
        <v>59</v>
      </c>
      <c r="E345" s="39" t="s">
        <v>440</v>
      </c>
    </row>
    <row r="346" spans="1:16" ht="12.75">
      <c r="A346" t="s">
        <v>49</v>
      </c>
      <c s="34" t="s">
        <v>588</v>
      </c>
      <c s="34" t="s">
        <v>441</v>
      </c>
      <c s="35" t="s">
        <v>5</v>
      </c>
      <c s="6" t="s">
        <v>442</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78.5">
      <c r="A349" t="s">
        <v>59</v>
      </c>
      <c r="E349" s="39" t="s">
        <v>443</v>
      </c>
    </row>
    <row r="350" spans="1:16" ht="12.75">
      <c r="A350" t="s">
        <v>49</v>
      </c>
      <c s="34" t="s">
        <v>939</v>
      </c>
      <c s="34" t="s">
        <v>444</v>
      </c>
      <c s="35" t="s">
        <v>5</v>
      </c>
      <c s="6" t="s">
        <v>445</v>
      </c>
      <c s="36" t="s">
        <v>74</v>
      </c>
      <c s="37">
        <v>2</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27.5">
      <c r="A353" t="s">
        <v>59</v>
      </c>
      <c r="E353" s="39" t="s">
        <v>446</v>
      </c>
    </row>
    <row r="354" spans="1:16" ht="12.75">
      <c r="A354" t="s">
        <v>49</v>
      </c>
      <c s="34" t="s">
        <v>940</v>
      </c>
      <c s="34" t="s">
        <v>941</v>
      </c>
      <c s="35" t="s">
        <v>5</v>
      </c>
      <c s="6" t="s">
        <v>942</v>
      </c>
      <c s="36" t="s">
        <v>74</v>
      </c>
      <c s="37">
        <v>4</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78.5">
      <c r="A357" t="s">
        <v>59</v>
      </c>
      <c r="E357" s="39" t="s">
        <v>443</v>
      </c>
    </row>
    <row r="358" spans="1:16" ht="12.75">
      <c r="A358" t="s">
        <v>49</v>
      </c>
      <c s="34" t="s">
        <v>943</v>
      </c>
      <c s="34" t="s">
        <v>450</v>
      </c>
      <c s="35" t="s">
        <v>5</v>
      </c>
      <c s="6" t="s">
        <v>451</v>
      </c>
      <c s="36" t="s">
        <v>74</v>
      </c>
      <c s="37">
        <v>4</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27.5">
      <c r="A361" t="s">
        <v>59</v>
      </c>
      <c r="E361" s="39" t="s">
        <v>446</v>
      </c>
    </row>
    <row r="362" spans="1:16" ht="25.5">
      <c r="A362" t="s">
        <v>49</v>
      </c>
      <c s="34" t="s">
        <v>944</v>
      </c>
      <c s="34" t="s">
        <v>945</v>
      </c>
      <c s="35" t="s">
        <v>5</v>
      </c>
      <c s="6" t="s">
        <v>946</v>
      </c>
      <c s="36" t="s">
        <v>74</v>
      </c>
      <c s="37">
        <v>1</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89.25">
      <c r="A365" t="s">
        <v>59</v>
      </c>
      <c r="E365" s="39" t="s">
        <v>947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COUNTIFS(L8:L550,"=0",A8:A550,"P")+COUNTIFS(L8:L550,"",A8:A550,"P")+SUM(Q8:Q550)</f>
      </c>
    </row>
    <row r="8" spans="1:13" ht="12.75">
      <c r="A8" t="s">
        <v>44</v>
      </c>
      <c r="C8" s="28" t="s">
        <v>950</v>
      </c>
      <c r="E8" s="30" t="s">
        <v>949</v>
      </c>
      <c r="J8" s="29">
        <f>0+J9+J58+J83+J148+J205</f>
      </c>
      <c s="29">
        <f>0+K9+K58+K83+K148+K205</f>
      </c>
      <c s="29">
        <f>0+L9+L58+L83+L148+L205</f>
      </c>
      <c s="29">
        <f>0+M9+M58+M83+M148+M205</f>
      </c>
    </row>
    <row r="9" spans="1:13" ht="12.75">
      <c r="A9" t="s">
        <v>46</v>
      </c>
      <c r="C9" s="31" t="s">
        <v>747</v>
      </c>
      <c r="E9" s="33" t="s">
        <v>329</v>
      </c>
      <c r="J9" s="32">
        <f>0</f>
      </c>
      <c s="32">
        <f>0</f>
      </c>
      <c s="32">
        <f>0+L10+L14+L18+L22+L26+L30+L34+L38+L42+L46+L50+L54</f>
      </c>
      <c s="32">
        <f>0+M10+M14+M18+M22+M26+M30+M34+M38+M42+M46+M50+M54</f>
      </c>
    </row>
    <row r="10" spans="1:16" ht="38.25">
      <c r="A10" t="s">
        <v>49</v>
      </c>
      <c s="34" t="s">
        <v>50</v>
      </c>
      <c s="34" t="s">
        <v>951</v>
      </c>
      <c s="35" t="s">
        <v>5</v>
      </c>
      <c s="6" t="s">
        <v>952</v>
      </c>
      <c s="36" t="s">
        <v>332</v>
      </c>
      <c s="37">
        <v>12</v>
      </c>
      <c s="36">
        <v>0</v>
      </c>
      <c s="36">
        <f>ROUND(G10*H10,6)</f>
      </c>
      <c r="L10" s="38">
        <v>0</v>
      </c>
      <c s="32">
        <f>ROUND(ROUND(L10,2)*ROUND(G10,3),2)</f>
      </c>
      <c s="36" t="s">
        <v>333</v>
      </c>
      <c>
        <f>(M10*21)/100</f>
      </c>
      <c t="s">
        <v>27</v>
      </c>
    </row>
    <row r="11" spans="1:5" ht="12.75">
      <c r="A11" s="35" t="s">
        <v>55</v>
      </c>
      <c r="E11" s="39" t="s">
        <v>5</v>
      </c>
    </row>
    <row r="12" spans="1:5" ht="12.75">
      <c r="A12" s="35" t="s">
        <v>57</v>
      </c>
      <c r="E12" s="40" t="s">
        <v>5</v>
      </c>
    </row>
    <row r="13" spans="1:5" ht="153">
      <c r="A13" t="s">
        <v>59</v>
      </c>
      <c r="E13" s="39" t="s">
        <v>335</v>
      </c>
    </row>
    <row r="14" spans="1:16" ht="25.5">
      <c r="A14" t="s">
        <v>49</v>
      </c>
      <c s="34" t="s">
        <v>27</v>
      </c>
      <c s="34" t="s">
        <v>330</v>
      </c>
      <c s="35" t="s">
        <v>5</v>
      </c>
      <c s="6" t="s">
        <v>331</v>
      </c>
      <c s="36" t="s">
        <v>332</v>
      </c>
      <c s="37">
        <v>7</v>
      </c>
      <c s="36">
        <v>0</v>
      </c>
      <c s="36">
        <f>ROUND(G14*H14,6)</f>
      </c>
      <c r="L14" s="38">
        <v>0</v>
      </c>
      <c s="32">
        <f>ROUND(ROUND(L14,2)*ROUND(G14,3),2)</f>
      </c>
      <c s="36" t="s">
        <v>333</v>
      </c>
      <c>
        <f>(M14*21)/100</f>
      </c>
      <c t="s">
        <v>27</v>
      </c>
    </row>
    <row r="15" spans="1:5" ht="12.75">
      <c r="A15" s="35" t="s">
        <v>55</v>
      </c>
      <c r="E15" s="39" t="s">
        <v>5</v>
      </c>
    </row>
    <row r="16" spans="1:5" ht="12.75">
      <c r="A16" s="35" t="s">
        <v>57</v>
      </c>
      <c r="E16" s="40" t="s">
        <v>5</v>
      </c>
    </row>
    <row r="17" spans="1:5" ht="153">
      <c r="A17" t="s">
        <v>59</v>
      </c>
      <c r="E17" s="39" t="s">
        <v>335</v>
      </c>
    </row>
    <row r="18" spans="1:16" ht="38.25">
      <c r="A18" t="s">
        <v>49</v>
      </c>
      <c s="34" t="s">
        <v>25</v>
      </c>
      <c s="34" t="s">
        <v>953</v>
      </c>
      <c s="35" t="s">
        <v>5</v>
      </c>
      <c s="6" t="s">
        <v>954</v>
      </c>
      <c s="36" t="s">
        <v>332</v>
      </c>
      <c s="37">
        <v>2</v>
      </c>
      <c s="36">
        <v>0</v>
      </c>
      <c s="36">
        <f>ROUND(G18*H18,6)</f>
      </c>
      <c r="L18" s="38">
        <v>0</v>
      </c>
      <c s="32">
        <f>ROUND(ROUND(L18,2)*ROUND(G18,3),2)</f>
      </c>
      <c s="36" t="s">
        <v>333</v>
      </c>
      <c>
        <f>(M18*21)/100</f>
      </c>
      <c t="s">
        <v>27</v>
      </c>
    </row>
    <row r="19" spans="1:5" ht="12.75">
      <c r="A19" s="35" t="s">
        <v>55</v>
      </c>
      <c r="E19" s="39" t="s">
        <v>5</v>
      </c>
    </row>
    <row r="20" spans="1:5" ht="12.75">
      <c r="A20" s="35" t="s">
        <v>57</v>
      </c>
      <c r="E20" s="40" t="s">
        <v>5</v>
      </c>
    </row>
    <row r="21" spans="1:5" ht="153">
      <c r="A21" t="s">
        <v>59</v>
      </c>
      <c r="E21" s="39" t="s">
        <v>335</v>
      </c>
    </row>
    <row r="22" spans="1:16" ht="38.25">
      <c r="A22" t="s">
        <v>49</v>
      </c>
      <c s="34" t="s">
        <v>67</v>
      </c>
      <c s="34" t="s">
        <v>955</v>
      </c>
      <c s="35" t="s">
        <v>5</v>
      </c>
      <c s="6" t="s">
        <v>956</v>
      </c>
      <c s="36" t="s">
        <v>332</v>
      </c>
      <c s="37">
        <v>0.5</v>
      </c>
      <c s="36">
        <v>0</v>
      </c>
      <c s="36">
        <f>ROUND(G22*H22,6)</f>
      </c>
      <c r="L22" s="38">
        <v>0</v>
      </c>
      <c s="32">
        <f>ROUND(ROUND(L22,2)*ROUND(G22,3),2)</f>
      </c>
      <c s="36" t="s">
        <v>333</v>
      </c>
      <c>
        <f>(M22*21)/100</f>
      </c>
      <c t="s">
        <v>27</v>
      </c>
    </row>
    <row r="23" spans="1:5" ht="12.75">
      <c r="A23" s="35" t="s">
        <v>55</v>
      </c>
      <c r="E23" s="39" t="s">
        <v>5</v>
      </c>
    </row>
    <row r="24" spans="1:5" ht="12.75">
      <c r="A24" s="35" t="s">
        <v>57</v>
      </c>
      <c r="E24" s="40" t="s">
        <v>5</v>
      </c>
    </row>
    <row r="25" spans="1:5" ht="153">
      <c r="A25" t="s">
        <v>59</v>
      </c>
      <c r="E25" s="39" t="s">
        <v>335</v>
      </c>
    </row>
    <row r="26" spans="1:16" ht="38.25">
      <c r="A26" t="s">
        <v>49</v>
      </c>
      <c s="34" t="s">
        <v>71</v>
      </c>
      <c s="34" t="s">
        <v>957</v>
      </c>
      <c s="35" t="s">
        <v>5</v>
      </c>
      <c s="6" t="s">
        <v>958</v>
      </c>
      <c s="36" t="s">
        <v>332</v>
      </c>
      <c s="37">
        <v>1.6</v>
      </c>
      <c s="36">
        <v>0</v>
      </c>
      <c s="36">
        <f>ROUND(G26*H26,6)</f>
      </c>
      <c r="L26" s="38">
        <v>0</v>
      </c>
      <c s="32">
        <f>ROUND(ROUND(L26,2)*ROUND(G26,3),2)</f>
      </c>
      <c s="36" t="s">
        <v>333</v>
      </c>
      <c>
        <f>(M26*21)/100</f>
      </c>
      <c t="s">
        <v>27</v>
      </c>
    </row>
    <row r="27" spans="1:5" ht="12.75">
      <c r="A27" s="35" t="s">
        <v>55</v>
      </c>
      <c r="E27" s="39" t="s">
        <v>5</v>
      </c>
    </row>
    <row r="28" spans="1:5" ht="12.75">
      <c r="A28" s="35" t="s">
        <v>57</v>
      </c>
      <c r="E28" s="40" t="s">
        <v>5</v>
      </c>
    </row>
    <row r="29" spans="1:5" ht="153">
      <c r="A29" t="s">
        <v>59</v>
      </c>
      <c r="E29" s="39" t="s">
        <v>335</v>
      </c>
    </row>
    <row r="30" spans="1:16" ht="38.25">
      <c r="A30" t="s">
        <v>49</v>
      </c>
      <c s="34" t="s">
        <v>26</v>
      </c>
      <c s="34" t="s">
        <v>336</v>
      </c>
      <c s="35" t="s">
        <v>5</v>
      </c>
      <c s="6" t="s">
        <v>337</v>
      </c>
      <c s="36" t="s">
        <v>332</v>
      </c>
      <c s="37">
        <v>2.5</v>
      </c>
      <c s="36">
        <v>0</v>
      </c>
      <c s="36">
        <f>ROUND(G30*H30,6)</f>
      </c>
      <c r="L30" s="38">
        <v>0</v>
      </c>
      <c s="32">
        <f>ROUND(ROUND(L30,2)*ROUND(G30,3),2)</f>
      </c>
      <c s="36" t="s">
        <v>333</v>
      </c>
      <c>
        <f>(M30*21)/100</f>
      </c>
      <c t="s">
        <v>27</v>
      </c>
    </row>
    <row r="31" spans="1:5" ht="12.75">
      <c r="A31" s="35" t="s">
        <v>55</v>
      </c>
      <c r="E31" s="39" t="s">
        <v>5</v>
      </c>
    </row>
    <row r="32" spans="1:5" ht="12.75">
      <c r="A32" s="35" t="s">
        <v>57</v>
      </c>
      <c r="E32" s="40" t="s">
        <v>5</v>
      </c>
    </row>
    <row r="33" spans="1:5" ht="153">
      <c r="A33" t="s">
        <v>59</v>
      </c>
      <c r="E33" s="39" t="s">
        <v>335</v>
      </c>
    </row>
    <row r="34" spans="1:16" ht="38.25">
      <c r="A34" t="s">
        <v>49</v>
      </c>
      <c s="34" t="s">
        <v>80</v>
      </c>
      <c s="34" t="s">
        <v>748</v>
      </c>
      <c s="35" t="s">
        <v>5</v>
      </c>
      <c s="6" t="s">
        <v>749</v>
      </c>
      <c s="36" t="s">
        <v>332</v>
      </c>
      <c s="37">
        <v>2</v>
      </c>
      <c s="36">
        <v>0</v>
      </c>
      <c s="36">
        <f>ROUND(G34*H34,6)</f>
      </c>
      <c r="L34" s="38">
        <v>0</v>
      </c>
      <c s="32">
        <f>ROUND(ROUND(L34,2)*ROUND(G34,3),2)</f>
      </c>
      <c s="36" t="s">
        <v>333</v>
      </c>
      <c>
        <f>(M34*21)/100</f>
      </c>
      <c t="s">
        <v>27</v>
      </c>
    </row>
    <row r="35" spans="1:5" ht="12.75">
      <c r="A35" s="35" t="s">
        <v>55</v>
      </c>
      <c r="E35" s="39" t="s">
        <v>5</v>
      </c>
    </row>
    <row r="36" spans="1:5" ht="12.75">
      <c r="A36" s="35" t="s">
        <v>57</v>
      </c>
      <c r="E36" s="40" t="s">
        <v>5</v>
      </c>
    </row>
    <row r="37" spans="1:5" ht="153">
      <c r="A37" t="s">
        <v>59</v>
      </c>
      <c r="E37" s="39" t="s">
        <v>335</v>
      </c>
    </row>
    <row r="38" spans="1:16" ht="25.5">
      <c r="A38" t="s">
        <v>49</v>
      </c>
      <c s="34" t="s">
        <v>86</v>
      </c>
      <c s="34" t="s">
        <v>750</v>
      </c>
      <c s="35" t="s">
        <v>5</v>
      </c>
      <c s="6" t="s">
        <v>751</v>
      </c>
      <c s="36" t="s">
        <v>332</v>
      </c>
      <c s="37">
        <v>8</v>
      </c>
      <c s="36">
        <v>0</v>
      </c>
      <c s="36">
        <f>ROUND(G38*H38,6)</f>
      </c>
      <c r="L38" s="38">
        <v>0</v>
      </c>
      <c s="32">
        <f>ROUND(ROUND(L38,2)*ROUND(G38,3),2)</f>
      </c>
      <c s="36" t="s">
        <v>333</v>
      </c>
      <c>
        <f>(M38*21)/100</f>
      </c>
      <c t="s">
        <v>27</v>
      </c>
    </row>
    <row r="39" spans="1:5" ht="25.5">
      <c r="A39" s="35" t="s">
        <v>55</v>
      </c>
      <c r="E39" s="39" t="s">
        <v>752</v>
      </c>
    </row>
    <row r="40" spans="1:5" ht="12.75">
      <c r="A40" s="35" t="s">
        <v>57</v>
      </c>
      <c r="E40" s="40" t="s">
        <v>5</v>
      </c>
    </row>
    <row r="41" spans="1:5" ht="153">
      <c r="A41" t="s">
        <v>59</v>
      </c>
      <c r="E41" s="39" t="s">
        <v>335</v>
      </c>
    </row>
    <row r="42" spans="1:16" ht="38.25">
      <c r="A42" t="s">
        <v>49</v>
      </c>
      <c s="34" t="s">
        <v>90</v>
      </c>
      <c s="34" t="s">
        <v>753</v>
      </c>
      <c s="35" t="s">
        <v>5</v>
      </c>
      <c s="6" t="s">
        <v>754</v>
      </c>
      <c s="36" t="s">
        <v>332</v>
      </c>
      <c s="37">
        <v>0.8</v>
      </c>
      <c s="36">
        <v>0</v>
      </c>
      <c s="36">
        <f>ROUND(G42*H42,6)</f>
      </c>
      <c r="L42" s="38">
        <v>0</v>
      </c>
      <c s="32">
        <f>ROUND(ROUND(L42,2)*ROUND(G42,3),2)</f>
      </c>
      <c s="36" t="s">
        <v>333</v>
      </c>
      <c>
        <f>(M42*21)/100</f>
      </c>
      <c t="s">
        <v>27</v>
      </c>
    </row>
    <row r="43" spans="1:5" ht="12.75">
      <c r="A43" s="35" t="s">
        <v>55</v>
      </c>
      <c r="E43" s="39" t="s">
        <v>5</v>
      </c>
    </row>
    <row r="44" spans="1:5" ht="12.75">
      <c r="A44" s="35" t="s">
        <v>57</v>
      </c>
      <c r="E44" s="40" t="s">
        <v>5</v>
      </c>
    </row>
    <row r="45" spans="1:5" ht="153">
      <c r="A45" t="s">
        <v>59</v>
      </c>
      <c r="E45" s="39" t="s">
        <v>335</v>
      </c>
    </row>
    <row r="46" spans="1:16" ht="25.5">
      <c r="A46" t="s">
        <v>49</v>
      </c>
      <c s="34" t="s">
        <v>94</v>
      </c>
      <c s="34" t="s">
        <v>755</v>
      </c>
      <c s="35" t="s">
        <v>5</v>
      </c>
      <c s="6" t="s">
        <v>756</v>
      </c>
      <c s="36" t="s">
        <v>332</v>
      </c>
      <c s="37">
        <v>0.2</v>
      </c>
      <c s="36">
        <v>0</v>
      </c>
      <c s="36">
        <f>ROUND(G46*H46,6)</f>
      </c>
      <c r="L46" s="38">
        <v>0</v>
      </c>
      <c s="32">
        <f>ROUND(ROUND(L46,2)*ROUND(G46,3),2)</f>
      </c>
      <c s="36" t="s">
        <v>333</v>
      </c>
      <c>
        <f>(M46*21)/100</f>
      </c>
      <c t="s">
        <v>27</v>
      </c>
    </row>
    <row r="47" spans="1:5" ht="12.75">
      <c r="A47" s="35" t="s">
        <v>55</v>
      </c>
      <c r="E47" s="39" t="s">
        <v>5</v>
      </c>
    </row>
    <row r="48" spans="1:5" ht="12.75">
      <c r="A48" s="35" t="s">
        <v>57</v>
      </c>
      <c r="E48" s="40" t="s">
        <v>5</v>
      </c>
    </row>
    <row r="49" spans="1:5" ht="153">
      <c r="A49" t="s">
        <v>59</v>
      </c>
      <c r="E49" s="39" t="s">
        <v>335</v>
      </c>
    </row>
    <row r="50" spans="1:16" ht="38.25">
      <c r="A50" t="s">
        <v>49</v>
      </c>
      <c s="34" t="s">
        <v>98</v>
      </c>
      <c s="34" t="s">
        <v>757</v>
      </c>
      <c s="35" t="s">
        <v>5</v>
      </c>
      <c s="6" t="s">
        <v>758</v>
      </c>
      <c s="36" t="s">
        <v>332</v>
      </c>
      <c s="37">
        <v>0.6</v>
      </c>
      <c s="36">
        <v>0</v>
      </c>
      <c s="36">
        <f>ROUND(G50*H50,6)</f>
      </c>
      <c r="L50" s="38">
        <v>0</v>
      </c>
      <c s="32">
        <f>ROUND(ROUND(L50,2)*ROUND(G50,3),2)</f>
      </c>
      <c s="36" t="s">
        <v>333</v>
      </c>
      <c>
        <f>(M50*21)/100</f>
      </c>
      <c t="s">
        <v>27</v>
      </c>
    </row>
    <row r="51" spans="1:5" ht="12.75">
      <c r="A51" s="35" t="s">
        <v>55</v>
      </c>
      <c r="E51" s="39" t="s">
        <v>5</v>
      </c>
    </row>
    <row r="52" spans="1:5" ht="12.75">
      <c r="A52" s="35" t="s">
        <v>57</v>
      </c>
      <c r="E52" s="40" t="s">
        <v>5</v>
      </c>
    </row>
    <row r="53" spans="1:5" ht="153">
      <c r="A53" t="s">
        <v>59</v>
      </c>
      <c r="E53" s="39" t="s">
        <v>335</v>
      </c>
    </row>
    <row r="54" spans="1:16" ht="38.25">
      <c r="A54" t="s">
        <v>49</v>
      </c>
      <c s="34" t="s">
        <v>102</v>
      </c>
      <c s="34" t="s">
        <v>759</v>
      </c>
      <c s="35" t="s">
        <v>5</v>
      </c>
      <c s="6" t="s">
        <v>760</v>
      </c>
      <c s="36" t="s">
        <v>332</v>
      </c>
      <c s="37">
        <v>3</v>
      </c>
      <c s="36">
        <v>0</v>
      </c>
      <c s="36">
        <f>ROUND(G54*H54,6)</f>
      </c>
      <c r="L54" s="38">
        <v>0</v>
      </c>
      <c s="32">
        <f>ROUND(ROUND(L54,2)*ROUND(G54,3),2)</f>
      </c>
      <c s="36" t="s">
        <v>333</v>
      </c>
      <c>
        <f>(M54*21)/100</f>
      </c>
      <c t="s">
        <v>27</v>
      </c>
    </row>
    <row r="55" spans="1:5" ht="12.75">
      <c r="A55" s="35" t="s">
        <v>55</v>
      </c>
      <c r="E55" s="39" t="s">
        <v>5</v>
      </c>
    </row>
    <row r="56" spans="1:5" ht="12.75">
      <c r="A56" s="35" t="s">
        <v>57</v>
      </c>
      <c r="E56" s="40" t="s">
        <v>5</v>
      </c>
    </row>
    <row r="57" spans="1:5" ht="153">
      <c r="A57" t="s">
        <v>59</v>
      </c>
      <c r="E57" s="39" t="s">
        <v>335</v>
      </c>
    </row>
    <row r="58" spans="1:13" ht="12.75">
      <c r="A58" t="s">
        <v>46</v>
      </c>
      <c r="C58" s="31" t="s">
        <v>50</v>
      </c>
      <c r="E58" s="33" t="s">
        <v>761</v>
      </c>
      <c r="J58" s="32">
        <f>0</f>
      </c>
      <c s="32">
        <f>0</f>
      </c>
      <c s="32">
        <f>0+L59+L63+L67+L71+L75+L79</f>
      </c>
      <c s="32">
        <f>0+M59+M63+M67+M71+M75+M79</f>
      </c>
    </row>
    <row r="59" spans="1:16" ht="12.75">
      <c r="A59" t="s">
        <v>49</v>
      </c>
      <c s="34" t="s">
        <v>105</v>
      </c>
      <c s="34" t="s">
        <v>959</v>
      </c>
      <c s="35" t="s">
        <v>5</v>
      </c>
      <c s="6" t="s">
        <v>960</v>
      </c>
      <c s="36" t="s">
        <v>297</v>
      </c>
      <c s="37">
        <v>36</v>
      </c>
      <c s="36">
        <v>0</v>
      </c>
      <c s="36">
        <f>ROUND(G59*H59,6)</f>
      </c>
      <c r="L59" s="38">
        <v>0</v>
      </c>
      <c s="32">
        <f>ROUND(ROUND(L59,2)*ROUND(G59,3),2)</f>
      </c>
      <c s="36" t="s">
        <v>54</v>
      </c>
      <c>
        <f>(M59*21)/100</f>
      </c>
      <c t="s">
        <v>27</v>
      </c>
    </row>
    <row r="60" spans="1:5" ht="12.75">
      <c r="A60" s="35" t="s">
        <v>55</v>
      </c>
      <c r="E60" s="39" t="s">
        <v>5</v>
      </c>
    </row>
    <row r="61" spans="1:5" ht="12.75">
      <c r="A61" s="35" t="s">
        <v>57</v>
      </c>
      <c r="E61" s="40" t="s">
        <v>5</v>
      </c>
    </row>
    <row r="62" spans="1:5" ht="318.75">
      <c r="A62" t="s">
        <v>59</v>
      </c>
      <c r="E62" s="39" t="s">
        <v>961</v>
      </c>
    </row>
    <row r="63" spans="1:16" ht="12.75">
      <c r="A63" t="s">
        <v>49</v>
      </c>
      <c s="34" t="s">
        <v>109</v>
      </c>
      <c s="34" t="s">
        <v>762</v>
      </c>
      <c s="35" t="s">
        <v>5</v>
      </c>
      <c s="6" t="s">
        <v>763</v>
      </c>
      <c s="36" t="s">
        <v>297</v>
      </c>
      <c s="37">
        <v>609.262</v>
      </c>
      <c s="36">
        <v>0</v>
      </c>
      <c s="36">
        <f>ROUND(G63*H63,6)</f>
      </c>
      <c r="L63" s="38">
        <v>0</v>
      </c>
      <c s="32">
        <f>ROUND(ROUND(L63,2)*ROUND(G63,3),2)</f>
      </c>
      <c s="36" t="s">
        <v>54</v>
      </c>
      <c>
        <f>(M63*21)/100</f>
      </c>
      <c t="s">
        <v>27</v>
      </c>
    </row>
    <row r="64" spans="1:5" ht="12.75">
      <c r="A64" s="35" t="s">
        <v>55</v>
      </c>
      <c r="E64" s="39" t="s">
        <v>5</v>
      </c>
    </row>
    <row r="65" spans="1:5" ht="12.75">
      <c r="A65" s="35" t="s">
        <v>57</v>
      </c>
      <c r="E65" s="40" t="s">
        <v>5</v>
      </c>
    </row>
    <row r="66" spans="1:5" ht="318.75">
      <c r="A66" t="s">
        <v>59</v>
      </c>
      <c r="E66" s="39" t="s">
        <v>299</v>
      </c>
    </row>
    <row r="67" spans="1:16" ht="12.75">
      <c r="A67" t="s">
        <v>49</v>
      </c>
      <c s="34" t="s">
        <v>113</v>
      </c>
      <c s="34" t="s">
        <v>303</v>
      </c>
      <c s="35" t="s">
        <v>5</v>
      </c>
      <c s="6" t="s">
        <v>304</v>
      </c>
      <c s="36" t="s">
        <v>53</v>
      </c>
      <c s="37">
        <v>128</v>
      </c>
      <c s="36">
        <v>0</v>
      </c>
      <c s="36">
        <f>ROUND(G67*H67,6)</f>
      </c>
      <c r="L67" s="38">
        <v>0</v>
      </c>
      <c s="32">
        <f>ROUND(ROUND(L67,2)*ROUND(G67,3),2)</f>
      </c>
      <c s="36" t="s">
        <v>54</v>
      </c>
      <c>
        <f>(M67*21)/100</f>
      </c>
      <c t="s">
        <v>27</v>
      </c>
    </row>
    <row r="68" spans="1:5" ht="12.75">
      <c r="A68" s="35" t="s">
        <v>55</v>
      </c>
      <c r="E68" s="39" t="s">
        <v>5</v>
      </c>
    </row>
    <row r="69" spans="1:5" ht="12.75">
      <c r="A69" s="35" t="s">
        <v>57</v>
      </c>
      <c r="E69" s="40" t="s">
        <v>5</v>
      </c>
    </row>
    <row r="70" spans="1:5" ht="25.5">
      <c r="A70" t="s">
        <v>59</v>
      </c>
      <c r="E70" s="39" t="s">
        <v>306</v>
      </c>
    </row>
    <row r="71" spans="1:16" ht="12.75">
      <c r="A71" t="s">
        <v>49</v>
      </c>
      <c s="34" t="s">
        <v>117</v>
      </c>
      <c s="34" t="s">
        <v>311</v>
      </c>
      <c s="35" t="s">
        <v>5</v>
      </c>
      <c s="6" t="s">
        <v>312</v>
      </c>
      <c s="36" t="s">
        <v>297</v>
      </c>
      <c s="37">
        <v>415.04</v>
      </c>
      <c s="36">
        <v>0</v>
      </c>
      <c s="36">
        <f>ROUND(G71*H71,6)</f>
      </c>
      <c r="L71" s="38">
        <v>0</v>
      </c>
      <c s="32">
        <f>ROUND(ROUND(L71,2)*ROUND(G71,3),2)</f>
      </c>
      <c s="36" t="s">
        <v>54</v>
      </c>
      <c>
        <f>(M71*21)/100</f>
      </c>
      <c t="s">
        <v>27</v>
      </c>
    </row>
    <row r="72" spans="1:5" ht="12.75">
      <c r="A72" s="35" t="s">
        <v>55</v>
      </c>
      <c r="E72" s="39" t="s">
        <v>5</v>
      </c>
    </row>
    <row r="73" spans="1:5" ht="12.75">
      <c r="A73" s="35" t="s">
        <v>57</v>
      </c>
      <c r="E73" s="40" t="s">
        <v>5</v>
      </c>
    </row>
    <row r="74" spans="1:5" ht="229.5">
      <c r="A74" t="s">
        <v>59</v>
      </c>
      <c r="E74" s="39" t="s">
        <v>314</v>
      </c>
    </row>
    <row r="75" spans="1:16" ht="12.75">
      <c r="A75" t="s">
        <v>49</v>
      </c>
      <c s="34" t="s">
        <v>123</v>
      </c>
      <c s="34" t="s">
        <v>764</v>
      </c>
      <c s="35" t="s">
        <v>5</v>
      </c>
      <c s="6" t="s">
        <v>765</v>
      </c>
      <c s="36" t="s">
        <v>297</v>
      </c>
      <c s="37">
        <v>165</v>
      </c>
      <c s="36">
        <v>0</v>
      </c>
      <c s="36">
        <f>ROUND(G75*H75,6)</f>
      </c>
      <c r="L75" s="38">
        <v>0</v>
      </c>
      <c s="32">
        <f>ROUND(ROUND(L75,2)*ROUND(G75,3),2)</f>
      </c>
      <c s="36" t="s">
        <v>54</v>
      </c>
      <c>
        <f>(M75*21)/100</f>
      </c>
      <c t="s">
        <v>27</v>
      </c>
    </row>
    <row r="76" spans="1:5" ht="12.75">
      <c r="A76" s="35" t="s">
        <v>55</v>
      </c>
      <c r="E76" s="39" t="s">
        <v>5</v>
      </c>
    </row>
    <row r="77" spans="1:5" ht="12.75">
      <c r="A77" s="35" t="s">
        <v>57</v>
      </c>
      <c r="E77" s="40" t="s">
        <v>5</v>
      </c>
    </row>
    <row r="78" spans="1:5" ht="267.75">
      <c r="A78" t="s">
        <v>59</v>
      </c>
      <c r="E78" s="39" t="s">
        <v>766</v>
      </c>
    </row>
    <row r="79" spans="1:16" ht="12.75">
      <c r="A79" t="s">
        <v>49</v>
      </c>
      <c s="34" t="s">
        <v>127</v>
      </c>
      <c s="34" t="s">
        <v>767</v>
      </c>
      <c s="35" t="s">
        <v>5</v>
      </c>
      <c s="6" t="s">
        <v>768</v>
      </c>
      <c s="36" t="s">
        <v>318</v>
      </c>
      <c s="37">
        <v>2790</v>
      </c>
      <c s="36">
        <v>0</v>
      </c>
      <c s="36">
        <f>ROUND(G79*H79,6)</f>
      </c>
      <c r="L79" s="38">
        <v>0</v>
      </c>
      <c s="32">
        <f>ROUND(ROUND(L79,2)*ROUND(G79,3),2)</f>
      </c>
      <c s="36" t="s">
        <v>54</v>
      </c>
      <c>
        <f>(M79*21)/100</f>
      </c>
      <c t="s">
        <v>27</v>
      </c>
    </row>
    <row r="80" spans="1:5" ht="12.75">
      <c r="A80" s="35" t="s">
        <v>55</v>
      </c>
      <c r="E80" s="39" t="s">
        <v>5</v>
      </c>
    </row>
    <row r="81" spans="1:5" ht="12.75">
      <c r="A81" s="35" t="s">
        <v>57</v>
      </c>
      <c r="E81" s="40" t="s">
        <v>5</v>
      </c>
    </row>
    <row r="82" spans="1:5" ht="25.5">
      <c r="A82" t="s">
        <v>59</v>
      </c>
      <c r="E82" s="39" t="s">
        <v>769</v>
      </c>
    </row>
    <row r="83" spans="1:13" ht="12.75">
      <c r="A83" t="s">
        <v>46</v>
      </c>
      <c r="C83" s="31" t="s">
        <v>535</v>
      </c>
      <c r="E83" s="33" t="s">
        <v>770</v>
      </c>
      <c r="J83" s="32">
        <f>0</f>
      </c>
      <c s="32">
        <f>0</f>
      </c>
      <c s="32">
        <f>0+L84+L88+L92+L96+L100+L104+L108+L112+L116+L120+L124+L128+L132+L136+L140+L144</f>
      </c>
      <c s="32">
        <f>0+M84+M88+M92+M96+M100+M104+M108+M112+M116+M120+M124+M128+M132+M136+M140+M144</f>
      </c>
    </row>
    <row r="84" spans="1:16" ht="25.5">
      <c r="A84" t="s">
        <v>49</v>
      </c>
      <c s="34" t="s">
        <v>132</v>
      </c>
      <c s="34" t="s">
        <v>344</v>
      </c>
      <c s="35" t="s">
        <v>5</v>
      </c>
      <c s="6" t="s">
        <v>345</v>
      </c>
      <c s="36" t="s">
        <v>74</v>
      </c>
      <c s="37">
        <v>258</v>
      </c>
      <c s="36">
        <v>0</v>
      </c>
      <c s="36">
        <f>ROUND(G84*H84,6)</f>
      </c>
      <c r="L84" s="38">
        <v>0</v>
      </c>
      <c s="32">
        <f>ROUND(ROUND(L84,2)*ROUND(G84,3),2)</f>
      </c>
      <c s="36" t="s">
        <v>54</v>
      </c>
      <c>
        <f>(M84*21)/100</f>
      </c>
      <c t="s">
        <v>27</v>
      </c>
    </row>
    <row r="85" spans="1:5" ht="12.75">
      <c r="A85" s="35" t="s">
        <v>55</v>
      </c>
      <c r="E85" s="39" t="s">
        <v>5</v>
      </c>
    </row>
    <row r="86" spans="1:5" ht="12.75">
      <c r="A86" s="35" t="s">
        <v>57</v>
      </c>
      <c r="E86" s="40" t="s">
        <v>5</v>
      </c>
    </row>
    <row r="87" spans="1:5" ht="76.5">
      <c r="A87" t="s">
        <v>59</v>
      </c>
      <c r="E87" s="39" t="s">
        <v>347</v>
      </c>
    </row>
    <row r="88" spans="1:16" ht="12.75">
      <c r="A88" t="s">
        <v>49</v>
      </c>
      <c s="34" t="s">
        <v>136</v>
      </c>
      <c s="34" t="s">
        <v>352</v>
      </c>
      <c s="35" t="s">
        <v>5</v>
      </c>
      <c s="6" t="s">
        <v>353</v>
      </c>
      <c s="36" t="s">
        <v>74</v>
      </c>
      <c s="37">
        <v>87</v>
      </c>
      <c s="36">
        <v>0</v>
      </c>
      <c s="36">
        <f>ROUND(G88*H88,6)</f>
      </c>
      <c r="L88" s="38">
        <v>0</v>
      </c>
      <c s="32">
        <f>ROUND(ROUND(L88,2)*ROUND(G88,3),2)</f>
      </c>
      <c s="36" t="s">
        <v>54</v>
      </c>
      <c>
        <f>(M88*21)/100</f>
      </c>
      <c t="s">
        <v>27</v>
      </c>
    </row>
    <row r="89" spans="1:5" ht="12.75">
      <c r="A89" s="35" t="s">
        <v>55</v>
      </c>
      <c r="E89" s="39" t="s">
        <v>5</v>
      </c>
    </row>
    <row r="90" spans="1:5" ht="12.75">
      <c r="A90" s="35" t="s">
        <v>57</v>
      </c>
      <c r="E90" s="40" t="s">
        <v>5</v>
      </c>
    </row>
    <row r="91" spans="1:5" ht="114.75">
      <c r="A91" t="s">
        <v>59</v>
      </c>
      <c r="E91" s="39" t="s">
        <v>355</v>
      </c>
    </row>
    <row r="92" spans="1:16" ht="12.75">
      <c r="A92" t="s">
        <v>49</v>
      </c>
      <c s="34" t="s">
        <v>140</v>
      </c>
      <c s="34" t="s">
        <v>771</v>
      </c>
      <c s="35" t="s">
        <v>5</v>
      </c>
      <c s="6" t="s">
        <v>772</v>
      </c>
      <c s="36" t="s">
        <v>74</v>
      </c>
      <c s="37">
        <v>25</v>
      </c>
      <c s="36">
        <v>0</v>
      </c>
      <c s="36">
        <f>ROUND(G92*H92,6)</f>
      </c>
      <c r="L92" s="38">
        <v>0</v>
      </c>
      <c s="32">
        <f>ROUND(ROUND(L92,2)*ROUND(G92,3),2)</f>
      </c>
      <c s="36" t="s">
        <v>54</v>
      </c>
      <c>
        <f>(M92*21)/100</f>
      </c>
      <c t="s">
        <v>27</v>
      </c>
    </row>
    <row r="93" spans="1:5" ht="12.75">
      <c r="A93" s="35" t="s">
        <v>55</v>
      </c>
      <c r="E93" s="39" t="s">
        <v>5</v>
      </c>
    </row>
    <row r="94" spans="1:5" ht="12.75">
      <c r="A94" s="35" t="s">
        <v>57</v>
      </c>
      <c r="E94" s="40" t="s">
        <v>5</v>
      </c>
    </row>
    <row r="95" spans="1:5" ht="102">
      <c r="A95" t="s">
        <v>59</v>
      </c>
      <c r="E95" s="39" t="s">
        <v>773</v>
      </c>
    </row>
    <row r="96" spans="1:16" ht="12.75">
      <c r="A96" t="s">
        <v>49</v>
      </c>
      <c s="34" t="s">
        <v>143</v>
      </c>
      <c s="34" t="s">
        <v>358</v>
      </c>
      <c s="35" t="s">
        <v>5</v>
      </c>
      <c s="6" t="s">
        <v>359</v>
      </c>
      <c s="36" t="s">
        <v>53</v>
      </c>
      <c s="37">
        <v>156</v>
      </c>
      <c s="36">
        <v>0</v>
      </c>
      <c s="36">
        <f>ROUND(G96*H96,6)</f>
      </c>
      <c r="L96" s="38">
        <v>0</v>
      </c>
      <c s="32">
        <f>ROUND(ROUND(L96,2)*ROUND(G96,3),2)</f>
      </c>
      <c s="36" t="s">
        <v>54</v>
      </c>
      <c>
        <f>(M96*21)/100</f>
      </c>
      <c t="s">
        <v>27</v>
      </c>
    </row>
    <row r="97" spans="1:5" ht="12.75">
      <c r="A97" s="35" t="s">
        <v>55</v>
      </c>
      <c r="E97" s="39" t="s">
        <v>5</v>
      </c>
    </row>
    <row r="98" spans="1:5" ht="12.75">
      <c r="A98" s="35" t="s">
        <v>57</v>
      </c>
      <c r="E98" s="40" t="s">
        <v>5</v>
      </c>
    </row>
    <row r="99" spans="1:5" ht="114.75">
      <c r="A99" t="s">
        <v>59</v>
      </c>
      <c r="E99" s="39" t="s">
        <v>361</v>
      </c>
    </row>
    <row r="100" spans="1:16" ht="12.75">
      <c r="A100" t="s">
        <v>49</v>
      </c>
      <c s="34" t="s">
        <v>147</v>
      </c>
      <c s="34" t="s">
        <v>774</v>
      </c>
      <c s="35" t="s">
        <v>5</v>
      </c>
      <c s="6" t="s">
        <v>775</v>
      </c>
      <c s="36" t="s">
        <v>53</v>
      </c>
      <c s="37">
        <v>86</v>
      </c>
      <c s="36">
        <v>0</v>
      </c>
      <c s="36">
        <f>ROUND(G100*H100,6)</f>
      </c>
      <c r="L100" s="38">
        <v>0</v>
      </c>
      <c s="32">
        <f>ROUND(ROUND(L100,2)*ROUND(G100,3),2)</f>
      </c>
      <c s="36" t="s">
        <v>54</v>
      </c>
      <c>
        <f>(M100*21)/100</f>
      </c>
      <c t="s">
        <v>27</v>
      </c>
    </row>
    <row r="101" spans="1:5" ht="12.75">
      <c r="A101" s="35" t="s">
        <v>55</v>
      </c>
      <c r="E101" s="39" t="s">
        <v>5</v>
      </c>
    </row>
    <row r="102" spans="1:5" ht="12.75">
      <c r="A102" s="35" t="s">
        <v>57</v>
      </c>
      <c r="E102" s="40" t="s">
        <v>5</v>
      </c>
    </row>
    <row r="103" spans="1:5" ht="114.75">
      <c r="A103" t="s">
        <v>59</v>
      </c>
      <c r="E103" s="39" t="s">
        <v>361</v>
      </c>
    </row>
    <row r="104" spans="1:16" ht="12.75">
      <c r="A104" t="s">
        <v>49</v>
      </c>
      <c s="34" t="s">
        <v>151</v>
      </c>
      <c s="34" t="s">
        <v>362</v>
      </c>
      <c s="35" t="s">
        <v>5</v>
      </c>
      <c s="6" t="s">
        <v>363</v>
      </c>
      <c s="36" t="s">
        <v>53</v>
      </c>
      <c s="37">
        <v>168</v>
      </c>
      <c s="36">
        <v>0</v>
      </c>
      <c s="36">
        <f>ROUND(G104*H104,6)</f>
      </c>
      <c r="L104" s="38">
        <v>0</v>
      </c>
      <c s="32">
        <f>ROUND(ROUND(L104,2)*ROUND(G104,3),2)</f>
      </c>
      <c s="36" t="s">
        <v>54</v>
      </c>
      <c>
        <f>(M104*21)/100</f>
      </c>
      <c t="s">
        <v>27</v>
      </c>
    </row>
    <row r="105" spans="1:5" ht="12.75">
      <c r="A105" s="35" t="s">
        <v>55</v>
      </c>
      <c r="E105" s="39" t="s">
        <v>5</v>
      </c>
    </row>
    <row r="106" spans="1:5" ht="12.75">
      <c r="A106" s="35" t="s">
        <v>57</v>
      </c>
      <c r="E106" s="40" t="s">
        <v>5</v>
      </c>
    </row>
    <row r="107" spans="1:5" ht="102">
      <c r="A107" t="s">
        <v>59</v>
      </c>
      <c r="E107" s="39" t="s">
        <v>364</v>
      </c>
    </row>
    <row r="108" spans="1:16" ht="12.75">
      <c r="A108" t="s">
        <v>49</v>
      </c>
      <c s="34" t="s">
        <v>155</v>
      </c>
      <c s="34" t="s">
        <v>776</v>
      </c>
      <c s="35" t="s">
        <v>5</v>
      </c>
      <c s="6" t="s">
        <v>777</v>
      </c>
      <c s="36" t="s">
        <v>53</v>
      </c>
      <c s="37">
        <v>2190</v>
      </c>
      <c s="36">
        <v>0</v>
      </c>
      <c s="36">
        <f>ROUND(G108*H108,6)</f>
      </c>
      <c r="L108" s="38">
        <v>0</v>
      </c>
      <c s="32">
        <f>ROUND(ROUND(L108,2)*ROUND(G108,3),2)</f>
      </c>
      <c s="36" t="s">
        <v>54</v>
      </c>
      <c>
        <f>(M108*21)/100</f>
      </c>
      <c t="s">
        <v>27</v>
      </c>
    </row>
    <row r="109" spans="1:5" ht="12.75">
      <c r="A109" s="35" t="s">
        <v>55</v>
      </c>
      <c r="E109" s="39" t="s">
        <v>5</v>
      </c>
    </row>
    <row r="110" spans="1:5" ht="12.75">
      <c r="A110" s="35" t="s">
        <v>57</v>
      </c>
      <c r="E110" s="40" t="s">
        <v>5</v>
      </c>
    </row>
    <row r="111" spans="1:5" ht="140.25">
      <c r="A111" t="s">
        <v>59</v>
      </c>
      <c r="E111" s="39" t="s">
        <v>778</v>
      </c>
    </row>
    <row r="112" spans="1:16" ht="12.75">
      <c r="A112" t="s">
        <v>49</v>
      </c>
      <c s="34" t="s">
        <v>159</v>
      </c>
      <c s="34" t="s">
        <v>375</v>
      </c>
      <c s="35" t="s">
        <v>5</v>
      </c>
      <c s="6" t="s">
        <v>376</v>
      </c>
      <c s="36" t="s">
        <v>53</v>
      </c>
      <c s="37">
        <v>55</v>
      </c>
      <c s="36">
        <v>0</v>
      </c>
      <c s="36">
        <f>ROUND(G112*H112,6)</f>
      </c>
      <c r="L112" s="38">
        <v>0</v>
      </c>
      <c s="32">
        <f>ROUND(ROUND(L112,2)*ROUND(G112,3),2)</f>
      </c>
      <c s="36" t="s">
        <v>54</v>
      </c>
      <c>
        <f>(M112*21)/100</f>
      </c>
      <c t="s">
        <v>27</v>
      </c>
    </row>
    <row r="113" spans="1:5" ht="12.75">
      <c r="A113" s="35" t="s">
        <v>55</v>
      </c>
      <c r="E113" s="39" t="s">
        <v>5</v>
      </c>
    </row>
    <row r="114" spans="1:5" ht="12.75">
      <c r="A114" s="35" t="s">
        <v>57</v>
      </c>
      <c r="E114" s="40" t="s">
        <v>5</v>
      </c>
    </row>
    <row r="115" spans="1:5" ht="76.5">
      <c r="A115" t="s">
        <v>59</v>
      </c>
      <c r="E115" s="39" t="s">
        <v>347</v>
      </c>
    </row>
    <row r="116" spans="1:16" ht="12.75">
      <c r="A116" t="s">
        <v>49</v>
      </c>
      <c s="34" t="s">
        <v>163</v>
      </c>
      <c s="34" t="s">
        <v>779</v>
      </c>
      <c s="35" t="s">
        <v>5</v>
      </c>
      <c s="6" t="s">
        <v>780</v>
      </c>
      <c s="36" t="s">
        <v>53</v>
      </c>
      <c s="37">
        <v>450</v>
      </c>
      <c s="36">
        <v>0</v>
      </c>
      <c s="36">
        <f>ROUND(G116*H116,6)</f>
      </c>
      <c r="L116" s="38">
        <v>0</v>
      </c>
      <c s="32">
        <f>ROUND(ROUND(L116,2)*ROUND(G116,3),2)</f>
      </c>
      <c s="36" t="s">
        <v>54</v>
      </c>
      <c>
        <f>(M116*21)/100</f>
      </c>
      <c t="s">
        <v>27</v>
      </c>
    </row>
    <row r="117" spans="1:5" ht="12.75">
      <c r="A117" s="35" t="s">
        <v>55</v>
      </c>
      <c r="E117" s="39" t="s">
        <v>5</v>
      </c>
    </row>
    <row r="118" spans="1:5" ht="12.75">
      <c r="A118" s="35" t="s">
        <v>57</v>
      </c>
      <c r="E118" s="40" t="s">
        <v>5</v>
      </c>
    </row>
    <row r="119" spans="1:5" ht="76.5">
      <c r="A119" t="s">
        <v>59</v>
      </c>
      <c r="E119" s="39" t="s">
        <v>347</v>
      </c>
    </row>
    <row r="120" spans="1:16" ht="25.5">
      <c r="A120" t="s">
        <v>49</v>
      </c>
      <c s="34" t="s">
        <v>167</v>
      </c>
      <c s="34" t="s">
        <v>784</v>
      </c>
      <c s="35" t="s">
        <v>5</v>
      </c>
      <c s="6" t="s">
        <v>785</v>
      </c>
      <c s="36" t="s">
        <v>53</v>
      </c>
      <c s="37">
        <v>242</v>
      </c>
      <c s="36">
        <v>0</v>
      </c>
      <c s="36">
        <f>ROUND(G120*H120,6)</f>
      </c>
      <c r="L120" s="38">
        <v>0</v>
      </c>
      <c s="32">
        <f>ROUND(ROUND(L120,2)*ROUND(G120,3),2)</f>
      </c>
      <c s="36" t="s">
        <v>54</v>
      </c>
      <c>
        <f>(M120*21)/100</f>
      </c>
      <c t="s">
        <v>27</v>
      </c>
    </row>
    <row r="121" spans="1:5" ht="12.75">
      <c r="A121" s="35" t="s">
        <v>55</v>
      </c>
      <c r="E121" s="39" t="s">
        <v>5</v>
      </c>
    </row>
    <row r="122" spans="1:5" ht="12.75">
      <c r="A122" s="35" t="s">
        <v>57</v>
      </c>
      <c r="E122" s="40" t="s">
        <v>5</v>
      </c>
    </row>
    <row r="123" spans="1:5" ht="127.5">
      <c r="A123" t="s">
        <v>59</v>
      </c>
      <c r="E123" s="39" t="s">
        <v>399</v>
      </c>
    </row>
    <row r="124" spans="1:16" ht="25.5">
      <c r="A124" t="s">
        <v>49</v>
      </c>
      <c s="34" t="s">
        <v>171</v>
      </c>
      <c s="34" t="s">
        <v>786</v>
      </c>
      <c s="35" t="s">
        <v>5</v>
      </c>
      <c s="6" t="s">
        <v>787</v>
      </c>
      <c s="36" t="s">
        <v>53</v>
      </c>
      <c s="37">
        <v>2</v>
      </c>
      <c s="36">
        <v>0</v>
      </c>
      <c s="36">
        <f>ROUND(G124*H124,6)</f>
      </c>
      <c r="L124" s="38">
        <v>0</v>
      </c>
      <c s="32">
        <f>ROUND(ROUND(L124,2)*ROUND(G124,3),2)</f>
      </c>
      <c s="36" t="s">
        <v>54</v>
      </c>
      <c>
        <f>(M124*21)/100</f>
      </c>
      <c t="s">
        <v>27</v>
      </c>
    </row>
    <row r="125" spans="1:5" ht="12.75">
      <c r="A125" s="35" t="s">
        <v>55</v>
      </c>
      <c r="E125" s="39" t="s">
        <v>5</v>
      </c>
    </row>
    <row r="126" spans="1:5" ht="12.75">
      <c r="A126" s="35" t="s">
        <v>57</v>
      </c>
      <c r="E126" s="40" t="s">
        <v>5</v>
      </c>
    </row>
    <row r="127" spans="1:5" ht="127.5">
      <c r="A127" t="s">
        <v>59</v>
      </c>
      <c r="E127" s="39" t="s">
        <v>788</v>
      </c>
    </row>
    <row r="128" spans="1:16" ht="25.5">
      <c r="A128" t="s">
        <v>49</v>
      </c>
      <c s="34" t="s">
        <v>175</v>
      </c>
      <c s="34" t="s">
        <v>789</v>
      </c>
      <c s="35" t="s">
        <v>5</v>
      </c>
      <c s="6" t="s">
        <v>790</v>
      </c>
      <c s="36" t="s">
        <v>53</v>
      </c>
      <c s="37">
        <v>2</v>
      </c>
      <c s="36">
        <v>0</v>
      </c>
      <c s="36">
        <f>ROUND(G128*H128,6)</f>
      </c>
      <c r="L128" s="38">
        <v>0</v>
      </c>
      <c s="32">
        <f>ROUND(ROUND(L128,2)*ROUND(G128,3),2)</f>
      </c>
      <c s="36" t="s">
        <v>54</v>
      </c>
      <c>
        <f>(M128*21)/100</f>
      </c>
      <c t="s">
        <v>27</v>
      </c>
    </row>
    <row r="129" spans="1:5" ht="12.75">
      <c r="A129" s="35" t="s">
        <v>55</v>
      </c>
      <c r="E129" s="39" t="s">
        <v>5</v>
      </c>
    </row>
    <row r="130" spans="1:5" ht="12.75">
      <c r="A130" s="35" t="s">
        <v>57</v>
      </c>
      <c r="E130" s="40" t="s">
        <v>5</v>
      </c>
    </row>
    <row r="131" spans="1:5" ht="114.75">
      <c r="A131" t="s">
        <v>59</v>
      </c>
      <c r="E131" s="39" t="s">
        <v>361</v>
      </c>
    </row>
    <row r="132" spans="1:16" ht="12.75">
      <c r="A132" t="s">
        <v>49</v>
      </c>
      <c s="34" t="s">
        <v>179</v>
      </c>
      <c s="34" t="s">
        <v>962</v>
      </c>
      <c s="35" t="s">
        <v>5</v>
      </c>
      <c s="6" t="s">
        <v>963</v>
      </c>
      <c s="36" t="s">
        <v>53</v>
      </c>
      <c s="37">
        <v>3</v>
      </c>
      <c s="36">
        <v>0</v>
      </c>
      <c s="36">
        <f>ROUND(G132*H132,6)</f>
      </c>
      <c r="L132" s="38">
        <v>0</v>
      </c>
      <c s="32">
        <f>ROUND(ROUND(L132,2)*ROUND(G132,3),2)</f>
      </c>
      <c s="36" t="s">
        <v>54</v>
      </c>
      <c>
        <f>(M132*21)/100</f>
      </c>
      <c t="s">
        <v>27</v>
      </c>
    </row>
    <row r="133" spans="1:5" ht="12.75">
      <c r="A133" s="35" t="s">
        <v>55</v>
      </c>
      <c r="E133" s="39" t="s">
        <v>5</v>
      </c>
    </row>
    <row r="134" spans="1:5" ht="12.75">
      <c r="A134" s="35" t="s">
        <v>57</v>
      </c>
      <c r="E134" s="40" t="s">
        <v>5</v>
      </c>
    </row>
    <row r="135" spans="1:5" ht="76.5">
      <c r="A135" t="s">
        <v>59</v>
      </c>
      <c r="E135" s="39" t="s">
        <v>60</v>
      </c>
    </row>
    <row r="136" spans="1:16" ht="25.5">
      <c r="A136" t="s">
        <v>49</v>
      </c>
      <c s="34" t="s">
        <v>183</v>
      </c>
      <c s="34" t="s">
        <v>72</v>
      </c>
      <c s="35" t="s">
        <v>5</v>
      </c>
      <c s="6" t="s">
        <v>73</v>
      </c>
      <c s="36" t="s">
        <v>74</v>
      </c>
      <c s="37">
        <v>2</v>
      </c>
      <c s="36">
        <v>0</v>
      </c>
      <c s="36">
        <f>ROUND(G136*H136,6)</f>
      </c>
      <c r="L136" s="38">
        <v>0</v>
      </c>
      <c s="32">
        <f>ROUND(ROUND(L136,2)*ROUND(G136,3),2)</f>
      </c>
      <c s="36" t="s">
        <v>54</v>
      </c>
      <c>
        <f>(M136*21)/100</f>
      </c>
      <c t="s">
        <v>27</v>
      </c>
    </row>
    <row r="137" spans="1:5" ht="12.75">
      <c r="A137" s="35" t="s">
        <v>55</v>
      </c>
      <c r="E137" s="39" t="s">
        <v>5</v>
      </c>
    </row>
    <row r="138" spans="1:5" ht="12.75">
      <c r="A138" s="35" t="s">
        <v>57</v>
      </c>
      <c r="E138" s="40" t="s">
        <v>5</v>
      </c>
    </row>
    <row r="139" spans="1:5" ht="38.25">
      <c r="A139" t="s">
        <v>59</v>
      </c>
      <c r="E139" s="39" t="s">
        <v>75</v>
      </c>
    </row>
    <row r="140" spans="1:16" ht="12.75">
      <c r="A140" t="s">
        <v>49</v>
      </c>
      <c s="34" t="s">
        <v>187</v>
      </c>
      <c s="34" t="s">
        <v>791</v>
      </c>
      <c s="35" t="s">
        <v>5</v>
      </c>
      <c s="6" t="s">
        <v>792</v>
      </c>
      <c s="36" t="s">
        <v>74</v>
      </c>
      <c s="37">
        <v>43</v>
      </c>
      <c s="36">
        <v>0</v>
      </c>
      <c s="36">
        <f>ROUND(G140*H140,6)</f>
      </c>
      <c r="L140" s="38">
        <v>0</v>
      </c>
      <c s="32">
        <f>ROUND(ROUND(L140,2)*ROUND(G140,3),2)</f>
      </c>
      <c s="36" t="s">
        <v>54</v>
      </c>
      <c>
        <f>(M140*21)/100</f>
      </c>
      <c t="s">
        <v>27</v>
      </c>
    </row>
    <row r="141" spans="1:5" ht="12.75">
      <c r="A141" s="35" t="s">
        <v>55</v>
      </c>
      <c r="E141" s="39" t="s">
        <v>5</v>
      </c>
    </row>
    <row r="142" spans="1:5" ht="12.75">
      <c r="A142" s="35" t="s">
        <v>57</v>
      </c>
      <c r="E142" s="40" t="s">
        <v>5</v>
      </c>
    </row>
    <row r="143" spans="1:5" ht="114.75">
      <c r="A143" t="s">
        <v>59</v>
      </c>
      <c r="E143" s="39" t="s">
        <v>793</v>
      </c>
    </row>
    <row r="144" spans="1:16" ht="25.5">
      <c r="A144" t="s">
        <v>49</v>
      </c>
      <c s="34" t="s">
        <v>192</v>
      </c>
      <c s="34" t="s">
        <v>394</v>
      </c>
      <c s="35" t="s">
        <v>5</v>
      </c>
      <c s="6" t="s">
        <v>395</v>
      </c>
      <c s="36" t="s">
        <v>74</v>
      </c>
      <c s="37">
        <v>43</v>
      </c>
      <c s="36">
        <v>0</v>
      </c>
      <c s="36">
        <f>ROUND(G144*H144,6)</f>
      </c>
      <c r="L144" s="38">
        <v>0</v>
      </c>
      <c s="32">
        <f>ROUND(ROUND(L144,2)*ROUND(G144,3),2)</f>
      </c>
      <c s="36" t="s">
        <v>54</v>
      </c>
      <c>
        <f>(M144*21)/100</f>
      </c>
      <c t="s">
        <v>27</v>
      </c>
    </row>
    <row r="145" spans="1:5" ht="12.75">
      <c r="A145" s="35" t="s">
        <v>55</v>
      </c>
      <c r="E145" s="39" t="s">
        <v>5</v>
      </c>
    </row>
    <row r="146" spans="1:5" ht="12.75">
      <c r="A146" s="35" t="s">
        <v>57</v>
      </c>
      <c r="E146" s="40" t="s">
        <v>5</v>
      </c>
    </row>
    <row r="147" spans="1:5" ht="102">
      <c r="A147" t="s">
        <v>59</v>
      </c>
      <c r="E147" s="39" t="s">
        <v>396</v>
      </c>
    </row>
    <row r="148" spans="1:13" ht="12.75">
      <c r="A148" t="s">
        <v>46</v>
      </c>
      <c r="C148" s="31" t="s">
        <v>548</v>
      </c>
      <c r="E148" s="33" t="s">
        <v>794</v>
      </c>
      <c r="J148" s="32">
        <f>0</f>
      </c>
      <c s="32">
        <f>0</f>
      </c>
      <c s="32">
        <f>0+L149+L153+L157+L161+L165+L169+L173+L177+L181+L185+L189+L193+L197+L201</f>
      </c>
      <c s="32">
        <f>0+M149+M153+M157+M161+M165+M169+M173+M177+M181+M185+M189+M193+M197+M201</f>
      </c>
    </row>
    <row r="149" spans="1:16" ht="12.75">
      <c r="A149" t="s">
        <v>49</v>
      </c>
      <c s="34" t="s">
        <v>196</v>
      </c>
      <c s="34" t="s">
        <v>964</v>
      </c>
      <c s="35" t="s">
        <v>5</v>
      </c>
      <c s="6" t="s">
        <v>965</v>
      </c>
      <c s="36" t="s">
        <v>53</v>
      </c>
      <c s="37">
        <v>150</v>
      </c>
      <c s="36">
        <v>0</v>
      </c>
      <c s="36">
        <f>ROUND(G149*H149,6)</f>
      </c>
      <c r="L149" s="38">
        <v>0</v>
      </c>
      <c s="32">
        <f>ROUND(ROUND(L149,2)*ROUND(G149,3),2)</f>
      </c>
      <c s="36" t="s">
        <v>54</v>
      </c>
      <c>
        <f>(M149*21)/100</f>
      </c>
      <c t="s">
        <v>27</v>
      </c>
    </row>
    <row r="150" spans="1:5" ht="12.75">
      <c r="A150" s="35" t="s">
        <v>55</v>
      </c>
      <c r="E150" s="39" t="s">
        <v>5</v>
      </c>
    </row>
    <row r="151" spans="1:5" ht="12.75">
      <c r="A151" s="35" t="s">
        <v>57</v>
      </c>
      <c r="E151" s="40" t="s">
        <v>5</v>
      </c>
    </row>
    <row r="152" spans="1:5" ht="127.5">
      <c r="A152" t="s">
        <v>59</v>
      </c>
      <c r="E152" s="39" t="s">
        <v>966</v>
      </c>
    </row>
    <row r="153" spans="1:16" ht="12.75">
      <c r="A153" t="s">
        <v>49</v>
      </c>
      <c s="34" t="s">
        <v>200</v>
      </c>
      <c s="34" t="s">
        <v>967</v>
      </c>
      <c s="35" t="s">
        <v>5</v>
      </c>
      <c s="6" t="s">
        <v>968</v>
      </c>
      <c s="36" t="s">
        <v>74</v>
      </c>
      <c s="37">
        <v>2</v>
      </c>
      <c s="36">
        <v>0</v>
      </c>
      <c s="36">
        <f>ROUND(G153*H153,6)</f>
      </c>
      <c r="L153" s="38">
        <v>0</v>
      </c>
      <c s="32">
        <f>ROUND(ROUND(L153,2)*ROUND(G153,3),2)</f>
      </c>
      <c s="36" t="s">
        <v>54</v>
      </c>
      <c>
        <f>(M153*21)/100</f>
      </c>
      <c t="s">
        <v>27</v>
      </c>
    </row>
    <row r="154" spans="1:5" ht="12.75">
      <c r="A154" s="35" t="s">
        <v>55</v>
      </c>
      <c r="E154" s="39" t="s">
        <v>5</v>
      </c>
    </row>
    <row r="155" spans="1:5" ht="12.75">
      <c r="A155" s="35" t="s">
        <v>57</v>
      </c>
      <c r="E155" s="40" t="s">
        <v>5</v>
      </c>
    </row>
    <row r="156" spans="1:5" ht="102">
      <c r="A156" t="s">
        <v>59</v>
      </c>
      <c r="E156" s="39" t="s">
        <v>969</v>
      </c>
    </row>
    <row r="157" spans="1:16" ht="12.75">
      <c r="A157" t="s">
        <v>49</v>
      </c>
      <c s="34" t="s">
        <v>204</v>
      </c>
      <c s="34" t="s">
        <v>87</v>
      </c>
      <c s="35" t="s">
        <v>5</v>
      </c>
      <c s="6" t="s">
        <v>88</v>
      </c>
      <c s="36" t="s">
        <v>53</v>
      </c>
      <c s="37">
        <v>1000</v>
      </c>
      <c s="36">
        <v>0</v>
      </c>
      <c s="36">
        <f>ROUND(G157*H157,6)</f>
      </c>
      <c r="L157" s="38">
        <v>0</v>
      </c>
      <c s="32">
        <f>ROUND(ROUND(L157,2)*ROUND(G157,3),2)</f>
      </c>
      <c s="36" t="s">
        <v>54</v>
      </c>
      <c>
        <f>(M157*21)/100</f>
      </c>
      <c t="s">
        <v>27</v>
      </c>
    </row>
    <row r="158" spans="1:5" ht="12.75">
      <c r="A158" s="35" t="s">
        <v>55</v>
      </c>
      <c r="E158" s="39" t="s">
        <v>5</v>
      </c>
    </row>
    <row r="159" spans="1:5" ht="12.75">
      <c r="A159" s="35" t="s">
        <v>57</v>
      </c>
      <c r="E159" s="40" t="s">
        <v>5</v>
      </c>
    </row>
    <row r="160" spans="1:5" ht="89.25">
      <c r="A160" t="s">
        <v>59</v>
      </c>
      <c r="E160" s="39" t="s">
        <v>89</v>
      </c>
    </row>
    <row r="161" spans="1:16" ht="12.75">
      <c r="A161" t="s">
        <v>49</v>
      </c>
      <c s="34" t="s">
        <v>208</v>
      </c>
      <c s="34" t="s">
        <v>970</v>
      </c>
      <c s="35" t="s">
        <v>5</v>
      </c>
      <c s="6" t="s">
        <v>971</v>
      </c>
      <c s="36" t="s">
        <v>53</v>
      </c>
      <c s="37">
        <v>150</v>
      </c>
      <c s="36">
        <v>0</v>
      </c>
      <c s="36">
        <f>ROUND(G161*H161,6)</f>
      </c>
      <c r="L161" s="38">
        <v>0</v>
      </c>
      <c s="32">
        <f>ROUND(ROUND(L161,2)*ROUND(G161,3),2)</f>
      </c>
      <c s="36" t="s">
        <v>54</v>
      </c>
      <c>
        <f>(M161*21)/100</f>
      </c>
      <c t="s">
        <v>27</v>
      </c>
    </row>
    <row r="162" spans="1:5" ht="12.75">
      <c r="A162" s="35" t="s">
        <v>55</v>
      </c>
      <c r="E162" s="39" t="s">
        <v>5</v>
      </c>
    </row>
    <row r="163" spans="1:5" ht="12.75">
      <c r="A163" s="35" t="s">
        <v>57</v>
      </c>
      <c r="E163" s="40" t="s">
        <v>5</v>
      </c>
    </row>
    <row r="164" spans="1:5" ht="89.25">
      <c r="A164" t="s">
        <v>59</v>
      </c>
      <c r="E164" s="39" t="s">
        <v>89</v>
      </c>
    </row>
    <row r="165" spans="1:16" ht="25.5">
      <c r="A165" t="s">
        <v>49</v>
      </c>
      <c s="34" t="s">
        <v>216</v>
      </c>
      <c s="34" t="s">
        <v>795</v>
      </c>
      <c s="35" t="s">
        <v>5</v>
      </c>
      <c s="6" t="s">
        <v>796</v>
      </c>
      <c s="36" t="s">
        <v>53</v>
      </c>
      <c s="37">
        <v>1260</v>
      </c>
      <c s="36">
        <v>0</v>
      </c>
      <c s="36">
        <f>ROUND(G165*H165,6)</f>
      </c>
      <c r="L165" s="38">
        <v>0</v>
      </c>
      <c s="32">
        <f>ROUND(ROUND(L165,2)*ROUND(G165,3),2)</f>
      </c>
      <c s="36" t="s">
        <v>54</v>
      </c>
      <c>
        <f>(M165*21)/100</f>
      </c>
      <c t="s">
        <v>27</v>
      </c>
    </row>
    <row r="166" spans="1:5" ht="12.75">
      <c r="A166" s="35" t="s">
        <v>55</v>
      </c>
      <c r="E166" s="39" t="s">
        <v>5</v>
      </c>
    </row>
    <row r="167" spans="1:5" ht="12.75">
      <c r="A167" s="35" t="s">
        <v>57</v>
      </c>
      <c r="E167" s="40" t="s">
        <v>5</v>
      </c>
    </row>
    <row r="168" spans="1:5" ht="89.25">
      <c r="A168" t="s">
        <v>59</v>
      </c>
      <c r="E168" s="39" t="s">
        <v>89</v>
      </c>
    </row>
    <row r="169" spans="1:16" ht="25.5">
      <c r="A169" t="s">
        <v>49</v>
      </c>
      <c s="34" t="s">
        <v>220</v>
      </c>
      <c s="34" t="s">
        <v>110</v>
      </c>
      <c s="35" t="s">
        <v>5</v>
      </c>
      <c s="6" t="s">
        <v>111</v>
      </c>
      <c s="36" t="s">
        <v>74</v>
      </c>
      <c s="37">
        <v>4</v>
      </c>
      <c s="36">
        <v>0</v>
      </c>
      <c s="36">
        <f>ROUND(G169*H169,6)</f>
      </c>
      <c r="L169" s="38">
        <v>0</v>
      </c>
      <c s="32">
        <f>ROUND(ROUND(L169,2)*ROUND(G169,3),2)</f>
      </c>
      <c s="36" t="s">
        <v>54</v>
      </c>
      <c>
        <f>(M169*21)/100</f>
      </c>
      <c t="s">
        <v>27</v>
      </c>
    </row>
    <row r="170" spans="1:5" ht="12.75">
      <c r="A170" s="35" t="s">
        <v>55</v>
      </c>
      <c r="E170" s="39" t="s">
        <v>5</v>
      </c>
    </row>
    <row r="171" spans="1:5" ht="12.75">
      <c r="A171" s="35" t="s">
        <v>57</v>
      </c>
      <c r="E171" s="40" t="s">
        <v>5</v>
      </c>
    </row>
    <row r="172" spans="1:5" ht="102">
      <c r="A172" t="s">
        <v>59</v>
      </c>
      <c r="E172" s="39" t="s">
        <v>112</v>
      </c>
    </row>
    <row r="173" spans="1:16" ht="25.5">
      <c r="A173" t="s">
        <v>49</v>
      </c>
      <c s="34" t="s">
        <v>223</v>
      </c>
      <c s="34" t="s">
        <v>972</v>
      </c>
      <c s="35" t="s">
        <v>5</v>
      </c>
      <c s="6" t="s">
        <v>973</v>
      </c>
      <c s="36" t="s">
        <v>74</v>
      </c>
      <c s="37">
        <v>6</v>
      </c>
      <c s="36">
        <v>0</v>
      </c>
      <c s="36">
        <f>ROUND(G173*H173,6)</f>
      </c>
      <c r="L173" s="38">
        <v>0</v>
      </c>
      <c s="32">
        <f>ROUND(ROUND(L173,2)*ROUND(G173,3),2)</f>
      </c>
      <c s="36" t="s">
        <v>54</v>
      </c>
      <c>
        <f>(M173*21)/100</f>
      </c>
      <c t="s">
        <v>27</v>
      </c>
    </row>
    <row r="174" spans="1:5" ht="12.75">
      <c r="A174" s="35" t="s">
        <v>55</v>
      </c>
      <c r="E174" s="39" t="s">
        <v>5</v>
      </c>
    </row>
    <row r="175" spans="1:5" ht="12.75">
      <c r="A175" s="35" t="s">
        <v>57</v>
      </c>
      <c r="E175" s="40" t="s">
        <v>5</v>
      </c>
    </row>
    <row r="176" spans="1:5" ht="102">
      <c r="A176" t="s">
        <v>59</v>
      </c>
      <c r="E176" s="39" t="s">
        <v>112</v>
      </c>
    </row>
    <row r="177" spans="1:16" ht="25.5">
      <c r="A177" t="s">
        <v>49</v>
      </c>
      <c s="34" t="s">
        <v>227</v>
      </c>
      <c s="34" t="s">
        <v>797</v>
      </c>
      <c s="35" t="s">
        <v>5</v>
      </c>
      <c s="6" t="s">
        <v>798</v>
      </c>
      <c s="36" t="s">
        <v>74</v>
      </c>
      <c s="37">
        <v>2</v>
      </c>
      <c s="36">
        <v>0</v>
      </c>
      <c s="36">
        <f>ROUND(G177*H177,6)</f>
      </c>
      <c r="L177" s="38">
        <v>0</v>
      </c>
      <c s="32">
        <f>ROUND(ROUND(L177,2)*ROUND(G177,3),2)</f>
      </c>
      <c s="36" t="s">
        <v>54</v>
      </c>
      <c>
        <f>(M177*21)/100</f>
      </c>
      <c t="s">
        <v>27</v>
      </c>
    </row>
    <row r="178" spans="1:5" ht="12.75">
      <c r="A178" s="35" t="s">
        <v>55</v>
      </c>
      <c r="E178" s="39" t="s">
        <v>5</v>
      </c>
    </row>
    <row r="179" spans="1:5" ht="12.75">
      <c r="A179" s="35" t="s">
        <v>57</v>
      </c>
      <c r="E179" s="40" t="s">
        <v>5</v>
      </c>
    </row>
    <row r="180" spans="1:5" ht="102">
      <c r="A180" t="s">
        <v>59</v>
      </c>
      <c r="E180" s="39" t="s">
        <v>112</v>
      </c>
    </row>
    <row r="181" spans="1:16" ht="12.75">
      <c r="A181" t="s">
        <v>49</v>
      </c>
      <c s="34" t="s">
        <v>234</v>
      </c>
      <c s="34" t="s">
        <v>974</v>
      </c>
      <c s="35" t="s">
        <v>5</v>
      </c>
      <c s="6" t="s">
        <v>975</v>
      </c>
      <c s="36" t="s">
        <v>53</v>
      </c>
      <c s="37">
        <v>42</v>
      </c>
      <c s="36">
        <v>0</v>
      </c>
      <c s="36">
        <f>ROUND(G181*H181,6)</f>
      </c>
      <c r="L181" s="38">
        <v>0</v>
      </c>
      <c s="32">
        <f>ROUND(ROUND(L181,2)*ROUND(G181,3),2)</f>
      </c>
      <c s="36" t="s">
        <v>54</v>
      </c>
      <c>
        <f>(M181*21)/100</f>
      </c>
      <c t="s">
        <v>27</v>
      </c>
    </row>
    <row r="182" spans="1:5" ht="12.75">
      <c r="A182" s="35" t="s">
        <v>55</v>
      </c>
      <c r="E182" s="39" t="s">
        <v>5</v>
      </c>
    </row>
    <row r="183" spans="1:5" ht="12.75">
      <c r="A183" s="35" t="s">
        <v>57</v>
      </c>
      <c r="E183" s="40" t="s">
        <v>5</v>
      </c>
    </row>
    <row r="184" spans="1:5" ht="76.5">
      <c r="A184" t="s">
        <v>59</v>
      </c>
      <c r="E184" s="39" t="s">
        <v>383</v>
      </c>
    </row>
    <row r="185" spans="1:16" ht="12.75">
      <c r="A185" t="s">
        <v>49</v>
      </c>
      <c s="34" t="s">
        <v>238</v>
      </c>
      <c s="34" t="s">
        <v>799</v>
      </c>
      <c s="35" t="s">
        <v>5</v>
      </c>
      <c s="6" t="s">
        <v>800</v>
      </c>
      <c s="36" t="s">
        <v>53</v>
      </c>
      <c s="37">
        <v>65</v>
      </c>
      <c s="36">
        <v>0</v>
      </c>
      <c s="36">
        <f>ROUND(G185*H185,6)</f>
      </c>
      <c r="L185" s="38">
        <v>0</v>
      </c>
      <c s="32">
        <f>ROUND(ROUND(L185,2)*ROUND(G185,3),2)</f>
      </c>
      <c s="36" t="s">
        <v>54</v>
      </c>
      <c>
        <f>(M185*21)/100</f>
      </c>
      <c t="s">
        <v>27</v>
      </c>
    </row>
    <row r="186" spans="1:5" ht="12.75">
      <c r="A186" s="35" t="s">
        <v>55</v>
      </c>
      <c r="E186" s="39" t="s">
        <v>5</v>
      </c>
    </row>
    <row r="187" spans="1:5" ht="12.75">
      <c r="A187" s="35" t="s">
        <v>57</v>
      </c>
      <c r="E187" s="40" t="s">
        <v>5</v>
      </c>
    </row>
    <row r="188" spans="1:5" ht="76.5">
      <c r="A188" t="s">
        <v>59</v>
      </c>
      <c r="E188" s="39" t="s">
        <v>801</v>
      </c>
    </row>
    <row r="189" spans="1:16" ht="12.75">
      <c r="A189" t="s">
        <v>49</v>
      </c>
      <c s="34" t="s">
        <v>242</v>
      </c>
      <c s="34" t="s">
        <v>114</v>
      </c>
      <c s="35" t="s">
        <v>5</v>
      </c>
      <c s="6" t="s">
        <v>115</v>
      </c>
      <c s="36" t="s">
        <v>74</v>
      </c>
      <c s="37">
        <v>28</v>
      </c>
      <c s="36">
        <v>0</v>
      </c>
      <c s="36">
        <f>ROUND(G189*H189,6)</f>
      </c>
      <c r="L189" s="38">
        <v>0</v>
      </c>
      <c s="32">
        <f>ROUND(ROUND(L189,2)*ROUND(G189,3),2)</f>
      </c>
      <c s="36" t="s">
        <v>54</v>
      </c>
      <c>
        <f>(M189*21)/100</f>
      </c>
      <c t="s">
        <v>27</v>
      </c>
    </row>
    <row r="190" spans="1:5" ht="12.75">
      <c r="A190" s="35" t="s">
        <v>55</v>
      </c>
      <c r="E190" s="39" t="s">
        <v>5</v>
      </c>
    </row>
    <row r="191" spans="1:5" ht="12.75">
      <c r="A191" s="35" t="s">
        <v>57</v>
      </c>
      <c r="E191" s="40" t="s">
        <v>5</v>
      </c>
    </row>
    <row r="192" spans="1:5" ht="89.25">
      <c r="A192" t="s">
        <v>59</v>
      </c>
      <c r="E192" s="39" t="s">
        <v>802</v>
      </c>
    </row>
    <row r="193" spans="1:16" ht="12.75">
      <c r="A193" t="s">
        <v>49</v>
      </c>
      <c s="34" t="s">
        <v>246</v>
      </c>
      <c s="34" t="s">
        <v>803</v>
      </c>
      <c s="35" t="s">
        <v>5</v>
      </c>
      <c s="6" t="s">
        <v>804</v>
      </c>
      <c s="36" t="s">
        <v>74</v>
      </c>
      <c s="37">
        <v>44</v>
      </c>
      <c s="36">
        <v>0</v>
      </c>
      <c s="36">
        <f>ROUND(G193*H193,6)</f>
      </c>
      <c r="L193" s="38">
        <v>0</v>
      </c>
      <c s="32">
        <f>ROUND(ROUND(L193,2)*ROUND(G193,3),2)</f>
      </c>
      <c s="36" t="s">
        <v>54</v>
      </c>
      <c>
        <f>(M193*21)/100</f>
      </c>
      <c t="s">
        <v>27</v>
      </c>
    </row>
    <row r="194" spans="1:5" ht="12.75">
      <c r="A194" s="35" t="s">
        <v>55</v>
      </c>
      <c r="E194" s="39" t="s">
        <v>5</v>
      </c>
    </row>
    <row r="195" spans="1:5" ht="12.75">
      <c r="A195" s="35" t="s">
        <v>57</v>
      </c>
      <c r="E195" s="40" t="s">
        <v>5</v>
      </c>
    </row>
    <row r="196" spans="1:5" ht="102">
      <c r="A196" t="s">
        <v>59</v>
      </c>
      <c r="E196" s="39" t="s">
        <v>805</v>
      </c>
    </row>
    <row r="197" spans="1:16" ht="12.75">
      <c r="A197" t="s">
        <v>49</v>
      </c>
      <c s="34" t="s">
        <v>976</v>
      </c>
      <c s="34" t="s">
        <v>977</v>
      </c>
      <c s="35" t="s">
        <v>5</v>
      </c>
      <c s="6" t="s">
        <v>978</v>
      </c>
      <c s="36" t="s">
        <v>74</v>
      </c>
      <c s="37">
        <v>1</v>
      </c>
      <c s="36">
        <v>0</v>
      </c>
      <c s="36">
        <f>ROUND(G197*H197,6)</f>
      </c>
      <c r="L197" s="38">
        <v>0</v>
      </c>
      <c s="32">
        <f>ROUND(ROUND(L197,2)*ROUND(G197,3),2)</f>
      </c>
      <c s="36" t="s">
        <v>333</v>
      </c>
      <c>
        <f>(M197*0)/100</f>
      </c>
      <c t="s">
        <v>979</v>
      </c>
    </row>
    <row r="198" spans="1:5" ht="12.75">
      <c r="A198" s="35" t="s">
        <v>55</v>
      </c>
      <c r="E198" s="39" t="s">
        <v>5</v>
      </c>
    </row>
    <row r="199" spans="1:5" ht="12.75">
      <c r="A199" s="35" t="s">
        <v>57</v>
      </c>
      <c r="E199" s="40" t="s">
        <v>5</v>
      </c>
    </row>
    <row r="200" spans="1:5" ht="140.25">
      <c r="A200" t="s">
        <v>59</v>
      </c>
      <c r="E200" s="39" t="s">
        <v>980</v>
      </c>
    </row>
    <row r="201" spans="1:16" ht="12.75">
      <c r="A201" t="s">
        <v>49</v>
      </c>
      <c s="34" t="s">
        <v>981</v>
      </c>
      <c s="34" t="s">
        <v>982</v>
      </c>
      <c s="35" t="s">
        <v>5</v>
      </c>
      <c s="6" t="s">
        <v>983</v>
      </c>
      <c s="36" t="s">
        <v>74</v>
      </c>
      <c s="37">
        <v>1</v>
      </c>
      <c s="36">
        <v>0</v>
      </c>
      <c s="36">
        <f>ROUND(G201*H201,6)</f>
      </c>
      <c r="L201" s="38">
        <v>0</v>
      </c>
      <c s="32">
        <f>ROUND(ROUND(L201,2)*ROUND(G201,3),2)</f>
      </c>
      <c s="36" t="s">
        <v>54</v>
      </c>
      <c>
        <f>(M201*0)/100</f>
      </c>
      <c t="s">
        <v>979</v>
      </c>
    </row>
    <row r="202" spans="1:5" ht="12.75">
      <c r="A202" s="35" t="s">
        <v>55</v>
      </c>
      <c r="E202" s="39" t="s">
        <v>5</v>
      </c>
    </row>
    <row r="203" spans="1:5" ht="12.75">
      <c r="A203" s="35" t="s">
        <v>57</v>
      </c>
      <c r="E203" s="40" t="s">
        <v>5</v>
      </c>
    </row>
    <row r="204" spans="1:5" ht="114.75">
      <c r="A204" t="s">
        <v>59</v>
      </c>
      <c r="E204" s="39" t="s">
        <v>984</v>
      </c>
    </row>
    <row r="205" spans="1:13" ht="12.75">
      <c r="A205" t="s">
        <v>46</v>
      </c>
      <c r="C205" s="31" t="s">
        <v>266</v>
      </c>
      <c r="E205" s="33" t="s">
        <v>267</v>
      </c>
      <c r="J205" s="32">
        <f>0</f>
      </c>
      <c s="32">
        <f>0</f>
      </c>
      <c s="32">
        <f>0+L206+L210+L214+L218+L222+L226+L230+L234+L238+L242+L246+L250+L254+L258+L262+L266+L270+L274+L278+L282+L286+L290+L294+L298+L302+L306+L310+L314+L318+L322+L326+L330+L334+L338+L342+L346+L350+L354+L358+L362+L366+L370+L374+L378+L382+L386+L390+L394+L398+L402+L406+L410+L414+L418+L422+L426+L430+L434+L438+L442+L446+L450+L454+L458+L462+L466+L470+L474+L478+L482+L486+L490+L494+L498+L502+L506+L510+L514+L518+L522+L526+L530+L534+L538+L542+L546+L550</f>
      </c>
      <c s="32">
        <f>0+M206+M210+M214+M218+M222+M226+M230+M234+M238+M242+M246+M250+M254+M258+M262+M266+M270+M274+M278+M282+M286+M290+M294+M298+M302+M306+M310+M314+M318+M322+M326+M330+M334+M338+M342+M346+M350+M354+M358+M362+M366+M370+M374+M378+M382+M386+M390+M394+M398+M402+M406+M410+M414+M418+M422+M426+M430+M434+M438+M442+M446+M450+M454+M458+M462+M466+M470+M474+M478+M482+M486+M490+M494+M498+M502+M506+M510+M514+M518+M522+M526+M530+M534+M538+M542+M546+M550</f>
      </c>
    </row>
    <row r="206" spans="1:16" ht="12.75">
      <c r="A206" t="s">
        <v>49</v>
      </c>
      <c s="34" t="s">
        <v>250</v>
      </c>
      <c s="34" t="s">
        <v>985</v>
      </c>
      <c s="35" t="s">
        <v>5</v>
      </c>
      <c s="6" t="s">
        <v>986</v>
      </c>
      <c s="36" t="s">
        <v>562</v>
      </c>
      <c s="37">
        <v>1.177</v>
      </c>
      <c s="36">
        <v>0</v>
      </c>
      <c s="36">
        <f>ROUND(G206*H206,6)</f>
      </c>
      <c r="L206" s="38">
        <v>0</v>
      </c>
      <c s="32">
        <f>ROUND(ROUND(L206,2)*ROUND(G206,3),2)</f>
      </c>
      <c s="36" t="s">
        <v>54</v>
      </c>
      <c>
        <f>(M206*21)/100</f>
      </c>
      <c t="s">
        <v>27</v>
      </c>
    </row>
    <row r="207" spans="1:5" ht="12.75">
      <c r="A207" s="35" t="s">
        <v>55</v>
      </c>
      <c r="E207" s="39" t="s">
        <v>5</v>
      </c>
    </row>
    <row r="208" spans="1:5" ht="12.75">
      <c r="A208" s="35" t="s">
        <v>57</v>
      </c>
      <c r="E208" s="40" t="s">
        <v>5</v>
      </c>
    </row>
    <row r="209" spans="1:5" ht="76.5">
      <c r="A209" t="s">
        <v>59</v>
      </c>
      <c r="E209" s="39" t="s">
        <v>808</v>
      </c>
    </row>
    <row r="210" spans="1:16" ht="12.75">
      <c r="A210" t="s">
        <v>49</v>
      </c>
      <c s="34" t="s">
        <v>254</v>
      </c>
      <c s="34" t="s">
        <v>987</v>
      </c>
      <c s="35" t="s">
        <v>5</v>
      </c>
      <c s="6" t="s">
        <v>988</v>
      </c>
      <c s="36" t="s">
        <v>562</v>
      </c>
      <c s="37">
        <v>1.76</v>
      </c>
      <c s="36">
        <v>0</v>
      </c>
      <c s="36">
        <f>ROUND(G210*H210,6)</f>
      </c>
      <c r="L210" s="38">
        <v>0</v>
      </c>
      <c s="32">
        <f>ROUND(ROUND(L210,2)*ROUND(G210,3),2)</f>
      </c>
      <c s="36" t="s">
        <v>54</v>
      </c>
      <c>
        <f>(M210*21)/100</f>
      </c>
      <c t="s">
        <v>27</v>
      </c>
    </row>
    <row r="211" spans="1:5" ht="12.75">
      <c r="A211" s="35" t="s">
        <v>55</v>
      </c>
      <c r="E211" s="39" t="s">
        <v>5</v>
      </c>
    </row>
    <row r="212" spans="1:5" ht="12.75">
      <c r="A212" s="35" t="s">
        <v>57</v>
      </c>
      <c r="E212" s="40" t="s">
        <v>5</v>
      </c>
    </row>
    <row r="213" spans="1:5" ht="76.5">
      <c r="A213" t="s">
        <v>59</v>
      </c>
      <c r="E213" s="39" t="s">
        <v>808</v>
      </c>
    </row>
    <row r="214" spans="1:16" ht="12.75">
      <c r="A214" t="s">
        <v>49</v>
      </c>
      <c s="34" t="s">
        <v>258</v>
      </c>
      <c s="34" t="s">
        <v>806</v>
      </c>
      <c s="35" t="s">
        <v>5</v>
      </c>
      <c s="6" t="s">
        <v>807</v>
      </c>
      <c s="36" t="s">
        <v>562</v>
      </c>
      <c s="37">
        <v>59.87</v>
      </c>
      <c s="36">
        <v>0</v>
      </c>
      <c s="36">
        <f>ROUND(G214*H214,6)</f>
      </c>
      <c r="L214" s="38">
        <v>0</v>
      </c>
      <c s="32">
        <f>ROUND(ROUND(L214,2)*ROUND(G214,3),2)</f>
      </c>
      <c s="36" t="s">
        <v>54</v>
      </c>
      <c>
        <f>(M214*21)/100</f>
      </c>
      <c t="s">
        <v>27</v>
      </c>
    </row>
    <row r="215" spans="1:5" ht="12.75">
      <c r="A215" s="35" t="s">
        <v>55</v>
      </c>
      <c r="E215" s="39" t="s">
        <v>5</v>
      </c>
    </row>
    <row r="216" spans="1:5" ht="12.75">
      <c r="A216" s="35" t="s">
        <v>57</v>
      </c>
      <c r="E216" s="40" t="s">
        <v>5</v>
      </c>
    </row>
    <row r="217" spans="1:5" ht="76.5">
      <c r="A217" t="s">
        <v>59</v>
      </c>
      <c r="E217" s="39" t="s">
        <v>808</v>
      </c>
    </row>
    <row r="218" spans="1:16" ht="12.75">
      <c r="A218" t="s">
        <v>49</v>
      </c>
      <c s="34" t="s">
        <v>262</v>
      </c>
      <c s="34" t="s">
        <v>809</v>
      </c>
      <c s="35" t="s">
        <v>5</v>
      </c>
      <c s="6" t="s">
        <v>810</v>
      </c>
      <c s="36" t="s">
        <v>562</v>
      </c>
      <c s="37">
        <v>198.5</v>
      </c>
      <c s="36">
        <v>0</v>
      </c>
      <c s="36">
        <f>ROUND(G218*H218,6)</f>
      </c>
      <c r="L218" s="38">
        <v>0</v>
      </c>
      <c s="32">
        <f>ROUND(ROUND(L218,2)*ROUND(G218,3),2)</f>
      </c>
      <c s="36" t="s">
        <v>54</v>
      </c>
      <c>
        <f>(M218*21)/100</f>
      </c>
      <c t="s">
        <v>27</v>
      </c>
    </row>
    <row r="219" spans="1:5" ht="12.75">
      <c r="A219" s="35" t="s">
        <v>55</v>
      </c>
      <c r="E219" s="39" t="s">
        <v>5</v>
      </c>
    </row>
    <row r="220" spans="1:5" ht="12.75">
      <c r="A220" s="35" t="s">
        <v>57</v>
      </c>
      <c r="E220" s="40" t="s">
        <v>5</v>
      </c>
    </row>
    <row r="221" spans="1:5" ht="76.5">
      <c r="A221" t="s">
        <v>59</v>
      </c>
      <c r="E221" s="39" t="s">
        <v>808</v>
      </c>
    </row>
    <row r="222" spans="1:16" ht="12.75">
      <c r="A222" t="s">
        <v>49</v>
      </c>
      <c s="34" t="s">
        <v>268</v>
      </c>
      <c s="34" t="s">
        <v>989</v>
      </c>
      <c s="35" t="s">
        <v>5</v>
      </c>
      <c s="6" t="s">
        <v>990</v>
      </c>
      <c s="36" t="s">
        <v>562</v>
      </c>
      <c s="37">
        <v>1.177</v>
      </c>
      <c s="36">
        <v>0</v>
      </c>
      <c s="36">
        <f>ROUND(G222*H222,6)</f>
      </c>
      <c r="L222" s="38">
        <v>0</v>
      </c>
      <c s="32">
        <f>ROUND(ROUND(L222,2)*ROUND(G222,3),2)</f>
      </c>
      <c s="36" t="s">
        <v>54</v>
      </c>
      <c>
        <f>(M222*21)/100</f>
      </c>
      <c t="s">
        <v>27</v>
      </c>
    </row>
    <row r="223" spans="1:5" ht="12.75">
      <c r="A223" s="35" t="s">
        <v>55</v>
      </c>
      <c r="E223" s="39" t="s">
        <v>5</v>
      </c>
    </row>
    <row r="224" spans="1:5" ht="12.75">
      <c r="A224" s="35" t="s">
        <v>57</v>
      </c>
      <c r="E224" s="40" t="s">
        <v>5</v>
      </c>
    </row>
    <row r="225" spans="1:5" ht="216.75">
      <c r="A225" t="s">
        <v>59</v>
      </c>
      <c r="E225" s="39" t="s">
        <v>991</v>
      </c>
    </row>
    <row r="226" spans="1:16" ht="12.75">
      <c r="A226" t="s">
        <v>49</v>
      </c>
      <c s="34" t="s">
        <v>274</v>
      </c>
      <c s="34" t="s">
        <v>992</v>
      </c>
      <c s="35" t="s">
        <v>5</v>
      </c>
      <c s="6" t="s">
        <v>993</v>
      </c>
      <c s="36" t="s">
        <v>562</v>
      </c>
      <c s="37">
        <v>1.76</v>
      </c>
      <c s="36">
        <v>0</v>
      </c>
      <c s="36">
        <f>ROUND(G226*H226,6)</f>
      </c>
      <c r="L226" s="38">
        <v>0</v>
      </c>
      <c s="32">
        <f>ROUND(ROUND(L226,2)*ROUND(G226,3),2)</f>
      </c>
      <c s="36" t="s">
        <v>54</v>
      </c>
      <c>
        <f>(M226*21)/100</f>
      </c>
      <c t="s">
        <v>27</v>
      </c>
    </row>
    <row r="227" spans="1:5" ht="12.75">
      <c r="A227" s="35" t="s">
        <v>55</v>
      </c>
      <c r="E227" s="39" t="s">
        <v>5</v>
      </c>
    </row>
    <row r="228" spans="1:5" ht="12.75">
      <c r="A228" s="35" t="s">
        <v>57</v>
      </c>
      <c r="E228" s="40" t="s">
        <v>5</v>
      </c>
    </row>
    <row r="229" spans="1:5" ht="216.75">
      <c r="A229" t="s">
        <v>59</v>
      </c>
      <c r="E229" s="39" t="s">
        <v>813</v>
      </c>
    </row>
    <row r="230" spans="1:16" ht="12.75">
      <c r="A230" t="s">
        <v>49</v>
      </c>
      <c s="34" t="s">
        <v>279</v>
      </c>
      <c s="34" t="s">
        <v>811</v>
      </c>
      <c s="35" t="s">
        <v>5</v>
      </c>
      <c s="6" t="s">
        <v>812</v>
      </c>
      <c s="36" t="s">
        <v>562</v>
      </c>
      <c s="37">
        <v>59.87</v>
      </c>
      <c s="36">
        <v>0</v>
      </c>
      <c s="36">
        <f>ROUND(G230*H230,6)</f>
      </c>
      <c r="L230" s="38">
        <v>0</v>
      </c>
      <c s="32">
        <f>ROUND(ROUND(L230,2)*ROUND(G230,3),2)</f>
      </c>
      <c s="36" t="s">
        <v>54</v>
      </c>
      <c>
        <f>(M230*21)/100</f>
      </c>
      <c t="s">
        <v>27</v>
      </c>
    </row>
    <row r="231" spans="1:5" ht="12.75">
      <c r="A231" s="35" t="s">
        <v>55</v>
      </c>
      <c r="E231" s="39" t="s">
        <v>5</v>
      </c>
    </row>
    <row r="232" spans="1:5" ht="12.75">
      <c r="A232" s="35" t="s">
        <v>57</v>
      </c>
      <c r="E232" s="40" t="s">
        <v>5</v>
      </c>
    </row>
    <row r="233" spans="1:5" ht="216.75">
      <c r="A233" t="s">
        <v>59</v>
      </c>
      <c r="E233" s="39" t="s">
        <v>813</v>
      </c>
    </row>
    <row r="234" spans="1:16" ht="12.75">
      <c r="A234" t="s">
        <v>49</v>
      </c>
      <c s="34" t="s">
        <v>282</v>
      </c>
      <c s="34" t="s">
        <v>817</v>
      </c>
      <c s="35" t="s">
        <v>5</v>
      </c>
      <c s="6" t="s">
        <v>818</v>
      </c>
      <c s="36" t="s">
        <v>562</v>
      </c>
      <c s="37">
        <v>198.5</v>
      </c>
      <c s="36">
        <v>0</v>
      </c>
      <c s="36">
        <f>ROUND(G234*H234,6)</f>
      </c>
      <c r="L234" s="38">
        <v>0</v>
      </c>
      <c s="32">
        <f>ROUND(ROUND(L234,2)*ROUND(G234,3),2)</f>
      </c>
      <c s="36" t="s">
        <v>54</v>
      </c>
      <c>
        <f>(M234*21)/100</f>
      </c>
      <c t="s">
        <v>27</v>
      </c>
    </row>
    <row r="235" spans="1:5" ht="12.75">
      <c r="A235" s="35" t="s">
        <v>55</v>
      </c>
      <c r="E235" s="39" t="s">
        <v>5</v>
      </c>
    </row>
    <row r="236" spans="1:5" ht="12.75">
      <c r="A236" s="35" t="s">
        <v>57</v>
      </c>
      <c r="E236" s="40" t="s">
        <v>5</v>
      </c>
    </row>
    <row r="237" spans="1:5" ht="216.75">
      <c r="A237" t="s">
        <v>59</v>
      </c>
      <c r="E237" s="39" t="s">
        <v>813</v>
      </c>
    </row>
    <row r="238" spans="1:16" ht="25.5">
      <c r="A238" t="s">
        <v>49</v>
      </c>
      <c s="34" t="s">
        <v>287</v>
      </c>
      <c s="34" t="s">
        <v>821</v>
      </c>
      <c s="35" t="s">
        <v>5</v>
      </c>
      <c s="6" t="s">
        <v>822</v>
      </c>
      <c s="36" t="s">
        <v>74</v>
      </c>
      <c s="37">
        <v>60</v>
      </c>
      <c s="36">
        <v>0</v>
      </c>
      <c s="36">
        <f>ROUND(G238*H238,6)</f>
      </c>
      <c r="L238" s="38">
        <v>0</v>
      </c>
      <c s="32">
        <f>ROUND(ROUND(L238,2)*ROUND(G238,3),2)</f>
      </c>
      <c s="36" t="s">
        <v>54</v>
      </c>
      <c>
        <f>(M238*21)/100</f>
      </c>
      <c t="s">
        <v>27</v>
      </c>
    </row>
    <row r="239" spans="1:5" ht="12.75">
      <c r="A239" s="35" t="s">
        <v>55</v>
      </c>
      <c r="E239" s="39" t="s">
        <v>5</v>
      </c>
    </row>
    <row r="240" spans="1:5" ht="12.75">
      <c r="A240" s="35" t="s">
        <v>57</v>
      </c>
      <c r="E240" s="40" t="s">
        <v>5</v>
      </c>
    </row>
    <row r="241" spans="1:5" ht="114.75">
      <c r="A241" t="s">
        <v>59</v>
      </c>
      <c r="E241" s="39" t="s">
        <v>823</v>
      </c>
    </row>
    <row r="242" spans="1:16" ht="25.5">
      <c r="A242" t="s">
        <v>49</v>
      </c>
      <c s="34" t="s">
        <v>489</v>
      </c>
      <c s="34" t="s">
        <v>824</v>
      </c>
      <c s="35" t="s">
        <v>5</v>
      </c>
      <c s="6" t="s">
        <v>825</v>
      </c>
      <c s="36" t="s">
        <v>74</v>
      </c>
      <c s="37">
        <v>22</v>
      </c>
      <c s="36">
        <v>0</v>
      </c>
      <c s="36">
        <f>ROUND(G242*H242,6)</f>
      </c>
      <c r="L242" s="38">
        <v>0</v>
      </c>
      <c s="32">
        <f>ROUND(ROUND(L242,2)*ROUND(G242,3),2)</f>
      </c>
      <c s="36" t="s">
        <v>54</v>
      </c>
      <c>
        <f>(M242*21)/100</f>
      </c>
      <c t="s">
        <v>27</v>
      </c>
    </row>
    <row r="243" spans="1:5" ht="12.75">
      <c r="A243" s="35" t="s">
        <v>55</v>
      </c>
      <c r="E243" s="39" t="s">
        <v>5</v>
      </c>
    </row>
    <row r="244" spans="1:5" ht="12.75">
      <c r="A244" s="35" t="s">
        <v>57</v>
      </c>
      <c r="E244" s="40" t="s">
        <v>5</v>
      </c>
    </row>
    <row r="245" spans="1:5" ht="114.75">
      <c r="A245" t="s">
        <v>59</v>
      </c>
      <c r="E245" s="39" t="s">
        <v>823</v>
      </c>
    </row>
    <row r="246" spans="1:16" ht="25.5">
      <c r="A246" t="s">
        <v>49</v>
      </c>
      <c s="34" t="s">
        <v>492</v>
      </c>
      <c s="34" t="s">
        <v>994</v>
      </c>
      <c s="35" t="s">
        <v>5</v>
      </c>
      <c s="6" t="s">
        <v>995</v>
      </c>
      <c s="36" t="s">
        <v>74</v>
      </c>
      <c s="37">
        <v>8</v>
      </c>
      <c s="36">
        <v>0</v>
      </c>
      <c s="36">
        <f>ROUND(G246*H246,6)</f>
      </c>
      <c r="L246" s="38">
        <v>0</v>
      </c>
      <c s="32">
        <f>ROUND(ROUND(L246,2)*ROUND(G246,3),2)</f>
      </c>
      <c s="36" t="s">
        <v>54</v>
      </c>
      <c>
        <f>(M246*21)/100</f>
      </c>
      <c t="s">
        <v>27</v>
      </c>
    </row>
    <row r="247" spans="1:5" ht="12.75">
      <c r="A247" s="35" t="s">
        <v>55</v>
      </c>
      <c r="E247" s="39" t="s">
        <v>5</v>
      </c>
    </row>
    <row r="248" spans="1:5" ht="12.75">
      <c r="A248" s="35" t="s">
        <v>57</v>
      </c>
      <c r="E248" s="40" t="s">
        <v>5</v>
      </c>
    </row>
    <row r="249" spans="1:5" ht="127.5">
      <c r="A249" t="s">
        <v>59</v>
      </c>
      <c r="E249" s="39" t="s">
        <v>828</v>
      </c>
    </row>
    <row r="250" spans="1:16" ht="25.5">
      <c r="A250" t="s">
        <v>49</v>
      </c>
      <c s="34" t="s">
        <v>495</v>
      </c>
      <c s="34" t="s">
        <v>996</v>
      </c>
      <c s="35" t="s">
        <v>5</v>
      </c>
      <c s="6" t="s">
        <v>997</v>
      </c>
      <c s="36" t="s">
        <v>74</v>
      </c>
      <c s="37">
        <v>8</v>
      </c>
      <c s="36">
        <v>0</v>
      </c>
      <c s="36">
        <f>ROUND(G250*H250,6)</f>
      </c>
      <c r="L250" s="38">
        <v>0</v>
      </c>
      <c s="32">
        <f>ROUND(ROUND(L250,2)*ROUND(G250,3),2)</f>
      </c>
      <c s="36" t="s">
        <v>54</v>
      </c>
      <c>
        <f>(M250*21)/100</f>
      </c>
      <c t="s">
        <v>27</v>
      </c>
    </row>
    <row r="251" spans="1:5" ht="12.75">
      <c r="A251" s="35" t="s">
        <v>55</v>
      </c>
      <c r="E251" s="39" t="s">
        <v>5</v>
      </c>
    </row>
    <row r="252" spans="1:5" ht="12.75">
      <c r="A252" s="35" t="s">
        <v>57</v>
      </c>
      <c r="E252" s="40" t="s">
        <v>5</v>
      </c>
    </row>
    <row r="253" spans="1:5" ht="127.5">
      <c r="A253" t="s">
        <v>59</v>
      </c>
      <c r="E253" s="39" t="s">
        <v>828</v>
      </c>
    </row>
    <row r="254" spans="1:16" ht="25.5">
      <c r="A254" t="s">
        <v>49</v>
      </c>
      <c s="34" t="s">
        <v>499</v>
      </c>
      <c s="34" t="s">
        <v>826</v>
      </c>
      <c s="35" t="s">
        <v>5</v>
      </c>
      <c s="6" t="s">
        <v>827</v>
      </c>
      <c s="36" t="s">
        <v>74</v>
      </c>
      <c s="37">
        <v>24</v>
      </c>
      <c s="36">
        <v>0</v>
      </c>
      <c s="36">
        <f>ROUND(G254*H254,6)</f>
      </c>
      <c r="L254" s="38">
        <v>0</v>
      </c>
      <c s="32">
        <f>ROUND(ROUND(L254,2)*ROUND(G254,3),2)</f>
      </c>
      <c s="36" t="s">
        <v>54</v>
      </c>
      <c>
        <f>(M254*21)/100</f>
      </c>
      <c t="s">
        <v>27</v>
      </c>
    </row>
    <row r="255" spans="1:5" ht="12.75">
      <c r="A255" s="35" t="s">
        <v>55</v>
      </c>
      <c r="E255" s="39" t="s">
        <v>5</v>
      </c>
    </row>
    <row r="256" spans="1:5" ht="12.75">
      <c r="A256" s="35" t="s">
        <v>57</v>
      </c>
      <c r="E256" s="40" t="s">
        <v>5</v>
      </c>
    </row>
    <row r="257" spans="1:5" ht="127.5">
      <c r="A257" t="s">
        <v>59</v>
      </c>
      <c r="E257" s="39" t="s">
        <v>828</v>
      </c>
    </row>
    <row r="258" spans="1:16" ht="25.5">
      <c r="A258" t="s">
        <v>49</v>
      </c>
      <c s="34" t="s">
        <v>502</v>
      </c>
      <c s="34" t="s">
        <v>829</v>
      </c>
      <c s="35" t="s">
        <v>5</v>
      </c>
      <c s="6" t="s">
        <v>830</v>
      </c>
      <c s="36" t="s">
        <v>74</v>
      </c>
      <c s="37">
        <v>12</v>
      </c>
      <c s="36">
        <v>0</v>
      </c>
      <c s="36">
        <f>ROUND(G258*H258,6)</f>
      </c>
      <c r="L258" s="38">
        <v>0</v>
      </c>
      <c s="32">
        <f>ROUND(ROUND(L258,2)*ROUND(G258,3),2)</f>
      </c>
      <c s="36" t="s">
        <v>54</v>
      </c>
      <c>
        <f>(M258*21)/100</f>
      </c>
      <c t="s">
        <v>27</v>
      </c>
    </row>
    <row r="259" spans="1:5" ht="12.75">
      <c r="A259" s="35" t="s">
        <v>55</v>
      </c>
      <c r="E259" s="39" t="s">
        <v>5</v>
      </c>
    </row>
    <row r="260" spans="1:5" ht="12.75">
      <c r="A260" s="35" t="s">
        <v>57</v>
      </c>
      <c r="E260" s="40" t="s">
        <v>5</v>
      </c>
    </row>
    <row r="261" spans="1:5" ht="127.5">
      <c r="A261" t="s">
        <v>59</v>
      </c>
      <c r="E261" s="39" t="s">
        <v>828</v>
      </c>
    </row>
    <row r="262" spans="1:16" ht="12.75">
      <c r="A262" t="s">
        <v>49</v>
      </c>
      <c s="34" t="s">
        <v>506</v>
      </c>
      <c s="34" t="s">
        <v>831</v>
      </c>
      <c s="35" t="s">
        <v>5</v>
      </c>
      <c s="6" t="s">
        <v>832</v>
      </c>
      <c s="36" t="s">
        <v>74</v>
      </c>
      <c s="37">
        <v>66</v>
      </c>
      <c s="36">
        <v>0</v>
      </c>
      <c s="36">
        <f>ROUND(G262*H262,6)</f>
      </c>
      <c r="L262" s="38">
        <v>0</v>
      </c>
      <c s="32">
        <f>ROUND(ROUND(L262,2)*ROUND(G262,3),2)</f>
      </c>
      <c s="36" t="s">
        <v>54</v>
      </c>
      <c>
        <f>(M262*21)/100</f>
      </c>
      <c t="s">
        <v>27</v>
      </c>
    </row>
    <row r="263" spans="1:5" ht="12.75">
      <c r="A263" s="35" t="s">
        <v>55</v>
      </c>
      <c r="E263" s="39" t="s">
        <v>5</v>
      </c>
    </row>
    <row r="264" spans="1:5" ht="12.75">
      <c r="A264" s="35" t="s">
        <v>57</v>
      </c>
      <c r="E264" s="40" t="s">
        <v>5</v>
      </c>
    </row>
    <row r="265" spans="1:5" ht="102">
      <c r="A265" t="s">
        <v>59</v>
      </c>
      <c r="E265" s="39" t="s">
        <v>833</v>
      </c>
    </row>
    <row r="266" spans="1:16" ht="12.75">
      <c r="A266" t="s">
        <v>49</v>
      </c>
      <c s="34" t="s">
        <v>510</v>
      </c>
      <c s="34" t="s">
        <v>834</v>
      </c>
      <c s="35" t="s">
        <v>5</v>
      </c>
      <c s="6" t="s">
        <v>832</v>
      </c>
      <c s="36" t="s">
        <v>74</v>
      </c>
      <c s="37">
        <v>268</v>
      </c>
      <c s="36">
        <v>0</v>
      </c>
      <c s="36">
        <f>ROUND(G266*H266,6)</f>
      </c>
      <c r="L266" s="38">
        <v>0</v>
      </c>
      <c s="32">
        <f>ROUND(ROUND(L266,2)*ROUND(G266,3),2)</f>
      </c>
      <c s="36" t="s">
        <v>54</v>
      </c>
      <c>
        <f>(M266*21)/100</f>
      </c>
      <c t="s">
        <v>27</v>
      </c>
    </row>
    <row r="267" spans="1:5" ht="12.75">
      <c r="A267" s="35" t="s">
        <v>55</v>
      </c>
      <c r="E267" s="39" t="s">
        <v>5</v>
      </c>
    </row>
    <row r="268" spans="1:5" ht="12.75">
      <c r="A268" s="35" t="s">
        <v>57</v>
      </c>
      <c r="E268" s="40" t="s">
        <v>5</v>
      </c>
    </row>
    <row r="269" spans="1:5" ht="102">
      <c r="A269" t="s">
        <v>59</v>
      </c>
      <c r="E269" s="39" t="s">
        <v>835</v>
      </c>
    </row>
    <row r="270" spans="1:16" ht="12.75">
      <c r="A270" t="s">
        <v>49</v>
      </c>
      <c s="34" t="s">
        <v>514</v>
      </c>
      <c s="34" t="s">
        <v>998</v>
      </c>
      <c s="35" t="s">
        <v>5</v>
      </c>
      <c s="6" t="s">
        <v>999</v>
      </c>
      <c s="36" t="s">
        <v>53</v>
      </c>
      <c s="37">
        <v>6</v>
      </c>
      <c s="36">
        <v>0</v>
      </c>
      <c s="36">
        <f>ROUND(G270*H270,6)</f>
      </c>
      <c r="L270" s="38">
        <v>0</v>
      </c>
      <c s="32">
        <f>ROUND(ROUND(L270,2)*ROUND(G270,3),2)</f>
      </c>
      <c s="36" t="s">
        <v>54</v>
      </c>
      <c>
        <f>(M270*21)/100</f>
      </c>
      <c t="s">
        <v>27</v>
      </c>
    </row>
    <row r="271" spans="1:5" ht="12.75">
      <c r="A271" s="35" t="s">
        <v>55</v>
      </c>
      <c r="E271" s="39" t="s">
        <v>5</v>
      </c>
    </row>
    <row r="272" spans="1:5" ht="12.75">
      <c r="A272" s="35" t="s">
        <v>57</v>
      </c>
      <c r="E272" s="40" t="s">
        <v>5</v>
      </c>
    </row>
    <row r="273" spans="1:5" ht="114.75">
      <c r="A273" t="s">
        <v>59</v>
      </c>
      <c r="E273" s="39" t="s">
        <v>838</v>
      </c>
    </row>
    <row r="274" spans="1:16" ht="12.75">
      <c r="A274" t="s">
        <v>49</v>
      </c>
      <c s="34" t="s">
        <v>518</v>
      </c>
      <c s="34" t="s">
        <v>1000</v>
      </c>
      <c s="35" t="s">
        <v>5</v>
      </c>
      <c s="6" t="s">
        <v>1001</v>
      </c>
      <c s="36" t="s">
        <v>53</v>
      </c>
      <c s="37">
        <v>6</v>
      </c>
      <c s="36">
        <v>0</v>
      </c>
      <c s="36">
        <f>ROUND(G274*H274,6)</f>
      </c>
      <c r="L274" s="38">
        <v>0</v>
      </c>
      <c s="32">
        <f>ROUND(ROUND(L274,2)*ROUND(G274,3),2)</f>
      </c>
      <c s="36" t="s">
        <v>54</v>
      </c>
      <c>
        <f>(M274*21)/100</f>
      </c>
      <c t="s">
        <v>27</v>
      </c>
    </row>
    <row r="275" spans="1:5" ht="12.75">
      <c r="A275" s="35" t="s">
        <v>55</v>
      </c>
      <c r="E275" s="39" t="s">
        <v>5</v>
      </c>
    </row>
    <row r="276" spans="1:5" ht="12.75">
      <c r="A276" s="35" t="s">
        <v>57</v>
      </c>
      <c r="E276" s="40" t="s">
        <v>5</v>
      </c>
    </row>
    <row r="277" spans="1:5" ht="114.75">
      <c r="A277" t="s">
        <v>59</v>
      </c>
      <c r="E277" s="39" t="s">
        <v>841</v>
      </c>
    </row>
    <row r="278" spans="1:16" ht="12.75">
      <c r="A278" t="s">
        <v>49</v>
      </c>
      <c s="34" t="s">
        <v>522</v>
      </c>
      <c s="34" t="s">
        <v>1002</v>
      </c>
      <c s="35" t="s">
        <v>5</v>
      </c>
      <c s="6" t="s">
        <v>1003</v>
      </c>
      <c s="36" t="s">
        <v>74</v>
      </c>
      <c s="37">
        <v>1</v>
      </c>
      <c s="36">
        <v>0</v>
      </c>
      <c s="36">
        <f>ROUND(G278*H278,6)</f>
      </c>
      <c r="L278" s="38">
        <v>0</v>
      </c>
      <c s="32">
        <f>ROUND(ROUND(L278,2)*ROUND(G278,3),2)</f>
      </c>
      <c s="36" t="s">
        <v>54</v>
      </c>
      <c>
        <f>(M278*21)/100</f>
      </c>
      <c t="s">
        <v>27</v>
      </c>
    </row>
    <row r="279" spans="1:5" ht="12.75">
      <c r="A279" s="35" t="s">
        <v>55</v>
      </c>
      <c r="E279" s="39" t="s">
        <v>5</v>
      </c>
    </row>
    <row r="280" spans="1:5" ht="12.75">
      <c r="A280" s="35" t="s">
        <v>57</v>
      </c>
      <c r="E280" s="40" t="s">
        <v>5</v>
      </c>
    </row>
    <row r="281" spans="1:5" ht="114.75">
      <c r="A281" t="s">
        <v>59</v>
      </c>
      <c r="E281" s="39" t="s">
        <v>1004</v>
      </c>
    </row>
    <row r="282" spans="1:16" ht="12.75">
      <c r="A282" t="s">
        <v>49</v>
      </c>
      <c s="34" t="s">
        <v>526</v>
      </c>
      <c s="34" t="s">
        <v>1005</v>
      </c>
      <c s="35" t="s">
        <v>5</v>
      </c>
      <c s="6" t="s">
        <v>1006</v>
      </c>
      <c s="36" t="s">
        <v>74</v>
      </c>
      <c s="37">
        <v>1</v>
      </c>
      <c s="36">
        <v>0</v>
      </c>
      <c s="36">
        <f>ROUND(G282*H282,6)</f>
      </c>
      <c r="L282" s="38">
        <v>0</v>
      </c>
      <c s="32">
        <f>ROUND(ROUND(L282,2)*ROUND(G282,3),2)</f>
      </c>
      <c s="36" t="s">
        <v>54</v>
      </c>
      <c>
        <f>(M282*21)/100</f>
      </c>
      <c t="s">
        <v>27</v>
      </c>
    </row>
    <row r="283" spans="1:5" ht="12.75">
      <c r="A283" s="35" t="s">
        <v>55</v>
      </c>
      <c r="E283" s="39" t="s">
        <v>5</v>
      </c>
    </row>
    <row r="284" spans="1:5" ht="12.75">
      <c r="A284" s="35" t="s">
        <v>57</v>
      </c>
      <c r="E284" s="40" t="s">
        <v>5</v>
      </c>
    </row>
    <row r="285" spans="1:5" ht="114.75">
      <c r="A285" t="s">
        <v>59</v>
      </c>
      <c r="E285" s="39" t="s">
        <v>1007</v>
      </c>
    </row>
    <row r="286" spans="1:16" ht="12.75">
      <c r="A286" t="s">
        <v>49</v>
      </c>
      <c s="34" t="s">
        <v>529</v>
      </c>
      <c s="34" t="s">
        <v>1008</v>
      </c>
      <c s="35" t="s">
        <v>5</v>
      </c>
      <c s="6" t="s">
        <v>1009</v>
      </c>
      <c s="36" t="s">
        <v>74</v>
      </c>
      <c s="37">
        <v>1</v>
      </c>
      <c s="36">
        <v>0</v>
      </c>
      <c s="36">
        <f>ROUND(G286*H286,6)</f>
      </c>
      <c r="L286" s="38">
        <v>0</v>
      </c>
      <c s="32">
        <f>ROUND(ROUND(L286,2)*ROUND(G286,3),2)</f>
      </c>
      <c s="36" t="s">
        <v>54</v>
      </c>
      <c>
        <f>(M286*21)/100</f>
      </c>
      <c t="s">
        <v>27</v>
      </c>
    </row>
    <row r="287" spans="1:5" ht="12.75">
      <c r="A287" s="35" t="s">
        <v>55</v>
      </c>
      <c r="E287" s="39" t="s">
        <v>5</v>
      </c>
    </row>
    <row r="288" spans="1:5" ht="12.75">
      <c r="A288" s="35" t="s">
        <v>57</v>
      </c>
      <c r="E288" s="40" t="s">
        <v>5</v>
      </c>
    </row>
    <row r="289" spans="1:5" ht="127.5">
      <c r="A289" t="s">
        <v>59</v>
      </c>
      <c r="E289" s="39" t="s">
        <v>1010</v>
      </c>
    </row>
    <row r="290" spans="1:16" ht="12.75">
      <c r="A290" t="s">
        <v>49</v>
      </c>
      <c s="34" t="s">
        <v>532</v>
      </c>
      <c s="34" t="s">
        <v>1011</v>
      </c>
      <c s="35" t="s">
        <v>5</v>
      </c>
      <c s="6" t="s">
        <v>1012</v>
      </c>
      <c s="36" t="s">
        <v>74</v>
      </c>
      <c s="37">
        <v>4</v>
      </c>
      <c s="36">
        <v>0</v>
      </c>
      <c s="36">
        <f>ROUND(G290*H290,6)</f>
      </c>
      <c r="L290" s="38">
        <v>0</v>
      </c>
      <c s="32">
        <f>ROUND(ROUND(L290,2)*ROUND(G290,3),2)</f>
      </c>
      <c s="36" t="s">
        <v>54</v>
      </c>
      <c>
        <f>(M290*21)/100</f>
      </c>
      <c t="s">
        <v>27</v>
      </c>
    </row>
    <row r="291" spans="1:5" ht="12.75">
      <c r="A291" s="35" t="s">
        <v>55</v>
      </c>
      <c r="E291" s="39" t="s">
        <v>5</v>
      </c>
    </row>
    <row r="292" spans="1:5" ht="12.75">
      <c r="A292" s="35" t="s">
        <v>57</v>
      </c>
      <c r="E292" s="40" t="s">
        <v>5</v>
      </c>
    </row>
    <row r="293" spans="1:5" ht="102">
      <c r="A293" t="s">
        <v>59</v>
      </c>
      <c r="E293" s="39" t="s">
        <v>1013</v>
      </c>
    </row>
    <row r="294" spans="1:16" ht="12.75">
      <c r="A294" t="s">
        <v>49</v>
      </c>
      <c s="34" t="s">
        <v>535</v>
      </c>
      <c s="34" t="s">
        <v>1014</v>
      </c>
      <c s="35" t="s">
        <v>5</v>
      </c>
      <c s="6" t="s">
        <v>1015</v>
      </c>
      <c s="36" t="s">
        <v>74</v>
      </c>
      <c s="37">
        <v>8</v>
      </c>
      <c s="36">
        <v>0</v>
      </c>
      <c s="36">
        <f>ROUND(G294*H294,6)</f>
      </c>
      <c r="L294" s="38">
        <v>0</v>
      </c>
      <c s="32">
        <f>ROUND(ROUND(L294,2)*ROUND(G294,3),2)</f>
      </c>
      <c s="36" t="s">
        <v>54</v>
      </c>
      <c>
        <f>(M294*21)/100</f>
      </c>
      <c t="s">
        <v>27</v>
      </c>
    </row>
    <row r="295" spans="1:5" ht="12.75">
      <c r="A295" s="35" t="s">
        <v>55</v>
      </c>
      <c r="E295" s="39" t="s">
        <v>5</v>
      </c>
    </row>
    <row r="296" spans="1:5" ht="12.75">
      <c r="A296" s="35" t="s">
        <v>57</v>
      </c>
      <c r="E296" s="40" t="s">
        <v>5</v>
      </c>
    </row>
    <row r="297" spans="1:5" ht="102">
      <c r="A297" t="s">
        <v>59</v>
      </c>
      <c r="E297" s="39" t="s">
        <v>1016</v>
      </c>
    </row>
    <row r="298" spans="1:16" ht="12.75">
      <c r="A298" t="s">
        <v>49</v>
      </c>
      <c s="34" t="s">
        <v>539</v>
      </c>
      <c s="34" t="s">
        <v>1017</v>
      </c>
      <c s="35" t="s">
        <v>5</v>
      </c>
      <c s="6" t="s">
        <v>1018</v>
      </c>
      <c s="36" t="s">
        <v>74</v>
      </c>
      <c s="37">
        <v>4</v>
      </c>
      <c s="36">
        <v>0</v>
      </c>
      <c s="36">
        <f>ROUND(G298*H298,6)</f>
      </c>
      <c r="L298" s="38">
        <v>0</v>
      </c>
      <c s="32">
        <f>ROUND(ROUND(L298,2)*ROUND(G298,3),2)</f>
      </c>
      <c s="36" t="s">
        <v>54</v>
      </c>
      <c>
        <f>(M298*21)/100</f>
      </c>
      <c t="s">
        <v>27</v>
      </c>
    </row>
    <row r="299" spans="1:5" ht="12.75">
      <c r="A299" s="35" t="s">
        <v>55</v>
      </c>
      <c r="E299" s="39" t="s">
        <v>5</v>
      </c>
    </row>
    <row r="300" spans="1:5" ht="12.75">
      <c r="A300" s="35" t="s">
        <v>57</v>
      </c>
      <c r="E300" s="40" t="s">
        <v>5</v>
      </c>
    </row>
    <row r="301" spans="1:5" ht="127.5">
      <c r="A301" t="s">
        <v>59</v>
      </c>
      <c r="E301" s="39" t="s">
        <v>1019</v>
      </c>
    </row>
    <row r="302" spans="1:16" ht="25.5">
      <c r="A302" t="s">
        <v>49</v>
      </c>
      <c s="34" t="s">
        <v>542</v>
      </c>
      <c s="34" t="s">
        <v>1020</v>
      </c>
      <c s="35" t="s">
        <v>5</v>
      </c>
      <c s="6" t="s">
        <v>1021</v>
      </c>
      <c s="36" t="s">
        <v>324</v>
      </c>
      <c s="37">
        <v>2.5</v>
      </c>
      <c s="36">
        <v>0</v>
      </c>
      <c s="36">
        <f>ROUND(G302*H302,6)</f>
      </c>
      <c r="L302" s="38">
        <v>0</v>
      </c>
      <c s="32">
        <f>ROUND(ROUND(L302,2)*ROUND(G302,3),2)</f>
      </c>
      <c s="36" t="s">
        <v>54</v>
      </c>
      <c>
        <f>(M302*21)/100</f>
      </c>
      <c t="s">
        <v>27</v>
      </c>
    </row>
    <row r="303" spans="1:5" ht="12.75">
      <c r="A303" s="35" t="s">
        <v>55</v>
      </c>
      <c r="E303" s="39" t="s">
        <v>5</v>
      </c>
    </row>
    <row r="304" spans="1:5" ht="12.75">
      <c r="A304" s="35" t="s">
        <v>57</v>
      </c>
      <c r="E304" s="40" t="s">
        <v>5</v>
      </c>
    </row>
    <row r="305" spans="1:5" ht="153">
      <c r="A305" t="s">
        <v>59</v>
      </c>
      <c r="E305" s="39" t="s">
        <v>1022</v>
      </c>
    </row>
    <row r="306" spans="1:16" ht="25.5">
      <c r="A306" t="s">
        <v>49</v>
      </c>
      <c s="34" t="s">
        <v>545</v>
      </c>
      <c s="34" t="s">
        <v>1023</v>
      </c>
      <c s="35" t="s">
        <v>5</v>
      </c>
      <c s="6" t="s">
        <v>1024</v>
      </c>
      <c s="36" t="s">
        <v>74</v>
      </c>
      <c s="37">
        <v>2</v>
      </c>
      <c s="36">
        <v>0</v>
      </c>
      <c s="36">
        <f>ROUND(G306*H306,6)</f>
      </c>
      <c r="L306" s="38">
        <v>0</v>
      </c>
      <c s="32">
        <f>ROUND(ROUND(L306,2)*ROUND(G306,3),2)</f>
      </c>
      <c s="36" t="s">
        <v>54</v>
      </c>
      <c>
        <f>(M306*21)/100</f>
      </c>
      <c t="s">
        <v>27</v>
      </c>
    </row>
    <row r="307" spans="1:5" ht="12.75">
      <c r="A307" s="35" t="s">
        <v>55</v>
      </c>
      <c r="E307" s="39" t="s">
        <v>5</v>
      </c>
    </row>
    <row r="308" spans="1:5" ht="12.75">
      <c r="A308" s="35" t="s">
        <v>57</v>
      </c>
      <c r="E308" s="40" t="s">
        <v>5</v>
      </c>
    </row>
    <row r="309" spans="1:5" ht="102">
      <c r="A309" t="s">
        <v>59</v>
      </c>
      <c r="E309" s="39" t="s">
        <v>1025</v>
      </c>
    </row>
    <row r="310" spans="1:16" ht="25.5">
      <c r="A310" t="s">
        <v>49</v>
      </c>
      <c s="34" t="s">
        <v>548</v>
      </c>
      <c s="34" t="s">
        <v>1026</v>
      </c>
      <c s="35" t="s">
        <v>5</v>
      </c>
      <c s="6" t="s">
        <v>1027</v>
      </c>
      <c s="36" t="s">
        <v>74</v>
      </c>
      <c s="37">
        <v>2</v>
      </c>
      <c s="36">
        <v>0</v>
      </c>
      <c s="36">
        <f>ROUND(G310*H310,6)</f>
      </c>
      <c r="L310" s="38">
        <v>0</v>
      </c>
      <c s="32">
        <f>ROUND(ROUND(L310,2)*ROUND(G310,3),2)</f>
      </c>
      <c s="36" t="s">
        <v>54</v>
      </c>
      <c>
        <f>(M310*21)/100</f>
      </c>
      <c t="s">
        <v>27</v>
      </c>
    </row>
    <row r="311" spans="1:5" ht="12.75">
      <c r="A311" s="35" t="s">
        <v>55</v>
      </c>
      <c r="E311" s="39" t="s">
        <v>5</v>
      </c>
    </row>
    <row r="312" spans="1:5" ht="12.75">
      <c r="A312" s="35" t="s">
        <v>57</v>
      </c>
      <c r="E312" s="40" t="s">
        <v>5</v>
      </c>
    </row>
    <row r="313" spans="1:5" ht="102">
      <c r="A313" t="s">
        <v>59</v>
      </c>
      <c r="E313" s="39" t="s">
        <v>1028</v>
      </c>
    </row>
    <row r="314" spans="1:16" ht="12.75">
      <c r="A314" t="s">
        <v>49</v>
      </c>
      <c s="34" t="s">
        <v>266</v>
      </c>
      <c s="34" t="s">
        <v>1029</v>
      </c>
      <c s="35" t="s">
        <v>5</v>
      </c>
      <c s="6" t="s">
        <v>1030</v>
      </c>
      <c s="36" t="s">
        <v>74</v>
      </c>
      <c s="37">
        <v>4</v>
      </c>
      <c s="36">
        <v>0</v>
      </c>
      <c s="36">
        <f>ROUND(G314*H314,6)</f>
      </c>
      <c r="L314" s="38">
        <v>0</v>
      </c>
      <c s="32">
        <f>ROUND(ROUND(L314,2)*ROUND(G314,3),2)</f>
      </c>
      <c s="36" t="s">
        <v>54</v>
      </c>
      <c>
        <f>(M314*21)/100</f>
      </c>
      <c t="s">
        <v>27</v>
      </c>
    </row>
    <row r="315" spans="1:5" ht="12.75">
      <c r="A315" s="35" t="s">
        <v>55</v>
      </c>
      <c r="E315" s="39" t="s">
        <v>5</v>
      </c>
    </row>
    <row r="316" spans="1:5" ht="12.75">
      <c r="A316" s="35" t="s">
        <v>57</v>
      </c>
      <c r="E316" s="40" t="s">
        <v>5</v>
      </c>
    </row>
    <row r="317" spans="1:5" ht="114.75">
      <c r="A317" t="s">
        <v>59</v>
      </c>
      <c r="E317" s="39" t="s">
        <v>1031</v>
      </c>
    </row>
    <row r="318" spans="1:16" ht="12.75">
      <c r="A318" t="s">
        <v>49</v>
      </c>
      <c s="34" t="s">
        <v>556</v>
      </c>
      <c s="34" t="s">
        <v>1032</v>
      </c>
      <c s="35" t="s">
        <v>5</v>
      </c>
      <c s="6" t="s">
        <v>1033</v>
      </c>
      <c s="36" t="s">
        <v>74</v>
      </c>
      <c s="37">
        <v>4</v>
      </c>
      <c s="36">
        <v>0</v>
      </c>
      <c s="36">
        <f>ROUND(G318*H318,6)</f>
      </c>
      <c r="L318" s="38">
        <v>0</v>
      </c>
      <c s="32">
        <f>ROUND(ROUND(L318,2)*ROUND(G318,3),2)</f>
      </c>
      <c s="36" t="s">
        <v>54</v>
      </c>
      <c>
        <f>(M318*21)/100</f>
      </c>
      <c t="s">
        <v>27</v>
      </c>
    </row>
    <row r="319" spans="1:5" ht="12.75">
      <c r="A319" s="35" t="s">
        <v>55</v>
      </c>
      <c r="E319" s="39" t="s">
        <v>5</v>
      </c>
    </row>
    <row r="320" spans="1:5" ht="12.75">
      <c r="A320" s="35" t="s">
        <v>57</v>
      </c>
      <c r="E320" s="40" t="s">
        <v>5</v>
      </c>
    </row>
    <row r="321" spans="1:5" ht="165.75">
      <c r="A321" t="s">
        <v>59</v>
      </c>
      <c r="E321" s="39" t="s">
        <v>1034</v>
      </c>
    </row>
    <row r="322" spans="1:16" ht="12.75">
      <c r="A322" t="s">
        <v>49</v>
      </c>
      <c s="34" t="s">
        <v>559</v>
      </c>
      <c s="34" t="s">
        <v>1035</v>
      </c>
      <c s="35" t="s">
        <v>5</v>
      </c>
      <c s="6" t="s">
        <v>1036</v>
      </c>
      <c s="36" t="s">
        <v>74</v>
      </c>
      <c s="37">
        <v>4</v>
      </c>
      <c s="36">
        <v>0</v>
      </c>
      <c s="36">
        <f>ROUND(G322*H322,6)</f>
      </c>
      <c r="L322" s="38">
        <v>0</v>
      </c>
      <c s="32">
        <f>ROUND(ROUND(L322,2)*ROUND(G322,3),2)</f>
      </c>
      <c s="36" t="s">
        <v>54</v>
      </c>
      <c>
        <f>(M322*21)/100</f>
      </c>
      <c t="s">
        <v>27</v>
      </c>
    </row>
    <row r="323" spans="1:5" ht="12.75">
      <c r="A323" s="35" t="s">
        <v>55</v>
      </c>
      <c r="E323" s="39" t="s">
        <v>5</v>
      </c>
    </row>
    <row r="324" spans="1:5" ht="12.75">
      <c r="A324" s="35" t="s">
        <v>57</v>
      </c>
      <c r="E324" s="40" t="s">
        <v>5</v>
      </c>
    </row>
    <row r="325" spans="1:5" ht="153">
      <c r="A325" t="s">
        <v>59</v>
      </c>
      <c r="E325" s="39" t="s">
        <v>1037</v>
      </c>
    </row>
    <row r="326" spans="1:16" ht="12.75">
      <c r="A326" t="s">
        <v>49</v>
      </c>
      <c s="34" t="s">
        <v>565</v>
      </c>
      <c s="34" t="s">
        <v>1038</v>
      </c>
      <c s="35" t="s">
        <v>5</v>
      </c>
      <c s="6" t="s">
        <v>1039</v>
      </c>
      <c s="36" t="s">
        <v>74</v>
      </c>
      <c s="37">
        <v>8</v>
      </c>
      <c s="36">
        <v>0</v>
      </c>
      <c s="36">
        <f>ROUND(G326*H326,6)</f>
      </c>
      <c r="L326" s="38">
        <v>0</v>
      </c>
      <c s="32">
        <f>ROUND(ROUND(L326,2)*ROUND(G326,3),2)</f>
      </c>
      <c s="36" t="s">
        <v>54</v>
      </c>
      <c>
        <f>(M326*21)/100</f>
      </c>
      <c t="s">
        <v>27</v>
      </c>
    </row>
    <row r="327" spans="1:5" ht="12.75">
      <c r="A327" s="35" t="s">
        <v>55</v>
      </c>
      <c r="E327" s="39" t="s">
        <v>5</v>
      </c>
    </row>
    <row r="328" spans="1:5" ht="12.75">
      <c r="A328" s="35" t="s">
        <v>57</v>
      </c>
      <c r="E328" s="40" t="s">
        <v>5</v>
      </c>
    </row>
    <row r="329" spans="1:5" ht="114.75">
      <c r="A329" t="s">
        <v>59</v>
      </c>
      <c r="E329" s="39" t="s">
        <v>1040</v>
      </c>
    </row>
    <row r="330" spans="1:16" ht="12.75">
      <c r="A330" t="s">
        <v>49</v>
      </c>
      <c s="34" t="s">
        <v>570</v>
      </c>
      <c s="34" t="s">
        <v>1041</v>
      </c>
      <c s="35" t="s">
        <v>5</v>
      </c>
      <c s="6" t="s">
        <v>1042</v>
      </c>
      <c s="36" t="s">
        <v>74</v>
      </c>
      <c s="37">
        <v>8</v>
      </c>
      <c s="36">
        <v>0</v>
      </c>
      <c s="36">
        <f>ROUND(G330*H330,6)</f>
      </c>
      <c r="L330" s="38">
        <v>0</v>
      </c>
      <c s="32">
        <f>ROUND(ROUND(L330,2)*ROUND(G330,3),2)</f>
      </c>
      <c s="36" t="s">
        <v>54</v>
      </c>
      <c>
        <f>(M330*21)/100</f>
      </c>
      <c t="s">
        <v>27</v>
      </c>
    </row>
    <row r="331" spans="1:5" ht="12.75">
      <c r="A331" s="35" t="s">
        <v>55</v>
      </c>
      <c r="E331" s="39" t="s">
        <v>5</v>
      </c>
    </row>
    <row r="332" spans="1:5" ht="12.75">
      <c r="A332" s="35" t="s">
        <v>57</v>
      </c>
      <c r="E332" s="40" t="s">
        <v>5</v>
      </c>
    </row>
    <row r="333" spans="1:5" ht="114.75">
      <c r="A333" t="s">
        <v>59</v>
      </c>
      <c r="E333" s="39" t="s">
        <v>1043</v>
      </c>
    </row>
    <row r="334" spans="1:16" ht="12.75">
      <c r="A334" t="s">
        <v>49</v>
      </c>
      <c s="34" t="s">
        <v>573</v>
      </c>
      <c s="34" t="s">
        <v>1044</v>
      </c>
      <c s="35" t="s">
        <v>5</v>
      </c>
      <c s="6" t="s">
        <v>1045</v>
      </c>
      <c s="36" t="s">
        <v>74</v>
      </c>
      <c s="37">
        <v>8</v>
      </c>
      <c s="36">
        <v>0</v>
      </c>
      <c s="36">
        <f>ROUND(G334*H334,6)</f>
      </c>
      <c r="L334" s="38">
        <v>0</v>
      </c>
      <c s="32">
        <f>ROUND(ROUND(L334,2)*ROUND(G334,3),2)</f>
      </c>
      <c s="36" t="s">
        <v>54</v>
      </c>
      <c>
        <f>(M334*21)/100</f>
      </c>
      <c t="s">
        <v>27</v>
      </c>
    </row>
    <row r="335" spans="1:5" ht="12.75">
      <c r="A335" s="35" t="s">
        <v>55</v>
      </c>
      <c r="E335" s="39" t="s">
        <v>5</v>
      </c>
    </row>
    <row r="336" spans="1:5" ht="12.75">
      <c r="A336" s="35" t="s">
        <v>57</v>
      </c>
      <c r="E336" s="40" t="s">
        <v>5</v>
      </c>
    </row>
    <row r="337" spans="1:5" ht="140.25">
      <c r="A337" t="s">
        <v>59</v>
      </c>
      <c r="E337" s="39" t="s">
        <v>1046</v>
      </c>
    </row>
    <row r="338" spans="1:16" ht="25.5">
      <c r="A338" t="s">
        <v>49</v>
      </c>
      <c s="34" t="s">
        <v>577</v>
      </c>
      <c s="34" t="s">
        <v>1047</v>
      </c>
      <c s="35" t="s">
        <v>5</v>
      </c>
      <c s="6" t="s">
        <v>1048</v>
      </c>
      <c s="36" t="s">
        <v>74</v>
      </c>
      <c s="37">
        <v>2</v>
      </c>
      <c s="36">
        <v>0</v>
      </c>
      <c s="36">
        <f>ROUND(G338*H338,6)</f>
      </c>
      <c r="L338" s="38">
        <v>0</v>
      </c>
      <c s="32">
        <f>ROUND(ROUND(L338,2)*ROUND(G338,3),2)</f>
      </c>
      <c s="36" t="s">
        <v>54</v>
      </c>
      <c>
        <f>(M338*21)/100</f>
      </c>
      <c t="s">
        <v>27</v>
      </c>
    </row>
    <row r="339" spans="1:5" ht="12.75">
      <c r="A339" s="35" t="s">
        <v>55</v>
      </c>
      <c r="E339" s="39" t="s">
        <v>5</v>
      </c>
    </row>
    <row r="340" spans="1:5" ht="12.75">
      <c r="A340" s="35" t="s">
        <v>57</v>
      </c>
      <c r="E340" s="40" t="s">
        <v>5</v>
      </c>
    </row>
    <row r="341" spans="1:5" ht="140.25">
      <c r="A341" t="s">
        <v>59</v>
      </c>
      <c r="E341" s="39" t="s">
        <v>1049</v>
      </c>
    </row>
    <row r="342" spans="1:16" ht="25.5">
      <c r="A342" t="s">
        <v>49</v>
      </c>
      <c s="34" t="s">
        <v>580</v>
      </c>
      <c s="34" t="s">
        <v>1050</v>
      </c>
      <c s="35" t="s">
        <v>5</v>
      </c>
      <c s="6" t="s">
        <v>1051</v>
      </c>
      <c s="36" t="s">
        <v>74</v>
      </c>
      <c s="37">
        <v>2</v>
      </c>
      <c s="36">
        <v>0</v>
      </c>
      <c s="36">
        <f>ROUND(G342*H342,6)</f>
      </c>
      <c r="L342" s="38">
        <v>0</v>
      </c>
      <c s="32">
        <f>ROUND(ROUND(L342,2)*ROUND(G342,3),2)</f>
      </c>
      <c s="36" t="s">
        <v>54</v>
      </c>
      <c>
        <f>(M342*21)/100</f>
      </c>
      <c t="s">
        <v>27</v>
      </c>
    </row>
    <row r="343" spans="1:5" ht="12.75">
      <c r="A343" s="35" t="s">
        <v>55</v>
      </c>
      <c r="E343" s="39" t="s">
        <v>5</v>
      </c>
    </row>
    <row r="344" spans="1:5" ht="12.75">
      <c r="A344" s="35" t="s">
        <v>57</v>
      </c>
      <c r="E344" s="40" t="s">
        <v>5</v>
      </c>
    </row>
    <row r="345" spans="1:5" ht="153">
      <c r="A345" t="s">
        <v>59</v>
      </c>
      <c r="E345" s="39" t="s">
        <v>1052</v>
      </c>
    </row>
    <row r="346" spans="1:16" ht="25.5">
      <c r="A346" t="s">
        <v>49</v>
      </c>
      <c s="34" t="s">
        <v>584</v>
      </c>
      <c s="34" t="s">
        <v>1053</v>
      </c>
      <c s="35" t="s">
        <v>5</v>
      </c>
      <c s="6" t="s">
        <v>1054</v>
      </c>
      <c s="36" t="s">
        <v>74</v>
      </c>
      <c s="37">
        <v>2</v>
      </c>
      <c s="36">
        <v>0</v>
      </c>
      <c s="36">
        <f>ROUND(G346*H346,6)</f>
      </c>
      <c r="L346" s="38">
        <v>0</v>
      </c>
      <c s="32">
        <f>ROUND(ROUND(L346,2)*ROUND(G346,3),2)</f>
      </c>
      <c s="36" t="s">
        <v>54</v>
      </c>
      <c>
        <f>(M346*21)/100</f>
      </c>
      <c t="s">
        <v>27</v>
      </c>
    </row>
    <row r="347" spans="1:5" ht="12.75">
      <c r="A347" s="35" t="s">
        <v>55</v>
      </c>
      <c r="E347" s="39" t="s">
        <v>5</v>
      </c>
    </row>
    <row r="348" spans="1:5" ht="12.75">
      <c r="A348" s="35" t="s">
        <v>57</v>
      </c>
      <c r="E348" s="40" t="s">
        <v>5</v>
      </c>
    </row>
    <row r="349" spans="1:5" ht="165.75">
      <c r="A349" t="s">
        <v>59</v>
      </c>
      <c r="E349" s="39" t="s">
        <v>1055</v>
      </c>
    </row>
    <row r="350" spans="1:16" ht="12.75">
      <c r="A350" t="s">
        <v>49</v>
      </c>
      <c s="34" t="s">
        <v>588</v>
      </c>
      <c s="34" t="s">
        <v>1056</v>
      </c>
      <c s="35" t="s">
        <v>5</v>
      </c>
      <c s="6" t="s">
        <v>1057</v>
      </c>
      <c s="36" t="s">
        <v>74</v>
      </c>
      <c s="37">
        <v>10</v>
      </c>
      <c s="36">
        <v>0</v>
      </c>
      <c s="36">
        <f>ROUND(G350*H350,6)</f>
      </c>
      <c r="L350" s="38">
        <v>0</v>
      </c>
      <c s="32">
        <f>ROUND(ROUND(L350,2)*ROUND(G350,3),2)</f>
      </c>
      <c s="36" t="s">
        <v>54</v>
      </c>
      <c>
        <f>(M350*21)/100</f>
      </c>
      <c t="s">
        <v>27</v>
      </c>
    </row>
    <row r="351" spans="1:5" ht="12.75">
      <c r="A351" s="35" t="s">
        <v>55</v>
      </c>
      <c r="E351" s="39" t="s">
        <v>5</v>
      </c>
    </row>
    <row r="352" spans="1:5" ht="12.75">
      <c r="A352" s="35" t="s">
        <v>57</v>
      </c>
      <c r="E352" s="40" t="s">
        <v>5</v>
      </c>
    </row>
    <row r="353" spans="1:5" ht="114.75">
      <c r="A353" t="s">
        <v>59</v>
      </c>
      <c r="E353" s="39" t="s">
        <v>1058</v>
      </c>
    </row>
    <row r="354" spans="1:16" ht="25.5">
      <c r="A354" t="s">
        <v>49</v>
      </c>
      <c s="34" t="s">
        <v>939</v>
      </c>
      <c s="34" t="s">
        <v>1059</v>
      </c>
      <c s="35" t="s">
        <v>5</v>
      </c>
      <c s="6" t="s">
        <v>1060</v>
      </c>
      <c s="36" t="s">
        <v>74</v>
      </c>
      <c s="37">
        <v>11</v>
      </c>
      <c s="36">
        <v>0</v>
      </c>
      <c s="36">
        <f>ROUND(G354*H354,6)</f>
      </c>
      <c r="L354" s="38">
        <v>0</v>
      </c>
      <c s="32">
        <f>ROUND(ROUND(L354,2)*ROUND(G354,3),2)</f>
      </c>
      <c s="36" t="s">
        <v>54</v>
      </c>
      <c>
        <f>(M354*21)/100</f>
      </c>
      <c t="s">
        <v>27</v>
      </c>
    </row>
    <row r="355" spans="1:5" ht="12.75">
      <c r="A355" s="35" t="s">
        <v>55</v>
      </c>
      <c r="E355" s="39" t="s">
        <v>5</v>
      </c>
    </row>
    <row r="356" spans="1:5" ht="12.75">
      <c r="A356" s="35" t="s">
        <v>57</v>
      </c>
      <c r="E356" s="40" t="s">
        <v>5</v>
      </c>
    </row>
    <row r="357" spans="1:5" ht="140.25">
      <c r="A357" t="s">
        <v>59</v>
      </c>
      <c r="E357" s="39" t="s">
        <v>1061</v>
      </c>
    </row>
    <row r="358" spans="1:16" ht="25.5">
      <c r="A358" t="s">
        <v>49</v>
      </c>
      <c s="34" t="s">
        <v>940</v>
      </c>
      <c s="34" t="s">
        <v>1062</v>
      </c>
      <c s="35" t="s">
        <v>5</v>
      </c>
      <c s="6" t="s">
        <v>1063</v>
      </c>
      <c s="36" t="s">
        <v>74</v>
      </c>
      <c s="37">
        <v>10</v>
      </c>
      <c s="36">
        <v>0</v>
      </c>
      <c s="36">
        <f>ROUND(G358*H358,6)</f>
      </c>
      <c r="L358" s="38">
        <v>0</v>
      </c>
      <c s="32">
        <f>ROUND(ROUND(L358,2)*ROUND(G358,3),2)</f>
      </c>
      <c s="36" t="s">
        <v>54</v>
      </c>
      <c>
        <f>(M358*21)/100</f>
      </c>
      <c t="s">
        <v>27</v>
      </c>
    </row>
    <row r="359" spans="1:5" ht="12.75">
      <c r="A359" s="35" t="s">
        <v>55</v>
      </c>
      <c r="E359" s="39" t="s">
        <v>5</v>
      </c>
    </row>
    <row r="360" spans="1:5" ht="12.75">
      <c r="A360" s="35" t="s">
        <v>57</v>
      </c>
      <c r="E360" s="40" t="s">
        <v>5</v>
      </c>
    </row>
    <row r="361" spans="1:5" ht="140.25">
      <c r="A361" t="s">
        <v>59</v>
      </c>
      <c r="E361" s="39" t="s">
        <v>1064</v>
      </c>
    </row>
    <row r="362" spans="1:16" ht="25.5">
      <c r="A362" t="s">
        <v>49</v>
      </c>
      <c s="34" t="s">
        <v>943</v>
      </c>
      <c s="34" t="s">
        <v>1065</v>
      </c>
      <c s="35" t="s">
        <v>5</v>
      </c>
      <c s="6" t="s">
        <v>1066</v>
      </c>
      <c s="36" t="s">
        <v>74</v>
      </c>
      <c s="37">
        <v>11</v>
      </c>
      <c s="36">
        <v>0</v>
      </c>
      <c s="36">
        <f>ROUND(G362*H362,6)</f>
      </c>
      <c r="L362" s="38">
        <v>0</v>
      </c>
      <c s="32">
        <f>ROUND(ROUND(L362,2)*ROUND(G362,3),2)</f>
      </c>
      <c s="36" t="s">
        <v>54</v>
      </c>
      <c>
        <f>(M362*21)/100</f>
      </c>
      <c t="s">
        <v>27</v>
      </c>
    </row>
    <row r="363" spans="1:5" ht="12.75">
      <c r="A363" s="35" t="s">
        <v>55</v>
      </c>
      <c r="E363" s="39" t="s">
        <v>5</v>
      </c>
    </row>
    <row r="364" spans="1:5" ht="12.75">
      <c r="A364" s="35" t="s">
        <v>57</v>
      </c>
      <c r="E364" s="40" t="s">
        <v>5</v>
      </c>
    </row>
    <row r="365" spans="1:5" ht="114.75">
      <c r="A365" t="s">
        <v>59</v>
      </c>
      <c r="E365" s="39" t="s">
        <v>1067</v>
      </c>
    </row>
    <row r="366" spans="1:16" ht="25.5">
      <c r="A366" t="s">
        <v>49</v>
      </c>
      <c s="34" t="s">
        <v>944</v>
      </c>
      <c s="34" t="s">
        <v>1068</v>
      </c>
      <c s="35" t="s">
        <v>5</v>
      </c>
      <c s="6" t="s">
        <v>1069</v>
      </c>
      <c s="36" t="s">
        <v>74</v>
      </c>
      <c s="37">
        <v>11</v>
      </c>
      <c s="36">
        <v>0</v>
      </c>
      <c s="36">
        <f>ROUND(G366*H366,6)</f>
      </c>
      <c r="L366" s="38">
        <v>0</v>
      </c>
      <c s="32">
        <f>ROUND(ROUND(L366,2)*ROUND(G366,3),2)</f>
      </c>
      <c s="36" t="s">
        <v>54</v>
      </c>
      <c>
        <f>(M366*21)/100</f>
      </c>
      <c t="s">
        <v>27</v>
      </c>
    </row>
    <row r="367" spans="1:5" ht="12.75">
      <c r="A367" s="35" t="s">
        <v>55</v>
      </c>
      <c r="E367" s="39" t="s">
        <v>5</v>
      </c>
    </row>
    <row r="368" spans="1:5" ht="12.75">
      <c r="A368" s="35" t="s">
        <v>57</v>
      </c>
      <c r="E368" s="40" t="s">
        <v>5</v>
      </c>
    </row>
    <row r="369" spans="1:5" ht="140.25">
      <c r="A369" t="s">
        <v>59</v>
      </c>
      <c r="E369" s="39" t="s">
        <v>1070</v>
      </c>
    </row>
    <row r="370" spans="1:16" ht="25.5">
      <c r="A370" t="s">
        <v>49</v>
      </c>
      <c s="34" t="s">
        <v>1071</v>
      </c>
      <c s="34" t="s">
        <v>1072</v>
      </c>
      <c s="35" t="s">
        <v>5</v>
      </c>
      <c s="6" t="s">
        <v>1073</v>
      </c>
      <c s="36" t="s">
        <v>74</v>
      </c>
      <c s="37">
        <v>10</v>
      </c>
      <c s="36">
        <v>0</v>
      </c>
      <c s="36">
        <f>ROUND(G370*H370,6)</f>
      </c>
      <c r="L370" s="38">
        <v>0</v>
      </c>
      <c s="32">
        <f>ROUND(ROUND(L370,2)*ROUND(G370,3),2)</f>
      </c>
      <c s="36" t="s">
        <v>54</v>
      </c>
      <c>
        <f>(M370*21)/100</f>
      </c>
      <c t="s">
        <v>27</v>
      </c>
    </row>
    <row r="371" spans="1:5" ht="12.75">
      <c r="A371" s="35" t="s">
        <v>55</v>
      </c>
      <c r="E371" s="39" t="s">
        <v>5</v>
      </c>
    </row>
    <row r="372" spans="1:5" ht="12.75">
      <c r="A372" s="35" t="s">
        <v>57</v>
      </c>
      <c r="E372" s="40" t="s">
        <v>5</v>
      </c>
    </row>
    <row r="373" spans="1:5" ht="165.75">
      <c r="A373" t="s">
        <v>59</v>
      </c>
      <c r="E373" s="39" t="s">
        <v>1074</v>
      </c>
    </row>
    <row r="374" spans="1:16" ht="25.5">
      <c r="A374" t="s">
        <v>49</v>
      </c>
      <c s="34" t="s">
        <v>1075</v>
      </c>
      <c s="34" t="s">
        <v>1076</v>
      </c>
      <c s="35" t="s">
        <v>5</v>
      </c>
      <c s="6" t="s">
        <v>1077</v>
      </c>
      <c s="36" t="s">
        <v>74</v>
      </c>
      <c s="37">
        <v>6</v>
      </c>
      <c s="36">
        <v>0</v>
      </c>
      <c s="36">
        <f>ROUND(G374*H374,6)</f>
      </c>
      <c r="L374" s="38">
        <v>0</v>
      </c>
      <c s="32">
        <f>ROUND(ROUND(L374,2)*ROUND(G374,3),2)</f>
      </c>
      <c s="36" t="s">
        <v>54</v>
      </c>
      <c>
        <f>(M374*21)/100</f>
      </c>
      <c t="s">
        <v>27</v>
      </c>
    </row>
    <row r="375" spans="1:5" ht="12.75">
      <c r="A375" s="35" t="s">
        <v>55</v>
      </c>
      <c r="E375" s="39" t="s">
        <v>5</v>
      </c>
    </row>
    <row r="376" spans="1:5" ht="12.75">
      <c r="A376" s="35" t="s">
        <v>57</v>
      </c>
      <c r="E376" s="40" t="s">
        <v>5</v>
      </c>
    </row>
    <row r="377" spans="1:5" ht="140.25">
      <c r="A377" t="s">
        <v>59</v>
      </c>
      <c r="E377" s="39" t="s">
        <v>1078</v>
      </c>
    </row>
    <row r="378" spans="1:16" ht="25.5">
      <c r="A378" t="s">
        <v>49</v>
      </c>
      <c s="34" t="s">
        <v>1079</v>
      </c>
      <c s="34" t="s">
        <v>1080</v>
      </c>
      <c s="35" t="s">
        <v>5</v>
      </c>
      <c s="6" t="s">
        <v>1081</v>
      </c>
      <c s="36" t="s">
        <v>74</v>
      </c>
      <c s="37">
        <v>6</v>
      </c>
      <c s="36">
        <v>0</v>
      </c>
      <c s="36">
        <f>ROUND(G378*H378,6)</f>
      </c>
      <c r="L378" s="38">
        <v>0</v>
      </c>
      <c s="32">
        <f>ROUND(ROUND(L378,2)*ROUND(G378,3),2)</f>
      </c>
      <c s="36" t="s">
        <v>54</v>
      </c>
      <c>
        <f>(M378*21)/100</f>
      </c>
      <c t="s">
        <v>27</v>
      </c>
    </row>
    <row r="379" spans="1:5" ht="12.75">
      <c r="A379" s="35" t="s">
        <v>55</v>
      </c>
      <c r="E379" s="39" t="s">
        <v>5</v>
      </c>
    </row>
    <row r="380" spans="1:5" ht="12.75">
      <c r="A380" s="35" t="s">
        <v>57</v>
      </c>
      <c r="E380" s="40" t="s">
        <v>5</v>
      </c>
    </row>
    <row r="381" spans="1:5" ht="140.25">
      <c r="A381" t="s">
        <v>59</v>
      </c>
      <c r="E381" s="39" t="s">
        <v>1082</v>
      </c>
    </row>
    <row r="382" spans="1:16" ht="25.5">
      <c r="A382" t="s">
        <v>49</v>
      </c>
      <c s="34" t="s">
        <v>1083</v>
      </c>
      <c s="34" t="s">
        <v>1084</v>
      </c>
      <c s="35" t="s">
        <v>5</v>
      </c>
      <c s="6" t="s">
        <v>1085</v>
      </c>
      <c s="36" t="s">
        <v>74</v>
      </c>
      <c s="37">
        <v>6</v>
      </c>
      <c s="36">
        <v>0</v>
      </c>
      <c s="36">
        <f>ROUND(G382*H382,6)</f>
      </c>
      <c r="L382" s="38">
        <v>0</v>
      </c>
      <c s="32">
        <f>ROUND(ROUND(L382,2)*ROUND(G382,3),2)</f>
      </c>
      <c s="36" t="s">
        <v>54</v>
      </c>
      <c>
        <f>(M382*21)/100</f>
      </c>
      <c t="s">
        <v>27</v>
      </c>
    </row>
    <row r="383" spans="1:5" ht="12.75">
      <c r="A383" s="35" t="s">
        <v>55</v>
      </c>
      <c r="E383" s="39" t="s">
        <v>5</v>
      </c>
    </row>
    <row r="384" spans="1:5" ht="12.75">
      <c r="A384" s="35" t="s">
        <v>57</v>
      </c>
      <c r="E384" s="40" t="s">
        <v>5</v>
      </c>
    </row>
    <row r="385" spans="1:5" ht="165.75">
      <c r="A385" t="s">
        <v>59</v>
      </c>
      <c r="E385" s="39" t="s">
        <v>1086</v>
      </c>
    </row>
    <row r="386" spans="1:16" ht="25.5">
      <c r="A386" t="s">
        <v>49</v>
      </c>
      <c s="34" t="s">
        <v>1087</v>
      </c>
      <c s="34" t="s">
        <v>1088</v>
      </c>
      <c s="35" t="s">
        <v>5</v>
      </c>
      <c s="6" t="s">
        <v>1089</v>
      </c>
      <c s="36" t="s">
        <v>74</v>
      </c>
      <c s="37">
        <v>6</v>
      </c>
      <c s="36">
        <v>0</v>
      </c>
      <c s="36">
        <f>ROUND(G386*H386,6)</f>
      </c>
      <c r="L386" s="38">
        <v>0</v>
      </c>
      <c s="32">
        <f>ROUND(ROUND(L386,2)*ROUND(G386,3),2)</f>
      </c>
      <c s="36" t="s">
        <v>54</v>
      </c>
      <c>
        <f>(M386*21)/100</f>
      </c>
      <c t="s">
        <v>27</v>
      </c>
    </row>
    <row r="387" spans="1:5" ht="12.75">
      <c r="A387" s="35" t="s">
        <v>55</v>
      </c>
      <c r="E387" s="39" t="s">
        <v>5</v>
      </c>
    </row>
    <row r="388" spans="1:5" ht="12.75">
      <c r="A388" s="35" t="s">
        <v>57</v>
      </c>
      <c r="E388" s="40" t="s">
        <v>5</v>
      </c>
    </row>
    <row r="389" spans="1:5" ht="114.75">
      <c r="A389" t="s">
        <v>59</v>
      </c>
      <c r="E389" s="39" t="s">
        <v>1090</v>
      </c>
    </row>
    <row r="390" spans="1:16" ht="25.5">
      <c r="A390" t="s">
        <v>49</v>
      </c>
      <c s="34" t="s">
        <v>1091</v>
      </c>
      <c s="34" t="s">
        <v>1092</v>
      </c>
      <c s="35" t="s">
        <v>5</v>
      </c>
      <c s="6" t="s">
        <v>1093</v>
      </c>
      <c s="36" t="s">
        <v>74</v>
      </c>
      <c s="37">
        <v>6</v>
      </c>
      <c s="36">
        <v>0</v>
      </c>
      <c s="36">
        <f>ROUND(G390*H390,6)</f>
      </c>
      <c r="L390" s="38">
        <v>0</v>
      </c>
      <c s="32">
        <f>ROUND(ROUND(L390,2)*ROUND(G390,3),2)</f>
      </c>
      <c s="36" t="s">
        <v>54</v>
      </c>
      <c>
        <f>(M390*21)/100</f>
      </c>
      <c t="s">
        <v>27</v>
      </c>
    </row>
    <row r="391" spans="1:5" ht="12.75">
      <c r="A391" s="35" t="s">
        <v>55</v>
      </c>
      <c r="E391" s="39" t="s">
        <v>5</v>
      </c>
    </row>
    <row r="392" spans="1:5" ht="12.75">
      <c r="A392" s="35" t="s">
        <v>57</v>
      </c>
      <c r="E392" s="40" t="s">
        <v>5</v>
      </c>
    </row>
    <row r="393" spans="1:5" ht="127.5">
      <c r="A393" t="s">
        <v>59</v>
      </c>
      <c r="E393" s="39" t="s">
        <v>1094</v>
      </c>
    </row>
    <row r="394" spans="1:16" ht="25.5">
      <c r="A394" t="s">
        <v>49</v>
      </c>
      <c s="34" t="s">
        <v>1095</v>
      </c>
      <c s="34" t="s">
        <v>1096</v>
      </c>
      <c s="35" t="s">
        <v>5</v>
      </c>
      <c s="6" t="s">
        <v>1097</v>
      </c>
      <c s="36" t="s">
        <v>74</v>
      </c>
      <c s="37">
        <v>6</v>
      </c>
      <c s="36">
        <v>0</v>
      </c>
      <c s="36">
        <f>ROUND(G394*H394,6)</f>
      </c>
      <c r="L394" s="38">
        <v>0</v>
      </c>
      <c s="32">
        <f>ROUND(ROUND(L394,2)*ROUND(G394,3),2)</f>
      </c>
      <c s="36" t="s">
        <v>54</v>
      </c>
      <c>
        <f>(M394*21)/100</f>
      </c>
      <c t="s">
        <v>27</v>
      </c>
    </row>
    <row r="395" spans="1:5" ht="12.75">
      <c r="A395" s="35" t="s">
        <v>55</v>
      </c>
      <c r="E395" s="39" t="s">
        <v>5</v>
      </c>
    </row>
    <row r="396" spans="1:5" ht="12.75">
      <c r="A396" s="35" t="s">
        <v>57</v>
      </c>
      <c r="E396" s="40" t="s">
        <v>5</v>
      </c>
    </row>
    <row r="397" spans="1:5" ht="153">
      <c r="A397" t="s">
        <v>59</v>
      </c>
      <c r="E397" s="39" t="s">
        <v>1098</v>
      </c>
    </row>
    <row r="398" spans="1:16" ht="25.5">
      <c r="A398" t="s">
        <v>49</v>
      </c>
      <c s="34" t="s">
        <v>1099</v>
      </c>
      <c s="34" t="s">
        <v>1100</v>
      </c>
      <c s="35" t="s">
        <v>5</v>
      </c>
      <c s="6" t="s">
        <v>1101</v>
      </c>
      <c s="36" t="s">
        <v>74</v>
      </c>
      <c s="37">
        <v>1</v>
      </c>
      <c s="36">
        <v>0</v>
      </c>
      <c s="36">
        <f>ROUND(G398*H398,6)</f>
      </c>
      <c r="L398" s="38">
        <v>0</v>
      </c>
      <c s="32">
        <f>ROUND(ROUND(L398,2)*ROUND(G398,3),2)</f>
      </c>
      <c s="36" t="s">
        <v>54</v>
      </c>
      <c>
        <f>(M398*21)/100</f>
      </c>
      <c t="s">
        <v>27</v>
      </c>
    </row>
    <row r="399" spans="1:5" ht="12.75">
      <c r="A399" s="35" t="s">
        <v>55</v>
      </c>
      <c r="E399" s="39" t="s">
        <v>5</v>
      </c>
    </row>
    <row r="400" spans="1:5" ht="12.75">
      <c r="A400" s="35" t="s">
        <v>57</v>
      </c>
      <c r="E400" s="40" t="s">
        <v>5</v>
      </c>
    </row>
    <row r="401" spans="1:5" ht="114.75">
      <c r="A401" t="s">
        <v>59</v>
      </c>
      <c r="E401" s="39" t="s">
        <v>1102</v>
      </c>
    </row>
    <row r="402" spans="1:16" ht="25.5">
      <c r="A402" t="s">
        <v>49</v>
      </c>
      <c s="34" t="s">
        <v>1103</v>
      </c>
      <c s="34" t="s">
        <v>1104</v>
      </c>
      <c s="35" t="s">
        <v>5</v>
      </c>
      <c s="6" t="s">
        <v>1105</v>
      </c>
      <c s="36" t="s">
        <v>74</v>
      </c>
      <c s="37">
        <v>1</v>
      </c>
      <c s="36">
        <v>0</v>
      </c>
      <c s="36">
        <f>ROUND(G402*H402,6)</f>
      </c>
      <c r="L402" s="38">
        <v>0</v>
      </c>
      <c s="32">
        <f>ROUND(ROUND(L402,2)*ROUND(G402,3),2)</f>
      </c>
      <c s="36" t="s">
        <v>54</v>
      </c>
      <c>
        <f>(M402*21)/100</f>
      </c>
      <c t="s">
        <v>27</v>
      </c>
    </row>
    <row r="403" spans="1:5" ht="12.75">
      <c r="A403" s="35" t="s">
        <v>55</v>
      </c>
      <c r="E403" s="39" t="s">
        <v>5</v>
      </c>
    </row>
    <row r="404" spans="1:5" ht="12.75">
      <c r="A404" s="35" t="s">
        <v>57</v>
      </c>
      <c r="E404" s="40" t="s">
        <v>5</v>
      </c>
    </row>
    <row r="405" spans="1:5" ht="140.25">
      <c r="A405" t="s">
        <v>59</v>
      </c>
      <c r="E405" s="39" t="s">
        <v>1106</v>
      </c>
    </row>
    <row r="406" spans="1:16" ht="12.75">
      <c r="A406" t="s">
        <v>49</v>
      </c>
      <c s="34" t="s">
        <v>1107</v>
      </c>
      <c s="34" t="s">
        <v>1108</v>
      </c>
      <c s="35" t="s">
        <v>5</v>
      </c>
      <c s="6" t="s">
        <v>1109</v>
      </c>
      <c s="36" t="s">
        <v>74</v>
      </c>
      <c s="37">
        <v>1</v>
      </c>
      <c s="36">
        <v>0</v>
      </c>
      <c s="36">
        <f>ROUND(G406*H406,6)</f>
      </c>
      <c r="L406" s="38">
        <v>0</v>
      </c>
      <c s="32">
        <f>ROUND(ROUND(L406,2)*ROUND(G406,3),2)</f>
      </c>
      <c s="36" t="s">
        <v>54</v>
      </c>
      <c>
        <f>(M406*21)/100</f>
      </c>
      <c t="s">
        <v>27</v>
      </c>
    </row>
    <row r="407" spans="1:5" ht="12.75">
      <c r="A407" s="35" t="s">
        <v>55</v>
      </c>
      <c r="E407" s="39" t="s">
        <v>5</v>
      </c>
    </row>
    <row r="408" spans="1:5" ht="12.75">
      <c r="A408" s="35" t="s">
        <v>57</v>
      </c>
      <c r="E408" s="40" t="s">
        <v>5</v>
      </c>
    </row>
    <row r="409" spans="1:5" ht="114.75">
      <c r="A409" t="s">
        <v>59</v>
      </c>
      <c r="E409" s="39" t="s">
        <v>1110</v>
      </c>
    </row>
    <row r="410" spans="1:16" ht="12.75">
      <c r="A410" t="s">
        <v>49</v>
      </c>
      <c s="34" t="s">
        <v>1111</v>
      </c>
      <c s="34" t="s">
        <v>1112</v>
      </c>
      <c s="35" t="s">
        <v>5</v>
      </c>
      <c s="6" t="s">
        <v>1113</v>
      </c>
      <c s="36" t="s">
        <v>74</v>
      </c>
      <c s="37">
        <v>1</v>
      </c>
      <c s="36">
        <v>0</v>
      </c>
      <c s="36">
        <f>ROUND(G410*H410,6)</f>
      </c>
      <c r="L410" s="38">
        <v>0</v>
      </c>
      <c s="32">
        <f>ROUND(ROUND(L410,2)*ROUND(G410,3),2)</f>
      </c>
      <c s="36" t="s">
        <v>54</v>
      </c>
      <c>
        <f>(M410*21)/100</f>
      </c>
      <c t="s">
        <v>27</v>
      </c>
    </row>
    <row r="411" spans="1:5" ht="12.75">
      <c r="A411" s="35" t="s">
        <v>55</v>
      </c>
      <c r="E411" s="39" t="s">
        <v>5</v>
      </c>
    </row>
    <row r="412" spans="1:5" ht="12.75">
      <c r="A412" s="35" t="s">
        <v>57</v>
      </c>
      <c r="E412" s="40" t="s">
        <v>5</v>
      </c>
    </row>
    <row r="413" spans="1:5" ht="102">
      <c r="A413" t="s">
        <v>59</v>
      </c>
      <c r="E413" s="39" t="s">
        <v>1114</v>
      </c>
    </row>
    <row r="414" spans="1:16" ht="12.75">
      <c r="A414" t="s">
        <v>49</v>
      </c>
      <c s="34" t="s">
        <v>1115</v>
      </c>
      <c s="34" t="s">
        <v>1116</v>
      </c>
      <c s="35" t="s">
        <v>5</v>
      </c>
      <c s="6" t="s">
        <v>1117</v>
      </c>
      <c s="36" t="s">
        <v>74</v>
      </c>
      <c s="37">
        <v>2</v>
      </c>
      <c s="36">
        <v>0</v>
      </c>
      <c s="36">
        <f>ROUND(G414*H414,6)</f>
      </c>
      <c r="L414" s="38">
        <v>0</v>
      </c>
      <c s="32">
        <f>ROUND(ROUND(L414,2)*ROUND(G414,3),2)</f>
      </c>
      <c s="36" t="s">
        <v>54</v>
      </c>
      <c>
        <f>(M414*21)/100</f>
      </c>
      <c t="s">
        <v>27</v>
      </c>
    </row>
    <row r="415" spans="1:5" ht="12.75">
      <c r="A415" s="35" t="s">
        <v>55</v>
      </c>
      <c r="E415" s="39" t="s">
        <v>5</v>
      </c>
    </row>
    <row r="416" spans="1:5" ht="12.75">
      <c r="A416" s="35" t="s">
        <v>57</v>
      </c>
      <c r="E416" s="40" t="s">
        <v>5</v>
      </c>
    </row>
    <row r="417" spans="1:5" ht="114.75">
      <c r="A417" t="s">
        <v>59</v>
      </c>
      <c r="E417" s="39" t="s">
        <v>1118</v>
      </c>
    </row>
    <row r="418" spans="1:16" ht="12.75">
      <c r="A418" t="s">
        <v>49</v>
      </c>
      <c s="34" t="s">
        <v>1119</v>
      </c>
      <c s="34" t="s">
        <v>1120</v>
      </c>
      <c s="35" t="s">
        <v>5</v>
      </c>
      <c s="6" t="s">
        <v>1121</v>
      </c>
      <c s="36" t="s">
        <v>74</v>
      </c>
      <c s="37">
        <v>2</v>
      </c>
      <c s="36">
        <v>0</v>
      </c>
      <c s="36">
        <f>ROUND(G418*H418,6)</f>
      </c>
      <c r="L418" s="38">
        <v>0</v>
      </c>
      <c s="32">
        <f>ROUND(ROUND(L418,2)*ROUND(G418,3),2)</f>
      </c>
      <c s="36" t="s">
        <v>54</v>
      </c>
      <c>
        <f>(M418*21)/100</f>
      </c>
      <c t="s">
        <v>27</v>
      </c>
    </row>
    <row r="419" spans="1:5" ht="12.75">
      <c r="A419" s="35" t="s">
        <v>55</v>
      </c>
      <c r="E419" s="39" t="s">
        <v>5</v>
      </c>
    </row>
    <row r="420" spans="1:5" ht="12.75">
      <c r="A420" s="35" t="s">
        <v>57</v>
      </c>
      <c r="E420" s="40" t="s">
        <v>5</v>
      </c>
    </row>
    <row r="421" spans="1:5" ht="102">
      <c r="A421" t="s">
        <v>59</v>
      </c>
      <c r="E421" s="39" t="s">
        <v>1122</v>
      </c>
    </row>
    <row r="422" spans="1:16" ht="12.75">
      <c r="A422" t="s">
        <v>49</v>
      </c>
      <c s="34" t="s">
        <v>1123</v>
      </c>
      <c s="34" t="s">
        <v>1124</v>
      </c>
      <c s="35" t="s">
        <v>5</v>
      </c>
      <c s="6" t="s">
        <v>1125</v>
      </c>
      <c s="36" t="s">
        <v>74</v>
      </c>
      <c s="37">
        <v>3</v>
      </c>
      <c s="36">
        <v>0</v>
      </c>
      <c s="36">
        <f>ROUND(G422*H422,6)</f>
      </c>
      <c r="L422" s="38">
        <v>0</v>
      </c>
      <c s="32">
        <f>ROUND(ROUND(L422,2)*ROUND(G422,3),2)</f>
      </c>
      <c s="36" t="s">
        <v>54</v>
      </c>
      <c>
        <f>(M422*21)/100</f>
      </c>
      <c t="s">
        <v>27</v>
      </c>
    </row>
    <row r="423" spans="1:5" ht="12.75">
      <c r="A423" s="35" t="s">
        <v>55</v>
      </c>
      <c r="E423" s="39" t="s">
        <v>5</v>
      </c>
    </row>
    <row r="424" spans="1:5" ht="12.75">
      <c r="A424" s="35" t="s">
        <v>57</v>
      </c>
      <c r="E424" s="40" t="s">
        <v>5</v>
      </c>
    </row>
    <row r="425" spans="1:5" ht="140.25">
      <c r="A425" t="s">
        <v>59</v>
      </c>
      <c r="E425" s="39" t="s">
        <v>1126</v>
      </c>
    </row>
    <row r="426" spans="1:16" ht="25.5">
      <c r="A426" t="s">
        <v>49</v>
      </c>
      <c s="34" t="s">
        <v>1127</v>
      </c>
      <c s="34" t="s">
        <v>1128</v>
      </c>
      <c s="35" t="s">
        <v>5</v>
      </c>
      <c s="6" t="s">
        <v>1129</v>
      </c>
      <c s="36" t="s">
        <v>74</v>
      </c>
      <c s="37">
        <v>1</v>
      </c>
      <c s="36">
        <v>0</v>
      </c>
      <c s="36">
        <f>ROUND(G426*H426,6)</f>
      </c>
      <c r="L426" s="38">
        <v>0</v>
      </c>
      <c s="32">
        <f>ROUND(ROUND(L426,2)*ROUND(G426,3),2)</f>
      </c>
      <c s="36" t="s">
        <v>54</v>
      </c>
      <c>
        <f>(M426*21)/100</f>
      </c>
      <c t="s">
        <v>27</v>
      </c>
    </row>
    <row r="427" spans="1:5" ht="12.75">
      <c r="A427" s="35" t="s">
        <v>55</v>
      </c>
      <c r="E427" s="39" t="s">
        <v>5</v>
      </c>
    </row>
    <row r="428" spans="1:5" ht="12.75">
      <c r="A428" s="35" t="s">
        <v>57</v>
      </c>
      <c r="E428" s="40" t="s">
        <v>5</v>
      </c>
    </row>
    <row r="429" spans="1:5" ht="114.75">
      <c r="A429" t="s">
        <v>59</v>
      </c>
      <c r="E429" s="39" t="s">
        <v>1130</v>
      </c>
    </row>
    <row r="430" spans="1:16" ht="12.75">
      <c r="A430" t="s">
        <v>49</v>
      </c>
      <c s="34" t="s">
        <v>1131</v>
      </c>
      <c s="34" t="s">
        <v>1132</v>
      </c>
      <c s="35" t="s">
        <v>5</v>
      </c>
      <c s="6" t="s">
        <v>1133</v>
      </c>
      <c s="36" t="s">
        <v>74</v>
      </c>
      <c s="37">
        <v>1</v>
      </c>
      <c s="36">
        <v>0</v>
      </c>
      <c s="36">
        <f>ROUND(G430*H430,6)</f>
      </c>
      <c r="L430" s="38">
        <v>0</v>
      </c>
      <c s="32">
        <f>ROUND(ROUND(L430,2)*ROUND(G430,3),2)</f>
      </c>
      <c s="36" t="s">
        <v>54</v>
      </c>
      <c>
        <f>(M430*21)/100</f>
      </c>
      <c t="s">
        <v>27</v>
      </c>
    </row>
    <row r="431" spans="1:5" ht="12.75">
      <c r="A431" s="35" t="s">
        <v>55</v>
      </c>
      <c r="E431" s="39" t="s">
        <v>5</v>
      </c>
    </row>
    <row r="432" spans="1:5" ht="12.75">
      <c r="A432" s="35" t="s">
        <v>57</v>
      </c>
      <c r="E432" s="40" t="s">
        <v>5</v>
      </c>
    </row>
    <row r="433" spans="1:5" ht="165.75">
      <c r="A433" t="s">
        <v>59</v>
      </c>
      <c r="E433" s="39" t="s">
        <v>1134</v>
      </c>
    </row>
    <row r="434" spans="1:16" ht="12.75">
      <c r="A434" t="s">
        <v>49</v>
      </c>
      <c s="34" t="s">
        <v>1135</v>
      </c>
      <c s="34" t="s">
        <v>1136</v>
      </c>
      <c s="35" t="s">
        <v>5</v>
      </c>
      <c s="6" t="s">
        <v>1137</v>
      </c>
      <c s="36" t="s">
        <v>74</v>
      </c>
      <c s="37">
        <v>1</v>
      </c>
      <c s="36">
        <v>0</v>
      </c>
      <c s="36">
        <f>ROUND(G434*H434,6)</f>
      </c>
      <c r="L434" s="38">
        <v>0</v>
      </c>
      <c s="32">
        <f>ROUND(ROUND(L434,2)*ROUND(G434,3),2)</f>
      </c>
      <c s="36" t="s">
        <v>54</v>
      </c>
      <c>
        <f>(M434*21)/100</f>
      </c>
      <c t="s">
        <v>27</v>
      </c>
    </row>
    <row r="435" spans="1:5" ht="12.75">
      <c r="A435" s="35" t="s">
        <v>55</v>
      </c>
      <c r="E435" s="39" t="s">
        <v>5</v>
      </c>
    </row>
    <row r="436" spans="1:5" ht="12.75">
      <c r="A436" s="35" t="s">
        <v>57</v>
      </c>
      <c r="E436" s="40" t="s">
        <v>5</v>
      </c>
    </row>
    <row r="437" spans="1:5" ht="153">
      <c r="A437" t="s">
        <v>59</v>
      </c>
      <c r="E437" s="39" t="s">
        <v>1138</v>
      </c>
    </row>
    <row r="438" spans="1:16" ht="12.75">
      <c r="A438" t="s">
        <v>49</v>
      </c>
      <c s="34" t="s">
        <v>1139</v>
      </c>
      <c s="34" t="s">
        <v>1140</v>
      </c>
      <c s="35" t="s">
        <v>5</v>
      </c>
      <c s="6" t="s">
        <v>1141</v>
      </c>
      <c s="36" t="s">
        <v>74</v>
      </c>
      <c s="37">
        <v>1</v>
      </c>
      <c s="36">
        <v>0</v>
      </c>
      <c s="36">
        <f>ROUND(G438*H438,6)</f>
      </c>
      <c r="L438" s="38">
        <v>0</v>
      </c>
      <c s="32">
        <f>ROUND(ROUND(L438,2)*ROUND(G438,3),2)</f>
      </c>
      <c s="36" t="s">
        <v>54</v>
      </c>
      <c>
        <f>(M438*21)/100</f>
      </c>
      <c t="s">
        <v>27</v>
      </c>
    </row>
    <row r="439" spans="1:5" ht="12.75">
      <c r="A439" s="35" t="s">
        <v>55</v>
      </c>
      <c r="E439" s="39" t="s">
        <v>5</v>
      </c>
    </row>
    <row r="440" spans="1:5" ht="12.75">
      <c r="A440" s="35" t="s">
        <v>57</v>
      </c>
      <c r="E440" s="40" t="s">
        <v>5</v>
      </c>
    </row>
    <row r="441" spans="1:5" ht="114.75">
      <c r="A441" t="s">
        <v>59</v>
      </c>
      <c r="E441" s="39" t="s">
        <v>1142</v>
      </c>
    </row>
    <row r="442" spans="1:16" ht="12.75">
      <c r="A442" t="s">
        <v>49</v>
      </c>
      <c s="34" t="s">
        <v>1143</v>
      </c>
      <c s="34" t="s">
        <v>1144</v>
      </c>
      <c s="35" t="s">
        <v>5</v>
      </c>
      <c s="6" t="s">
        <v>1145</v>
      </c>
      <c s="36" t="s">
        <v>74</v>
      </c>
      <c s="37">
        <v>1</v>
      </c>
      <c s="36">
        <v>0</v>
      </c>
      <c s="36">
        <f>ROUND(G442*H442,6)</f>
      </c>
      <c r="L442" s="38">
        <v>0</v>
      </c>
      <c s="32">
        <f>ROUND(ROUND(L442,2)*ROUND(G442,3),2)</f>
      </c>
      <c s="36" t="s">
        <v>54</v>
      </c>
      <c>
        <f>(M442*21)/100</f>
      </c>
      <c t="s">
        <v>27</v>
      </c>
    </row>
    <row r="443" spans="1:5" ht="12.75">
      <c r="A443" s="35" t="s">
        <v>55</v>
      </c>
      <c r="E443" s="39" t="s">
        <v>5</v>
      </c>
    </row>
    <row r="444" spans="1:5" ht="12.75">
      <c r="A444" s="35" t="s">
        <v>57</v>
      </c>
      <c r="E444" s="40" t="s">
        <v>5</v>
      </c>
    </row>
    <row r="445" spans="1:5" ht="127.5">
      <c r="A445" t="s">
        <v>59</v>
      </c>
      <c r="E445" s="39" t="s">
        <v>1146</v>
      </c>
    </row>
    <row r="446" spans="1:16" ht="12.75">
      <c r="A446" t="s">
        <v>49</v>
      </c>
      <c s="34" t="s">
        <v>1147</v>
      </c>
      <c s="34" t="s">
        <v>1148</v>
      </c>
      <c s="35" t="s">
        <v>5</v>
      </c>
      <c s="6" t="s">
        <v>1149</v>
      </c>
      <c s="36" t="s">
        <v>74</v>
      </c>
      <c s="37">
        <v>4</v>
      </c>
      <c s="36">
        <v>0</v>
      </c>
      <c s="36">
        <f>ROUND(G446*H446,6)</f>
      </c>
      <c r="L446" s="38">
        <v>0</v>
      </c>
      <c s="32">
        <f>ROUND(ROUND(L446,2)*ROUND(G446,3),2)</f>
      </c>
      <c s="36" t="s">
        <v>54</v>
      </c>
      <c>
        <f>(M446*21)/100</f>
      </c>
      <c t="s">
        <v>27</v>
      </c>
    </row>
    <row r="447" spans="1:5" ht="12.75">
      <c r="A447" s="35" t="s">
        <v>55</v>
      </c>
      <c r="E447" s="39" t="s">
        <v>5</v>
      </c>
    </row>
    <row r="448" spans="1:5" ht="12.75">
      <c r="A448" s="35" t="s">
        <v>57</v>
      </c>
      <c r="E448" s="40" t="s">
        <v>5</v>
      </c>
    </row>
    <row r="449" spans="1:5" ht="140.25">
      <c r="A449" t="s">
        <v>59</v>
      </c>
      <c r="E449" s="39" t="s">
        <v>1150</v>
      </c>
    </row>
    <row r="450" spans="1:16" ht="12.75">
      <c r="A450" t="s">
        <v>49</v>
      </c>
      <c s="34" t="s">
        <v>1151</v>
      </c>
      <c s="34" t="s">
        <v>1152</v>
      </c>
      <c s="35" t="s">
        <v>5</v>
      </c>
      <c s="6" t="s">
        <v>1153</v>
      </c>
      <c s="36" t="s">
        <v>74</v>
      </c>
      <c s="37">
        <v>2</v>
      </c>
      <c s="36">
        <v>0</v>
      </c>
      <c s="36">
        <f>ROUND(G450*H450,6)</f>
      </c>
      <c r="L450" s="38">
        <v>0</v>
      </c>
      <c s="32">
        <f>ROUND(ROUND(L450,2)*ROUND(G450,3),2)</f>
      </c>
      <c s="36" t="s">
        <v>54</v>
      </c>
      <c>
        <f>(M450*21)/100</f>
      </c>
      <c t="s">
        <v>27</v>
      </c>
    </row>
    <row r="451" spans="1:5" ht="12.75">
      <c r="A451" s="35" t="s">
        <v>55</v>
      </c>
      <c r="E451" s="39" t="s">
        <v>5</v>
      </c>
    </row>
    <row r="452" spans="1:5" ht="12.75">
      <c r="A452" s="35" t="s">
        <v>57</v>
      </c>
      <c r="E452" s="40" t="s">
        <v>5</v>
      </c>
    </row>
    <row r="453" spans="1:5" ht="114.75">
      <c r="A453" t="s">
        <v>59</v>
      </c>
      <c r="E453" s="39" t="s">
        <v>1154</v>
      </c>
    </row>
    <row r="454" spans="1:16" ht="12.75">
      <c r="A454" t="s">
        <v>49</v>
      </c>
      <c s="34" t="s">
        <v>1155</v>
      </c>
      <c s="34" t="s">
        <v>1156</v>
      </c>
      <c s="35" t="s">
        <v>5</v>
      </c>
      <c s="6" t="s">
        <v>1157</v>
      </c>
      <c s="36" t="s">
        <v>74</v>
      </c>
      <c s="37">
        <v>2</v>
      </c>
      <c s="36">
        <v>0</v>
      </c>
      <c s="36">
        <f>ROUND(G454*H454,6)</f>
      </c>
      <c r="L454" s="38">
        <v>0</v>
      </c>
      <c s="32">
        <f>ROUND(ROUND(L454,2)*ROUND(G454,3),2)</f>
      </c>
      <c s="36" t="s">
        <v>54</v>
      </c>
      <c>
        <f>(M454*21)/100</f>
      </c>
      <c t="s">
        <v>27</v>
      </c>
    </row>
    <row r="455" spans="1:5" ht="12.75">
      <c r="A455" s="35" t="s">
        <v>55</v>
      </c>
      <c r="E455" s="39" t="s">
        <v>5</v>
      </c>
    </row>
    <row r="456" spans="1:5" ht="12.75">
      <c r="A456" s="35" t="s">
        <v>57</v>
      </c>
      <c r="E456" s="40" t="s">
        <v>5</v>
      </c>
    </row>
    <row r="457" spans="1:5" ht="140.25">
      <c r="A457" t="s">
        <v>59</v>
      </c>
      <c r="E457" s="39" t="s">
        <v>1158</v>
      </c>
    </row>
    <row r="458" spans="1:16" ht="12.75">
      <c r="A458" t="s">
        <v>49</v>
      </c>
      <c s="34" t="s">
        <v>1159</v>
      </c>
      <c s="34" t="s">
        <v>1160</v>
      </c>
      <c s="35" t="s">
        <v>5</v>
      </c>
      <c s="6" t="s">
        <v>1161</v>
      </c>
      <c s="36" t="s">
        <v>74</v>
      </c>
      <c s="37">
        <v>2</v>
      </c>
      <c s="36">
        <v>0</v>
      </c>
      <c s="36">
        <f>ROUND(G458*H458,6)</f>
      </c>
      <c r="L458" s="38">
        <v>0</v>
      </c>
      <c s="32">
        <f>ROUND(ROUND(L458,2)*ROUND(G458,3),2)</f>
      </c>
      <c s="36" t="s">
        <v>54</v>
      </c>
      <c>
        <f>(M458*21)/100</f>
      </c>
      <c t="s">
        <v>27</v>
      </c>
    </row>
    <row r="459" spans="1:5" ht="12.75">
      <c r="A459" s="35" t="s">
        <v>55</v>
      </c>
      <c r="E459" s="39" t="s">
        <v>5</v>
      </c>
    </row>
    <row r="460" spans="1:5" ht="12.75">
      <c r="A460" s="35" t="s">
        <v>57</v>
      </c>
      <c r="E460" s="40" t="s">
        <v>5</v>
      </c>
    </row>
    <row r="461" spans="1:5" ht="153">
      <c r="A461" t="s">
        <v>59</v>
      </c>
      <c r="E461" s="39" t="s">
        <v>1162</v>
      </c>
    </row>
    <row r="462" spans="1:16" ht="12.75">
      <c r="A462" t="s">
        <v>49</v>
      </c>
      <c s="34" t="s">
        <v>1163</v>
      </c>
      <c s="34" t="s">
        <v>911</v>
      </c>
      <c s="35" t="s">
        <v>5</v>
      </c>
      <c s="6" t="s">
        <v>912</v>
      </c>
      <c s="36" t="s">
        <v>190</v>
      </c>
      <c s="37">
        <v>60</v>
      </c>
      <c s="36">
        <v>0</v>
      </c>
      <c s="36">
        <f>ROUND(G462*H462,6)</f>
      </c>
      <c r="L462" s="38">
        <v>0</v>
      </c>
      <c s="32">
        <f>ROUND(ROUND(L462,2)*ROUND(G462,3),2)</f>
      </c>
      <c s="36" t="s">
        <v>54</v>
      </c>
      <c>
        <f>(M462*21)/100</f>
      </c>
      <c t="s">
        <v>27</v>
      </c>
    </row>
    <row r="463" spans="1:5" ht="12.75">
      <c r="A463" s="35" t="s">
        <v>55</v>
      </c>
      <c r="E463" s="39" t="s">
        <v>5</v>
      </c>
    </row>
    <row r="464" spans="1:5" ht="12.75">
      <c r="A464" s="35" t="s">
        <v>57</v>
      </c>
      <c r="E464" s="40" t="s">
        <v>5</v>
      </c>
    </row>
    <row r="465" spans="1:5" ht="114.75">
      <c r="A465" t="s">
        <v>59</v>
      </c>
      <c r="E465" s="39" t="s">
        <v>913</v>
      </c>
    </row>
    <row r="466" spans="1:16" ht="12.75">
      <c r="A466" t="s">
        <v>49</v>
      </c>
      <c s="34" t="s">
        <v>1164</v>
      </c>
      <c s="34" t="s">
        <v>914</v>
      </c>
      <c s="35" t="s">
        <v>5</v>
      </c>
      <c s="6" t="s">
        <v>915</v>
      </c>
      <c s="36" t="s">
        <v>190</v>
      </c>
      <c s="37">
        <v>16</v>
      </c>
      <c s="36">
        <v>0</v>
      </c>
      <c s="36">
        <f>ROUND(G466*H466,6)</f>
      </c>
      <c r="L466" s="38">
        <v>0</v>
      </c>
      <c s="32">
        <f>ROUND(ROUND(L466,2)*ROUND(G466,3),2)</f>
      </c>
      <c s="36" t="s">
        <v>54</v>
      </c>
      <c>
        <f>(M466*21)/100</f>
      </c>
      <c t="s">
        <v>27</v>
      </c>
    </row>
    <row r="467" spans="1:5" ht="12.75">
      <c r="A467" s="35" t="s">
        <v>55</v>
      </c>
      <c r="E467" s="39" t="s">
        <v>5</v>
      </c>
    </row>
    <row r="468" spans="1:5" ht="12.75">
      <c r="A468" s="35" t="s">
        <v>57</v>
      </c>
      <c r="E468" s="40" t="s">
        <v>5</v>
      </c>
    </row>
    <row r="469" spans="1:5" ht="102">
      <c r="A469" t="s">
        <v>59</v>
      </c>
      <c r="E469" s="39" t="s">
        <v>916</v>
      </c>
    </row>
    <row r="470" spans="1:16" ht="12.75">
      <c r="A470" t="s">
        <v>49</v>
      </c>
      <c s="34" t="s">
        <v>1165</v>
      </c>
      <c s="34" t="s">
        <v>1166</v>
      </c>
      <c s="35" t="s">
        <v>5</v>
      </c>
      <c s="6" t="s">
        <v>1167</v>
      </c>
      <c s="36" t="s">
        <v>74</v>
      </c>
      <c s="37">
        <v>16</v>
      </c>
      <c s="36">
        <v>0</v>
      </c>
      <c s="36">
        <f>ROUND(G470*H470,6)</f>
      </c>
      <c r="L470" s="38">
        <v>0</v>
      </c>
      <c s="32">
        <f>ROUND(ROUND(L470,2)*ROUND(G470,3),2)</f>
      </c>
      <c s="36" t="s">
        <v>54</v>
      </c>
      <c>
        <f>(M470*21)/100</f>
      </c>
      <c t="s">
        <v>27</v>
      </c>
    </row>
    <row r="471" spans="1:5" ht="12.75">
      <c r="A471" s="35" t="s">
        <v>55</v>
      </c>
      <c r="E471" s="39" t="s">
        <v>5</v>
      </c>
    </row>
    <row r="472" spans="1:5" ht="12.75">
      <c r="A472" s="35" t="s">
        <v>57</v>
      </c>
      <c r="E472" s="40" t="s">
        <v>5</v>
      </c>
    </row>
    <row r="473" spans="1:5" ht="114.75">
      <c r="A473" t="s">
        <v>59</v>
      </c>
      <c r="E473" s="39" t="s">
        <v>1168</v>
      </c>
    </row>
    <row r="474" spans="1:16" ht="25.5">
      <c r="A474" t="s">
        <v>49</v>
      </c>
      <c s="34" t="s">
        <v>1169</v>
      </c>
      <c s="34" t="s">
        <v>1170</v>
      </c>
      <c s="35" t="s">
        <v>5</v>
      </c>
      <c s="6" t="s">
        <v>1171</v>
      </c>
      <c s="36" t="s">
        <v>74</v>
      </c>
      <c s="37">
        <v>4</v>
      </c>
      <c s="36">
        <v>0</v>
      </c>
      <c s="36">
        <f>ROUND(G474*H474,6)</f>
      </c>
      <c r="L474" s="38">
        <v>0</v>
      </c>
      <c s="32">
        <f>ROUND(ROUND(L474,2)*ROUND(G474,3),2)</f>
      </c>
      <c s="36" t="s">
        <v>54</v>
      </c>
      <c>
        <f>(M474*21)/100</f>
      </c>
      <c t="s">
        <v>27</v>
      </c>
    </row>
    <row r="475" spans="1:5" ht="12.75">
      <c r="A475" s="35" t="s">
        <v>55</v>
      </c>
      <c r="E475" s="39" t="s">
        <v>5</v>
      </c>
    </row>
    <row r="476" spans="1:5" ht="12.75">
      <c r="A476" s="35" t="s">
        <v>57</v>
      </c>
      <c r="E476" s="40" t="s">
        <v>5</v>
      </c>
    </row>
    <row r="477" spans="1:5" ht="102">
      <c r="A477" t="s">
        <v>59</v>
      </c>
      <c r="E477" s="39" t="s">
        <v>1172</v>
      </c>
    </row>
    <row r="478" spans="1:16" ht="12.75">
      <c r="A478" t="s">
        <v>49</v>
      </c>
      <c s="34" t="s">
        <v>1173</v>
      </c>
      <c s="34" t="s">
        <v>926</v>
      </c>
      <c s="35" t="s">
        <v>5</v>
      </c>
      <c s="6" t="s">
        <v>927</v>
      </c>
      <c s="36" t="s">
        <v>190</v>
      </c>
      <c s="37">
        <v>60</v>
      </c>
      <c s="36">
        <v>0</v>
      </c>
      <c s="36">
        <f>ROUND(G478*H478,6)</f>
      </c>
      <c r="L478" s="38">
        <v>0</v>
      </c>
      <c s="32">
        <f>ROUND(ROUND(L478,2)*ROUND(G478,3),2)</f>
      </c>
      <c s="36" t="s">
        <v>54</v>
      </c>
      <c>
        <f>(M478*21)/100</f>
      </c>
      <c t="s">
        <v>27</v>
      </c>
    </row>
    <row r="479" spans="1:5" ht="12.75">
      <c r="A479" s="35" t="s">
        <v>55</v>
      </c>
      <c r="E479" s="39" t="s">
        <v>5</v>
      </c>
    </row>
    <row r="480" spans="1:5" ht="12.75">
      <c r="A480" s="35" t="s">
        <v>57</v>
      </c>
      <c r="E480" s="40" t="s">
        <v>5</v>
      </c>
    </row>
    <row r="481" spans="1:5" ht="114.75">
      <c r="A481" t="s">
        <v>59</v>
      </c>
      <c r="E481" s="39" t="s">
        <v>928</v>
      </c>
    </row>
    <row r="482" spans="1:16" ht="12.75">
      <c r="A482" t="s">
        <v>49</v>
      </c>
      <c s="34" t="s">
        <v>1174</v>
      </c>
      <c s="34" t="s">
        <v>929</v>
      </c>
      <c s="35" t="s">
        <v>5</v>
      </c>
      <c s="6" t="s">
        <v>930</v>
      </c>
      <c s="36" t="s">
        <v>74</v>
      </c>
      <c s="37">
        <v>2</v>
      </c>
      <c s="36">
        <v>0</v>
      </c>
      <c s="36">
        <f>ROUND(G482*H482,6)</f>
      </c>
      <c r="L482" s="38">
        <v>0</v>
      </c>
      <c s="32">
        <f>ROUND(ROUND(L482,2)*ROUND(G482,3),2)</f>
      </c>
      <c s="36" t="s">
        <v>54</v>
      </c>
      <c>
        <f>(M482*21)/100</f>
      </c>
      <c t="s">
        <v>27</v>
      </c>
    </row>
    <row r="483" spans="1:5" ht="12.75">
      <c r="A483" s="35" t="s">
        <v>55</v>
      </c>
      <c r="E483" s="39" t="s">
        <v>5</v>
      </c>
    </row>
    <row r="484" spans="1:5" ht="12.75">
      <c r="A484" s="35" t="s">
        <v>57</v>
      </c>
      <c r="E484" s="40" t="s">
        <v>5</v>
      </c>
    </row>
    <row r="485" spans="1:5" ht="76.5">
      <c r="A485" t="s">
        <v>59</v>
      </c>
      <c r="E485" s="39" t="s">
        <v>931</v>
      </c>
    </row>
    <row r="486" spans="1:16" ht="12.75">
      <c r="A486" t="s">
        <v>49</v>
      </c>
      <c s="34" t="s">
        <v>1175</v>
      </c>
      <c s="34" t="s">
        <v>1176</v>
      </c>
      <c s="35" t="s">
        <v>5</v>
      </c>
      <c s="6" t="s">
        <v>1177</v>
      </c>
      <c s="36" t="s">
        <v>74</v>
      </c>
      <c s="37">
        <v>28</v>
      </c>
      <c s="36">
        <v>0</v>
      </c>
      <c s="36">
        <f>ROUND(G486*H486,6)</f>
      </c>
      <c r="L486" s="38">
        <v>0</v>
      </c>
      <c s="32">
        <f>ROUND(ROUND(L486,2)*ROUND(G486,3),2)</f>
      </c>
      <c s="36" t="s">
        <v>54</v>
      </c>
      <c>
        <f>(M486*21)/100</f>
      </c>
      <c t="s">
        <v>27</v>
      </c>
    </row>
    <row r="487" spans="1:5" ht="12.75">
      <c r="A487" s="35" t="s">
        <v>55</v>
      </c>
      <c r="E487" s="39" t="s">
        <v>5</v>
      </c>
    </row>
    <row r="488" spans="1:5" ht="12.75">
      <c r="A488" s="35" t="s">
        <v>57</v>
      </c>
      <c r="E488" s="40" t="s">
        <v>5</v>
      </c>
    </row>
    <row r="489" spans="1:5" ht="89.25">
      <c r="A489" t="s">
        <v>59</v>
      </c>
      <c r="E489" s="39" t="s">
        <v>1178</v>
      </c>
    </row>
    <row r="490" spans="1:16" ht="12.75">
      <c r="A490" t="s">
        <v>49</v>
      </c>
      <c s="34" t="s">
        <v>1179</v>
      </c>
      <c s="34" t="s">
        <v>1180</v>
      </c>
      <c s="35" t="s">
        <v>5</v>
      </c>
      <c s="6" t="s">
        <v>1181</v>
      </c>
      <c s="36" t="s">
        <v>74</v>
      </c>
      <c s="37">
        <v>24</v>
      </c>
      <c s="36">
        <v>0</v>
      </c>
      <c s="36">
        <f>ROUND(G490*H490,6)</f>
      </c>
      <c r="L490" s="38">
        <v>0</v>
      </c>
      <c s="32">
        <f>ROUND(ROUND(L490,2)*ROUND(G490,3),2)</f>
      </c>
      <c s="36" t="s">
        <v>54</v>
      </c>
      <c>
        <f>(M490*21)/100</f>
      </c>
      <c t="s">
        <v>27</v>
      </c>
    </row>
    <row r="491" spans="1:5" ht="12.75">
      <c r="A491" s="35" t="s">
        <v>55</v>
      </c>
      <c r="E491" s="39" t="s">
        <v>5</v>
      </c>
    </row>
    <row r="492" spans="1:5" ht="12.75">
      <c r="A492" s="35" t="s">
        <v>57</v>
      </c>
      <c r="E492" s="40" t="s">
        <v>5</v>
      </c>
    </row>
    <row r="493" spans="1:5" ht="76.5">
      <c r="A493" t="s">
        <v>59</v>
      </c>
      <c r="E493" s="39" t="s">
        <v>1182</v>
      </c>
    </row>
    <row r="494" spans="1:16" ht="12.75">
      <c r="A494" t="s">
        <v>49</v>
      </c>
      <c s="34" t="s">
        <v>1183</v>
      </c>
      <c s="34" t="s">
        <v>1184</v>
      </c>
      <c s="35" t="s">
        <v>5</v>
      </c>
      <c s="6" t="s">
        <v>1185</v>
      </c>
      <c s="36" t="s">
        <v>74</v>
      </c>
      <c s="37">
        <v>24</v>
      </c>
      <c s="36">
        <v>0</v>
      </c>
      <c s="36">
        <f>ROUND(G494*H494,6)</f>
      </c>
      <c r="L494" s="38">
        <v>0</v>
      </c>
      <c s="32">
        <f>ROUND(ROUND(L494,2)*ROUND(G494,3),2)</f>
      </c>
      <c s="36" t="s">
        <v>54</v>
      </c>
      <c>
        <f>(M494*21)/100</f>
      </c>
      <c t="s">
        <v>27</v>
      </c>
    </row>
    <row r="495" spans="1:5" ht="12.75">
      <c r="A495" s="35" t="s">
        <v>55</v>
      </c>
      <c r="E495" s="39" t="s">
        <v>5</v>
      </c>
    </row>
    <row r="496" spans="1:5" ht="12.75">
      <c r="A496" s="35" t="s">
        <v>57</v>
      </c>
      <c r="E496" s="40" t="s">
        <v>5</v>
      </c>
    </row>
    <row r="497" spans="1:5" ht="89.25">
      <c r="A497" t="s">
        <v>59</v>
      </c>
      <c r="E497" s="39" t="s">
        <v>1186</v>
      </c>
    </row>
    <row r="498" spans="1:16" ht="12.75">
      <c r="A498" t="s">
        <v>49</v>
      </c>
      <c s="34" t="s">
        <v>1187</v>
      </c>
      <c s="34" t="s">
        <v>1188</v>
      </c>
      <c s="35" t="s">
        <v>5</v>
      </c>
      <c s="6" t="s">
        <v>1189</v>
      </c>
      <c s="36" t="s">
        <v>324</v>
      </c>
      <c s="37">
        <v>5.058</v>
      </c>
      <c s="36">
        <v>0</v>
      </c>
      <c s="36">
        <f>ROUND(G498*H498,6)</f>
      </c>
      <c r="L498" s="38">
        <v>0</v>
      </c>
      <c s="32">
        <f>ROUND(ROUND(L498,2)*ROUND(G498,3),2)</f>
      </c>
      <c s="36" t="s">
        <v>54</v>
      </c>
      <c>
        <f>(M498*21)/100</f>
      </c>
      <c t="s">
        <v>27</v>
      </c>
    </row>
    <row r="499" spans="1:5" ht="12.75">
      <c r="A499" s="35" t="s">
        <v>55</v>
      </c>
      <c r="E499" s="39" t="s">
        <v>5</v>
      </c>
    </row>
    <row r="500" spans="1:5" ht="12.75">
      <c r="A500" s="35" t="s">
        <v>57</v>
      </c>
      <c r="E500" s="40" t="s">
        <v>5</v>
      </c>
    </row>
    <row r="501" spans="1:5" ht="89.25">
      <c r="A501" t="s">
        <v>59</v>
      </c>
      <c r="E501" s="39" t="s">
        <v>1190</v>
      </c>
    </row>
    <row r="502" spans="1:16" ht="12.75">
      <c r="A502" t="s">
        <v>49</v>
      </c>
      <c s="34" t="s">
        <v>1191</v>
      </c>
      <c s="34" t="s">
        <v>1192</v>
      </c>
      <c s="35" t="s">
        <v>5</v>
      </c>
      <c s="6" t="s">
        <v>1193</v>
      </c>
      <c s="36" t="s">
        <v>74</v>
      </c>
      <c s="37">
        <v>6</v>
      </c>
      <c s="36">
        <v>0</v>
      </c>
      <c s="36">
        <f>ROUND(G502*H502,6)</f>
      </c>
      <c r="L502" s="38">
        <v>0</v>
      </c>
      <c s="32">
        <f>ROUND(ROUND(L502,2)*ROUND(G502,3),2)</f>
      </c>
      <c s="36" t="s">
        <v>54</v>
      </c>
      <c>
        <f>(M502*21)/100</f>
      </c>
      <c t="s">
        <v>27</v>
      </c>
    </row>
    <row r="503" spans="1:5" ht="12.75">
      <c r="A503" s="35" t="s">
        <v>55</v>
      </c>
      <c r="E503" s="39" t="s">
        <v>5</v>
      </c>
    </row>
    <row r="504" spans="1:5" ht="12.75">
      <c r="A504" s="35" t="s">
        <v>57</v>
      </c>
      <c r="E504" s="40" t="s">
        <v>5</v>
      </c>
    </row>
    <row r="505" spans="1:5" ht="89.25">
      <c r="A505" t="s">
        <v>59</v>
      </c>
      <c r="E505" s="39" t="s">
        <v>1194</v>
      </c>
    </row>
    <row r="506" spans="1:16" ht="12.75">
      <c r="A506" t="s">
        <v>49</v>
      </c>
      <c s="34" t="s">
        <v>1195</v>
      </c>
      <c s="34" t="s">
        <v>427</v>
      </c>
      <c s="35" t="s">
        <v>5</v>
      </c>
      <c s="6" t="s">
        <v>428</v>
      </c>
      <c s="36" t="s">
        <v>53</v>
      </c>
      <c s="37">
        <v>1260</v>
      </c>
      <c s="36">
        <v>0</v>
      </c>
      <c s="36">
        <f>ROUND(G506*H506,6)</f>
      </c>
      <c r="L506" s="38">
        <v>0</v>
      </c>
      <c s="32">
        <f>ROUND(ROUND(L506,2)*ROUND(G506,3),2)</f>
      </c>
      <c s="36" t="s">
        <v>54</v>
      </c>
      <c>
        <f>(M506*21)/100</f>
      </c>
      <c t="s">
        <v>27</v>
      </c>
    </row>
    <row r="507" spans="1:5" ht="12.75">
      <c r="A507" s="35" t="s">
        <v>55</v>
      </c>
      <c r="E507" s="39" t="s">
        <v>5</v>
      </c>
    </row>
    <row r="508" spans="1:5" ht="12.75">
      <c r="A508" s="35" t="s">
        <v>57</v>
      </c>
      <c r="E508" s="40" t="s">
        <v>5</v>
      </c>
    </row>
    <row r="509" spans="1:5" ht="153">
      <c r="A509" t="s">
        <v>59</v>
      </c>
      <c r="E509" s="39" t="s">
        <v>938</v>
      </c>
    </row>
    <row r="510" spans="1:16" ht="12.75">
      <c r="A510" t="s">
        <v>49</v>
      </c>
      <c s="34" t="s">
        <v>1196</v>
      </c>
      <c s="34" t="s">
        <v>431</v>
      </c>
      <c s="35" t="s">
        <v>5</v>
      </c>
      <c s="6" t="s">
        <v>432</v>
      </c>
      <c s="36" t="s">
        <v>53</v>
      </c>
      <c s="37">
        <v>1260</v>
      </c>
      <c s="36">
        <v>0</v>
      </c>
      <c s="36">
        <f>ROUND(G510*H510,6)</f>
      </c>
      <c r="L510" s="38">
        <v>0</v>
      </c>
      <c s="32">
        <f>ROUND(ROUND(L510,2)*ROUND(G510,3),2)</f>
      </c>
      <c s="36" t="s">
        <v>54</v>
      </c>
      <c>
        <f>(M510*21)/100</f>
      </c>
      <c t="s">
        <v>27</v>
      </c>
    </row>
    <row r="511" spans="1:5" ht="12.75">
      <c r="A511" s="35" t="s">
        <v>55</v>
      </c>
      <c r="E511" s="39" t="s">
        <v>5</v>
      </c>
    </row>
    <row r="512" spans="1:5" ht="12.75">
      <c r="A512" s="35" t="s">
        <v>57</v>
      </c>
      <c r="E512" s="40" t="s">
        <v>5</v>
      </c>
    </row>
    <row r="513" spans="1:5" ht="114.75">
      <c r="A513" t="s">
        <v>59</v>
      </c>
      <c r="E513" s="39" t="s">
        <v>420</v>
      </c>
    </row>
    <row r="514" spans="1:16" ht="12.75">
      <c r="A514" t="s">
        <v>49</v>
      </c>
      <c s="34" t="s">
        <v>1197</v>
      </c>
      <c s="34" t="s">
        <v>433</v>
      </c>
      <c s="35" t="s">
        <v>5</v>
      </c>
      <c s="6" t="s">
        <v>434</v>
      </c>
      <c s="36" t="s">
        <v>435</v>
      </c>
      <c s="37">
        <v>1</v>
      </c>
      <c s="36">
        <v>0</v>
      </c>
      <c s="36">
        <f>ROUND(G514*H514,6)</f>
      </c>
      <c r="L514" s="38">
        <v>0</v>
      </c>
      <c s="32">
        <f>ROUND(ROUND(L514,2)*ROUND(G514,3),2)</f>
      </c>
      <c s="36" t="s">
        <v>54</v>
      </c>
      <c>
        <f>(M514*21)/100</f>
      </c>
      <c t="s">
        <v>27</v>
      </c>
    </row>
    <row r="515" spans="1:5" ht="12.75">
      <c r="A515" s="35" t="s">
        <v>55</v>
      </c>
      <c r="E515" s="39" t="s">
        <v>5</v>
      </c>
    </row>
    <row r="516" spans="1:5" ht="12.75">
      <c r="A516" s="35" t="s">
        <v>57</v>
      </c>
      <c r="E516" s="40" t="s">
        <v>5</v>
      </c>
    </row>
    <row r="517" spans="1:5" ht="127.5">
      <c r="A517" t="s">
        <v>59</v>
      </c>
      <c r="E517" s="39" t="s">
        <v>437</v>
      </c>
    </row>
    <row r="518" spans="1:16" ht="12.75">
      <c r="A518" t="s">
        <v>49</v>
      </c>
      <c s="34" t="s">
        <v>1198</v>
      </c>
      <c s="34" t="s">
        <v>438</v>
      </c>
      <c s="35" t="s">
        <v>5</v>
      </c>
      <c s="6" t="s">
        <v>439</v>
      </c>
      <c s="36" t="s">
        <v>53</v>
      </c>
      <c s="37">
        <v>1260</v>
      </c>
      <c s="36">
        <v>0</v>
      </c>
      <c s="36">
        <f>ROUND(G518*H518,6)</f>
      </c>
      <c r="L518" s="38">
        <v>0</v>
      </c>
      <c s="32">
        <f>ROUND(ROUND(L518,2)*ROUND(G518,3),2)</f>
      </c>
      <c s="36" t="s">
        <v>54</v>
      </c>
      <c>
        <f>(M518*21)/100</f>
      </c>
      <c t="s">
        <v>27</v>
      </c>
    </row>
    <row r="519" spans="1:5" ht="12.75">
      <c r="A519" s="35" t="s">
        <v>55</v>
      </c>
      <c r="E519" s="39" t="s">
        <v>5</v>
      </c>
    </row>
    <row r="520" spans="1:5" ht="12.75">
      <c r="A520" s="35" t="s">
        <v>57</v>
      </c>
      <c r="E520" s="40" t="s">
        <v>5</v>
      </c>
    </row>
    <row r="521" spans="1:5" ht="127.5">
      <c r="A521" t="s">
        <v>59</v>
      </c>
      <c r="E521" s="39" t="s">
        <v>440</v>
      </c>
    </row>
    <row r="522" spans="1:16" ht="12.75">
      <c r="A522" t="s">
        <v>49</v>
      </c>
      <c s="34" t="s">
        <v>1199</v>
      </c>
      <c s="34" t="s">
        <v>441</v>
      </c>
      <c s="35" t="s">
        <v>5</v>
      </c>
      <c s="6" t="s">
        <v>442</v>
      </c>
      <c s="36" t="s">
        <v>74</v>
      </c>
      <c s="37">
        <v>2</v>
      </c>
      <c s="36">
        <v>0</v>
      </c>
      <c s="36">
        <f>ROUND(G522*H522,6)</f>
      </c>
      <c r="L522" s="38">
        <v>0</v>
      </c>
      <c s="32">
        <f>ROUND(ROUND(L522,2)*ROUND(G522,3),2)</f>
      </c>
      <c s="36" t="s">
        <v>54</v>
      </c>
      <c>
        <f>(M522*21)/100</f>
      </c>
      <c t="s">
        <v>27</v>
      </c>
    </row>
    <row r="523" spans="1:5" ht="12.75">
      <c r="A523" s="35" t="s">
        <v>55</v>
      </c>
      <c r="E523" s="39" t="s">
        <v>5</v>
      </c>
    </row>
    <row r="524" spans="1:5" ht="12.75">
      <c r="A524" s="35" t="s">
        <v>57</v>
      </c>
      <c r="E524" s="40" t="s">
        <v>5</v>
      </c>
    </row>
    <row r="525" spans="1:5" ht="178.5">
      <c r="A525" t="s">
        <v>59</v>
      </c>
      <c r="E525" s="39" t="s">
        <v>443</v>
      </c>
    </row>
    <row r="526" spans="1:16" ht="12.75">
      <c r="A526" t="s">
        <v>49</v>
      </c>
      <c s="34" t="s">
        <v>1200</v>
      </c>
      <c s="34" t="s">
        <v>444</v>
      </c>
      <c s="35" t="s">
        <v>5</v>
      </c>
      <c s="6" t="s">
        <v>445</v>
      </c>
      <c s="36" t="s">
        <v>74</v>
      </c>
      <c s="37">
        <v>2</v>
      </c>
      <c s="36">
        <v>0</v>
      </c>
      <c s="36">
        <f>ROUND(G526*H526,6)</f>
      </c>
      <c r="L526" s="38">
        <v>0</v>
      </c>
      <c s="32">
        <f>ROUND(ROUND(L526,2)*ROUND(G526,3),2)</f>
      </c>
      <c s="36" t="s">
        <v>54</v>
      </c>
      <c>
        <f>(M526*21)/100</f>
      </c>
      <c t="s">
        <v>27</v>
      </c>
    </row>
    <row r="527" spans="1:5" ht="12.75">
      <c r="A527" s="35" t="s">
        <v>55</v>
      </c>
      <c r="E527" s="39" t="s">
        <v>5</v>
      </c>
    </row>
    <row r="528" spans="1:5" ht="12.75">
      <c r="A528" s="35" t="s">
        <v>57</v>
      </c>
      <c r="E528" s="40" t="s">
        <v>5</v>
      </c>
    </row>
    <row r="529" spans="1:5" ht="127.5">
      <c r="A529" t="s">
        <v>59</v>
      </c>
      <c r="E529" s="39" t="s">
        <v>446</v>
      </c>
    </row>
    <row r="530" spans="1:16" ht="12.75">
      <c r="A530" t="s">
        <v>49</v>
      </c>
      <c s="34" t="s">
        <v>1201</v>
      </c>
      <c s="34" t="s">
        <v>941</v>
      </c>
      <c s="35" t="s">
        <v>5</v>
      </c>
      <c s="6" t="s">
        <v>942</v>
      </c>
      <c s="36" t="s">
        <v>74</v>
      </c>
      <c s="37">
        <v>4</v>
      </c>
      <c s="36">
        <v>0</v>
      </c>
      <c s="36">
        <f>ROUND(G530*H530,6)</f>
      </c>
      <c r="L530" s="38">
        <v>0</v>
      </c>
      <c s="32">
        <f>ROUND(ROUND(L530,2)*ROUND(G530,3),2)</f>
      </c>
      <c s="36" t="s">
        <v>54</v>
      </c>
      <c>
        <f>(M530*21)/100</f>
      </c>
      <c t="s">
        <v>27</v>
      </c>
    </row>
    <row r="531" spans="1:5" ht="12.75">
      <c r="A531" s="35" t="s">
        <v>55</v>
      </c>
      <c r="E531" s="39" t="s">
        <v>5</v>
      </c>
    </row>
    <row r="532" spans="1:5" ht="12.75">
      <c r="A532" s="35" t="s">
        <v>57</v>
      </c>
      <c r="E532" s="40" t="s">
        <v>5</v>
      </c>
    </row>
    <row r="533" spans="1:5" ht="178.5">
      <c r="A533" t="s">
        <v>59</v>
      </c>
      <c r="E533" s="39" t="s">
        <v>443</v>
      </c>
    </row>
    <row r="534" spans="1:16" ht="12.75">
      <c r="A534" t="s">
        <v>49</v>
      </c>
      <c s="34" t="s">
        <v>1202</v>
      </c>
      <c s="34" t="s">
        <v>450</v>
      </c>
      <c s="35" t="s">
        <v>5</v>
      </c>
      <c s="6" t="s">
        <v>451</v>
      </c>
      <c s="36" t="s">
        <v>74</v>
      </c>
      <c s="37">
        <v>4</v>
      </c>
      <c s="36">
        <v>0</v>
      </c>
      <c s="36">
        <f>ROUND(G534*H534,6)</f>
      </c>
      <c r="L534" s="38">
        <v>0</v>
      </c>
      <c s="32">
        <f>ROUND(ROUND(L534,2)*ROUND(G534,3),2)</f>
      </c>
      <c s="36" t="s">
        <v>54</v>
      </c>
      <c>
        <f>(M534*21)/100</f>
      </c>
      <c t="s">
        <v>27</v>
      </c>
    </row>
    <row r="535" spans="1:5" ht="12.75">
      <c r="A535" s="35" t="s">
        <v>55</v>
      </c>
      <c r="E535" s="39" t="s">
        <v>5</v>
      </c>
    </row>
    <row r="536" spans="1:5" ht="12.75">
      <c r="A536" s="35" t="s">
        <v>57</v>
      </c>
      <c r="E536" s="40" t="s">
        <v>5</v>
      </c>
    </row>
    <row r="537" spans="1:5" ht="127.5">
      <c r="A537" t="s">
        <v>59</v>
      </c>
      <c r="E537" s="39" t="s">
        <v>446</v>
      </c>
    </row>
    <row r="538" spans="1:16" ht="25.5">
      <c r="A538" t="s">
        <v>49</v>
      </c>
      <c s="34" t="s">
        <v>1203</v>
      </c>
      <c s="34" t="s">
        <v>1204</v>
      </c>
      <c s="35" t="s">
        <v>5</v>
      </c>
      <c s="6" t="s">
        <v>1205</v>
      </c>
      <c s="36" t="s">
        <v>74</v>
      </c>
      <c s="37">
        <v>2</v>
      </c>
      <c s="36">
        <v>0</v>
      </c>
      <c s="36">
        <f>ROUND(G538*H538,6)</f>
      </c>
      <c r="L538" s="38">
        <v>0</v>
      </c>
      <c s="32">
        <f>ROUND(ROUND(L538,2)*ROUND(G538,3),2)</f>
      </c>
      <c s="36" t="s">
        <v>333</v>
      </c>
      <c>
        <f>(M538*21)/100</f>
      </c>
      <c t="s">
        <v>27</v>
      </c>
    </row>
    <row r="539" spans="1:5" ht="12.75">
      <c r="A539" s="35" t="s">
        <v>55</v>
      </c>
      <c r="E539" s="39" t="s">
        <v>5</v>
      </c>
    </row>
    <row r="540" spans="1:5" ht="12.75">
      <c r="A540" s="35" t="s">
        <v>57</v>
      </c>
      <c r="E540" s="40" t="s">
        <v>5</v>
      </c>
    </row>
    <row r="541" spans="1:5" ht="76.5">
      <c r="A541" t="s">
        <v>59</v>
      </c>
      <c r="E541" s="39" t="s">
        <v>1206</v>
      </c>
    </row>
    <row r="542" spans="1:16" ht="25.5">
      <c r="A542" t="s">
        <v>49</v>
      </c>
      <c s="34" t="s">
        <v>1207</v>
      </c>
      <c s="34" t="s">
        <v>1208</v>
      </c>
      <c s="35" t="s">
        <v>5</v>
      </c>
      <c s="6" t="s">
        <v>1209</v>
      </c>
      <c s="36" t="s">
        <v>74</v>
      </c>
      <c s="37">
        <v>2</v>
      </c>
      <c s="36">
        <v>0</v>
      </c>
      <c s="36">
        <f>ROUND(G542*H542,6)</f>
      </c>
      <c r="L542" s="38">
        <v>0</v>
      </c>
      <c s="32">
        <f>ROUND(ROUND(L542,2)*ROUND(G542,3),2)</f>
      </c>
      <c s="36" t="s">
        <v>333</v>
      </c>
      <c>
        <f>(M542*21)/100</f>
      </c>
      <c t="s">
        <v>27</v>
      </c>
    </row>
    <row r="543" spans="1:5" ht="12.75">
      <c r="A543" s="35" t="s">
        <v>55</v>
      </c>
      <c r="E543" s="39" t="s">
        <v>5</v>
      </c>
    </row>
    <row r="544" spans="1:5" ht="12.75">
      <c r="A544" s="35" t="s">
        <v>57</v>
      </c>
      <c r="E544" s="40" t="s">
        <v>5</v>
      </c>
    </row>
    <row r="545" spans="1:5" ht="76.5">
      <c r="A545" t="s">
        <v>59</v>
      </c>
      <c r="E545" s="39" t="s">
        <v>1210</v>
      </c>
    </row>
    <row r="546" spans="1:16" ht="12.75">
      <c r="A546" t="s">
        <v>49</v>
      </c>
      <c s="34" t="s">
        <v>1211</v>
      </c>
      <c s="34" t="s">
        <v>1212</v>
      </c>
      <c s="35" t="s">
        <v>5</v>
      </c>
      <c s="6" t="s">
        <v>1213</v>
      </c>
      <c s="36" t="s">
        <v>74</v>
      </c>
      <c s="37">
        <v>1</v>
      </c>
      <c s="36">
        <v>0</v>
      </c>
      <c s="36">
        <f>ROUND(G546*H546,6)</f>
      </c>
      <c r="L546" s="38">
        <v>0</v>
      </c>
      <c s="32">
        <f>ROUND(ROUND(L546,2)*ROUND(G546,3),2)</f>
      </c>
      <c s="36" t="s">
        <v>54</v>
      </c>
      <c>
        <f>(M546*21)/100</f>
      </c>
      <c t="s">
        <v>27</v>
      </c>
    </row>
    <row r="547" spans="1:5" ht="12.75">
      <c r="A547" s="35" t="s">
        <v>55</v>
      </c>
      <c r="E547" s="39" t="s">
        <v>5</v>
      </c>
    </row>
    <row r="548" spans="1:5" ht="12.75">
      <c r="A548" s="35" t="s">
        <v>57</v>
      </c>
      <c r="E548" s="40" t="s">
        <v>5</v>
      </c>
    </row>
    <row r="549" spans="1:5" ht="127.5">
      <c r="A549" t="s">
        <v>59</v>
      </c>
      <c r="E549" s="39" t="s">
        <v>1214</v>
      </c>
    </row>
    <row r="550" spans="1:16" ht="25.5">
      <c r="A550" t="s">
        <v>49</v>
      </c>
      <c s="34" t="s">
        <v>1215</v>
      </c>
      <c s="34" t="s">
        <v>1216</v>
      </c>
      <c s="35" t="s">
        <v>5</v>
      </c>
      <c s="6" t="s">
        <v>1217</v>
      </c>
      <c s="36" t="s">
        <v>74</v>
      </c>
      <c s="37">
        <v>4</v>
      </c>
      <c s="36">
        <v>0</v>
      </c>
      <c s="36">
        <f>ROUND(G550*H550,6)</f>
      </c>
      <c r="L550" s="38">
        <v>0</v>
      </c>
      <c s="32">
        <f>ROUND(ROUND(L550,2)*ROUND(G550,3),2)</f>
      </c>
      <c s="36" t="s">
        <v>54</v>
      </c>
      <c>
        <f>(M550*21)/100</f>
      </c>
      <c t="s">
        <v>27</v>
      </c>
    </row>
    <row r="551" spans="1:5" ht="12.75">
      <c r="A551" s="35" t="s">
        <v>55</v>
      </c>
      <c r="E551" s="39" t="s">
        <v>5</v>
      </c>
    </row>
    <row r="552" spans="1:5" ht="12.75">
      <c r="A552" s="35" t="s">
        <v>57</v>
      </c>
      <c r="E552" s="40" t="s">
        <v>5</v>
      </c>
    </row>
    <row r="553" spans="1:5" ht="102">
      <c r="A553" t="s">
        <v>59</v>
      </c>
      <c r="E553"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COUNTIFS(L8:L279,"=0",A8:A279,"P")+COUNTIFS(L8:L279,"",A8:A279,"P")+SUM(Q8:Q279)</f>
      </c>
    </row>
    <row r="8" spans="1:13" ht="12.75">
      <c r="A8" t="s">
        <v>44</v>
      </c>
      <c r="C8" s="28" t="s">
        <v>1221</v>
      </c>
      <c r="E8" s="30" t="s">
        <v>1220</v>
      </c>
      <c r="J8" s="29">
        <f>0+J9+J14</f>
      </c>
      <c s="29">
        <f>0+K9+K14</f>
      </c>
      <c s="29">
        <f>0+L9+L14</f>
      </c>
      <c s="29">
        <f>0+M9+M14</f>
      </c>
    </row>
    <row r="9" spans="1:13" ht="12.75">
      <c r="A9" t="s">
        <v>46</v>
      </c>
      <c r="C9" s="31" t="s">
        <v>979</v>
      </c>
      <c r="E9" s="33" t="s">
        <v>1222</v>
      </c>
      <c r="J9" s="32">
        <f>0</f>
      </c>
      <c s="32">
        <f>0</f>
      </c>
      <c s="32">
        <f>0+L10</f>
      </c>
      <c s="32">
        <f>0+M10</f>
      </c>
    </row>
    <row r="10" spans="1:16" ht="38.25">
      <c r="A10" t="s">
        <v>49</v>
      </c>
      <c s="34" t="s">
        <v>50</v>
      </c>
      <c s="34" t="s">
        <v>330</v>
      </c>
      <c s="35" t="s">
        <v>5</v>
      </c>
      <c s="6" t="s">
        <v>1223</v>
      </c>
      <c s="36" t="s">
        <v>332</v>
      </c>
      <c s="37">
        <v>320</v>
      </c>
      <c s="36">
        <v>0</v>
      </c>
      <c s="36">
        <f>ROUND(G10*H10,6)</f>
      </c>
      <c r="L10" s="38">
        <v>0</v>
      </c>
      <c s="32">
        <f>ROUND(ROUND(L10,2)*ROUND(G10,3),2)</f>
      </c>
      <c s="36" t="s">
        <v>333</v>
      </c>
      <c>
        <f>(M10*21)/100</f>
      </c>
      <c t="s">
        <v>27</v>
      </c>
    </row>
    <row r="11" spans="1:5" ht="12.75">
      <c r="A11" s="35" t="s">
        <v>55</v>
      </c>
      <c r="E11" s="39" t="s">
        <v>5</v>
      </c>
    </row>
    <row r="12" spans="1:5" ht="25.5">
      <c r="A12" s="35" t="s">
        <v>57</v>
      </c>
      <c r="E12" s="40" t="s">
        <v>1224</v>
      </c>
    </row>
    <row r="13" spans="1:5" ht="242.25">
      <c r="A13" t="s">
        <v>59</v>
      </c>
      <c r="E13" s="39" t="s">
        <v>1225</v>
      </c>
    </row>
    <row r="14" spans="1:13" ht="12.75">
      <c r="A14" t="s">
        <v>46</v>
      </c>
      <c r="C14" s="31" t="s">
        <v>50</v>
      </c>
      <c r="E14" s="33" t="s">
        <v>1226</v>
      </c>
      <c r="J14" s="32">
        <f>0</f>
      </c>
      <c s="32">
        <f>0</f>
      </c>
      <c s="32">
        <f>0+L15+L19+L23+L27+L31+L35+L39+L43+L47+L51+L55+L59+L63+L67+L71+L75+L79+L83+L87+L91+L95+L99+L103+L107+L111+L115+L119+L123+L127+L131+L135+L139+L143+L147+L151+L155+L159+L163+L167+L171+L175+L179+L183+L187+L191+L195+L199+L203+L207+L211+L215+L219+L223+L227+L231+L235+L239+L243+L247+L251+L255+L259+L263+L267+L271+L275+L279</f>
      </c>
      <c s="32">
        <f>0+M15+M19+M23+M27+M31+M35+M39+M43+M47+M51+M55+M59+M63+M67+M71+M75+M79+M83+M87+M91+M95+M99+M103+M107+M111+M115+M119+M123+M127+M131+M135+M139+M143+M147+M151+M155+M159+M163+M167+M171+M175+M179+M183+M187+M191+M195+M199+M203+M207+M211+M215+M219+M223+M227+M231+M235+M239+M243+M247+M251+M255+M259+M263+M267+M271+M275+M279</f>
      </c>
    </row>
    <row r="15" spans="1:16" ht="12.75">
      <c r="A15" t="s">
        <v>49</v>
      </c>
      <c s="34" t="s">
        <v>27</v>
      </c>
      <c s="34" t="s">
        <v>1227</v>
      </c>
      <c s="35" t="s">
        <v>5</v>
      </c>
      <c s="6" t="s">
        <v>1228</v>
      </c>
      <c s="36" t="s">
        <v>318</v>
      </c>
      <c s="37">
        <v>12182</v>
      </c>
      <c s="36">
        <v>0</v>
      </c>
      <c s="36">
        <f>ROUND(G15*H15,6)</f>
      </c>
      <c r="L15" s="38">
        <v>0</v>
      </c>
      <c s="32">
        <f>ROUND(ROUND(L15,2)*ROUND(G15,3),2)</f>
      </c>
      <c s="36" t="s">
        <v>333</v>
      </c>
      <c>
        <f>(M15*21)/100</f>
      </c>
      <c t="s">
        <v>27</v>
      </c>
    </row>
    <row r="16" spans="1:5" ht="12.75">
      <c r="A16" s="35" t="s">
        <v>55</v>
      </c>
      <c r="E16" s="39" t="s">
        <v>1229</v>
      </c>
    </row>
    <row r="17" spans="1:5" ht="25.5">
      <c r="A17" s="35" t="s">
        <v>57</v>
      </c>
      <c r="E17" s="40" t="s">
        <v>1230</v>
      </c>
    </row>
    <row r="18" spans="1:5" ht="63.75">
      <c r="A18" t="s">
        <v>59</v>
      </c>
      <c r="E18" s="39" t="s">
        <v>1231</v>
      </c>
    </row>
    <row r="19" spans="1:16" ht="12.75">
      <c r="A19" t="s">
        <v>49</v>
      </c>
      <c s="34" t="s">
        <v>25</v>
      </c>
      <c s="34" t="s">
        <v>1232</v>
      </c>
      <c s="35" t="s">
        <v>5</v>
      </c>
      <c s="6" t="s">
        <v>1233</v>
      </c>
      <c s="36" t="s">
        <v>74</v>
      </c>
      <c s="37">
        <v>24</v>
      </c>
      <c s="36">
        <v>0</v>
      </c>
      <c s="36">
        <f>ROUND(G19*H19,6)</f>
      </c>
      <c r="L19" s="38">
        <v>0</v>
      </c>
      <c s="32">
        <f>ROUND(ROUND(L19,2)*ROUND(G19,3),2)</f>
      </c>
      <c s="36" t="s">
        <v>333</v>
      </c>
      <c>
        <f>(M19*21)/100</f>
      </c>
      <c t="s">
        <v>27</v>
      </c>
    </row>
    <row r="20" spans="1:5" ht="12.75">
      <c r="A20" s="35" t="s">
        <v>55</v>
      </c>
      <c r="E20" s="39" t="s">
        <v>1234</v>
      </c>
    </row>
    <row r="21" spans="1:5" ht="25.5">
      <c r="A21" s="35" t="s">
        <v>57</v>
      </c>
      <c r="E21" s="40" t="s">
        <v>1235</v>
      </c>
    </row>
    <row r="22" spans="1:5" ht="204">
      <c r="A22" t="s">
        <v>59</v>
      </c>
      <c r="E22" s="39" t="s">
        <v>1236</v>
      </c>
    </row>
    <row r="23" spans="1:16" ht="25.5">
      <c r="A23" t="s">
        <v>49</v>
      </c>
      <c s="34" t="s">
        <v>67</v>
      </c>
      <c s="34" t="s">
        <v>1232</v>
      </c>
      <c s="35" t="s">
        <v>50</v>
      </c>
      <c s="6" t="s">
        <v>1237</v>
      </c>
      <c s="36" t="s">
        <v>74</v>
      </c>
      <c s="37">
        <v>25</v>
      </c>
      <c s="36">
        <v>0</v>
      </c>
      <c s="36">
        <f>ROUND(G23*H23,6)</f>
      </c>
      <c r="L23" s="38">
        <v>0</v>
      </c>
      <c s="32">
        <f>ROUND(ROUND(L23,2)*ROUND(G23,3),2)</f>
      </c>
      <c s="36" t="s">
        <v>333</v>
      </c>
      <c>
        <f>(M23*21)/100</f>
      </c>
      <c t="s">
        <v>27</v>
      </c>
    </row>
    <row r="24" spans="1:5" ht="12.75">
      <c r="A24" s="35" t="s">
        <v>55</v>
      </c>
      <c r="E24" s="39" t="s">
        <v>1234</v>
      </c>
    </row>
    <row r="25" spans="1:5" ht="25.5">
      <c r="A25" s="35" t="s">
        <v>57</v>
      </c>
      <c r="E25" s="40" t="s">
        <v>1238</v>
      </c>
    </row>
    <row r="26" spans="1:5" ht="204">
      <c r="A26" t="s">
        <v>59</v>
      </c>
      <c r="E26" s="39" t="s">
        <v>1239</v>
      </c>
    </row>
    <row r="27" spans="1:16" ht="25.5">
      <c r="A27" t="s">
        <v>49</v>
      </c>
      <c s="34" t="s">
        <v>71</v>
      </c>
      <c s="34" t="s">
        <v>1232</v>
      </c>
      <c s="35" t="s">
        <v>27</v>
      </c>
      <c s="6" t="s">
        <v>1240</v>
      </c>
      <c s="36" t="s">
        <v>74</v>
      </c>
      <c s="37">
        <v>8</v>
      </c>
      <c s="36">
        <v>0</v>
      </c>
      <c s="36">
        <f>ROUND(G27*H27,6)</f>
      </c>
      <c r="L27" s="38">
        <v>0</v>
      </c>
      <c s="32">
        <f>ROUND(ROUND(L27,2)*ROUND(G27,3),2)</f>
      </c>
      <c s="36" t="s">
        <v>333</v>
      </c>
      <c>
        <f>(M27*21)/100</f>
      </c>
      <c t="s">
        <v>27</v>
      </c>
    </row>
    <row r="28" spans="1:5" ht="12.75">
      <c r="A28" s="35" t="s">
        <v>55</v>
      </c>
      <c r="E28" s="39" t="s">
        <v>1241</v>
      </c>
    </row>
    <row r="29" spans="1:5" ht="25.5">
      <c r="A29" s="35" t="s">
        <v>57</v>
      </c>
      <c r="E29" s="40" t="s">
        <v>1242</v>
      </c>
    </row>
    <row r="30" spans="1:5" ht="204">
      <c r="A30" t="s">
        <v>59</v>
      </c>
      <c r="E30" s="39" t="s">
        <v>1243</v>
      </c>
    </row>
    <row r="31" spans="1:16" ht="25.5">
      <c r="A31" t="s">
        <v>49</v>
      </c>
      <c s="34" t="s">
        <v>26</v>
      </c>
      <c s="34" t="s">
        <v>1232</v>
      </c>
      <c s="35" t="s">
        <v>25</v>
      </c>
      <c s="6" t="s">
        <v>1244</v>
      </c>
      <c s="36" t="s">
        <v>74</v>
      </c>
      <c s="37">
        <v>22</v>
      </c>
      <c s="36">
        <v>0</v>
      </c>
      <c s="36">
        <f>ROUND(G31*H31,6)</f>
      </c>
      <c r="L31" s="38">
        <v>0</v>
      </c>
      <c s="32">
        <f>ROUND(ROUND(L31,2)*ROUND(G31,3),2)</f>
      </c>
      <c s="36" t="s">
        <v>333</v>
      </c>
      <c>
        <f>(M31*21)/100</f>
      </c>
      <c t="s">
        <v>27</v>
      </c>
    </row>
    <row r="32" spans="1:5" ht="12.75">
      <c r="A32" s="35" t="s">
        <v>55</v>
      </c>
      <c r="E32" s="39" t="s">
        <v>1241</v>
      </c>
    </row>
    <row r="33" spans="1:5" ht="25.5">
      <c r="A33" s="35" t="s">
        <v>57</v>
      </c>
      <c r="E33" s="40" t="s">
        <v>1245</v>
      </c>
    </row>
    <row r="34" spans="1:5" ht="204">
      <c r="A34" t="s">
        <v>59</v>
      </c>
      <c r="E34" s="39" t="s">
        <v>1246</v>
      </c>
    </row>
    <row r="35" spans="1:16" ht="12.75">
      <c r="A35" t="s">
        <v>49</v>
      </c>
      <c s="34" t="s">
        <v>80</v>
      </c>
      <c s="34" t="s">
        <v>1232</v>
      </c>
      <c s="35" t="s">
        <v>67</v>
      </c>
      <c s="6" t="s">
        <v>1247</v>
      </c>
      <c s="36" t="s">
        <v>1248</v>
      </c>
      <c s="37">
        <v>1</v>
      </c>
      <c s="36">
        <v>0</v>
      </c>
      <c s="36">
        <f>ROUND(G35*H35,6)</f>
      </c>
      <c r="L35" s="38">
        <v>0</v>
      </c>
      <c s="32">
        <f>ROUND(ROUND(L35,2)*ROUND(G35,3),2)</f>
      </c>
      <c s="36" t="s">
        <v>333</v>
      </c>
      <c>
        <f>(M35*21)/100</f>
      </c>
      <c t="s">
        <v>27</v>
      </c>
    </row>
    <row r="36" spans="1:5" ht="12.75">
      <c r="A36" s="35" t="s">
        <v>55</v>
      </c>
      <c r="E36" s="39" t="s">
        <v>1249</v>
      </c>
    </row>
    <row r="37" spans="1:5" ht="25.5">
      <c r="A37" s="35" t="s">
        <v>57</v>
      </c>
      <c r="E37" s="40" t="s">
        <v>1250</v>
      </c>
    </row>
    <row r="38" spans="1:5" ht="127.5">
      <c r="A38" t="s">
        <v>59</v>
      </c>
      <c r="E38" s="39" t="s">
        <v>1251</v>
      </c>
    </row>
    <row r="39" spans="1:16" ht="25.5">
      <c r="A39" t="s">
        <v>49</v>
      </c>
      <c s="34" t="s">
        <v>86</v>
      </c>
      <c s="34" t="s">
        <v>1252</v>
      </c>
      <c s="35" t="s">
        <v>5</v>
      </c>
      <c s="6" t="s">
        <v>1253</v>
      </c>
      <c s="36" t="s">
        <v>74</v>
      </c>
      <c s="37">
        <v>1</v>
      </c>
      <c s="36">
        <v>0</v>
      </c>
      <c s="36">
        <f>ROUND(G39*H39,6)</f>
      </c>
      <c r="L39" s="38">
        <v>0</v>
      </c>
      <c s="32">
        <f>ROUND(ROUND(L39,2)*ROUND(G39,3),2)</f>
      </c>
      <c s="36" t="s">
        <v>333</v>
      </c>
      <c>
        <f>(M39*21)/100</f>
      </c>
      <c t="s">
        <v>27</v>
      </c>
    </row>
    <row r="40" spans="1:5" ht="12.75">
      <c r="A40" s="35" t="s">
        <v>55</v>
      </c>
      <c r="E40" s="39" t="s">
        <v>1241</v>
      </c>
    </row>
    <row r="41" spans="1:5" ht="25.5">
      <c r="A41" s="35" t="s">
        <v>57</v>
      </c>
      <c r="E41" s="40" t="s">
        <v>1250</v>
      </c>
    </row>
    <row r="42" spans="1:5" ht="204">
      <c r="A42" t="s">
        <v>59</v>
      </c>
      <c r="E42" s="39" t="s">
        <v>1254</v>
      </c>
    </row>
    <row r="43" spans="1:16" ht="25.5">
      <c r="A43" t="s">
        <v>49</v>
      </c>
      <c s="34" t="s">
        <v>90</v>
      </c>
      <c s="34" t="s">
        <v>1252</v>
      </c>
      <c s="35" t="s">
        <v>50</v>
      </c>
      <c s="6" t="s">
        <v>1255</v>
      </c>
      <c s="36" t="s">
        <v>74</v>
      </c>
      <c s="37">
        <v>4</v>
      </c>
      <c s="36">
        <v>0</v>
      </c>
      <c s="36">
        <f>ROUND(G43*H43,6)</f>
      </c>
      <c r="L43" s="38">
        <v>0</v>
      </c>
      <c s="32">
        <f>ROUND(ROUND(L43,2)*ROUND(G43,3),2)</f>
      </c>
      <c s="36" t="s">
        <v>333</v>
      </c>
      <c>
        <f>(M43*21)/100</f>
      </c>
      <c t="s">
        <v>27</v>
      </c>
    </row>
    <row r="44" spans="1:5" ht="12.75">
      <c r="A44" s="35" t="s">
        <v>55</v>
      </c>
      <c r="E44" s="39" t="s">
        <v>1241</v>
      </c>
    </row>
    <row r="45" spans="1:5" ht="25.5">
      <c r="A45" s="35" t="s">
        <v>57</v>
      </c>
      <c r="E45" s="40" t="s">
        <v>1256</v>
      </c>
    </row>
    <row r="46" spans="1:5" ht="204">
      <c r="A46" t="s">
        <v>59</v>
      </c>
      <c r="E46" s="39" t="s">
        <v>1257</v>
      </c>
    </row>
    <row r="47" spans="1:16" ht="25.5">
      <c r="A47" t="s">
        <v>49</v>
      </c>
      <c s="34" t="s">
        <v>94</v>
      </c>
      <c s="34" t="s">
        <v>1252</v>
      </c>
      <c s="35" t="s">
        <v>27</v>
      </c>
      <c s="6" t="s">
        <v>1258</v>
      </c>
      <c s="36" t="s">
        <v>74</v>
      </c>
      <c s="37">
        <v>2</v>
      </c>
      <c s="36">
        <v>0</v>
      </c>
      <c s="36">
        <f>ROUND(G47*H47,6)</f>
      </c>
      <c r="L47" s="38">
        <v>0</v>
      </c>
      <c s="32">
        <f>ROUND(ROUND(L47,2)*ROUND(G47,3),2)</f>
      </c>
      <c s="36" t="s">
        <v>333</v>
      </c>
      <c>
        <f>(M47*21)/100</f>
      </c>
      <c t="s">
        <v>27</v>
      </c>
    </row>
    <row r="48" spans="1:5" ht="12.75">
      <c r="A48" s="35" t="s">
        <v>55</v>
      </c>
      <c r="E48" s="39" t="s">
        <v>1241</v>
      </c>
    </row>
    <row r="49" spans="1:5" ht="25.5">
      <c r="A49" s="35" t="s">
        <v>57</v>
      </c>
      <c r="E49" s="40" t="s">
        <v>1259</v>
      </c>
    </row>
    <row r="50" spans="1:5" ht="204">
      <c r="A50" t="s">
        <v>59</v>
      </c>
      <c r="E50" s="39" t="s">
        <v>1260</v>
      </c>
    </row>
    <row r="51" spans="1:16" ht="25.5">
      <c r="A51" t="s">
        <v>49</v>
      </c>
      <c s="34" t="s">
        <v>98</v>
      </c>
      <c s="34" t="s">
        <v>1252</v>
      </c>
      <c s="35" t="s">
        <v>25</v>
      </c>
      <c s="6" t="s">
        <v>1261</v>
      </c>
      <c s="36" t="s">
        <v>74</v>
      </c>
      <c s="37">
        <v>5</v>
      </c>
      <c s="36">
        <v>0</v>
      </c>
      <c s="36">
        <f>ROUND(G51*H51,6)</f>
      </c>
      <c r="L51" s="38">
        <v>0</v>
      </c>
      <c s="32">
        <f>ROUND(ROUND(L51,2)*ROUND(G51,3),2)</f>
      </c>
      <c s="36" t="s">
        <v>333</v>
      </c>
      <c>
        <f>(M51*21)/100</f>
      </c>
      <c t="s">
        <v>27</v>
      </c>
    </row>
    <row r="52" spans="1:5" ht="12.75">
      <c r="A52" s="35" t="s">
        <v>55</v>
      </c>
      <c r="E52" s="39" t="s">
        <v>1241</v>
      </c>
    </row>
    <row r="53" spans="1:5" ht="25.5">
      <c r="A53" s="35" t="s">
        <v>57</v>
      </c>
      <c r="E53" s="40" t="s">
        <v>1262</v>
      </c>
    </row>
    <row r="54" spans="1:5" ht="204">
      <c r="A54" t="s">
        <v>59</v>
      </c>
      <c r="E54" s="39" t="s">
        <v>1263</v>
      </c>
    </row>
    <row r="55" spans="1:16" ht="25.5">
      <c r="A55" t="s">
        <v>49</v>
      </c>
      <c s="34" t="s">
        <v>102</v>
      </c>
      <c s="34" t="s">
        <v>1252</v>
      </c>
      <c s="35" t="s">
        <v>67</v>
      </c>
      <c s="6" t="s">
        <v>1264</v>
      </c>
      <c s="36" t="s">
        <v>74</v>
      </c>
      <c s="37">
        <v>35</v>
      </c>
      <c s="36">
        <v>0</v>
      </c>
      <c s="36">
        <f>ROUND(G55*H55,6)</f>
      </c>
      <c r="L55" s="38">
        <v>0</v>
      </c>
      <c s="32">
        <f>ROUND(ROUND(L55,2)*ROUND(G55,3),2)</f>
      </c>
      <c s="36" t="s">
        <v>333</v>
      </c>
      <c>
        <f>(M55*21)/100</f>
      </c>
      <c t="s">
        <v>27</v>
      </c>
    </row>
    <row r="56" spans="1:5" ht="12.75">
      <c r="A56" s="35" t="s">
        <v>55</v>
      </c>
      <c r="E56" s="39" t="s">
        <v>1234</v>
      </c>
    </row>
    <row r="57" spans="1:5" ht="25.5">
      <c r="A57" s="35" t="s">
        <v>57</v>
      </c>
      <c r="E57" s="40" t="s">
        <v>1265</v>
      </c>
    </row>
    <row r="58" spans="1:5" ht="204">
      <c r="A58" t="s">
        <v>59</v>
      </c>
      <c r="E58" s="39" t="s">
        <v>1266</v>
      </c>
    </row>
    <row r="59" spans="1:16" ht="25.5">
      <c r="A59" t="s">
        <v>49</v>
      </c>
      <c s="34" t="s">
        <v>105</v>
      </c>
      <c s="34" t="s">
        <v>1252</v>
      </c>
      <c s="35" t="s">
        <v>71</v>
      </c>
      <c s="6" t="s">
        <v>1267</v>
      </c>
      <c s="36" t="s">
        <v>74</v>
      </c>
      <c s="37">
        <v>6</v>
      </c>
      <c s="36">
        <v>0</v>
      </c>
      <c s="36">
        <f>ROUND(G59*H59,6)</f>
      </c>
      <c r="L59" s="38">
        <v>0</v>
      </c>
      <c s="32">
        <f>ROUND(ROUND(L59,2)*ROUND(G59,3),2)</f>
      </c>
      <c s="36" t="s">
        <v>333</v>
      </c>
      <c>
        <f>(M59*21)/100</f>
      </c>
      <c t="s">
        <v>27</v>
      </c>
    </row>
    <row r="60" spans="1:5" ht="12.75">
      <c r="A60" s="35" t="s">
        <v>55</v>
      </c>
      <c r="E60" s="39" t="s">
        <v>1234</v>
      </c>
    </row>
    <row r="61" spans="1:5" ht="25.5">
      <c r="A61" s="35" t="s">
        <v>57</v>
      </c>
      <c r="E61" s="40" t="s">
        <v>1268</v>
      </c>
    </row>
    <row r="62" spans="1:5" ht="204">
      <c r="A62" t="s">
        <v>59</v>
      </c>
      <c r="E62" s="39" t="s">
        <v>1269</v>
      </c>
    </row>
    <row r="63" spans="1:16" ht="25.5">
      <c r="A63" t="s">
        <v>49</v>
      </c>
      <c s="34" t="s">
        <v>109</v>
      </c>
      <c s="34" t="s">
        <v>1252</v>
      </c>
      <c s="35" t="s">
        <v>26</v>
      </c>
      <c s="6" t="s">
        <v>1270</v>
      </c>
      <c s="36" t="s">
        <v>74</v>
      </c>
      <c s="37">
        <v>35</v>
      </c>
      <c s="36">
        <v>0</v>
      </c>
      <c s="36">
        <f>ROUND(G63*H63,6)</f>
      </c>
      <c r="L63" s="38">
        <v>0</v>
      </c>
      <c s="32">
        <f>ROUND(ROUND(L63,2)*ROUND(G63,3),2)</f>
      </c>
      <c s="36" t="s">
        <v>333</v>
      </c>
      <c>
        <f>(M63*21)/100</f>
      </c>
      <c t="s">
        <v>27</v>
      </c>
    </row>
    <row r="64" spans="1:5" ht="12.75">
      <c r="A64" s="35" t="s">
        <v>55</v>
      </c>
      <c r="E64" s="39" t="s">
        <v>1234</v>
      </c>
    </row>
    <row r="65" spans="1:5" ht="25.5">
      <c r="A65" s="35" t="s">
        <v>57</v>
      </c>
      <c r="E65" s="40" t="s">
        <v>1271</v>
      </c>
    </row>
    <row r="66" spans="1:5" ht="204">
      <c r="A66" t="s">
        <v>59</v>
      </c>
      <c r="E66" s="39" t="s">
        <v>1272</v>
      </c>
    </row>
    <row r="67" spans="1:16" ht="25.5">
      <c r="A67" t="s">
        <v>49</v>
      </c>
      <c s="34" t="s">
        <v>113</v>
      </c>
      <c s="34" t="s">
        <v>1252</v>
      </c>
      <c s="35" t="s">
        <v>80</v>
      </c>
      <c s="6" t="s">
        <v>1273</v>
      </c>
      <c s="36" t="s">
        <v>74</v>
      </c>
      <c s="37">
        <v>31</v>
      </c>
      <c s="36">
        <v>0</v>
      </c>
      <c s="36">
        <f>ROUND(G67*H67,6)</f>
      </c>
      <c r="L67" s="38">
        <v>0</v>
      </c>
      <c s="32">
        <f>ROUND(ROUND(L67,2)*ROUND(G67,3),2)</f>
      </c>
      <c s="36" t="s">
        <v>333</v>
      </c>
      <c>
        <f>(M67*21)/100</f>
      </c>
      <c t="s">
        <v>27</v>
      </c>
    </row>
    <row r="68" spans="1:5" ht="12.75">
      <c r="A68" s="35" t="s">
        <v>55</v>
      </c>
      <c r="E68" s="39" t="s">
        <v>1234</v>
      </c>
    </row>
    <row r="69" spans="1:5" ht="25.5">
      <c r="A69" s="35" t="s">
        <v>57</v>
      </c>
      <c r="E69" s="40" t="s">
        <v>1274</v>
      </c>
    </row>
    <row r="70" spans="1:5" ht="204">
      <c r="A70" t="s">
        <v>59</v>
      </c>
      <c r="E70" s="39" t="s">
        <v>1275</v>
      </c>
    </row>
    <row r="71" spans="1:16" ht="25.5">
      <c r="A71" t="s">
        <v>49</v>
      </c>
      <c s="34" t="s">
        <v>117</v>
      </c>
      <c s="34" t="s">
        <v>1276</v>
      </c>
      <c s="35" t="s">
        <v>5</v>
      </c>
      <c s="6" t="s">
        <v>1277</v>
      </c>
      <c s="36" t="s">
        <v>74</v>
      </c>
      <c s="37">
        <v>1</v>
      </c>
      <c s="36">
        <v>0</v>
      </c>
      <c s="36">
        <f>ROUND(G71*H71,6)</f>
      </c>
      <c r="L71" s="38">
        <v>0</v>
      </c>
      <c s="32">
        <f>ROUND(ROUND(L71,2)*ROUND(G71,3),2)</f>
      </c>
      <c s="36" t="s">
        <v>333</v>
      </c>
      <c>
        <f>(M71*21)/100</f>
      </c>
      <c t="s">
        <v>27</v>
      </c>
    </row>
    <row r="72" spans="1:5" ht="12.75">
      <c r="A72" s="35" t="s">
        <v>55</v>
      </c>
      <c r="E72" s="39" t="s">
        <v>1241</v>
      </c>
    </row>
    <row r="73" spans="1:5" ht="25.5">
      <c r="A73" s="35" t="s">
        <v>57</v>
      </c>
      <c r="E73" s="40" t="s">
        <v>1250</v>
      </c>
    </row>
    <row r="74" spans="1:5" ht="204">
      <c r="A74" t="s">
        <v>59</v>
      </c>
      <c r="E74" s="39" t="s">
        <v>1278</v>
      </c>
    </row>
    <row r="75" spans="1:16" ht="25.5">
      <c r="A75" t="s">
        <v>49</v>
      </c>
      <c s="34" t="s">
        <v>123</v>
      </c>
      <c s="34" t="s">
        <v>1276</v>
      </c>
      <c s="35" t="s">
        <v>50</v>
      </c>
      <c s="6" t="s">
        <v>1279</v>
      </c>
      <c s="36" t="s">
        <v>74</v>
      </c>
      <c s="37">
        <v>3</v>
      </c>
      <c s="36">
        <v>0</v>
      </c>
      <c s="36">
        <f>ROUND(G75*H75,6)</f>
      </c>
      <c r="L75" s="38">
        <v>0</v>
      </c>
      <c s="32">
        <f>ROUND(ROUND(L75,2)*ROUND(G75,3),2)</f>
      </c>
      <c s="36" t="s">
        <v>333</v>
      </c>
      <c>
        <f>(M75*21)/100</f>
      </c>
      <c t="s">
        <v>27</v>
      </c>
    </row>
    <row r="76" spans="1:5" ht="12.75">
      <c r="A76" s="35" t="s">
        <v>55</v>
      </c>
      <c r="E76" s="39" t="s">
        <v>1241</v>
      </c>
    </row>
    <row r="77" spans="1:5" ht="25.5">
      <c r="A77" s="35" t="s">
        <v>57</v>
      </c>
      <c r="E77" s="40" t="s">
        <v>1280</v>
      </c>
    </row>
    <row r="78" spans="1:5" ht="204">
      <c r="A78" t="s">
        <v>59</v>
      </c>
      <c r="E78" s="39" t="s">
        <v>1281</v>
      </c>
    </row>
    <row r="79" spans="1:16" ht="25.5">
      <c r="A79" t="s">
        <v>49</v>
      </c>
      <c s="34" t="s">
        <v>127</v>
      </c>
      <c s="34" t="s">
        <v>1276</v>
      </c>
      <c s="35" t="s">
        <v>27</v>
      </c>
      <c s="6" t="s">
        <v>1282</v>
      </c>
      <c s="36" t="s">
        <v>74</v>
      </c>
      <c s="37">
        <v>1</v>
      </c>
      <c s="36">
        <v>0</v>
      </c>
      <c s="36">
        <f>ROUND(G79*H79,6)</f>
      </c>
      <c r="L79" s="38">
        <v>0</v>
      </c>
      <c s="32">
        <f>ROUND(ROUND(L79,2)*ROUND(G79,3),2)</f>
      </c>
      <c s="36" t="s">
        <v>333</v>
      </c>
      <c>
        <f>(M79*21)/100</f>
      </c>
      <c t="s">
        <v>27</v>
      </c>
    </row>
    <row r="80" spans="1:5" ht="12.75">
      <c r="A80" s="35" t="s">
        <v>55</v>
      </c>
      <c r="E80" s="39" t="s">
        <v>1234</v>
      </c>
    </row>
    <row r="81" spans="1:5" ht="25.5">
      <c r="A81" s="35" t="s">
        <v>57</v>
      </c>
      <c r="E81" s="40" t="s">
        <v>1283</v>
      </c>
    </row>
    <row r="82" spans="1:5" ht="204">
      <c r="A82" t="s">
        <v>59</v>
      </c>
      <c r="E82" s="39" t="s">
        <v>1284</v>
      </c>
    </row>
    <row r="83" spans="1:16" ht="25.5">
      <c r="A83" t="s">
        <v>49</v>
      </c>
      <c s="34" t="s">
        <v>132</v>
      </c>
      <c s="34" t="s">
        <v>1276</v>
      </c>
      <c s="35" t="s">
        <v>25</v>
      </c>
      <c s="6" t="s">
        <v>1285</v>
      </c>
      <c s="36" t="s">
        <v>74</v>
      </c>
      <c s="37">
        <v>1</v>
      </c>
      <c s="36">
        <v>0</v>
      </c>
      <c s="36">
        <f>ROUND(G83*H83,6)</f>
      </c>
      <c r="L83" s="38">
        <v>0</v>
      </c>
      <c s="32">
        <f>ROUND(ROUND(L83,2)*ROUND(G83,3),2)</f>
      </c>
      <c s="36" t="s">
        <v>333</v>
      </c>
      <c>
        <f>(M83*21)/100</f>
      </c>
      <c t="s">
        <v>27</v>
      </c>
    </row>
    <row r="84" spans="1:5" ht="12.75">
      <c r="A84" s="35" t="s">
        <v>55</v>
      </c>
      <c r="E84" s="39" t="s">
        <v>1234</v>
      </c>
    </row>
    <row r="85" spans="1:5" ht="25.5">
      <c r="A85" s="35" t="s">
        <v>57</v>
      </c>
      <c r="E85" s="40" t="s">
        <v>1250</v>
      </c>
    </row>
    <row r="86" spans="1:5" ht="204">
      <c r="A86" t="s">
        <v>59</v>
      </c>
      <c r="E86" s="39" t="s">
        <v>1286</v>
      </c>
    </row>
    <row r="87" spans="1:16" ht="25.5">
      <c r="A87" t="s">
        <v>49</v>
      </c>
      <c s="34" t="s">
        <v>136</v>
      </c>
      <c s="34" t="s">
        <v>1276</v>
      </c>
      <c s="35" t="s">
        <v>67</v>
      </c>
      <c s="6" t="s">
        <v>1287</v>
      </c>
      <c s="36" t="s">
        <v>74</v>
      </c>
      <c s="37">
        <v>1</v>
      </c>
      <c s="36">
        <v>0</v>
      </c>
      <c s="36">
        <f>ROUND(G87*H87,6)</f>
      </c>
      <c r="L87" s="38">
        <v>0</v>
      </c>
      <c s="32">
        <f>ROUND(ROUND(L87,2)*ROUND(G87,3),2)</f>
      </c>
      <c s="36" t="s">
        <v>333</v>
      </c>
      <c>
        <f>(M87*21)/100</f>
      </c>
      <c t="s">
        <v>27</v>
      </c>
    </row>
    <row r="88" spans="1:5" ht="12.75">
      <c r="A88" s="35" t="s">
        <v>55</v>
      </c>
      <c r="E88" s="39" t="s">
        <v>1234</v>
      </c>
    </row>
    <row r="89" spans="1:5" ht="25.5">
      <c r="A89" s="35" t="s">
        <v>57</v>
      </c>
      <c r="E89" s="40" t="s">
        <v>1250</v>
      </c>
    </row>
    <row r="90" spans="1:5" ht="204">
      <c r="A90" t="s">
        <v>59</v>
      </c>
      <c r="E90" s="39" t="s">
        <v>1288</v>
      </c>
    </row>
    <row r="91" spans="1:16" ht="25.5">
      <c r="A91" t="s">
        <v>49</v>
      </c>
      <c s="34" t="s">
        <v>140</v>
      </c>
      <c s="34" t="s">
        <v>1276</v>
      </c>
      <c s="35" t="s">
        <v>71</v>
      </c>
      <c s="6" t="s">
        <v>1289</v>
      </c>
      <c s="36" t="s">
        <v>74</v>
      </c>
      <c s="37">
        <v>3</v>
      </c>
      <c s="36">
        <v>0</v>
      </c>
      <c s="36">
        <f>ROUND(G91*H91,6)</f>
      </c>
      <c r="L91" s="38">
        <v>0</v>
      </c>
      <c s="32">
        <f>ROUND(ROUND(L91,2)*ROUND(G91,3),2)</f>
      </c>
      <c s="36" t="s">
        <v>333</v>
      </c>
      <c>
        <f>(M91*21)/100</f>
      </c>
      <c t="s">
        <v>27</v>
      </c>
    </row>
    <row r="92" spans="1:5" ht="12.75">
      <c r="A92" s="35" t="s">
        <v>55</v>
      </c>
      <c r="E92" s="39" t="s">
        <v>1234</v>
      </c>
    </row>
    <row r="93" spans="1:5" ht="25.5">
      <c r="A93" s="35" t="s">
        <v>57</v>
      </c>
      <c r="E93" s="40" t="s">
        <v>1290</v>
      </c>
    </row>
    <row r="94" spans="1:5" ht="204">
      <c r="A94" t="s">
        <v>59</v>
      </c>
      <c r="E94" s="39" t="s">
        <v>1291</v>
      </c>
    </row>
    <row r="95" spans="1:16" ht="25.5">
      <c r="A95" t="s">
        <v>49</v>
      </c>
      <c s="34" t="s">
        <v>143</v>
      </c>
      <c s="34" t="s">
        <v>1276</v>
      </c>
      <c s="35" t="s">
        <v>26</v>
      </c>
      <c s="6" t="s">
        <v>1292</v>
      </c>
      <c s="36" t="s">
        <v>74</v>
      </c>
      <c s="37">
        <v>4</v>
      </c>
      <c s="36">
        <v>0</v>
      </c>
      <c s="36">
        <f>ROUND(G95*H95,6)</f>
      </c>
      <c r="L95" s="38">
        <v>0</v>
      </c>
      <c s="32">
        <f>ROUND(ROUND(L95,2)*ROUND(G95,3),2)</f>
      </c>
      <c s="36" t="s">
        <v>333</v>
      </c>
      <c>
        <f>(M95*21)/100</f>
      </c>
      <c t="s">
        <v>27</v>
      </c>
    </row>
    <row r="96" spans="1:5" ht="12.75">
      <c r="A96" s="35" t="s">
        <v>55</v>
      </c>
      <c r="E96" s="39" t="s">
        <v>1234</v>
      </c>
    </row>
    <row r="97" spans="1:5" ht="25.5">
      <c r="A97" s="35" t="s">
        <v>57</v>
      </c>
      <c r="E97" s="40" t="s">
        <v>1293</v>
      </c>
    </row>
    <row r="98" spans="1:5" ht="204">
      <c r="A98" t="s">
        <v>59</v>
      </c>
      <c r="E98" s="39" t="s">
        <v>1294</v>
      </c>
    </row>
    <row r="99" spans="1:16" ht="25.5">
      <c r="A99" t="s">
        <v>49</v>
      </c>
      <c s="34" t="s">
        <v>147</v>
      </c>
      <c s="34" t="s">
        <v>1295</v>
      </c>
      <c s="35" t="s">
        <v>5</v>
      </c>
      <c s="6" t="s">
        <v>1296</v>
      </c>
      <c s="36" t="s">
        <v>74</v>
      </c>
      <c s="37">
        <v>66</v>
      </c>
      <c s="36">
        <v>0</v>
      </c>
      <c s="36">
        <f>ROUND(G99*H99,6)</f>
      </c>
      <c r="L99" s="38">
        <v>0</v>
      </c>
      <c s="32">
        <f>ROUND(ROUND(L99,2)*ROUND(G99,3),2)</f>
      </c>
      <c s="36" t="s">
        <v>333</v>
      </c>
      <c>
        <f>(M99*21)/100</f>
      </c>
      <c t="s">
        <v>27</v>
      </c>
    </row>
    <row r="100" spans="1:5" ht="12.75">
      <c r="A100" s="35" t="s">
        <v>55</v>
      </c>
      <c r="E100" s="39" t="s">
        <v>1234</v>
      </c>
    </row>
    <row r="101" spans="1:5" ht="25.5">
      <c r="A101" s="35" t="s">
        <v>57</v>
      </c>
      <c r="E101" s="40" t="s">
        <v>1297</v>
      </c>
    </row>
    <row r="102" spans="1:5" ht="204">
      <c r="A102" t="s">
        <v>59</v>
      </c>
      <c r="E102" s="39" t="s">
        <v>1298</v>
      </c>
    </row>
    <row r="103" spans="1:16" ht="25.5">
      <c r="A103" t="s">
        <v>49</v>
      </c>
      <c s="34" t="s">
        <v>151</v>
      </c>
      <c s="34" t="s">
        <v>1295</v>
      </c>
      <c s="35" t="s">
        <v>50</v>
      </c>
      <c s="6" t="s">
        <v>1299</v>
      </c>
      <c s="36" t="s">
        <v>74</v>
      </c>
      <c s="37">
        <v>59</v>
      </c>
      <c s="36">
        <v>0</v>
      </c>
      <c s="36">
        <f>ROUND(G103*H103,6)</f>
      </c>
      <c r="L103" s="38">
        <v>0</v>
      </c>
      <c s="32">
        <f>ROUND(ROUND(L103,2)*ROUND(G103,3),2)</f>
      </c>
      <c s="36" t="s">
        <v>333</v>
      </c>
      <c>
        <f>(M103*21)/100</f>
      </c>
      <c t="s">
        <v>27</v>
      </c>
    </row>
    <row r="104" spans="1:5" ht="12.75">
      <c r="A104" s="35" t="s">
        <v>55</v>
      </c>
      <c r="E104" s="39" t="s">
        <v>1241</v>
      </c>
    </row>
    <row r="105" spans="1:5" ht="25.5">
      <c r="A105" s="35" t="s">
        <v>57</v>
      </c>
      <c r="E105" s="40" t="s">
        <v>1300</v>
      </c>
    </row>
    <row r="106" spans="1:5" ht="204">
      <c r="A106" t="s">
        <v>59</v>
      </c>
      <c r="E106" s="39" t="s">
        <v>1301</v>
      </c>
    </row>
    <row r="107" spans="1:16" ht="25.5">
      <c r="A107" t="s">
        <v>49</v>
      </c>
      <c s="34" t="s">
        <v>155</v>
      </c>
      <c s="34" t="s">
        <v>1295</v>
      </c>
      <c s="35" t="s">
        <v>27</v>
      </c>
      <c s="6" t="s">
        <v>1302</v>
      </c>
      <c s="36" t="s">
        <v>74</v>
      </c>
      <c s="37">
        <v>2747</v>
      </c>
      <c s="36">
        <v>0</v>
      </c>
      <c s="36">
        <f>ROUND(G107*H107,6)</f>
      </c>
      <c r="L107" s="38">
        <v>0</v>
      </c>
      <c s="32">
        <f>ROUND(ROUND(L107,2)*ROUND(G107,3),2)</f>
      </c>
      <c s="36" t="s">
        <v>333</v>
      </c>
      <c>
        <f>(M107*21)/100</f>
      </c>
      <c t="s">
        <v>27</v>
      </c>
    </row>
    <row r="108" spans="1:5" ht="12.75">
      <c r="A108" s="35" t="s">
        <v>55</v>
      </c>
      <c r="E108" s="39" t="s">
        <v>1241</v>
      </c>
    </row>
    <row r="109" spans="1:5" ht="25.5">
      <c r="A109" s="35" t="s">
        <v>57</v>
      </c>
      <c r="E109" s="40" t="s">
        <v>1303</v>
      </c>
    </row>
    <row r="110" spans="1:5" ht="204">
      <c r="A110" t="s">
        <v>59</v>
      </c>
      <c r="E110" s="39" t="s">
        <v>1304</v>
      </c>
    </row>
    <row r="111" spans="1:16" ht="12.75">
      <c r="A111" t="s">
        <v>49</v>
      </c>
      <c s="34" t="s">
        <v>159</v>
      </c>
      <c s="34" t="s">
        <v>1305</v>
      </c>
      <c s="35" t="s">
        <v>5</v>
      </c>
      <c s="6" t="s">
        <v>1306</v>
      </c>
      <c s="36" t="s">
        <v>74</v>
      </c>
      <c s="37">
        <v>69</v>
      </c>
      <c s="36">
        <v>0</v>
      </c>
      <c s="36">
        <f>ROUND(G111*H111,6)</f>
      </c>
      <c r="L111" s="38">
        <v>0</v>
      </c>
      <c s="32">
        <f>ROUND(ROUND(L111,2)*ROUND(G111,3),2)</f>
      </c>
      <c s="36" t="s">
        <v>333</v>
      </c>
      <c>
        <f>(M111*21)/100</f>
      </c>
      <c t="s">
        <v>27</v>
      </c>
    </row>
    <row r="112" spans="1:5" ht="12.75">
      <c r="A112" s="35" t="s">
        <v>55</v>
      </c>
      <c r="E112" s="39" t="s">
        <v>1307</v>
      </c>
    </row>
    <row r="113" spans="1:5" ht="25.5">
      <c r="A113" s="35" t="s">
        <v>57</v>
      </c>
      <c r="E113" s="40" t="s">
        <v>1308</v>
      </c>
    </row>
    <row r="114" spans="1:5" ht="114.75">
      <c r="A114" t="s">
        <v>59</v>
      </c>
      <c r="E114" s="39" t="s">
        <v>1309</v>
      </c>
    </row>
    <row r="115" spans="1:16" ht="12.75">
      <c r="A115" t="s">
        <v>49</v>
      </c>
      <c s="34" t="s">
        <v>163</v>
      </c>
      <c s="34" t="s">
        <v>1305</v>
      </c>
      <c s="35" t="s">
        <v>50</v>
      </c>
      <c s="6" t="s">
        <v>1310</v>
      </c>
      <c s="36" t="s">
        <v>74</v>
      </c>
      <c s="37">
        <v>2715</v>
      </c>
      <c s="36">
        <v>0</v>
      </c>
      <c s="36">
        <f>ROUND(G115*H115,6)</f>
      </c>
      <c r="L115" s="38">
        <v>0</v>
      </c>
      <c s="32">
        <f>ROUND(ROUND(L115,2)*ROUND(G115,3),2)</f>
      </c>
      <c s="36" t="s">
        <v>333</v>
      </c>
      <c>
        <f>(M115*21)/100</f>
      </c>
      <c t="s">
        <v>27</v>
      </c>
    </row>
    <row r="116" spans="1:5" ht="12.75">
      <c r="A116" s="35" t="s">
        <v>55</v>
      </c>
      <c r="E116" s="39" t="s">
        <v>1307</v>
      </c>
    </row>
    <row r="117" spans="1:5" ht="25.5">
      <c r="A117" s="35" t="s">
        <v>57</v>
      </c>
      <c r="E117" s="40" t="s">
        <v>1311</v>
      </c>
    </row>
    <row r="118" spans="1:5" ht="114.75">
      <c r="A118" t="s">
        <v>59</v>
      </c>
      <c r="E118" s="39" t="s">
        <v>1309</v>
      </c>
    </row>
    <row r="119" spans="1:16" ht="12.75">
      <c r="A119" t="s">
        <v>49</v>
      </c>
      <c s="34" t="s">
        <v>167</v>
      </c>
      <c s="34" t="s">
        <v>1312</v>
      </c>
      <c s="35" t="s">
        <v>5</v>
      </c>
      <c s="6" t="s">
        <v>1313</v>
      </c>
      <c s="36" t="s">
        <v>74</v>
      </c>
      <c s="37">
        <v>6</v>
      </c>
      <c s="36">
        <v>0</v>
      </c>
      <c s="36">
        <f>ROUND(G119*H119,6)</f>
      </c>
      <c r="L119" s="38">
        <v>0</v>
      </c>
      <c s="32">
        <f>ROUND(ROUND(L119,2)*ROUND(G119,3),2)</f>
      </c>
      <c s="36" t="s">
        <v>333</v>
      </c>
      <c>
        <f>(M119*21)/100</f>
      </c>
      <c t="s">
        <v>27</v>
      </c>
    </row>
    <row r="120" spans="1:5" ht="12.75">
      <c r="A120" s="35" t="s">
        <v>55</v>
      </c>
      <c r="E120" s="39" t="s">
        <v>1307</v>
      </c>
    </row>
    <row r="121" spans="1:5" ht="25.5">
      <c r="A121" s="35" t="s">
        <v>57</v>
      </c>
      <c r="E121" s="40" t="s">
        <v>1314</v>
      </c>
    </row>
    <row r="122" spans="1:5" ht="114.75">
      <c r="A122" t="s">
        <v>59</v>
      </c>
      <c r="E122" s="39" t="s">
        <v>1309</v>
      </c>
    </row>
    <row r="123" spans="1:16" ht="12.75">
      <c r="A123" t="s">
        <v>49</v>
      </c>
      <c s="34" t="s">
        <v>171</v>
      </c>
      <c s="34" t="s">
        <v>1312</v>
      </c>
      <c s="35" t="s">
        <v>50</v>
      </c>
      <c s="6" t="s">
        <v>1315</v>
      </c>
      <c s="36" t="s">
        <v>74</v>
      </c>
      <c s="37">
        <v>13</v>
      </c>
      <c s="36">
        <v>0</v>
      </c>
      <c s="36">
        <f>ROUND(G123*H123,6)</f>
      </c>
      <c r="L123" s="38">
        <v>0</v>
      </c>
      <c s="32">
        <f>ROUND(ROUND(L123,2)*ROUND(G123,3),2)</f>
      </c>
      <c s="36" t="s">
        <v>333</v>
      </c>
      <c>
        <f>(M123*21)/100</f>
      </c>
      <c t="s">
        <v>27</v>
      </c>
    </row>
    <row r="124" spans="1:5" ht="12.75">
      <c r="A124" s="35" t="s">
        <v>55</v>
      </c>
      <c r="E124" s="39" t="s">
        <v>1307</v>
      </c>
    </row>
    <row r="125" spans="1:5" ht="25.5">
      <c r="A125" s="35" t="s">
        <v>57</v>
      </c>
      <c r="E125" s="40" t="s">
        <v>1316</v>
      </c>
    </row>
    <row r="126" spans="1:5" ht="114.75">
      <c r="A126" t="s">
        <v>59</v>
      </c>
      <c r="E126" s="39" t="s">
        <v>1309</v>
      </c>
    </row>
    <row r="127" spans="1:16" ht="12.75">
      <c r="A127" t="s">
        <v>49</v>
      </c>
      <c s="34" t="s">
        <v>175</v>
      </c>
      <c s="34" t="s">
        <v>1317</v>
      </c>
      <c s="35" t="s">
        <v>5</v>
      </c>
      <c s="6" t="s">
        <v>1318</v>
      </c>
      <c s="36" t="s">
        <v>74</v>
      </c>
      <c s="37">
        <v>5</v>
      </c>
      <c s="36">
        <v>0</v>
      </c>
      <c s="36">
        <f>ROUND(G127*H127,6)</f>
      </c>
      <c r="L127" s="38">
        <v>0</v>
      </c>
      <c s="32">
        <f>ROUND(ROUND(L127,2)*ROUND(G127,3),2)</f>
      </c>
      <c s="36" t="s">
        <v>333</v>
      </c>
      <c>
        <f>(M127*21)/100</f>
      </c>
      <c t="s">
        <v>27</v>
      </c>
    </row>
    <row r="128" spans="1:5" ht="12.75">
      <c r="A128" s="35" t="s">
        <v>55</v>
      </c>
      <c r="E128" s="39" t="s">
        <v>1307</v>
      </c>
    </row>
    <row r="129" spans="1:5" ht="25.5">
      <c r="A129" s="35" t="s">
        <v>57</v>
      </c>
      <c r="E129" s="40" t="s">
        <v>1319</v>
      </c>
    </row>
    <row r="130" spans="1:5" ht="114.75">
      <c r="A130" t="s">
        <v>59</v>
      </c>
      <c r="E130" s="39" t="s">
        <v>1320</v>
      </c>
    </row>
    <row r="131" spans="1:16" ht="12.75">
      <c r="A131" t="s">
        <v>49</v>
      </c>
      <c s="34" t="s">
        <v>179</v>
      </c>
      <c s="34" t="s">
        <v>1321</v>
      </c>
      <c s="35" t="s">
        <v>5</v>
      </c>
      <c s="6" t="s">
        <v>1322</v>
      </c>
      <c s="36" t="s">
        <v>74</v>
      </c>
      <c s="37">
        <v>90</v>
      </c>
      <c s="36">
        <v>0</v>
      </c>
      <c s="36">
        <f>ROUND(G131*H131,6)</f>
      </c>
      <c r="L131" s="38">
        <v>0</v>
      </c>
      <c s="32">
        <f>ROUND(ROUND(L131,2)*ROUND(G131,3),2)</f>
      </c>
      <c s="36" t="s">
        <v>333</v>
      </c>
      <c>
        <f>(M131*21)/100</f>
      </c>
      <c t="s">
        <v>27</v>
      </c>
    </row>
    <row r="132" spans="1:5" ht="12.75">
      <c r="A132" s="35" t="s">
        <v>55</v>
      </c>
      <c r="E132" s="39" t="s">
        <v>1323</v>
      </c>
    </row>
    <row r="133" spans="1:5" ht="25.5">
      <c r="A133" s="35" t="s">
        <v>57</v>
      </c>
      <c r="E133" s="40" t="s">
        <v>1324</v>
      </c>
    </row>
    <row r="134" spans="1:5" ht="89.25">
      <c r="A134" t="s">
        <v>59</v>
      </c>
      <c r="E134" s="39" t="s">
        <v>1325</v>
      </c>
    </row>
    <row r="135" spans="1:16" ht="12.75">
      <c r="A135" t="s">
        <v>49</v>
      </c>
      <c s="34" t="s">
        <v>183</v>
      </c>
      <c s="34" t="s">
        <v>1321</v>
      </c>
      <c s="35" t="s">
        <v>50</v>
      </c>
      <c s="6" t="s">
        <v>1326</v>
      </c>
      <c s="36" t="s">
        <v>74</v>
      </c>
      <c s="37">
        <v>195</v>
      </c>
      <c s="36">
        <v>0</v>
      </c>
      <c s="36">
        <f>ROUND(G135*H135,6)</f>
      </c>
      <c r="L135" s="38">
        <v>0</v>
      </c>
      <c s="32">
        <f>ROUND(ROUND(L135,2)*ROUND(G135,3),2)</f>
      </c>
      <c s="36" t="s">
        <v>333</v>
      </c>
      <c>
        <f>(M135*21)/100</f>
      </c>
      <c t="s">
        <v>27</v>
      </c>
    </row>
    <row r="136" spans="1:5" ht="12.75">
      <c r="A136" s="35" t="s">
        <v>55</v>
      </c>
      <c r="E136" s="39" t="s">
        <v>1323</v>
      </c>
    </row>
    <row r="137" spans="1:5" ht="25.5">
      <c r="A137" s="35" t="s">
        <v>57</v>
      </c>
      <c r="E137" s="40" t="s">
        <v>1327</v>
      </c>
    </row>
    <row r="138" spans="1:5" ht="89.25">
      <c r="A138" t="s">
        <v>59</v>
      </c>
      <c r="E138" s="39" t="s">
        <v>1328</v>
      </c>
    </row>
    <row r="139" spans="1:16" ht="12.75">
      <c r="A139" t="s">
        <v>49</v>
      </c>
      <c s="34" t="s">
        <v>187</v>
      </c>
      <c s="34" t="s">
        <v>1321</v>
      </c>
      <c s="35" t="s">
        <v>94</v>
      </c>
      <c s="6" t="s">
        <v>1329</v>
      </c>
      <c s="36" t="s">
        <v>74</v>
      </c>
      <c s="37">
        <v>2715</v>
      </c>
      <c s="36">
        <v>0</v>
      </c>
      <c s="36">
        <f>ROUND(G139*H139,6)</f>
      </c>
      <c r="L139" s="38">
        <v>0</v>
      </c>
      <c s="32">
        <f>ROUND(ROUND(L139,2)*ROUND(G139,3),2)</f>
      </c>
      <c s="36" t="s">
        <v>333</v>
      </c>
      <c>
        <f>(M139*21)/100</f>
      </c>
      <c t="s">
        <v>27</v>
      </c>
    </row>
    <row r="140" spans="1:5" ht="12.75">
      <c r="A140" s="35" t="s">
        <v>55</v>
      </c>
      <c r="E140" s="39" t="s">
        <v>1307</v>
      </c>
    </row>
    <row r="141" spans="1:5" ht="25.5">
      <c r="A141" s="35" t="s">
        <v>57</v>
      </c>
      <c r="E141" s="40" t="s">
        <v>1330</v>
      </c>
    </row>
    <row r="142" spans="1:5" ht="76.5">
      <c r="A142" t="s">
        <v>59</v>
      </c>
      <c r="E142" s="39" t="s">
        <v>1331</v>
      </c>
    </row>
    <row r="143" spans="1:16" ht="25.5">
      <c r="A143" t="s">
        <v>49</v>
      </c>
      <c s="34" t="s">
        <v>192</v>
      </c>
      <c s="34" t="s">
        <v>1321</v>
      </c>
      <c s="35" t="s">
        <v>98</v>
      </c>
      <c s="6" t="s">
        <v>1332</v>
      </c>
      <c s="36" t="s">
        <v>74</v>
      </c>
      <c s="37">
        <v>46</v>
      </c>
      <c s="36">
        <v>0</v>
      </c>
      <c s="36">
        <f>ROUND(G143*H143,6)</f>
      </c>
      <c r="L143" s="38">
        <v>0</v>
      </c>
      <c s="32">
        <f>ROUND(ROUND(L143,2)*ROUND(G143,3),2)</f>
      </c>
      <c s="36" t="s">
        <v>333</v>
      </c>
      <c>
        <f>(M143*21)/100</f>
      </c>
      <c t="s">
        <v>27</v>
      </c>
    </row>
    <row r="144" spans="1:5" ht="12.75">
      <c r="A144" s="35" t="s">
        <v>55</v>
      </c>
      <c r="E144" s="39" t="s">
        <v>1333</v>
      </c>
    </row>
    <row r="145" spans="1:5" ht="25.5">
      <c r="A145" s="35" t="s">
        <v>57</v>
      </c>
      <c r="E145" s="40" t="s">
        <v>1334</v>
      </c>
    </row>
    <row r="146" spans="1:5" ht="76.5">
      <c r="A146" t="s">
        <v>59</v>
      </c>
      <c r="E146" s="39" t="s">
        <v>1335</v>
      </c>
    </row>
    <row r="147" spans="1:16" ht="25.5">
      <c r="A147" t="s">
        <v>49</v>
      </c>
      <c s="34" t="s">
        <v>196</v>
      </c>
      <c s="34" t="s">
        <v>1321</v>
      </c>
      <c s="35" t="s">
        <v>102</v>
      </c>
      <c s="6" t="s">
        <v>1336</v>
      </c>
      <c s="36" t="s">
        <v>74</v>
      </c>
      <c s="37">
        <v>73</v>
      </c>
      <c s="36">
        <v>0</v>
      </c>
      <c s="36">
        <f>ROUND(G147*H147,6)</f>
      </c>
      <c r="L147" s="38">
        <v>0</v>
      </c>
      <c s="32">
        <f>ROUND(ROUND(L147,2)*ROUND(G147,3),2)</f>
      </c>
      <c s="36" t="s">
        <v>333</v>
      </c>
      <c>
        <f>(M147*21)/100</f>
      </c>
      <c t="s">
        <v>27</v>
      </c>
    </row>
    <row r="148" spans="1:5" ht="12.75">
      <c r="A148" s="35" t="s">
        <v>55</v>
      </c>
      <c r="E148" s="39" t="s">
        <v>1333</v>
      </c>
    </row>
    <row r="149" spans="1:5" ht="25.5">
      <c r="A149" s="35" t="s">
        <v>57</v>
      </c>
      <c r="E149" s="40" t="s">
        <v>1337</v>
      </c>
    </row>
    <row r="150" spans="1:5" ht="76.5">
      <c r="A150" t="s">
        <v>59</v>
      </c>
      <c r="E150" s="39" t="s">
        <v>1338</v>
      </c>
    </row>
    <row r="151" spans="1:16" ht="25.5">
      <c r="A151" t="s">
        <v>49</v>
      </c>
      <c s="34" t="s">
        <v>200</v>
      </c>
      <c s="34" t="s">
        <v>1321</v>
      </c>
      <c s="35" t="s">
        <v>105</v>
      </c>
      <c s="6" t="s">
        <v>1339</v>
      </c>
      <c s="36" t="s">
        <v>74</v>
      </c>
      <c s="37">
        <v>79</v>
      </c>
      <c s="36">
        <v>0</v>
      </c>
      <c s="36">
        <f>ROUND(G151*H151,6)</f>
      </c>
      <c r="L151" s="38">
        <v>0</v>
      </c>
      <c s="32">
        <f>ROUND(ROUND(L151,2)*ROUND(G151,3),2)</f>
      </c>
      <c s="36" t="s">
        <v>333</v>
      </c>
      <c>
        <f>(M151*21)/100</f>
      </c>
      <c t="s">
        <v>27</v>
      </c>
    </row>
    <row r="152" spans="1:5" ht="12.75">
      <c r="A152" s="35" t="s">
        <v>55</v>
      </c>
      <c r="E152" s="39" t="s">
        <v>1333</v>
      </c>
    </row>
    <row r="153" spans="1:5" ht="25.5">
      <c r="A153" s="35" t="s">
        <v>57</v>
      </c>
      <c r="E153" s="40" t="s">
        <v>1340</v>
      </c>
    </row>
    <row r="154" spans="1:5" ht="76.5">
      <c r="A154" t="s">
        <v>59</v>
      </c>
      <c r="E154" s="39" t="s">
        <v>1341</v>
      </c>
    </row>
    <row r="155" spans="1:16" ht="25.5">
      <c r="A155" t="s">
        <v>49</v>
      </c>
      <c s="34" t="s">
        <v>204</v>
      </c>
      <c s="34" t="s">
        <v>1321</v>
      </c>
      <c s="35" t="s">
        <v>109</v>
      </c>
      <c s="6" t="s">
        <v>1342</v>
      </c>
      <c s="36" t="s">
        <v>74</v>
      </c>
      <c s="37">
        <v>2872</v>
      </c>
      <c s="36">
        <v>0</v>
      </c>
      <c s="36">
        <f>ROUND(G155*H155,6)</f>
      </c>
      <c r="L155" s="38">
        <v>0</v>
      </c>
      <c s="32">
        <f>ROUND(ROUND(L155,2)*ROUND(G155,3),2)</f>
      </c>
      <c s="36" t="s">
        <v>333</v>
      </c>
      <c>
        <f>(M155*21)/100</f>
      </c>
      <c t="s">
        <v>27</v>
      </c>
    </row>
    <row r="156" spans="1:5" ht="12.75">
      <c r="A156" s="35" t="s">
        <v>55</v>
      </c>
      <c r="E156" s="39" t="s">
        <v>1333</v>
      </c>
    </row>
    <row r="157" spans="1:5" ht="25.5">
      <c r="A157" s="35" t="s">
        <v>57</v>
      </c>
      <c r="E157" s="40" t="s">
        <v>1343</v>
      </c>
    </row>
    <row r="158" spans="1:5" ht="76.5">
      <c r="A158" t="s">
        <v>59</v>
      </c>
      <c r="E158" s="39" t="s">
        <v>1344</v>
      </c>
    </row>
    <row r="159" spans="1:16" ht="25.5">
      <c r="A159" t="s">
        <v>49</v>
      </c>
      <c s="34" t="s">
        <v>208</v>
      </c>
      <c s="34" t="s">
        <v>1321</v>
      </c>
      <c s="35" t="s">
        <v>113</v>
      </c>
      <c s="6" t="s">
        <v>1345</v>
      </c>
      <c s="36" t="s">
        <v>74</v>
      </c>
      <c s="37">
        <v>46</v>
      </c>
      <c s="36">
        <v>0</v>
      </c>
      <c s="36">
        <f>ROUND(G159*H159,6)</f>
      </c>
      <c r="L159" s="38">
        <v>0</v>
      </c>
      <c s="32">
        <f>ROUND(ROUND(L159,2)*ROUND(G159,3),2)</f>
      </c>
      <c s="36" t="s">
        <v>333</v>
      </c>
      <c>
        <f>(M159*21)/100</f>
      </c>
      <c t="s">
        <v>27</v>
      </c>
    </row>
    <row r="160" spans="1:5" ht="12.75">
      <c r="A160" s="35" t="s">
        <v>55</v>
      </c>
      <c r="E160" s="39" t="s">
        <v>1333</v>
      </c>
    </row>
    <row r="161" spans="1:5" ht="25.5">
      <c r="A161" s="35" t="s">
        <v>57</v>
      </c>
      <c r="E161" s="40" t="s">
        <v>1334</v>
      </c>
    </row>
    <row r="162" spans="1:5" ht="76.5">
      <c r="A162" t="s">
        <v>59</v>
      </c>
      <c r="E162" s="39" t="s">
        <v>1346</v>
      </c>
    </row>
    <row r="163" spans="1:16" ht="25.5">
      <c r="A163" t="s">
        <v>49</v>
      </c>
      <c s="34" t="s">
        <v>212</v>
      </c>
      <c s="34" t="s">
        <v>1321</v>
      </c>
      <c s="35" t="s">
        <v>117</v>
      </c>
      <c s="6" t="s">
        <v>1347</v>
      </c>
      <c s="36" t="s">
        <v>74</v>
      </c>
      <c s="37">
        <v>73</v>
      </c>
      <c s="36">
        <v>0</v>
      </c>
      <c s="36">
        <f>ROUND(G163*H163,6)</f>
      </c>
      <c r="L163" s="38">
        <v>0</v>
      </c>
      <c s="32">
        <f>ROUND(ROUND(L163,2)*ROUND(G163,3),2)</f>
      </c>
      <c s="36" t="s">
        <v>333</v>
      </c>
      <c>
        <f>(M163*21)/100</f>
      </c>
      <c t="s">
        <v>27</v>
      </c>
    </row>
    <row r="164" spans="1:5" ht="12.75">
      <c r="A164" s="35" t="s">
        <v>55</v>
      </c>
      <c r="E164" s="39" t="s">
        <v>1333</v>
      </c>
    </row>
    <row r="165" spans="1:5" ht="25.5">
      <c r="A165" s="35" t="s">
        <v>57</v>
      </c>
      <c r="E165" s="40" t="s">
        <v>1348</v>
      </c>
    </row>
    <row r="166" spans="1:5" ht="76.5">
      <c r="A166" t="s">
        <v>59</v>
      </c>
      <c r="E166" s="39" t="s">
        <v>1349</v>
      </c>
    </row>
    <row r="167" spans="1:16" ht="25.5">
      <c r="A167" t="s">
        <v>49</v>
      </c>
      <c s="34" t="s">
        <v>216</v>
      </c>
      <c s="34" t="s">
        <v>1321</v>
      </c>
      <c s="35" t="s">
        <v>123</v>
      </c>
      <c s="6" t="s">
        <v>1350</v>
      </c>
      <c s="36" t="s">
        <v>74</v>
      </c>
      <c s="37">
        <v>79</v>
      </c>
      <c s="36">
        <v>0</v>
      </c>
      <c s="36">
        <f>ROUND(G167*H167,6)</f>
      </c>
      <c r="L167" s="38">
        <v>0</v>
      </c>
      <c s="32">
        <f>ROUND(ROUND(L167,2)*ROUND(G167,3),2)</f>
      </c>
      <c s="36" t="s">
        <v>333</v>
      </c>
      <c>
        <f>(M167*21)/100</f>
      </c>
      <c t="s">
        <v>27</v>
      </c>
    </row>
    <row r="168" spans="1:5" ht="12.75">
      <c r="A168" s="35" t="s">
        <v>55</v>
      </c>
      <c r="E168" s="39" t="s">
        <v>1333</v>
      </c>
    </row>
    <row r="169" spans="1:5" ht="25.5">
      <c r="A169" s="35" t="s">
        <v>57</v>
      </c>
      <c r="E169" s="40" t="s">
        <v>1351</v>
      </c>
    </row>
    <row r="170" spans="1:5" ht="76.5">
      <c r="A170" t="s">
        <v>59</v>
      </c>
      <c r="E170" s="39" t="s">
        <v>1352</v>
      </c>
    </row>
    <row r="171" spans="1:16" ht="25.5">
      <c r="A171" t="s">
        <v>49</v>
      </c>
      <c s="34" t="s">
        <v>220</v>
      </c>
      <c s="34" t="s">
        <v>1321</v>
      </c>
      <c s="35" t="s">
        <v>127</v>
      </c>
      <c s="6" t="s">
        <v>1353</v>
      </c>
      <c s="36" t="s">
        <v>74</v>
      </c>
      <c s="37">
        <v>2872</v>
      </c>
      <c s="36">
        <v>0</v>
      </c>
      <c s="36">
        <f>ROUND(G171*H171,6)</f>
      </c>
      <c r="L171" s="38">
        <v>0</v>
      </c>
      <c s="32">
        <f>ROUND(ROUND(L171,2)*ROUND(G171,3),2)</f>
      </c>
      <c s="36" t="s">
        <v>333</v>
      </c>
      <c>
        <f>(M171*21)/100</f>
      </c>
      <c t="s">
        <v>27</v>
      </c>
    </row>
    <row r="172" spans="1:5" ht="12.75">
      <c r="A172" s="35" t="s">
        <v>55</v>
      </c>
      <c r="E172" s="39" t="s">
        <v>1333</v>
      </c>
    </row>
    <row r="173" spans="1:5" ht="25.5">
      <c r="A173" s="35" t="s">
        <v>57</v>
      </c>
      <c r="E173" s="40" t="s">
        <v>1354</v>
      </c>
    </row>
    <row r="174" spans="1:5" ht="76.5">
      <c r="A174" t="s">
        <v>59</v>
      </c>
      <c r="E174" s="39" t="s">
        <v>1355</v>
      </c>
    </row>
    <row r="175" spans="1:16" ht="25.5">
      <c r="A175" t="s">
        <v>49</v>
      </c>
      <c s="34" t="s">
        <v>223</v>
      </c>
      <c s="34" t="s">
        <v>1321</v>
      </c>
      <c s="35" t="s">
        <v>132</v>
      </c>
      <c s="6" t="s">
        <v>1356</v>
      </c>
      <c s="36" t="s">
        <v>74</v>
      </c>
      <c s="37">
        <v>1</v>
      </c>
      <c s="36">
        <v>0</v>
      </c>
      <c s="36">
        <f>ROUND(G175*H175,6)</f>
      </c>
      <c r="L175" s="38">
        <v>0</v>
      </c>
      <c s="32">
        <f>ROUND(ROUND(L175,2)*ROUND(G175,3),2)</f>
      </c>
      <c s="36" t="s">
        <v>333</v>
      </c>
      <c>
        <f>(M175*21)/100</f>
      </c>
      <c t="s">
        <v>27</v>
      </c>
    </row>
    <row r="176" spans="1:5" ht="12.75">
      <c r="A176" s="35" t="s">
        <v>55</v>
      </c>
      <c r="E176" s="39" t="s">
        <v>1357</v>
      </c>
    </row>
    <row r="177" spans="1:5" ht="25.5">
      <c r="A177" s="35" t="s">
        <v>57</v>
      </c>
      <c r="E177" s="40" t="s">
        <v>1250</v>
      </c>
    </row>
    <row r="178" spans="1:5" ht="76.5">
      <c r="A178" t="s">
        <v>59</v>
      </c>
      <c r="E178" s="39" t="s">
        <v>1358</v>
      </c>
    </row>
    <row r="179" spans="1:16" ht="12.75">
      <c r="A179" t="s">
        <v>49</v>
      </c>
      <c s="34" t="s">
        <v>227</v>
      </c>
      <c s="34" t="s">
        <v>1321</v>
      </c>
      <c s="35" t="s">
        <v>27</v>
      </c>
      <c s="6" t="s">
        <v>1359</v>
      </c>
      <c s="36" t="s">
        <v>74</v>
      </c>
      <c s="37">
        <v>1035</v>
      </c>
      <c s="36">
        <v>0</v>
      </c>
      <c s="36">
        <f>ROUND(G179*H179,6)</f>
      </c>
      <c r="L179" s="38">
        <v>0</v>
      </c>
      <c s="32">
        <f>ROUND(ROUND(L179,2)*ROUND(G179,3),2)</f>
      </c>
      <c s="36" t="s">
        <v>333</v>
      </c>
      <c>
        <f>(M179*21)/100</f>
      </c>
      <c t="s">
        <v>27</v>
      </c>
    </row>
    <row r="180" spans="1:5" ht="12.75">
      <c r="A180" s="35" t="s">
        <v>55</v>
      </c>
      <c r="E180" s="39" t="s">
        <v>1323</v>
      </c>
    </row>
    <row r="181" spans="1:5" ht="25.5">
      <c r="A181" s="35" t="s">
        <v>57</v>
      </c>
      <c r="E181" s="40" t="s">
        <v>1360</v>
      </c>
    </row>
    <row r="182" spans="1:5" ht="89.25">
      <c r="A182" t="s">
        <v>59</v>
      </c>
      <c r="E182" s="39" t="s">
        <v>1361</v>
      </c>
    </row>
    <row r="183" spans="1:16" ht="25.5">
      <c r="A183" t="s">
        <v>49</v>
      </c>
      <c s="34" t="s">
        <v>234</v>
      </c>
      <c s="34" t="s">
        <v>1321</v>
      </c>
      <c s="35" t="s">
        <v>136</v>
      </c>
      <c s="6" t="s">
        <v>1362</v>
      </c>
      <c s="36" t="s">
        <v>74</v>
      </c>
      <c s="37">
        <v>1</v>
      </c>
      <c s="36">
        <v>0</v>
      </c>
      <c s="36">
        <f>ROUND(G183*H183,6)</f>
      </c>
      <c r="L183" s="38">
        <v>0</v>
      </c>
      <c s="32">
        <f>ROUND(ROUND(L183,2)*ROUND(G183,3),2)</f>
      </c>
      <c s="36" t="s">
        <v>333</v>
      </c>
      <c>
        <f>(M183*21)/100</f>
      </c>
      <c t="s">
        <v>27</v>
      </c>
    </row>
    <row r="184" spans="1:5" ht="12.75">
      <c r="A184" s="35" t="s">
        <v>55</v>
      </c>
      <c r="E184" s="39" t="s">
        <v>1357</v>
      </c>
    </row>
    <row r="185" spans="1:5" ht="25.5">
      <c r="A185" s="35" t="s">
        <v>57</v>
      </c>
      <c r="E185" s="40" t="s">
        <v>1250</v>
      </c>
    </row>
    <row r="186" spans="1:5" ht="76.5">
      <c r="A186" t="s">
        <v>59</v>
      </c>
      <c r="E186" s="39" t="s">
        <v>1363</v>
      </c>
    </row>
    <row r="187" spans="1:16" ht="25.5">
      <c r="A187" t="s">
        <v>49</v>
      </c>
      <c s="34" t="s">
        <v>238</v>
      </c>
      <c s="34" t="s">
        <v>1321</v>
      </c>
      <c s="35" t="s">
        <v>140</v>
      </c>
      <c s="6" t="s">
        <v>1364</v>
      </c>
      <c s="36" t="s">
        <v>74</v>
      </c>
      <c s="37">
        <v>1</v>
      </c>
      <c s="36">
        <v>0</v>
      </c>
      <c s="36">
        <f>ROUND(G187*H187,6)</f>
      </c>
      <c r="L187" s="38">
        <v>0</v>
      </c>
      <c s="32">
        <f>ROUND(ROUND(L187,2)*ROUND(G187,3),2)</f>
      </c>
      <c s="36" t="s">
        <v>333</v>
      </c>
      <c>
        <f>(M187*21)/100</f>
      </c>
      <c t="s">
        <v>27</v>
      </c>
    </row>
    <row r="188" spans="1:5" ht="12.75">
      <c r="A188" s="35" t="s">
        <v>55</v>
      </c>
      <c r="E188" s="39" t="s">
        <v>1357</v>
      </c>
    </row>
    <row r="189" spans="1:5" ht="25.5">
      <c r="A189" s="35" t="s">
        <v>57</v>
      </c>
      <c r="E189" s="40" t="s">
        <v>1250</v>
      </c>
    </row>
    <row r="190" spans="1:5" ht="76.5">
      <c r="A190" t="s">
        <v>59</v>
      </c>
      <c r="E190" s="39" t="s">
        <v>1365</v>
      </c>
    </row>
    <row r="191" spans="1:16" ht="25.5">
      <c r="A191" t="s">
        <v>49</v>
      </c>
      <c s="34" t="s">
        <v>242</v>
      </c>
      <c s="34" t="s">
        <v>1321</v>
      </c>
      <c s="35" t="s">
        <v>143</v>
      </c>
      <c s="6" t="s">
        <v>1366</v>
      </c>
      <c s="36" t="s">
        <v>74</v>
      </c>
      <c s="37">
        <v>1</v>
      </c>
      <c s="36">
        <v>0</v>
      </c>
      <c s="36">
        <f>ROUND(G191*H191,6)</f>
      </c>
      <c r="L191" s="38">
        <v>0</v>
      </c>
      <c s="32">
        <f>ROUND(ROUND(L191,2)*ROUND(G191,3),2)</f>
      </c>
      <c s="36" t="s">
        <v>333</v>
      </c>
      <c>
        <f>(M191*21)/100</f>
      </c>
      <c t="s">
        <v>27</v>
      </c>
    </row>
    <row r="192" spans="1:5" ht="12.75">
      <c r="A192" s="35" t="s">
        <v>55</v>
      </c>
      <c r="E192" s="39" t="s">
        <v>1357</v>
      </c>
    </row>
    <row r="193" spans="1:5" ht="25.5">
      <c r="A193" s="35" t="s">
        <v>57</v>
      </c>
      <c r="E193" s="40" t="s">
        <v>1250</v>
      </c>
    </row>
    <row r="194" spans="1:5" ht="76.5">
      <c r="A194" t="s">
        <v>59</v>
      </c>
      <c r="E194" s="39" t="s">
        <v>1367</v>
      </c>
    </row>
    <row r="195" spans="1:16" ht="25.5">
      <c r="A195" t="s">
        <v>49</v>
      </c>
      <c s="34" t="s">
        <v>246</v>
      </c>
      <c s="34" t="s">
        <v>1321</v>
      </c>
      <c s="35" t="s">
        <v>147</v>
      </c>
      <c s="6" t="s">
        <v>1368</v>
      </c>
      <c s="36" t="s">
        <v>74</v>
      </c>
      <c s="37">
        <v>1</v>
      </c>
      <c s="36">
        <v>0</v>
      </c>
      <c s="36">
        <f>ROUND(G195*H195,6)</f>
      </c>
      <c r="L195" s="38">
        <v>0</v>
      </c>
      <c s="32">
        <f>ROUND(ROUND(L195,2)*ROUND(G195,3),2)</f>
      </c>
      <c s="36" t="s">
        <v>333</v>
      </c>
      <c>
        <f>(M195*21)/100</f>
      </c>
      <c t="s">
        <v>27</v>
      </c>
    </row>
    <row r="196" spans="1:5" ht="12.75">
      <c r="A196" s="35" t="s">
        <v>55</v>
      </c>
      <c r="E196" s="39" t="s">
        <v>1357</v>
      </c>
    </row>
    <row r="197" spans="1:5" ht="25.5">
      <c r="A197" s="35" t="s">
        <v>57</v>
      </c>
      <c r="E197" s="40" t="s">
        <v>1250</v>
      </c>
    </row>
    <row r="198" spans="1:5" ht="76.5">
      <c r="A198" t="s">
        <v>59</v>
      </c>
      <c r="E198" s="39" t="s">
        <v>1369</v>
      </c>
    </row>
    <row r="199" spans="1:16" ht="25.5">
      <c r="A199" t="s">
        <v>49</v>
      </c>
      <c s="34" t="s">
        <v>250</v>
      </c>
      <c s="34" t="s">
        <v>1321</v>
      </c>
      <c s="35" t="s">
        <v>151</v>
      </c>
      <c s="6" t="s">
        <v>1370</v>
      </c>
      <c s="36" t="s">
        <v>74</v>
      </c>
      <c s="37">
        <v>1</v>
      </c>
      <c s="36">
        <v>0</v>
      </c>
      <c s="36">
        <f>ROUND(G199*H199,6)</f>
      </c>
      <c r="L199" s="38">
        <v>0</v>
      </c>
      <c s="32">
        <f>ROUND(ROUND(L199,2)*ROUND(G199,3),2)</f>
      </c>
      <c s="36" t="s">
        <v>333</v>
      </c>
      <c>
        <f>(M199*21)/100</f>
      </c>
      <c t="s">
        <v>27</v>
      </c>
    </row>
    <row r="200" spans="1:5" ht="12.75">
      <c r="A200" s="35" t="s">
        <v>55</v>
      </c>
      <c r="E200" s="39" t="s">
        <v>1357</v>
      </c>
    </row>
    <row r="201" spans="1:5" ht="25.5">
      <c r="A201" s="35" t="s">
        <v>57</v>
      </c>
      <c r="E201" s="40" t="s">
        <v>1250</v>
      </c>
    </row>
    <row r="202" spans="1:5" ht="76.5">
      <c r="A202" t="s">
        <v>59</v>
      </c>
      <c r="E202" s="39" t="s">
        <v>1371</v>
      </c>
    </row>
    <row r="203" spans="1:16" ht="25.5">
      <c r="A203" t="s">
        <v>49</v>
      </c>
      <c s="34" t="s">
        <v>254</v>
      </c>
      <c s="34" t="s">
        <v>1321</v>
      </c>
      <c s="35" t="s">
        <v>155</v>
      </c>
      <c s="6" t="s">
        <v>1372</v>
      </c>
      <c s="36" t="s">
        <v>74</v>
      </c>
      <c s="37">
        <v>11</v>
      </c>
      <c s="36">
        <v>0</v>
      </c>
      <c s="36">
        <f>ROUND(G203*H203,6)</f>
      </c>
      <c r="L203" s="38">
        <v>0</v>
      </c>
      <c s="32">
        <f>ROUND(ROUND(L203,2)*ROUND(G203,3),2)</f>
      </c>
      <c s="36" t="s">
        <v>333</v>
      </c>
      <c>
        <f>(M203*21)/100</f>
      </c>
      <c t="s">
        <v>27</v>
      </c>
    </row>
    <row r="204" spans="1:5" ht="12.75">
      <c r="A204" s="35" t="s">
        <v>55</v>
      </c>
      <c r="E204" s="39" t="s">
        <v>1333</v>
      </c>
    </row>
    <row r="205" spans="1:5" ht="25.5">
      <c r="A205" s="35" t="s">
        <v>57</v>
      </c>
      <c r="E205" s="40" t="s">
        <v>1373</v>
      </c>
    </row>
    <row r="206" spans="1:5" ht="76.5">
      <c r="A206" t="s">
        <v>59</v>
      </c>
      <c r="E206" s="39" t="s">
        <v>1374</v>
      </c>
    </row>
    <row r="207" spans="1:16" ht="25.5">
      <c r="A207" t="s">
        <v>49</v>
      </c>
      <c s="34" t="s">
        <v>258</v>
      </c>
      <c s="34" t="s">
        <v>1321</v>
      </c>
      <c s="35" t="s">
        <v>159</v>
      </c>
      <c s="6" t="s">
        <v>1375</v>
      </c>
      <c s="36" t="s">
        <v>74</v>
      </c>
      <c s="37">
        <v>11</v>
      </c>
      <c s="36">
        <v>0</v>
      </c>
      <c s="36">
        <f>ROUND(G207*H207,6)</f>
      </c>
      <c r="L207" s="38">
        <v>0</v>
      </c>
      <c s="32">
        <f>ROUND(ROUND(L207,2)*ROUND(G207,3),2)</f>
      </c>
      <c s="36" t="s">
        <v>333</v>
      </c>
      <c>
        <f>(M207*21)/100</f>
      </c>
      <c t="s">
        <v>27</v>
      </c>
    </row>
    <row r="208" spans="1:5" ht="12.75">
      <c r="A208" s="35" t="s">
        <v>55</v>
      </c>
      <c r="E208" s="39" t="s">
        <v>1333</v>
      </c>
    </row>
    <row r="209" spans="1:5" ht="25.5">
      <c r="A209" s="35" t="s">
        <v>57</v>
      </c>
      <c r="E209" s="40" t="s">
        <v>1373</v>
      </c>
    </row>
    <row r="210" spans="1:5" ht="76.5">
      <c r="A210" t="s">
        <v>59</v>
      </c>
      <c r="E210" s="39" t="s">
        <v>1376</v>
      </c>
    </row>
    <row r="211" spans="1:16" ht="12.75">
      <c r="A211" t="s">
        <v>49</v>
      </c>
      <c s="34" t="s">
        <v>262</v>
      </c>
      <c s="34" t="s">
        <v>1321</v>
      </c>
      <c s="35" t="s">
        <v>163</v>
      </c>
      <c s="6" t="s">
        <v>1377</v>
      </c>
      <c s="36" t="s">
        <v>74</v>
      </c>
      <c s="37">
        <v>5</v>
      </c>
      <c s="36">
        <v>0</v>
      </c>
      <c s="36">
        <f>ROUND(G211*H211,6)</f>
      </c>
      <c r="L211" s="38">
        <v>0</v>
      </c>
      <c s="32">
        <f>ROUND(ROUND(L211,2)*ROUND(G211,3),2)</f>
      </c>
      <c s="36" t="s">
        <v>333</v>
      </c>
      <c>
        <f>(M211*21)/100</f>
      </c>
      <c t="s">
        <v>27</v>
      </c>
    </row>
    <row r="212" spans="1:5" ht="12.75">
      <c r="A212" s="35" t="s">
        <v>55</v>
      </c>
      <c r="E212" s="39" t="s">
        <v>1307</v>
      </c>
    </row>
    <row r="213" spans="1:5" ht="25.5">
      <c r="A213" s="35" t="s">
        <v>57</v>
      </c>
      <c r="E213" s="40" t="s">
        <v>1378</v>
      </c>
    </row>
    <row r="214" spans="1:5" ht="76.5">
      <c r="A214" t="s">
        <v>59</v>
      </c>
      <c r="E214" s="39" t="s">
        <v>1379</v>
      </c>
    </row>
    <row r="215" spans="1:16" ht="25.5">
      <c r="A215" t="s">
        <v>49</v>
      </c>
      <c s="34" t="s">
        <v>268</v>
      </c>
      <c s="34" t="s">
        <v>1321</v>
      </c>
      <c s="35" t="s">
        <v>167</v>
      </c>
      <c s="6" t="s">
        <v>1380</v>
      </c>
      <c s="36" t="s">
        <v>74</v>
      </c>
      <c s="37">
        <v>75</v>
      </c>
      <c s="36">
        <v>0</v>
      </c>
      <c s="36">
        <f>ROUND(G215*H215,6)</f>
      </c>
      <c r="L215" s="38">
        <v>0</v>
      </c>
      <c s="32">
        <f>ROUND(ROUND(L215,2)*ROUND(G215,3),2)</f>
      </c>
      <c s="36" t="s">
        <v>333</v>
      </c>
      <c>
        <f>(M215*21)/100</f>
      </c>
      <c t="s">
        <v>27</v>
      </c>
    </row>
    <row r="216" spans="1:5" ht="12.75">
      <c r="A216" s="35" t="s">
        <v>55</v>
      </c>
      <c r="E216" s="39" t="s">
        <v>1323</v>
      </c>
    </row>
    <row r="217" spans="1:5" ht="25.5">
      <c r="A217" s="35" t="s">
        <v>57</v>
      </c>
      <c r="E217" s="40" t="s">
        <v>1381</v>
      </c>
    </row>
    <row r="218" spans="1:5" ht="89.25">
      <c r="A218" t="s">
        <v>59</v>
      </c>
      <c r="E218" s="39" t="s">
        <v>1382</v>
      </c>
    </row>
    <row r="219" spans="1:16" ht="25.5">
      <c r="A219" t="s">
        <v>49</v>
      </c>
      <c s="34" t="s">
        <v>274</v>
      </c>
      <c s="34" t="s">
        <v>1321</v>
      </c>
      <c s="35" t="s">
        <v>171</v>
      </c>
      <c s="6" t="s">
        <v>1383</v>
      </c>
      <c s="36" t="s">
        <v>74</v>
      </c>
      <c s="37">
        <v>90</v>
      </c>
      <c s="36">
        <v>0</v>
      </c>
      <c s="36">
        <f>ROUND(G219*H219,6)</f>
      </c>
      <c r="L219" s="38">
        <v>0</v>
      </c>
      <c s="32">
        <f>ROUND(ROUND(L219,2)*ROUND(G219,3),2)</f>
      </c>
      <c s="36" t="s">
        <v>333</v>
      </c>
      <c>
        <f>(M219*21)/100</f>
      </c>
      <c t="s">
        <v>27</v>
      </c>
    </row>
    <row r="220" spans="1:5" ht="12.75">
      <c r="A220" s="35" t="s">
        <v>55</v>
      </c>
      <c r="E220" s="39" t="s">
        <v>1323</v>
      </c>
    </row>
    <row r="221" spans="1:5" ht="25.5">
      <c r="A221" s="35" t="s">
        <v>57</v>
      </c>
      <c r="E221" s="40" t="s">
        <v>1324</v>
      </c>
    </row>
    <row r="222" spans="1:5" ht="89.25">
      <c r="A222" t="s">
        <v>59</v>
      </c>
      <c r="E222" s="39" t="s">
        <v>1384</v>
      </c>
    </row>
    <row r="223" spans="1:16" ht="12.75">
      <c r="A223" t="s">
        <v>49</v>
      </c>
      <c s="34" t="s">
        <v>279</v>
      </c>
      <c s="34" t="s">
        <v>1321</v>
      </c>
      <c s="35" t="s">
        <v>25</v>
      </c>
      <c s="6" t="s">
        <v>1385</v>
      </c>
      <c s="36" t="s">
        <v>74</v>
      </c>
      <c s="37">
        <v>12182</v>
      </c>
      <c s="36">
        <v>0</v>
      </c>
      <c s="36">
        <f>ROUND(G223*H223,6)</f>
      </c>
      <c r="L223" s="38">
        <v>0</v>
      </c>
      <c s="32">
        <f>ROUND(ROUND(L223,2)*ROUND(G223,3),2)</f>
      </c>
      <c s="36" t="s">
        <v>333</v>
      </c>
      <c>
        <f>(M223*21)/100</f>
      </c>
      <c t="s">
        <v>27</v>
      </c>
    </row>
    <row r="224" spans="1:5" ht="12.75">
      <c r="A224" s="35" t="s">
        <v>55</v>
      </c>
      <c r="E224" s="39" t="s">
        <v>1386</v>
      </c>
    </row>
    <row r="225" spans="1:5" ht="25.5">
      <c r="A225" s="35" t="s">
        <v>57</v>
      </c>
      <c r="E225" s="40" t="s">
        <v>1387</v>
      </c>
    </row>
    <row r="226" spans="1:5" ht="63.75">
      <c r="A226" t="s">
        <v>59</v>
      </c>
      <c r="E226" s="39" t="s">
        <v>1388</v>
      </c>
    </row>
    <row r="227" spans="1:16" ht="25.5">
      <c r="A227" t="s">
        <v>49</v>
      </c>
      <c s="34" t="s">
        <v>282</v>
      </c>
      <c s="34" t="s">
        <v>1321</v>
      </c>
      <c s="35" t="s">
        <v>175</v>
      </c>
      <c s="6" t="s">
        <v>1389</v>
      </c>
      <c s="36" t="s">
        <v>74</v>
      </c>
      <c s="37">
        <v>195</v>
      </c>
      <c s="36">
        <v>0</v>
      </c>
      <c s="36">
        <f>ROUND(G227*H227,6)</f>
      </c>
      <c r="L227" s="38">
        <v>0</v>
      </c>
      <c s="32">
        <f>ROUND(ROUND(L227,2)*ROUND(G227,3),2)</f>
      </c>
      <c s="36" t="s">
        <v>333</v>
      </c>
      <c>
        <f>(M227*21)/100</f>
      </c>
      <c t="s">
        <v>27</v>
      </c>
    </row>
    <row r="228" spans="1:5" ht="12.75">
      <c r="A228" s="35" t="s">
        <v>55</v>
      </c>
      <c r="E228" s="39" t="s">
        <v>1323</v>
      </c>
    </row>
    <row r="229" spans="1:5" ht="25.5">
      <c r="A229" s="35" t="s">
        <v>57</v>
      </c>
      <c r="E229" s="40" t="s">
        <v>1327</v>
      </c>
    </row>
    <row r="230" spans="1:5" ht="89.25">
      <c r="A230" t="s">
        <v>59</v>
      </c>
      <c r="E230" s="39" t="s">
        <v>1390</v>
      </c>
    </row>
    <row r="231" spans="1:16" ht="25.5">
      <c r="A231" t="s">
        <v>49</v>
      </c>
      <c s="34" t="s">
        <v>287</v>
      </c>
      <c s="34" t="s">
        <v>1321</v>
      </c>
      <c s="35" t="s">
        <v>179</v>
      </c>
      <c s="6" t="s">
        <v>1391</v>
      </c>
      <c s="36" t="s">
        <v>74</v>
      </c>
      <c s="37">
        <v>1035</v>
      </c>
      <c s="36">
        <v>0</v>
      </c>
      <c s="36">
        <f>ROUND(G231*H231,6)</f>
      </c>
      <c r="L231" s="38">
        <v>0</v>
      </c>
      <c s="32">
        <f>ROUND(ROUND(L231,2)*ROUND(G231,3),2)</f>
      </c>
      <c s="36" t="s">
        <v>333</v>
      </c>
      <c>
        <f>(M231*21)/100</f>
      </c>
      <c t="s">
        <v>27</v>
      </c>
    </row>
    <row r="232" spans="1:5" ht="12.75">
      <c r="A232" s="35" t="s">
        <v>55</v>
      </c>
      <c r="E232" s="39" t="s">
        <v>1323</v>
      </c>
    </row>
    <row r="233" spans="1:5" ht="25.5">
      <c r="A233" s="35" t="s">
        <v>57</v>
      </c>
      <c r="E233" s="40" t="s">
        <v>1360</v>
      </c>
    </row>
    <row r="234" spans="1:5" ht="89.25">
      <c r="A234" t="s">
        <v>59</v>
      </c>
      <c r="E234" s="39" t="s">
        <v>1392</v>
      </c>
    </row>
    <row r="235" spans="1:16" ht="25.5">
      <c r="A235" t="s">
        <v>49</v>
      </c>
      <c s="34" t="s">
        <v>489</v>
      </c>
      <c s="34" t="s">
        <v>1321</v>
      </c>
      <c s="35" t="s">
        <v>183</v>
      </c>
      <c s="6" t="s">
        <v>1393</v>
      </c>
      <c s="36" t="s">
        <v>74</v>
      </c>
      <c s="37">
        <v>75</v>
      </c>
      <c s="36">
        <v>0</v>
      </c>
      <c s="36">
        <f>ROUND(G235*H235,6)</f>
      </c>
      <c r="L235" s="38">
        <v>0</v>
      </c>
      <c s="32">
        <f>ROUND(ROUND(L235,2)*ROUND(G235,3),2)</f>
      </c>
      <c s="36" t="s">
        <v>333</v>
      </c>
      <c>
        <f>(M235*21)/100</f>
      </c>
      <c t="s">
        <v>27</v>
      </c>
    </row>
    <row r="236" spans="1:5" ht="12.75">
      <c r="A236" s="35" t="s">
        <v>55</v>
      </c>
      <c r="E236" s="39" t="s">
        <v>1323</v>
      </c>
    </row>
    <row r="237" spans="1:5" ht="25.5">
      <c r="A237" s="35" t="s">
        <v>57</v>
      </c>
      <c r="E237" s="40" t="s">
        <v>1381</v>
      </c>
    </row>
    <row r="238" spans="1:5" ht="89.25">
      <c r="A238" t="s">
        <v>59</v>
      </c>
      <c r="E238" s="39" t="s">
        <v>1394</v>
      </c>
    </row>
    <row r="239" spans="1:16" ht="25.5">
      <c r="A239" t="s">
        <v>49</v>
      </c>
      <c s="34" t="s">
        <v>492</v>
      </c>
      <c s="34" t="s">
        <v>1321</v>
      </c>
      <c s="35" t="s">
        <v>187</v>
      </c>
      <c s="6" t="s">
        <v>1395</v>
      </c>
      <c s="36" t="s">
        <v>74</v>
      </c>
      <c s="37">
        <v>90</v>
      </c>
      <c s="36">
        <v>0</v>
      </c>
      <c s="36">
        <f>ROUND(G239*H239,6)</f>
      </c>
      <c r="L239" s="38">
        <v>0</v>
      </c>
      <c s="32">
        <f>ROUND(ROUND(L239,2)*ROUND(G239,3),2)</f>
      </c>
      <c s="36" t="s">
        <v>333</v>
      </c>
      <c>
        <f>(M239*21)/100</f>
      </c>
      <c t="s">
        <v>27</v>
      </c>
    </row>
    <row r="240" spans="1:5" ht="12.75">
      <c r="A240" s="35" t="s">
        <v>55</v>
      </c>
      <c r="E240" s="39" t="s">
        <v>1323</v>
      </c>
    </row>
    <row r="241" spans="1:5" ht="25.5">
      <c r="A241" s="35" t="s">
        <v>57</v>
      </c>
      <c r="E241" s="40" t="s">
        <v>1324</v>
      </c>
    </row>
    <row r="242" spans="1:5" ht="89.25">
      <c r="A242" t="s">
        <v>59</v>
      </c>
      <c r="E242" s="39" t="s">
        <v>1396</v>
      </c>
    </row>
    <row r="243" spans="1:16" ht="25.5">
      <c r="A243" t="s">
        <v>49</v>
      </c>
      <c s="34" t="s">
        <v>495</v>
      </c>
      <c s="34" t="s">
        <v>1321</v>
      </c>
      <c s="35" t="s">
        <v>192</v>
      </c>
      <c s="6" t="s">
        <v>1397</v>
      </c>
      <c s="36" t="s">
        <v>74</v>
      </c>
      <c s="37">
        <v>195</v>
      </c>
      <c s="36">
        <v>0</v>
      </c>
      <c s="36">
        <f>ROUND(G243*H243,6)</f>
      </c>
      <c r="L243" s="38">
        <v>0</v>
      </c>
      <c s="32">
        <f>ROUND(ROUND(L243,2)*ROUND(G243,3),2)</f>
      </c>
      <c s="36" t="s">
        <v>333</v>
      </c>
      <c>
        <f>(M243*21)/100</f>
      </c>
      <c t="s">
        <v>27</v>
      </c>
    </row>
    <row r="244" spans="1:5" ht="12.75">
      <c r="A244" s="35" t="s">
        <v>55</v>
      </c>
      <c r="E244" s="39" t="s">
        <v>1323</v>
      </c>
    </row>
    <row r="245" spans="1:5" ht="25.5">
      <c r="A245" s="35" t="s">
        <v>57</v>
      </c>
      <c r="E245" s="40" t="s">
        <v>1327</v>
      </c>
    </row>
    <row r="246" spans="1:5" ht="89.25">
      <c r="A246" t="s">
        <v>59</v>
      </c>
      <c r="E246" s="39" t="s">
        <v>1398</v>
      </c>
    </row>
    <row r="247" spans="1:16" ht="25.5">
      <c r="A247" t="s">
        <v>49</v>
      </c>
      <c s="34" t="s">
        <v>499</v>
      </c>
      <c s="34" t="s">
        <v>1321</v>
      </c>
      <c s="35" t="s">
        <v>196</v>
      </c>
      <c s="6" t="s">
        <v>1399</v>
      </c>
      <c s="36" t="s">
        <v>74</v>
      </c>
      <c s="37">
        <v>1035</v>
      </c>
      <c s="36">
        <v>0</v>
      </c>
      <c s="36">
        <f>ROUND(G247*H247,6)</f>
      </c>
      <c r="L247" s="38">
        <v>0</v>
      </c>
      <c s="32">
        <f>ROUND(ROUND(L247,2)*ROUND(G247,3),2)</f>
      </c>
      <c s="36" t="s">
        <v>333</v>
      </c>
      <c>
        <f>(M247*21)/100</f>
      </c>
      <c t="s">
        <v>27</v>
      </c>
    </row>
    <row r="248" spans="1:5" ht="12.75">
      <c r="A248" s="35" t="s">
        <v>55</v>
      </c>
      <c r="E248" s="39" t="s">
        <v>1323</v>
      </c>
    </row>
    <row r="249" spans="1:5" ht="25.5">
      <c r="A249" s="35" t="s">
        <v>57</v>
      </c>
      <c r="E249" s="40" t="s">
        <v>1360</v>
      </c>
    </row>
    <row r="250" spans="1:5" ht="89.25">
      <c r="A250" t="s">
        <v>59</v>
      </c>
      <c r="E250" s="39" t="s">
        <v>1400</v>
      </c>
    </row>
    <row r="251" spans="1:16" ht="12.75">
      <c r="A251" t="s">
        <v>49</v>
      </c>
      <c s="34" t="s">
        <v>502</v>
      </c>
      <c s="34" t="s">
        <v>1321</v>
      </c>
      <c s="35" t="s">
        <v>200</v>
      </c>
      <c s="6" t="s">
        <v>1401</v>
      </c>
      <c s="36" t="s">
        <v>74</v>
      </c>
      <c s="37">
        <v>75</v>
      </c>
      <c s="36">
        <v>0</v>
      </c>
      <c s="36">
        <f>ROUND(G251*H251,6)</f>
      </c>
      <c r="L251" s="38">
        <v>0</v>
      </c>
      <c s="32">
        <f>ROUND(ROUND(L251,2)*ROUND(G251,3),2)</f>
      </c>
      <c s="36" t="s">
        <v>333</v>
      </c>
      <c>
        <f>(M251*21)/100</f>
      </c>
      <c t="s">
        <v>27</v>
      </c>
    </row>
    <row r="252" spans="1:5" ht="12.75">
      <c r="A252" s="35" t="s">
        <v>55</v>
      </c>
      <c r="E252" s="39" t="s">
        <v>1323</v>
      </c>
    </row>
    <row r="253" spans="1:5" ht="25.5">
      <c r="A253" s="35" t="s">
        <v>57</v>
      </c>
      <c r="E253" s="40" t="s">
        <v>1381</v>
      </c>
    </row>
    <row r="254" spans="1:5" ht="89.25">
      <c r="A254" t="s">
        <v>59</v>
      </c>
      <c r="E254" s="39" t="s">
        <v>1402</v>
      </c>
    </row>
    <row r="255" spans="1:16" ht="12.75">
      <c r="A255" t="s">
        <v>49</v>
      </c>
      <c s="34" t="s">
        <v>506</v>
      </c>
      <c s="34" t="s">
        <v>1321</v>
      </c>
      <c s="35" t="s">
        <v>67</v>
      </c>
      <c s="6" t="s">
        <v>1403</v>
      </c>
      <c s="36" t="s">
        <v>74</v>
      </c>
      <c s="37">
        <v>40725</v>
      </c>
      <c s="36">
        <v>0</v>
      </c>
      <c s="36">
        <f>ROUND(G255*H255,6)</f>
      </c>
      <c r="L255" s="38">
        <v>0</v>
      </c>
      <c s="32">
        <f>ROUND(ROUND(L255,2)*ROUND(G255,3),2)</f>
      </c>
      <c s="36" t="s">
        <v>333</v>
      </c>
      <c>
        <f>(M255*21)/100</f>
      </c>
      <c t="s">
        <v>27</v>
      </c>
    </row>
    <row r="256" spans="1:5" ht="12.75">
      <c r="A256" s="35" t="s">
        <v>55</v>
      </c>
      <c r="E256" s="39" t="s">
        <v>1323</v>
      </c>
    </row>
    <row r="257" spans="1:5" ht="25.5">
      <c r="A257" s="35" t="s">
        <v>57</v>
      </c>
      <c r="E257" s="40" t="s">
        <v>1404</v>
      </c>
    </row>
    <row r="258" spans="1:5" ht="89.25">
      <c r="A258" t="s">
        <v>59</v>
      </c>
      <c r="E258" s="39" t="s">
        <v>1405</v>
      </c>
    </row>
    <row r="259" spans="1:16" ht="25.5">
      <c r="A259" t="s">
        <v>49</v>
      </c>
      <c s="34" t="s">
        <v>510</v>
      </c>
      <c s="34" t="s">
        <v>1321</v>
      </c>
      <c s="35" t="s">
        <v>71</v>
      </c>
      <c s="6" t="s">
        <v>1406</v>
      </c>
      <c s="36" t="s">
        <v>74</v>
      </c>
      <c s="37">
        <v>40725</v>
      </c>
      <c s="36">
        <v>0</v>
      </c>
      <c s="36">
        <f>ROUND(G259*H259,6)</f>
      </c>
      <c r="L259" s="38">
        <v>0</v>
      </c>
      <c s="32">
        <f>ROUND(ROUND(L259,2)*ROUND(G259,3),2)</f>
      </c>
      <c s="36" t="s">
        <v>333</v>
      </c>
      <c>
        <f>(M259*21)/100</f>
      </c>
      <c t="s">
        <v>27</v>
      </c>
    </row>
    <row r="260" spans="1:5" ht="12.75">
      <c r="A260" s="35" t="s">
        <v>55</v>
      </c>
      <c r="E260" s="39" t="s">
        <v>1323</v>
      </c>
    </row>
    <row r="261" spans="1:5" ht="25.5">
      <c r="A261" s="35" t="s">
        <v>57</v>
      </c>
      <c r="E261" s="40" t="s">
        <v>1404</v>
      </c>
    </row>
    <row r="262" spans="1:5" ht="89.25">
      <c r="A262" t="s">
        <v>59</v>
      </c>
      <c r="E262" s="39" t="s">
        <v>1407</v>
      </c>
    </row>
    <row r="263" spans="1:16" ht="25.5">
      <c r="A263" t="s">
        <v>49</v>
      </c>
      <c s="34" t="s">
        <v>514</v>
      </c>
      <c s="34" t="s">
        <v>1321</v>
      </c>
      <c s="35" t="s">
        <v>26</v>
      </c>
      <c s="6" t="s">
        <v>1408</v>
      </c>
      <c s="36" t="s">
        <v>74</v>
      </c>
      <c s="37">
        <v>40725</v>
      </c>
      <c s="36">
        <v>0</v>
      </c>
      <c s="36">
        <f>ROUND(G263*H263,6)</f>
      </c>
      <c r="L263" s="38">
        <v>0</v>
      </c>
      <c s="32">
        <f>ROUND(ROUND(L263,2)*ROUND(G263,3),2)</f>
      </c>
      <c s="36" t="s">
        <v>333</v>
      </c>
      <c>
        <f>(M263*21)/100</f>
      </c>
      <c t="s">
        <v>27</v>
      </c>
    </row>
    <row r="264" spans="1:5" ht="12.75">
      <c r="A264" s="35" t="s">
        <v>55</v>
      </c>
      <c r="E264" s="39" t="s">
        <v>1323</v>
      </c>
    </row>
    <row r="265" spans="1:5" ht="25.5">
      <c r="A265" s="35" t="s">
        <v>57</v>
      </c>
      <c r="E265" s="40" t="s">
        <v>1404</v>
      </c>
    </row>
    <row r="266" spans="1:5" ht="89.25">
      <c r="A266" t="s">
        <v>59</v>
      </c>
      <c r="E266" s="39" t="s">
        <v>1409</v>
      </c>
    </row>
    <row r="267" spans="1:16" ht="12.75">
      <c r="A267" t="s">
        <v>49</v>
      </c>
      <c s="34" t="s">
        <v>518</v>
      </c>
      <c s="34" t="s">
        <v>1321</v>
      </c>
      <c s="35" t="s">
        <v>80</v>
      </c>
      <c s="6" t="s">
        <v>1410</v>
      </c>
      <c s="36" t="s">
        <v>74</v>
      </c>
      <c s="37">
        <v>6</v>
      </c>
      <c s="36">
        <v>0</v>
      </c>
      <c s="36">
        <f>ROUND(G267*H267,6)</f>
      </c>
      <c r="L267" s="38">
        <v>0</v>
      </c>
      <c s="32">
        <f>ROUND(ROUND(L267,2)*ROUND(G267,3),2)</f>
      </c>
      <c s="36" t="s">
        <v>333</v>
      </c>
      <c>
        <f>(M267*21)/100</f>
      </c>
      <c t="s">
        <v>27</v>
      </c>
    </row>
    <row r="268" spans="1:5" ht="12.75">
      <c r="A268" s="35" t="s">
        <v>55</v>
      </c>
      <c r="E268" s="39" t="s">
        <v>1307</v>
      </c>
    </row>
    <row r="269" spans="1:5" ht="25.5">
      <c r="A269" s="35" t="s">
        <v>57</v>
      </c>
      <c r="E269" s="40" t="s">
        <v>1268</v>
      </c>
    </row>
    <row r="270" spans="1:5" ht="76.5">
      <c r="A270" t="s">
        <v>59</v>
      </c>
      <c r="E270" s="39" t="s">
        <v>1411</v>
      </c>
    </row>
    <row r="271" spans="1:16" ht="12.75">
      <c r="A271" t="s">
        <v>49</v>
      </c>
      <c s="34" t="s">
        <v>522</v>
      </c>
      <c s="34" t="s">
        <v>1321</v>
      </c>
      <c s="35" t="s">
        <v>86</v>
      </c>
      <c s="6" t="s">
        <v>1412</v>
      </c>
      <c s="36" t="s">
        <v>74</v>
      </c>
      <c s="37">
        <v>13</v>
      </c>
      <c s="36">
        <v>0</v>
      </c>
      <c s="36">
        <f>ROUND(G271*H271,6)</f>
      </c>
      <c r="L271" s="38">
        <v>0</v>
      </c>
      <c s="32">
        <f>ROUND(ROUND(L271,2)*ROUND(G271,3),2)</f>
      </c>
      <c s="36" t="s">
        <v>333</v>
      </c>
      <c>
        <f>(M271*21)/100</f>
      </c>
      <c t="s">
        <v>27</v>
      </c>
    </row>
    <row r="272" spans="1:5" ht="12.75">
      <c r="A272" s="35" t="s">
        <v>55</v>
      </c>
      <c r="E272" s="39" t="s">
        <v>1307</v>
      </c>
    </row>
    <row r="273" spans="1:5" ht="25.5">
      <c r="A273" s="35" t="s">
        <v>57</v>
      </c>
      <c r="E273" s="40" t="s">
        <v>1413</v>
      </c>
    </row>
    <row r="274" spans="1:5" ht="76.5">
      <c r="A274" t="s">
        <v>59</v>
      </c>
      <c r="E274" s="39" t="s">
        <v>1414</v>
      </c>
    </row>
    <row r="275" spans="1:16" ht="12.75">
      <c r="A275" t="s">
        <v>49</v>
      </c>
      <c s="34" t="s">
        <v>526</v>
      </c>
      <c s="34" t="s">
        <v>1321</v>
      </c>
      <c s="35" t="s">
        <v>90</v>
      </c>
      <c s="6" t="s">
        <v>1415</v>
      </c>
      <c s="36" t="s">
        <v>74</v>
      </c>
      <c s="37">
        <v>69</v>
      </c>
      <c s="36">
        <v>0</v>
      </c>
      <c s="36">
        <f>ROUND(G275*H275,6)</f>
      </c>
      <c r="L275" s="38">
        <v>0</v>
      </c>
      <c s="32">
        <f>ROUND(ROUND(L275,2)*ROUND(G275,3),2)</f>
      </c>
      <c s="36" t="s">
        <v>333</v>
      </c>
      <c>
        <f>(M275*21)/100</f>
      </c>
      <c t="s">
        <v>27</v>
      </c>
    </row>
    <row r="276" spans="1:5" ht="12.75">
      <c r="A276" s="35" t="s">
        <v>55</v>
      </c>
      <c r="E276" s="39" t="s">
        <v>1307</v>
      </c>
    </row>
    <row r="277" spans="1:5" ht="25.5">
      <c r="A277" s="35" t="s">
        <v>57</v>
      </c>
      <c r="E277" s="40" t="s">
        <v>1416</v>
      </c>
    </row>
    <row r="278" spans="1:5" ht="76.5">
      <c r="A278" t="s">
        <v>59</v>
      </c>
      <c r="E278" s="39" t="s">
        <v>1417</v>
      </c>
    </row>
    <row r="279" spans="1:16" ht="12.75">
      <c r="A279" t="s">
        <v>49</v>
      </c>
      <c s="34" t="s">
        <v>529</v>
      </c>
      <c s="34" t="s">
        <v>1418</v>
      </c>
      <c s="35" t="s">
        <v>5</v>
      </c>
      <c s="6" t="s">
        <v>1419</v>
      </c>
      <c s="36" t="s">
        <v>1248</v>
      </c>
      <c s="37">
        <v>1</v>
      </c>
      <c s="36">
        <v>0</v>
      </c>
      <c s="36">
        <f>ROUND(G279*H279,6)</f>
      </c>
      <c r="L279" s="38">
        <v>0</v>
      </c>
      <c s="32">
        <f>ROUND(ROUND(L279,2)*ROUND(G279,3),2)</f>
      </c>
      <c s="36" t="s">
        <v>333</v>
      </c>
      <c>
        <f>(M279*21)/100</f>
      </c>
      <c t="s">
        <v>27</v>
      </c>
    </row>
    <row r="280" spans="1:5" ht="12.75">
      <c r="A280" s="35" t="s">
        <v>55</v>
      </c>
      <c r="E280" s="39" t="s">
        <v>5</v>
      </c>
    </row>
    <row r="281" spans="1:5" ht="63.75">
      <c r="A281" s="35" t="s">
        <v>57</v>
      </c>
      <c r="E281" s="40" t="s">
        <v>1420</v>
      </c>
    </row>
    <row r="282" spans="1:5" ht="25.5">
      <c r="A282" t="s">
        <v>59</v>
      </c>
      <c r="E282" s="39" t="s">
        <v>1421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2</v>
      </c>
      <c s="41">
        <f>Rekapitulace!C10</f>
      </c>
      <c s="20" t="s">
        <v>0</v>
      </c>
      <c t="s">
        <v>22</v>
      </c>
      <c t="s">
        <v>27</v>
      </c>
    </row>
    <row r="4" spans="1:16" ht="32" customHeight="1">
      <c r="A4" s="24" t="s">
        <v>19</v>
      </c>
      <c s="25" t="s">
        <v>28</v>
      </c>
      <c s="27" t="s">
        <v>2</v>
      </c>
      <c r="E4" s="26" t="s">
        <v>14</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COUNTIFS(L8:L376,"=0",A8:A376,"P")+COUNTIFS(L8:L376,"",A8:A376,"P")+SUM(Q8:Q376)</f>
      </c>
    </row>
    <row r="8" spans="1:13" ht="12.75">
      <c r="A8" t="s">
        <v>44</v>
      </c>
      <c r="C8" s="28" t="s">
        <v>1424</v>
      </c>
      <c r="E8" s="30" t="s">
        <v>1423</v>
      </c>
      <c r="J8" s="29">
        <f>0+J9+J50+J75+J228+J237+J326+J347</f>
      </c>
      <c s="29">
        <f>0+K9+K50+K75+K228+K237+K326+K347</f>
      </c>
      <c s="29">
        <f>0+L9+L50+L75+L228+L237+L326+L347</f>
      </c>
      <c s="29">
        <f>0+M9+M50+M75+M228+M237+M326+M347</f>
      </c>
    </row>
    <row r="9" spans="1:13" ht="12.75">
      <c r="A9" t="s">
        <v>46</v>
      </c>
      <c r="C9" s="31" t="s">
        <v>1425</v>
      </c>
      <c r="E9" s="33" t="s">
        <v>1426</v>
      </c>
      <c r="J9" s="32">
        <f>0</f>
      </c>
      <c s="32">
        <f>0</f>
      </c>
      <c s="32">
        <f>0+L10+L14+L18+L22+L26+L30+L34+L38+L42+L46</f>
      </c>
      <c s="32">
        <f>0+M10+M14+M18+M22+M26+M30+M34+M38+M42+M46</f>
      </c>
    </row>
    <row r="10" spans="1:16" ht="12.75">
      <c r="A10" t="s">
        <v>49</v>
      </c>
      <c s="34" t="s">
        <v>50</v>
      </c>
      <c s="34" t="s">
        <v>1427</v>
      </c>
      <c s="35" t="s">
        <v>5</v>
      </c>
      <c s="6" t="s">
        <v>1428</v>
      </c>
      <c s="36" t="s">
        <v>190</v>
      </c>
      <c s="37">
        <v>158</v>
      </c>
      <c s="36">
        <v>0</v>
      </c>
      <c s="36">
        <f>ROUND(G10*H10,6)</f>
      </c>
      <c r="L10" s="38">
        <v>0</v>
      </c>
      <c s="32">
        <f>ROUND(ROUND(L10,2)*ROUND(G10,3),2)</f>
      </c>
      <c s="36" t="s">
        <v>1429</v>
      </c>
      <c>
        <f>(M10*21)/100</f>
      </c>
      <c t="s">
        <v>27</v>
      </c>
    </row>
    <row r="11" spans="1:5" ht="12.75">
      <c r="A11" s="35" t="s">
        <v>55</v>
      </c>
      <c r="E11" s="39" t="s">
        <v>5</v>
      </c>
    </row>
    <row r="12" spans="1:5" ht="12.75">
      <c r="A12" s="35" t="s">
        <v>57</v>
      </c>
      <c r="E12" s="40" t="s">
        <v>1430</v>
      </c>
    </row>
    <row r="13" spans="1:5" ht="38.25">
      <c r="A13" t="s">
        <v>59</v>
      </c>
      <c r="E13" s="39" t="s">
        <v>1431</v>
      </c>
    </row>
    <row r="14" spans="1:16" ht="12.75">
      <c r="A14" t="s">
        <v>49</v>
      </c>
      <c s="34" t="s">
        <v>27</v>
      </c>
      <c s="34" t="s">
        <v>1432</v>
      </c>
      <c s="35" t="s">
        <v>5</v>
      </c>
      <c s="6" t="s">
        <v>1433</v>
      </c>
      <c s="36" t="s">
        <v>297</v>
      </c>
      <c s="37">
        <v>315</v>
      </c>
      <c s="36">
        <v>0</v>
      </c>
      <c s="36">
        <f>ROUND(G14*H14,6)</f>
      </c>
      <c r="L14" s="38">
        <v>0</v>
      </c>
      <c s="32">
        <f>ROUND(ROUND(L14,2)*ROUND(G14,3),2)</f>
      </c>
      <c s="36" t="s">
        <v>1429</v>
      </c>
      <c>
        <f>(M14*21)/100</f>
      </c>
      <c t="s">
        <v>27</v>
      </c>
    </row>
    <row r="15" spans="1:5" ht="12.75">
      <c r="A15" s="35" t="s">
        <v>55</v>
      </c>
      <c r="E15" s="39" t="s">
        <v>5</v>
      </c>
    </row>
    <row r="16" spans="1:5" ht="12.75">
      <c r="A16" s="35" t="s">
        <v>57</v>
      </c>
      <c r="E16" s="40" t="s">
        <v>1430</v>
      </c>
    </row>
    <row r="17" spans="1:5" ht="216.75">
      <c r="A17" t="s">
        <v>59</v>
      </c>
      <c r="E17" s="39" t="s">
        <v>1434</v>
      </c>
    </row>
    <row r="18" spans="1:16" ht="12.75">
      <c r="A18" t="s">
        <v>49</v>
      </c>
      <c s="34" t="s">
        <v>25</v>
      </c>
      <c s="34" t="s">
        <v>1435</v>
      </c>
      <c s="35" t="s">
        <v>5</v>
      </c>
      <c s="6" t="s">
        <v>1436</v>
      </c>
      <c s="36" t="s">
        <v>74</v>
      </c>
      <c s="37">
        <v>138</v>
      </c>
      <c s="36">
        <v>0</v>
      </c>
      <c s="36">
        <f>ROUND(G18*H18,6)</f>
      </c>
      <c r="L18" s="38">
        <v>0</v>
      </c>
      <c s="32">
        <f>ROUND(ROUND(L18,2)*ROUND(G18,3),2)</f>
      </c>
      <c s="36" t="s">
        <v>1429</v>
      </c>
      <c>
        <f>(M18*21)/100</f>
      </c>
      <c t="s">
        <v>27</v>
      </c>
    </row>
    <row r="19" spans="1:5" ht="12.75">
      <c r="A19" s="35" t="s">
        <v>55</v>
      </c>
      <c r="E19" s="39" t="s">
        <v>5</v>
      </c>
    </row>
    <row r="20" spans="1:5" ht="12.75">
      <c r="A20" s="35" t="s">
        <v>57</v>
      </c>
      <c r="E20" s="40" t="s">
        <v>1430</v>
      </c>
    </row>
    <row r="21" spans="1:5" ht="89.25">
      <c r="A21" t="s">
        <v>59</v>
      </c>
      <c r="E21" s="39" t="s">
        <v>1437</v>
      </c>
    </row>
    <row r="22" spans="1:16" ht="12.75">
      <c r="A22" t="s">
        <v>49</v>
      </c>
      <c s="34" t="s">
        <v>67</v>
      </c>
      <c s="34" t="s">
        <v>1438</v>
      </c>
      <c s="35" t="s">
        <v>5</v>
      </c>
      <c s="6" t="s">
        <v>1439</v>
      </c>
      <c s="36" t="s">
        <v>74</v>
      </c>
      <c s="37">
        <v>168</v>
      </c>
      <c s="36">
        <v>0</v>
      </c>
      <c s="36">
        <f>ROUND(G22*H22,6)</f>
      </c>
      <c r="L22" s="38">
        <v>0</v>
      </c>
      <c s="32">
        <f>ROUND(ROUND(L22,2)*ROUND(G22,3),2)</f>
      </c>
      <c s="36" t="s">
        <v>1429</v>
      </c>
      <c>
        <f>(M22*21)/100</f>
      </c>
      <c t="s">
        <v>27</v>
      </c>
    </row>
    <row r="23" spans="1:5" ht="12.75">
      <c r="A23" s="35" t="s">
        <v>55</v>
      </c>
      <c r="E23" s="39" t="s">
        <v>5</v>
      </c>
    </row>
    <row r="24" spans="1:5" ht="12.75">
      <c r="A24" s="35" t="s">
        <v>57</v>
      </c>
      <c r="E24" s="40" t="s">
        <v>1430</v>
      </c>
    </row>
    <row r="25" spans="1:5" ht="76.5">
      <c r="A25" t="s">
        <v>59</v>
      </c>
      <c r="E25" s="39" t="s">
        <v>1440</v>
      </c>
    </row>
    <row r="26" spans="1:16" ht="12.75">
      <c r="A26" t="s">
        <v>49</v>
      </c>
      <c s="34" t="s">
        <v>71</v>
      </c>
      <c s="34" t="s">
        <v>1441</v>
      </c>
      <c s="35" t="s">
        <v>5</v>
      </c>
      <c s="6" t="s">
        <v>1442</v>
      </c>
      <c s="36" t="s">
        <v>74</v>
      </c>
      <c s="37">
        <v>41</v>
      </c>
      <c s="36">
        <v>0</v>
      </c>
      <c s="36">
        <f>ROUND(G26*H26,6)</f>
      </c>
      <c r="L26" s="38">
        <v>0</v>
      </c>
      <c s="32">
        <f>ROUND(ROUND(L26,2)*ROUND(G26,3),2)</f>
      </c>
      <c s="36" t="s">
        <v>1429</v>
      </c>
      <c>
        <f>(M26*21)/100</f>
      </c>
      <c t="s">
        <v>27</v>
      </c>
    </row>
    <row r="27" spans="1:5" ht="12.75">
      <c r="A27" s="35" t="s">
        <v>55</v>
      </c>
      <c r="E27" s="39" t="s">
        <v>5</v>
      </c>
    </row>
    <row r="28" spans="1:5" ht="12.75">
      <c r="A28" s="35" t="s">
        <v>57</v>
      </c>
      <c r="E28" s="40" t="s">
        <v>1430</v>
      </c>
    </row>
    <row r="29" spans="1:5" ht="76.5">
      <c r="A29" t="s">
        <v>59</v>
      </c>
      <c r="E29" s="39" t="s">
        <v>1443</v>
      </c>
    </row>
    <row r="30" spans="1:16" ht="12.75">
      <c r="A30" t="s">
        <v>49</v>
      </c>
      <c s="34" t="s">
        <v>26</v>
      </c>
      <c s="34" t="s">
        <v>1444</v>
      </c>
      <c s="35" t="s">
        <v>5</v>
      </c>
      <c s="6" t="s">
        <v>1445</v>
      </c>
      <c s="36" t="s">
        <v>74</v>
      </c>
      <c s="37">
        <v>4</v>
      </c>
      <c s="36">
        <v>0</v>
      </c>
      <c s="36">
        <f>ROUND(G30*H30,6)</f>
      </c>
      <c r="L30" s="38">
        <v>0</v>
      </c>
      <c s="32">
        <f>ROUND(ROUND(L30,2)*ROUND(G30,3),2)</f>
      </c>
      <c s="36" t="s">
        <v>1429</v>
      </c>
      <c>
        <f>(M30*21)/100</f>
      </c>
      <c t="s">
        <v>27</v>
      </c>
    </row>
    <row r="31" spans="1:5" ht="12.75">
      <c r="A31" s="35" t="s">
        <v>55</v>
      </c>
      <c r="E31" s="39" t="s">
        <v>5</v>
      </c>
    </row>
    <row r="32" spans="1:5" ht="12.75">
      <c r="A32" s="35" t="s">
        <v>57</v>
      </c>
      <c r="E32" s="40" t="s">
        <v>1430</v>
      </c>
    </row>
    <row r="33" spans="1:5" ht="76.5">
      <c r="A33" t="s">
        <v>59</v>
      </c>
      <c r="E33" s="39" t="s">
        <v>1446</v>
      </c>
    </row>
    <row r="34" spans="1:16" ht="12.75">
      <c r="A34" t="s">
        <v>49</v>
      </c>
      <c s="34" t="s">
        <v>80</v>
      </c>
      <c s="34" t="s">
        <v>1447</v>
      </c>
      <c s="35" t="s">
        <v>5</v>
      </c>
      <c s="6" t="s">
        <v>1448</v>
      </c>
      <c s="36" t="s">
        <v>53</v>
      </c>
      <c s="37">
        <v>4</v>
      </c>
      <c s="36">
        <v>0</v>
      </c>
      <c s="36">
        <f>ROUND(G34*H34,6)</f>
      </c>
      <c r="L34" s="38">
        <v>0</v>
      </c>
      <c s="32">
        <f>ROUND(ROUND(L34,2)*ROUND(G34,3),2)</f>
      </c>
      <c s="36" t="s">
        <v>1429</v>
      </c>
      <c>
        <f>(M34*21)/100</f>
      </c>
      <c t="s">
        <v>27</v>
      </c>
    </row>
    <row r="35" spans="1:5" ht="12.75">
      <c r="A35" s="35" t="s">
        <v>55</v>
      </c>
      <c r="E35" s="39" t="s">
        <v>5</v>
      </c>
    </row>
    <row r="36" spans="1:5" ht="12.75">
      <c r="A36" s="35" t="s">
        <v>57</v>
      </c>
      <c r="E36" s="40" t="s">
        <v>1430</v>
      </c>
    </row>
    <row r="37" spans="1:5" ht="89.25">
      <c r="A37" t="s">
        <v>59</v>
      </c>
      <c r="E37" s="39" t="s">
        <v>1449</v>
      </c>
    </row>
    <row r="38" spans="1:16" ht="12.75">
      <c r="A38" t="s">
        <v>49</v>
      </c>
      <c s="34" t="s">
        <v>86</v>
      </c>
      <c s="34" t="s">
        <v>1450</v>
      </c>
      <c s="35" t="s">
        <v>5</v>
      </c>
      <c s="6" t="s">
        <v>1451</v>
      </c>
      <c s="36" t="s">
        <v>74</v>
      </c>
      <c s="37">
        <v>59</v>
      </c>
      <c s="36">
        <v>0</v>
      </c>
      <c s="36">
        <f>ROUND(G38*H38,6)</f>
      </c>
      <c r="L38" s="38">
        <v>0</v>
      </c>
      <c s="32">
        <f>ROUND(ROUND(L38,2)*ROUND(G38,3),2)</f>
      </c>
      <c s="36" t="s">
        <v>1429</v>
      </c>
      <c>
        <f>(M38*21)/100</f>
      </c>
      <c t="s">
        <v>27</v>
      </c>
    </row>
    <row r="39" spans="1:5" ht="12.75">
      <c r="A39" s="35" t="s">
        <v>55</v>
      </c>
      <c r="E39" s="39" t="s">
        <v>5</v>
      </c>
    </row>
    <row r="40" spans="1:5" ht="12.75">
      <c r="A40" s="35" t="s">
        <v>57</v>
      </c>
      <c r="E40" s="40" t="s">
        <v>1430</v>
      </c>
    </row>
    <row r="41" spans="1:5" ht="114.75">
      <c r="A41" t="s">
        <v>59</v>
      </c>
      <c r="E41" s="39" t="s">
        <v>1452</v>
      </c>
    </row>
    <row r="42" spans="1:16" ht="25.5">
      <c r="A42" t="s">
        <v>49</v>
      </c>
      <c s="34" t="s">
        <v>90</v>
      </c>
      <c s="34" t="s">
        <v>1453</v>
      </c>
      <c s="35" t="s">
        <v>5</v>
      </c>
      <c s="6" t="s">
        <v>1454</v>
      </c>
      <c s="36" t="s">
        <v>190</v>
      </c>
      <c s="37">
        <v>316</v>
      </c>
      <c s="36">
        <v>0</v>
      </c>
      <c s="36">
        <f>ROUND(G42*H42,6)</f>
      </c>
      <c r="L42" s="38">
        <v>0</v>
      </c>
      <c s="32">
        <f>ROUND(ROUND(L42,2)*ROUND(G42,3),2)</f>
      </c>
      <c s="36" t="s">
        <v>1429</v>
      </c>
      <c>
        <f>(M42*21)/100</f>
      </c>
      <c t="s">
        <v>27</v>
      </c>
    </row>
    <row r="43" spans="1:5" ht="12.75">
      <c r="A43" s="35" t="s">
        <v>55</v>
      </c>
      <c r="E43" s="39" t="s">
        <v>5</v>
      </c>
    </row>
    <row r="44" spans="1:5" ht="12.75">
      <c r="A44" s="35" t="s">
        <v>57</v>
      </c>
      <c r="E44" s="40" t="s">
        <v>1455</v>
      </c>
    </row>
    <row r="45" spans="1:5" ht="89.25">
      <c r="A45" t="s">
        <v>59</v>
      </c>
      <c r="E45" s="39" t="s">
        <v>1456</v>
      </c>
    </row>
    <row r="46" spans="1:16" ht="12.75">
      <c r="A46" t="s">
        <v>49</v>
      </c>
      <c s="34" t="s">
        <v>94</v>
      </c>
      <c s="34" t="s">
        <v>1457</v>
      </c>
      <c s="35" t="s">
        <v>5</v>
      </c>
      <c s="6" t="s">
        <v>1458</v>
      </c>
      <c s="36" t="s">
        <v>74</v>
      </c>
      <c s="37">
        <v>59</v>
      </c>
      <c s="36">
        <v>0</v>
      </c>
      <c s="36">
        <f>ROUND(G46*H46,6)</f>
      </c>
      <c r="L46" s="38">
        <v>0</v>
      </c>
      <c s="32">
        <f>ROUND(ROUND(L46,2)*ROUND(G46,3),2)</f>
      </c>
      <c s="36" t="s">
        <v>1429</v>
      </c>
      <c>
        <f>(M46*21)/100</f>
      </c>
      <c t="s">
        <v>27</v>
      </c>
    </row>
    <row r="47" spans="1:5" ht="12.75">
      <c r="A47" s="35" t="s">
        <v>55</v>
      </c>
      <c r="E47" s="39" t="s">
        <v>5</v>
      </c>
    </row>
    <row r="48" spans="1:5" ht="12.75">
      <c r="A48" s="35" t="s">
        <v>57</v>
      </c>
      <c r="E48" s="40" t="s">
        <v>1459</v>
      </c>
    </row>
    <row r="49" spans="1:5" ht="76.5">
      <c r="A49" t="s">
        <v>59</v>
      </c>
      <c r="E49" s="39" t="s">
        <v>1460</v>
      </c>
    </row>
    <row r="50" spans="1:13" ht="12.75">
      <c r="A50" t="s">
        <v>46</v>
      </c>
      <c r="C50" s="31" t="s">
        <v>1461</v>
      </c>
      <c r="E50" s="33" t="s">
        <v>1462</v>
      </c>
      <c r="J50" s="32">
        <f>0</f>
      </c>
      <c s="32">
        <f>0</f>
      </c>
      <c s="32">
        <f>0+L51+L55+L59+L63+L67+L71</f>
      </c>
      <c s="32">
        <f>0+M51+M55+M59+M63+M67+M71</f>
      </c>
    </row>
    <row r="51" spans="1:16" ht="12.75">
      <c r="A51" t="s">
        <v>49</v>
      </c>
      <c s="34" t="s">
        <v>105</v>
      </c>
      <c s="34" t="s">
        <v>1463</v>
      </c>
      <c s="35" t="s">
        <v>5</v>
      </c>
      <c s="6" t="s">
        <v>1464</v>
      </c>
      <c s="36" t="s">
        <v>74</v>
      </c>
      <c s="37">
        <v>11</v>
      </c>
      <c s="36">
        <v>0</v>
      </c>
      <c s="36">
        <f>ROUND(G51*H51,6)</f>
      </c>
      <c r="L51" s="38">
        <v>0</v>
      </c>
      <c s="32">
        <f>ROUND(ROUND(L51,2)*ROUND(G51,3),2)</f>
      </c>
      <c s="36" t="s">
        <v>1429</v>
      </c>
      <c>
        <f>(M51*21)/100</f>
      </c>
      <c t="s">
        <v>27</v>
      </c>
    </row>
    <row r="52" spans="1:5" ht="12.75">
      <c r="A52" s="35" t="s">
        <v>55</v>
      </c>
      <c r="E52" s="39" t="s">
        <v>5</v>
      </c>
    </row>
    <row r="53" spans="1:5" ht="12.75">
      <c r="A53" s="35" t="s">
        <v>57</v>
      </c>
      <c r="E53" s="40" t="s">
        <v>1430</v>
      </c>
    </row>
    <row r="54" spans="1:5" ht="102">
      <c r="A54" t="s">
        <v>59</v>
      </c>
      <c r="E54" s="39" t="s">
        <v>1465</v>
      </c>
    </row>
    <row r="55" spans="1:16" ht="12.75">
      <c r="A55" t="s">
        <v>49</v>
      </c>
      <c s="34" t="s">
        <v>109</v>
      </c>
      <c s="34" t="s">
        <v>1466</v>
      </c>
      <c s="35" t="s">
        <v>5</v>
      </c>
      <c s="6" t="s">
        <v>1467</v>
      </c>
      <c s="36" t="s">
        <v>74</v>
      </c>
      <c s="37">
        <v>1</v>
      </c>
      <c s="36">
        <v>0</v>
      </c>
      <c s="36">
        <f>ROUND(G55*H55,6)</f>
      </c>
      <c r="L55" s="38">
        <v>0</v>
      </c>
      <c s="32">
        <f>ROUND(ROUND(L55,2)*ROUND(G55,3),2)</f>
      </c>
      <c s="36" t="s">
        <v>1429</v>
      </c>
      <c>
        <f>(M55*21)/100</f>
      </c>
      <c t="s">
        <v>27</v>
      </c>
    </row>
    <row r="56" spans="1:5" ht="12.75">
      <c r="A56" s="35" t="s">
        <v>55</v>
      </c>
      <c r="E56" s="39" t="s">
        <v>5</v>
      </c>
    </row>
    <row r="57" spans="1:5" ht="12.75">
      <c r="A57" s="35" t="s">
        <v>57</v>
      </c>
      <c r="E57" s="40" t="s">
        <v>1430</v>
      </c>
    </row>
    <row r="58" spans="1:5" ht="102">
      <c r="A58" t="s">
        <v>59</v>
      </c>
      <c r="E58" s="39" t="s">
        <v>1465</v>
      </c>
    </row>
    <row r="59" spans="1:16" ht="12.75">
      <c r="A59" t="s">
        <v>49</v>
      </c>
      <c s="34" t="s">
        <v>113</v>
      </c>
      <c s="34" t="s">
        <v>1468</v>
      </c>
      <c s="35" t="s">
        <v>5</v>
      </c>
      <c s="6" t="s">
        <v>1469</v>
      </c>
      <c s="36" t="s">
        <v>74</v>
      </c>
      <c s="37">
        <v>2</v>
      </c>
      <c s="36">
        <v>0</v>
      </c>
      <c s="36">
        <f>ROUND(G59*H59,6)</f>
      </c>
      <c r="L59" s="38">
        <v>0</v>
      </c>
      <c s="32">
        <f>ROUND(ROUND(L59,2)*ROUND(G59,3),2)</f>
      </c>
      <c s="36" t="s">
        <v>1429</v>
      </c>
      <c>
        <f>(M59*21)/100</f>
      </c>
      <c t="s">
        <v>27</v>
      </c>
    </row>
    <row r="60" spans="1:5" ht="12.75">
      <c r="A60" s="35" t="s">
        <v>55</v>
      </c>
      <c r="E60" s="39" t="s">
        <v>5</v>
      </c>
    </row>
    <row r="61" spans="1:5" ht="12.75">
      <c r="A61" s="35" t="s">
        <v>57</v>
      </c>
      <c r="E61" s="40" t="s">
        <v>1430</v>
      </c>
    </row>
    <row r="62" spans="1:5" ht="102">
      <c r="A62" t="s">
        <v>59</v>
      </c>
      <c r="E62" s="39" t="s">
        <v>1465</v>
      </c>
    </row>
    <row r="63" spans="1:16" ht="25.5">
      <c r="A63" t="s">
        <v>49</v>
      </c>
      <c s="34" t="s">
        <v>117</v>
      </c>
      <c s="34" t="s">
        <v>1470</v>
      </c>
      <c s="35" t="s">
        <v>5</v>
      </c>
      <c s="6" t="s">
        <v>1471</v>
      </c>
      <c s="36" t="s">
        <v>190</v>
      </c>
      <c s="37">
        <v>55</v>
      </c>
      <c s="36">
        <v>0</v>
      </c>
      <c s="36">
        <f>ROUND(G63*H63,6)</f>
      </c>
      <c r="L63" s="38">
        <v>0</v>
      </c>
      <c s="32">
        <f>ROUND(ROUND(L63,2)*ROUND(G63,3),2)</f>
      </c>
      <c s="36" t="s">
        <v>1429</v>
      </c>
      <c>
        <f>(M63*21)/100</f>
      </c>
      <c t="s">
        <v>27</v>
      </c>
    </row>
    <row r="64" spans="1:5" ht="12.75">
      <c r="A64" s="35" t="s">
        <v>55</v>
      </c>
      <c r="E64" s="39" t="s">
        <v>5</v>
      </c>
    </row>
    <row r="65" spans="1:5" ht="12.75">
      <c r="A65" s="35" t="s">
        <v>57</v>
      </c>
      <c r="E65" s="40" t="s">
        <v>1472</v>
      </c>
    </row>
    <row r="66" spans="1:5" ht="102">
      <c r="A66" t="s">
        <v>59</v>
      </c>
      <c r="E66" s="39" t="s">
        <v>1473</v>
      </c>
    </row>
    <row r="67" spans="1:16" ht="25.5">
      <c r="A67" t="s">
        <v>49</v>
      </c>
      <c s="34" t="s">
        <v>123</v>
      </c>
      <c s="34" t="s">
        <v>1457</v>
      </c>
      <c s="35" t="s">
        <v>5</v>
      </c>
      <c s="6" t="s">
        <v>1474</v>
      </c>
      <c s="36" t="s">
        <v>74</v>
      </c>
      <c s="37">
        <v>59</v>
      </c>
      <c s="36">
        <v>0</v>
      </c>
      <c s="36">
        <f>ROUND(G67*H67,6)</f>
      </c>
      <c r="L67" s="38">
        <v>0</v>
      </c>
      <c s="32">
        <f>ROUND(ROUND(L67,2)*ROUND(G67,3),2)</f>
      </c>
      <c s="36" t="s">
        <v>1429</v>
      </c>
      <c>
        <f>(M67*21)/100</f>
      </c>
      <c t="s">
        <v>27</v>
      </c>
    </row>
    <row r="68" spans="1:5" ht="12.75">
      <c r="A68" s="35" t="s">
        <v>55</v>
      </c>
      <c r="E68" s="39" t="s">
        <v>5</v>
      </c>
    </row>
    <row r="69" spans="1:5" ht="25.5">
      <c r="A69" s="35" t="s">
        <v>57</v>
      </c>
      <c r="E69" s="40" t="s">
        <v>1475</v>
      </c>
    </row>
    <row r="70" spans="1:5" ht="76.5">
      <c r="A70" t="s">
        <v>59</v>
      </c>
      <c r="E70" s="39" t="s">
        <v>1460</v>
      </c>
    </row>
    <row r="71" spans="1:16" ht="25.5">
      <c r="A71" t="s">
        <v>49</v>
      </c>
      <c s="34" t="s">
        <v>1087</v>
      </c>
      <c s="34" t="s">
        <v>1476</v>
      </c>
      <c s="35" t="s">
        <v>5</v>
      </c>
      <c s="6" t="s">
        <v>1477</v>
      </c>
      <c s="36" t="s">
        <v>74</v>
      </c>
      <c s="37">
        <v>41</v>
      </c>
      <c s="36">
        <v>0</v>
      </c>
      <c s="36">
        <f>ROUND(G71*H71,6)</f>
      </c>
      <c r="L71" s="38">
        <v>0</v>
      </c>
      <c s="32">
        <f>ROUND(ROUND(L71,2)*ROUND(G71,3),2)</f>
      </c>
      <c s="36" t="s">
        <v>54</v>
      </c>
      <c>
        <f>(M71*21)/100</f>
      </c>
      <c t="s">
        <v>27</v>
      </c>
    </row>
    <row r="72" spans="1:5" ht="12.75">
      <c r="A72" s="35" t="s">
        <v>55</v>
      </c>
      <c r="E72" s="39" t="s">
        <v>5</v>
      </c>
    </row>
    <row r="73" spans="1:5" ht="12.75">
      <c r="A73" s="35" t="s">
        <v>57</v>
      </c>
      <c r="E73" s="40" t="s">
        <v>1430</v>
      </c>
    </row>
    <row r="74" spans="1:5" ht="102">
      <c r="A74" t="s">
        <v>59</v>
      </c>
      <c r="E74" s="39" t="s">
        <v>1478</v>
      </c>
    </row>
    <row r="75" spans="1:13" ht="12.75">
      <c r="A75" t="s">
        <v>46</v>
      </c>
      <c r="C75" s="31" t="s">
        <v>1479</v>
      </c>
      <c r="E75" s="33" t="s">
        <v>1480</v>
      </c>
      <c r="J75" s="32">
        <f>0</f>
      </c>
      <c s="32">
        <f>0</f>
      </c>
      <c s="32">
        <f>0+L76+L80+L84+L88+L92+L96+L100+L104+L108+L112+L116+L120+L124+L128+L132+L136+L140+L144+L148+L152+L156+L160+L164+L168+L172+L176+L180+L184+L188+L192+L196+L200+L204+L208+L212+L216+L220+L224</f>
      </c>
      <c s="32">
        <f>0+M76+M80+M84+M88+M92+M96+M100+M104+M108+M112+M116+M120+M124+M128+M132+M136+M140+M144+M148+M152+M156+M160+M164+M168+M172+M176+M180+M184+M188+M192+M196+M200+M204+M208+M212+M216+M220+M224</f>
      </c>
    </row>
    <row r="76" spans="1:16" ht="12.75">
      <c r="A76" t="s">
        <v>49</v>
      </c>
      <c s="34" t="s">
        <v>127</v>
      </c>
      <c s="34" t="s">
        <v>1481</v>
      </c>
      <c s="35" t="s">
        <v>5</v>
      </c>
      <c s="6" t="s">
        <v>1482</v>
      </c>
      <c s="36" t="s">
        <v>74</v>
      </c>
      <c s="37">
        <v>8</v>
      </c>
      <c s="36">
        <v>0</v>
      </c>
      <c s="36">
        <f>ROUND(G76*H76,6)</f>
      </c>
      <c r="L76" s="38">
        <v>0</v>
      </c>
      <c s="32">
        <f>ROUND(ROUND(L76,2)*ROUND(G76,3),2)</f>
      </c>
      <c s="36" t="s">
        <v>1429</v>
      </c>
      <c>
        <f>(M76*21)/100</f>
      </c>
      <c t="s">
        <v>27</v>
      </c>
    </row>
    <row r="77" spans="1:5" ht="12.75">
      <c r="A77" s="35" t="s">
        <v>55</v>
      </c>
      <c r="E77" s="39" t="s">
        <v>5</v>
      </c>
    </row>
    <row r="78" spans="1:5" ht="12.75">
      <c r="A78" s="35" t="s">
        <v>57</v>
      </c>
      <c r="E78" s="40" t="s">
        <v>1483</v>
      </c>
    </row>
    <row r="79" spans="1:5" ht="89.25">
      <c r="A79" t="s">
        <v>59</v>
      </c>
      <c r="E79" s="39" t="s">
        <v>1484</v>
      </c>
    </row>
    <row r="80" spans="1:16" ht="12.75">
      <c r="A80" t="s">
        <v>49</v>
      </c>
      <c s="34" t="s">
        <v>132</v>
      </c>
      <c s="34" t="s">
        <v>1485</v>
      </c>
      <c s="35" t="s">
        <v>5</v>
      </c>
      <c s="6" t="s">
        <v>1486</v>
      </c>
      <c s="36" t="s">
        <v>74</v>
      </c>
      <c s="37">
        <v>58</v>
      </c>
      <c s="36">
        <v>0</v>
      </c>
      <c s="36">
        <f>ROUND(G80*H80,6)</f>
      </c>
      <c r="L80" s="38">
        <v>0</v>
      </c>
      <c s="32">
        <f>ROUND(ROUND(L80,2)*ROUND(G80,3),2)</f>
      </c>
      <c s="36" t="s">
        <v>1429</v>
      </c>
      <c>
        <f>(M80*21)/100</f>
      </c>
      <c t="s">
        <v>27</v>
      </c>
    </row>
    <row r="81" spans="1:5" ht="12.75">
      <c r="A81" s="35" t="s">
        <v>55</v>
      </c>
      <c r="E81" s="39" t="s">
        <v>5</v>
      </c>
    </row>
    <row r="82" spans="1:5" ht="12.75">
      <c r="A82" s="35" t="s">
        <v>57</v>
      </c>
      <c r="E82" s="40" t="s">
        <v>1483</v>
      </c>
    </row>
    <row r="83" spans="1:5" ht="89.25">
      <c r="A83" t="s">
        <v>59</v>
      </c>
      <c r="E83" s="39" t="s">
        <v>1484</v>
      </c>
    </row>
    <row r="84" spans="1:16" ht="25.5">
      <c r="A84" t="s">
        <v>49</v>
      </c>
      <c s="34" t="s">
        <v>136</v>
      </c>
      <c s="34" t="s">
        <v>1487</v>
      </c>
      <c s="35" t="s">
        <v>5</v>
      </c>
      <c s="6" t="s">
        <v>1488</v>
      </c>
      <c s="36" t="s">
        <v>74</v>
      </c>
      <c s="37">
        <v>66</v>
      </c>
      <c s="36">
        <v>0</v>
      </c>
      <c s="36">
        <f>ROUND(G84*H84,6)</f>
      </c>
      <c r="L84" s="38">
        <v>0</v>
      </c>
      <c s="32">
        <f>ROUND(ROUND(L84,2)*ROUND(G84,3),2)</f>
      </c>
      <c s="36" t="s">
        <v>333</v>
      </c>
      <c>
        <f>(M84*21)/100</f>
      </c>
      <c t="s">
        <v>27</v>
      </c>
    </row>
    <row r="85" spans="1:5" ht="12.75">
      <c r="A85" s="35" t="s">
        <v>55</v>
      </c>
      <c r="E85" s="39" t="s">
        <v>5</v>
      </c>
    </row>
    <row r="86" spans="1:5" ht="12.75">
      <c r="A86" s="35" t="s">
        <v>57</v>
      </c>
      <c r="E86" s="40" t="s">
        <v>1483</v>
      </c>
    </row>
    <row r="87" spans="1:5" ht="89.25">
      <c r="A87" t="s">
        <v>59</v>
      </c>
      <c r="E87" s="39" t="s">
        <v>1489</v>
      </c>
    </row>
    <row r="88" spans="1:16" ht="12.75">
      <c r="A88" t="s">
        <v>49</v>
      </c>
      <c s="34" t="s">
        <v>140</v>
      </c>
      <c s="34" t="s">
        <v>1490</v>
      </c>
      <c s="35" t="s">
        <v>5</v>
      </c>
      <c s="6" t="s">
        <v>1491</v>
      </c>
      <c s="36" t="s">
        <v>74</v>
      </c>
      <c s="37">
        <v>66</v>
      </c>
      <c s="36">
        <v>0</v>
      </c>
      <c s="36">
        <f>ROUND(G88*H88,6)</f>
      </c>
      <c r="L88" s="38">
        <v>0</v>
      </c>
      <c s="32">
        <f>ROUND(ROUND(L88,2)*ROUND(G88,3),2)</f>
      </c>
      <c s="36" t="s">
        <v>1429</v>
      </c>
      <c>
        <f>(M88*21)/100</f>
      </c>
      <c t="s">
        <v>27</v>
      </c>
    </row>
    <row r="89" spans="1:5" ht="12.75">
      <c r="A89" s="35" t="s">
        <v>55</v>
      </c>
      <c r="E89" s="39" t="s">
        <v>5</v>
      </c>
    </row>
    <row r="90" spans="1:5" ht="12.75">
      <c r="A90" s="35" t="s">
        <v>57</v>
      </c>
      <c r="E90" s="40" t="s">
        <v>1483</v>
      </c>
    </row>
    <row r="91" spans="1:5" ht="89.25">
      <c r="A91" t="s">
        <v>59</v>
      </c>
      <c r="E91" s="39" t="s">
        <v>1492</v>
      </c>
    </row>
    <row r="92" spans="1:16" ht="12.75">
      <c r="A92" t="s">
        <v>49</v>
      </c>
      <c s="34" t="s">
        <v>143</v>
      </c>
      <c s="34" t="s">
        <v>1493</v>
      </c>
      <c s="35" t="s">
        <v>5</v>
      </c>
      <c s="6" t="s">
        <v>1494</v>
      </c>
      <c s="36" t="s">
        <v>74</v>
      </c>
      <c s="37">
        <v>16</v>
      </c>
      <c s="36">
        <v>0</v>
      </c>
      <c s="36">
        <f>ROUND(G92*H92,6)</f>
      </c>
      <c r="L92" s="38">
        <v>0</v>
      </c>
      <c s="32">
        <f>ROUND(ROUND(L92,2)*ROUND(G92,3),2)</f>
      </c>
      <c s="36" t="s">
        <v>1429</v>
      </c>
      <c>
        <f>(M92*21)/100</f>
      </c>
      <c t="s">
        <v>27</v>
      </c>
    </row>
    <row r="93" spans="1:5" ht="12.75">
      <c r="A93" s="35" t="s">
        <v>55</v>
      </c>
      <c r="E93" s="39" t="s">
        <v>5</v>
      </c>
    </row>
    <row r="94" spans="1:5" ht="12.75">
      <c r="A94" s="35" t="s">
        <v>57</v>
      </c>
      <c r="E94" s="40" t="s">
        <v>1483</v>
      </c>
    </row>
    <row r="95" spans="1:5" ht="89.25">
      <c r="A95" t="s">
        <v>59</v>
      </c>
      <c r="E95" s="39" t="s">
        <v>1495</v>
      </c>
    </row>
    <row r="96" spans="1:16" ht="12.75">
      <c r="A96" t="s">
        <v>49</v>
      </c>
      <c s="34" t="s">
        <v>147</v>
      </c>
      <c s="34" t="s">
        <v>1496</v>
      </c>
      <c s="35" t="s">
        <v>5</v>
      </c>
      <c s="6" t="s">
        <v>1497</v>
      </c>
      <c s="36" t="s">
        <v>74</v>
      </c>
      <c s="37">
        <v>32</v>
      </c>
      <c s="36">
        <v>0</v>
      </c>
      <c s="36">
        <f>ROUND(G96*H96,6)</f>
      </c>
      <c r="L96" s="38">
        <v>0</v>
      </c>
      <c s="32">
        <f>ROUND(ROUND(L96,2)*ROUND(G96,3),2)</f>
      </c>
      <c s="36" t="s">
        <v>1429</v>
      </c>
      <c>
        <f>(M96*21)/100</f>
      </c>
      <c t="s">
        <v>27</v>
      </c>
    </row>
    <row r="97" spans="1:5" ht="12.75">
      <c r="A97" s="35" t="s">
        <v>55</v>
      </c>
      <c r="E97" s="39" t="s">
        <v>5</v>
      </c>
    </row>
    <row r="98" spans="1:5" ht="12.75">
      <c r="A98" s="35" t="s">
        <v>57</v>
      </c>
      <c r="E98" s="40" t="s">
        <v>1483</v>
      </c>
    </row>
    <row r="99" spans="1:5" ht="89.25">
      <c r="A99" t="s">
        <v>59</v>
      </c>
      <c r="E99" s="39" t="s">
        <v>1498</v>
      </c>
    </row>
    <row r="100" spans="1:16" ht="12.75">
      <c r="A100" t="s">
        <v>49</v>
      </c>
      <c s="34" t="s">
        <v>151</v>
      </c>
      <c s="34" t="s">
        <v>1499</v>
      </c>
      <c s="35" t="s">
        <v>5</v>
      </c>
      <c s="6" t="s">
        <v>1500</v>
      </c>
      <c s="36" t="s">
        <v>74</v>
      </c>
      <c s="37">
        <v>530</v>
      </c>
      <c s="36">
        <v>0</v>
      </c>
      <c s="36">
        <f>ROUND(G100*H100,6)</f>
      </c>
      <c r="L100" s="38">
        <v>0</v>
      </c>
      <c s="32">
        <f>ROUND(ROUND(L100,2)*ROUND(G100,3),2)</f>
      </c>
      <c s="36" t="s">
        <v>1429</v>
      </c>
      <c>
        <f>(M100*21)/100</f>
      </c>
      <c t="s">
        <v>27</v>
      </c>
    </row>
    <row r="101" spans="1:5" ht="12.75">
      <c r="A101" s="35" t="s">
        <v>55</v>
      </c>
      <c r="E101" s="39" t="s">
        <v>5</v>
      </c>
    </row>
    <row r="102" spans="1:5" ht="12.75">
      <c r="A102" s="35" t="s">
        <v>57</v>
      </c>
      <c r="E102" s="40" t="s">
        <v>1483</v>
      </c>
    </row>
    <row r="103" spans="1:5" ht="102">
      <c r="A103" t="s">
        <v>59</v>
      </c>
      <c r="E103" s="39" t="s">
        <v>1501</v>
      </c>
    </row>
    <row r="104" spans="1:16" ht="12.75">
      <c r="A104" t="s">
        <v>49</v>
      </c>
      <c s="34" t="s">
        <v>155</v>
      </c>
      <c s="34" t="s">
        <v>1502</v>
      </c>
      <c s="35" t="s">
        <v>5</v>
      </c>
      <c s="6" t="s">
        <v>1503</v>
      </c>
      <c s="36" t="s">
        <v>74</v>
      </c>
      <c s="37">
        <v>4</v>
      </c>
      <c s="36">
        <v>0</v>
      </c>
      <c s="36">
        <f>ROUND(G104*H104,6)</f>
      </c>
      <c r="L104" s="38">
        <v>0</v>
      </c>
      <c s="32">
        <f>ROUND(ROUND(L104,2)*ROUND(G104,3),2)</f>
      </c>
      <c s="36" t="s">
        <v>1429</v>
      </c>
      <c>
        <f>(M104*21)/100</f>
      </c>
      <c t="s">
        <v>27</v>
      </c>
    </row>
    <row r="105" spans="1:5" ht="12.75">
      <c r="A105" s="35" t="s">
        <v>55</v>
      </c>
      <c r="E105" s="39" t="s">
        <v>5</v>
      </c>
    </row>
    <row r="106" spans="1:5" ht="12.75">
      <c r="A106" s="35" t="s">
        <v>57</v>
      </c>
      <c r="E106" s="40" t="s">
        <v>1483</v>
      </c>
    </row>
    <row r="107" spans="1:5" ht="102">
      <c r="A107" t="s">
        <v>59</v>
      </c>
      <c r="E107" s="39" t="s">
        <v>1501</v>
      </c>
    </row>
    <row r="108" spans="1:16" ht="12.75">
      <c r="A108" t="s">
        <v>49</v>
      </c>
      <c s="34" t="s">
        <v>159</v>
      </c>
      <c s="34" t="s">
        <v>1504</v>
      </c>
      <c s="35" t="s">
        <v>5</v>
      </c>
      <c s="6" t="s">
        <v>1505</v>
      </c>
      <c s="36" t="s">
        <v>74</v>
      </c>
      <c s="37">
        <v>8</v>
      </c>
      <c s="36">
        <v>0</v>
      </c>
      <c s="36">
        <f>ROUND(G108*H108,6)</f>
      </c>
      <c r="L108" s="38">
        <v>0</v>
      </c>
      <c s="32">
        <f>ROUND(ROUND(L108,2)*ROUND(G108,3),2)</f>
      </c>
      <c s="36" t="s">
        <v>1429</v>
      </c>
      <c>
        <f>(M108*21)/100</f>
      </c>
      <c t="s">
        <v>27</v>
      </c>
    </row>
    <row r="109" spans="1:5" ht="12.75">
      <c r="A109" s="35" t="s">
        <v>55</v>
      </c>
      <c r="E109" s="39" t="s">
        <v>5</v>
      </c>
    </row>
    <row r="110" spans="1:5" ht="12.75">
      <c r="A110" s="35" t="s">
        <v>57</v>
      </c>
      <c r="E110" s="40" t="s">
        <v>1483</v>
      </c>
    </row>
    <row r="111" spans="1:5" ht="102">
      <c r="A111" t="s">
        <v>59</v>
      </c>
      <c r="E111" s="39" t="s">
        <v>1501</v>
      </c>
    </row>
    <row r="112" spans="1:16" ht="12.75">
      <c r="A112" t="s">
        <v>49</v>
      </c>
      <c s="34" t="s">
        <v>163</v>
      </c>
      <c s="34" t="s">
        <v>1506</v>
      </c>
      <c s="35" t="s">
        <v>5</v>
      </c>
      <c s="6" t="s">
        <v>1507</v>
      </c>
      <c s="36" t="s">
        <v>74</v>
      </c>
      <c s="37">
        <v>18</v>
      </c>
      <c s="36">
        <v>0</v>
      </c>
      <c s="36">
        <f>ROUND(G112*H112,6)</f>
      </c>
      <c r="L112" s="38">
        <v>0</v>
      </c>
      <c s="32">
        <f>ROUND(ROUND(L112,2)*ROUND(G112,3),2)</f>
      </c>
      <c s="36" t="s">
        <v>1429</v>
      </c>
      <c>
        <f>(M112*21)/100</f>
      </c>
      <c t="s">
        <v>27</v>
      </c>
    </row>
    <row r="113" spans="1:5" ht="12.75">
      <c r="A113" s="35" t="s">
        <v>55</v>
      </c>
      <c r="E113" s="39" t="s">
        <v>5</v>
      </c>
    </row>
    <row r="114" spans="1:5" ht="12.75">
      <c r="A114" s="35" t="s">
        <v>57</v>
      </c>
      <c r="E114" s="40" t="s">
        <v>1483</v>
      </c>
    </row>
    <row r="115" spans="1:5" ht="102">
      <c r="A115" t="s">
        <v>59</v>
      </c>
      <c r="E115" s="39" t="s">
        <v>1501</v>
      </c>
    </row>
    <row r="116" spans="1:16" ht="12.75">
      <c r="A116" t="s">
        <v>49</v>
      </c>
      <c s="34" t="s">
        <v>167</v>
      </c>
      <c s="34" t="s">
        <v>1508</v>
      </c>
      <c s="35" t="s">
        <v>5</v>
      </c>
      <c s="6" t="s">
        <v>1509</v>
      </c>
      <c s="36" t="s">
        <v>74</v>
      </c>
      <c s="37">
        <v>28</v>
      </c>
      <c s="36">
        <v>0</v>
      </c>
      <c s="36">
        <f>ROUND(G116*H116,6)</f>
      </c>
      <c r="L116" s="38">
        <v>0</v>
      </c>
      <c s="32">
        <f>ROUND(ROUND(L116,2)*ROUND(G116,3),2)</f>
      </c>
      <c s="36" t="s">
        <v>1429</v>
      </c>
      <c>
        <f>(M116*21)/100</f>
      </c>
      <c t="s">
        <v>27</v>
      </c>
    </row>
    <row r="117" spans="1:5" ht="12.75">
      <c r="A117" s="35" t="s">
        <v>55</v>
      </c>
      <c r="E117" s="39" t="s">
        <v>5</v>
      </c>
    </row>
    <row r="118" spans="1:5" ht="12.75">
      <c r="A118" s="35" t="s">
        <v>57</v>
      </c>
      <c r="E118" s="40" t="s">
        <v>1483</v>
      </c>
    </row>
    <row r="119" spans="1:5" ht="102">
      <c r="A119" t="s">
        <v>59</v>
      </c>
      <c r="E119" s="39" t="s">
        <v>1501</v>
      </c>
    </row>
    <row r="120" spans="1:16" ht="12.75">
      <c r="A120" t="s">
        <v>49</v>
      </c>
      <c s="34" t="s">
        <v>171</v>
      </c>
      <c s="34" t="s">
        <v>1510</v>
      </c>
      <c s="35" t="s">
        <v>5</v>
      </c>
      <c s="6" t="s">
        <v>1511</v>
      </c>
      <c s="36" t="s">
        <v>74</v>
      </c>
      <c s="37">
        <v>6</v>
      </c>
      <c s="36">
        <v>0</v>
      </c>
      <c s="36">
        <f>ROUND(G120*H120,6)</f>
      </c>
      <c r="L120" s="38">
        <v>0</v>
      </c>
      <c s="32">
        <f>ROUND(ROUND(L120,2)*ROUND(G120,3),2)</f>
      </c>
      <c s="36" t="s">
        <v>1429</v>
      </c>
      <c>
        <f>(M120*21)/100</f>
      </c>
      <c t="s">
        <v>27</v>
      </c>
    </row>
    <row r="121" spans="1:5" ht="12.75">
      <c r="A121" s="35" t="s">
        <v>55</v>
      </c>
      <c r="E121" s="39" t="s">
        <v>5</v>
      </c>
    </row>
    <row r="122" spans="1:5" ht="12.75">
      <c r="A122" s="35" t="s">
        <v>57</v>
      </c>
      <c r="E122" s="40" t="s">
        <v>1483</v>
      </c>
    </row>
    <row r="123" spans="1:5" ht="102">
      <c r="A123" t="s">
        <v>59</v>
      </c>
      <c r="E123" s="39" t="s">
        <v>1501</v>
      </c>
    </row>
    <row r="124" spans="1:16" ht="12.75">
      <c r="A124" t="s">
        <v>49</v>
      </c>
      <c s="34" t="s">
        <v>175</v>
      </c>
      <c s="34" t="s">
        <v>1512</v>
      </c>
      <c s="35" t="s">
        <v>5</v>
      </c>
      <c s="6" t="s">
        <v>1513</v>
      </c>
      <c s="36" t="s">
        <v>74</v>
      </c>
      <c s="37">
        <v>2</v>
      </c>
      <c s="36">
        <v>0</v>
      </c>
      <c s="36">
        <f>ROUND(G124*H124,6)</f>
      </c>
      <c r="L124" s="38">
        <v>0</v>
      </c>
      <c s="32">
        <f>ROUND(ROUND(L124,2)*ROUND(G124,3),2)</f>
      </c>
      <c s="36" t="s">
        <v>1429</v>
      </c>
      <c>
        <f>(M124*21)/100</f>
      </c>
      <c t="s">
        <v>27</v>
      </c>
    </row>
    <row r="125" spans="1:5" ht="12.75">
      <c r="A125" s="35" t="s">
        <v>55</v>
      </c>
      <c r="E125" s="39" t="s">
        <v>5</v>
      </c>
    </row>
    <row r="126" spans="1:5" ht="12.75">
      <c r="A126" s="35" t="s">
        <v>57</v>
      </c>
      <c r="E126" s="40" t="s">
        <v>1483</v>
      </c>
    </row>
    <row r="127" spans="1:5" ht="102">
      <c r="A127" t="s">
        <v>59</v>
      </c>
      <c r="E127" s="39" t="s">
        <v>1501</v>
      </c>
    </row>
    <row r="128" spans="1:16" ht="12.75">
      <c r="A128" t="s">
        <v>49</v>
      </c>
      <c s="34" t="s">
        <v>179</v>
      </c>
      <c s="34" t="s">
        <v>1514</v>
      </c>
      <c s="35" t="s">
        <v>5</v>
      </c>
      <c s="6" t="s">
        <v>1515</v>
      </c>
      <c s="36" t="s">
        <v>74</v>
      </c>
      <c s="37">
        <v>4</v>
      </c>
      <c s="36">
        <v>0</v>
      </c>
      <c s="36">
        <f>ROUND(G128*H128,6)</f>
      </c>
      <c r="L128" s="38">
        <v>0</v>
      </c>
      <c s="32">
        <f>ROUND(ROUND(L128,2)*ROUND(G128,3),2)</f>
      </c>
      <c s="36" t="s">
        <v>1429</v>
      </c>
      <c>
        <f>(M128*21)/100</f>
      </c>
      <c t="s">
        <v>27</v>
      </c>
    </row>
    <row r="129" spans="1:5" ht="12.75">
      <c r="A129" s="35" t="s">
        <v>55</v>
      </c>
      <c r="E129" s="39" t="s">
        <v>5</v>
      </c>
    </row>
    <row r="130" spans="1:5" ht="12.75">
      <c r="A130" s="35" t="s">
        <v>57</v>
      </c>
      <c r="E130" s="40" t="s">
        <v>1483</v>
      </c>
    </row>
    <row r="131" spans="1:5" ht="102">
      <c r="A131" t="s">
        <v>59</v>
      </c>
      <c r="E131" s="39" t="s">
        <v>1501</v>
      </c>
    </row>
    <row r="132" spans="1:16" ht="12.75">
      <c r="A132" t="s">
        <v>49</v>
      </c>
      <c s="34" t="s">
        <v>183</v>
      </c>
      <c s="34" t="s">
        <v>1516</v>
      </c>
      <c s="35" t="s">
        <v>5</v>
      </c>
      <c s="6" t="s">
        <v>1517</v>
      </c>
      <c s="36" t="s">
        <v>53</v>
      </c>
      <c s="37">
        <v>240</v>
      </c>
      <c s="36">
        <v>0</v>
      </c>
      <c s="36">
        <f>ROUND(G132*H132,6)</f>
      </c>
      <c r="L132" s="38">
        <v>0</v>
      </c>
      <c s="32">
        <f>ROUND(ROUND(L132,2)*ROUND(G132,3),2)</f>
      </c>
      <c s="36" t="s">
        <v>1429</v>
      </c>
      <c>
        <f>(M132*21)/100</f>
      </c>
      <c t="s">
        <v>27</v>
      </c>
    </row>
    <row r="133" spans="1:5" ht="12.75">
      <c r="A133" s="35" t="s">
        <v>55</v>
      </c>
      <c r="E133" s="39" t="s">
        <v>5</v>
      </c>
    </row>
    <row r="134" spans="1:5" ht="12.75">
      <c r="A134" s="35" t="s">
        <v>57</v>
      </c>
      <c r="E134" s="40" t="s">
        <v>1483</v>
      </c>
    </row>
    <row r="135" spans="1:5" ht="89.25">
      <c r="A135" t="s">
        <v>59</v>
      </c>
      <c r="E135" s="39" t="s">
        <v>1518</v>
      </c>
    </row>
    <row r="136" spans="1:16" ht="12.75">
      <c r="A136" t="s">
        <v>49</v>
      </c>
      <c s="34" t="s">
        <v>187</v>
      </c>
      <c s="34" t="s">
        <v>1519</v>
      </c>
      <c s="35" t="s">
        <v>5</v>
      </c>
      <c s="6" t="s">
        <v>1520</v>
      </c>
      <c s="36" t="s">
        <v>74</v>
      </c>
      <c s="37">
        <v>10</v>
      </c>
      <c s="36">
        <v>0</v>
      </c>
      <c s="36">
        <f>ROUND(G136*H136,6)</f>
      </c>
      <c r="L136" s="38">
        <v>0</v>
      </c>
      <c s="32">
        <f>ROUND(ROUND(L136,2)*ROUND(G136,3),2)</f>
      </c>
      <c s="36" t="s">
        <v>1429</v>
      </c>
      <c>
        <f>(M136*21)/100</f>
      </c>
      <c t="s">
        <v>27</v>
      </c>
    </row>
    <row r="137" spans="1:5" ht="12.75">
      <c r="A137" s="35" t="s">
        <v>55</v>
      </c>
      <c r="E137" s="39" t="s">
        <v>5</v>
      </c>
    </row>
    <row r="138" spans="1:5" ht="12.75">
      <c r="A138" s="35" t="s">
        <v>57</v>
      </c>
      <c r="E138" s="40" t="s">
        <v>1483</v>
      </c>
    </row>
    <row r="139" spans="1:5" ht="114.75">
      <c r="A139" t="s">
        <v>59</v>
      </c>
      <c r="E139" s="39" t="s">
        <v>1521</v>
      </c>
    </row>
    <row r="140" spans="1:16" ht="12.75">
      <c r="A140" t="s">
        <v>49</v>
      </c>
      <c s="34" t="s">
        <v>192</v>
      </c>
      <c s="34" t="s">
        <v>1522</v>
      </c>
      <c s="35" t="s">
        <v>5</v>
      </c>
      <c s="6" t="s">
        <v>1523</v>
      </c>
      <c s="36" t="s">
        <v>74</v>
      </c>
      <c s="37">
        <v>2</v>
      </c>
      <c s="36">
        <v>0</v>
      </c>
      <c s="36">
        <f>ROUND(G140*H140,6)</f>
      </c>
      <c r="L140" s="38">
        <v>0</v>
      </c>
      <c s="32">
        <f>ROUND(ROUND(L140,2)*ROUND(G140,3),2)</f>
      </c>
      <c s="36" t="s">
        <v>1429</v>
      </c>
      <c>
        <f>(M140*21)/100</f>
      </c>
      <c t="s">
        <v>27</v>
      </c>
    </row>
    <row r="141" spans="1:5" ht="12.75">
      <c r="A141" s="35" t="s">
        <v>55</v>
      </c>
      <c r="E141" s="39" t="s">
        <v>5</v>
      </c>
    </row>
    <row r="142" spans="1:5" ht="12.75">
      <c r="A142" s="35" t="s">
        <v>57</v>
      </c>
      <c r="E142" s="40" t="s">
        <v>1483</v>
      </c>
    </row>
    <row r="143" spans="1:5" ht="114.75">
      <c r="A143" t="s">
        <v>59</v>
      </c>
      <c r="E143" s="39" t="s">
        <v>1521</v>
      </c>
    </row>
    <row r="144" spans="1:16" ht="12.75">
      <c r="A144" t="s">
        <v>49</v>
      </c>
      <c s="34" t="s">
        <v>196</v>
      </c>
      <c s="34" t="s">
        <v>1524</v>
      </c>
      <c s="35" t="s">
        <v>5</v>
      </c>
      <c s="6" t="s">
        <v>1525</v>
      </c>
      <c s="36" t="s">
        <v>53</v>
      </c>
      <c s="37">
        <v>4680</v>
      </c>
      <c s="36">
        <v>0</v>
      </c>
      <c s="36">
        <f>ROUND(G144*H144,6)</f>
      </c>
      <c r="L144" s="38">
        <v>0</v>
      </c>
      <c s="32">
        <f>ROUND(ROUND(L144,2)*ROUND(G144,3),2)</f>
      </c>
      <c s="36" t="s">
        <v>1429</v>
      </c>
      <c>
        <f>(M144*21)/100</f>
      </c>
      <c t="s">
        <v>27</v>
      </c>
    </row>
    <row r="145" spans="1:5" ht="12.75">
      <c r="A145" s="35" t="s">
        <v>55</v>
      </c>
      <c r="E145" s="39" t="s">
        <v>5</v>
      </c>
    </row>
    <row r="146" spans="1:5" ht="12.75">
      <c r="A146" s="35" t="s">
        <v>57</v>
      </c>
      <c r="E146" s="40" t="s">
        <v>1483</v>
      </c>
    </row>
    <row r="147" spans="1:5" ht="102">
      <c r="A147" t="s">
        <v>59</v>
      </c>
      <c r="E147" s="39" t="s">
        <v>1526</v>
      </c>
    </row>
    <row r="148" spans="1:16" ht="12.75">
      <c r="A148" t="s">
        <v>49</v>
      </c>
      <c s="34" t="s">
        <v>200</v>
      </c>
      <c s="34" t="s">
        <v>1527</v>
      </c>
      <c s="35" t="s">
        <v>5</v>
      </c>
      <c s="6" t="s">
        <v>1528</v>
      </c>
      <c s="36" t="s">
        <v>53</v>
      </c>
      <c s="37">
        <v>3560</v>
      </c>
      <c s="36">
        <v>0</v>
      </c>
      <c s="36">
        <f>ROUND(G148*H148,6)</f>
      </c>
      <c r="L148" s="38">
        <v>0</v>
      </c>
      <c s="32">
        <f>ROUND(ROUND(L148,2)*ROUND(G148,3),2)</f>
      </c>
      <c s="36" t="s">
        <v>1429</v>
      </c>
      <c>
        <f>(M148*21)/100</f>
      </c>
      <c t="s">
        <v>27</v>
      </c>
    </row>
    <row r="149" spans="1:5" ht="12.75">
      <c r="A149" s="35" t="s">
        <v>55</v>
      </c>
      <c r="E149" s="39" t="s">
        <v>5</v>
      </c>
    </row>
    <row r="150" spans="1:5" ht="12.75">
      <c r="A150" s="35" t="s">
        <v>57</v>
      </c>
      <c r="E150" s="40" t="s">
        <v>1483</v>
      </c>
    </row>
    <row r="151" spans="1:5" ht="102">
      <c r="A151" t="s">
        <v>59</v>
      </c>
      <c r="E151" s="39" t="s">
        <v>1526</v>
      </c>
    </row>
    <row r="152" spans="1:16" ht="12.75">
      <c r="A152" t="s">
        <v>49</v>
      </c>
      <c s="34" t="s">
        <v>204</v>
      </c>
      <c s="34" t="s">
        <v>1529</v>
      </c>
      <c s="35" t="s">
        <v>5</v>
      </c>
      <c s="6" t="s">
        <v>1530</v>
      </c>
      <c s="36" t="s">
        <v>53</v>
      </c>
      <c s="37">
        <v>3560</v>
      </c>
      <c s="36">
        <v>0</v>
      </c>
      <c s="36">
        <f>ROUND(G152*H152,6)</f>
      </c>
      <c r="L152" s="38">
        <v>0</v>
      </c>
      <c s="32">
        <f>ROUND(ROUND(L152,2)*ROUND(G152,3),2)</f>
      </c>
      <c s="36" t="s">
        <v>1429</v>
      </c>
      <c>
        <f>(M152*21)/100</f>
      </c>
      <c t="s">
        <v>27</v>
      </c>
    </row>
    <row r="153" spans="1:5" ht="12.75">
      <c r="A153" s="35" t="s">
        <v>55</v>
      </c>
      <c r="E153" s="39" t="s">
        <v>5</v>
      </c>
    </row>
    <row r="154" spans="1:5" ht="12.75">
      <c r="A154" s="35" t="s">
        <v>57</v>
      </c>
      <c r="E154" s="40" t="s">
        <v>1483</v>
      </c>
    </row>
    <row r="155" spans="1:5" ht="89.25">
      <c r="A155" t="s">
        <v>59</v>
      </c>
      <c r="E155" s="39" t="s">
        <v>1531</v>
      </c>
    </row>
    <row r="156" spans="1:16" ht="12.75">
      <c r="A156" t="s">
        <v>49</v>
      </c>
      <c s="34" t="s">
        <v>208</v>
      </c>
      <c s="34" t="s">
        <v>1532</v>
      </c>
      <c s="35" t="s">
        <v>5</v>
      </c>
      <c s="6" t="s">
        <v>1533</v>
      </c>
      <c s="36" t="s">
        <v>74</v>
      </c>
      <c s="37">
        <v>12</v>
      </c>
      <c s="36">
        <v>0</v>
      </c>
      <c s="36">
        <f>ROUND(G156*H156,6)</f>
      </c>
      <c r="L156" s="38">
        <v>0</v>
      </c>
      <c s="32">
        <f>ROUND(ROUND(L156,2)*ROUND(G156,3),2)</f>
      </c>
      <c s="36" t="s">
        <v>1429</v>
      </c>
      <c>
        <f>(M156*21)/100</f>
      </c>
      <c t="s">
        <v>27</v>
      </c>
    </row>
    <row r="157" spans="1:5" ht="12.75">
      <c r="A157" s="35" t="s">
        <v>55</v>
      </c>
      <c r="E157" s="39" t="s">
        <v>5</v>
      </c>
    </row>
    <row r="158" spans="1:5" ht="12.75">
      <c r="A158" s="35" t="s">
        <v>57</v>
      </c>
      <c r="E158" s="40" t="s">
        <v>1483</v>
      </c>
    </row>
    <row r="159" spans="1:5" ht="89.25">
      <c r="A159" t="s">
        <v>59</v>
      </c>
      <c r="E159" s="39" t="s">
        <v>1534</v>
      </c>
    </row>
    <row r="160" spans="1:16" ht="12.75">
      <c r="A160" t="s">
        <v>49</v>
      </c>
      <c s="34" t="s">
        <v>212</v>
      </c>
      <c s="34" t="s">
        <v>1535</v>
      </c>
      <c s="35" t="s">
        <v>5</v>
      </c>
      <c s="6" t="s">
        <v>1536</v>
      </c>
      <c s="36" t="s">
        <v>74</v>
      </c>
      <c s="37">
        <v>10</v>
      </c>
      <c s="36">
        <v>0</v>
      </c>
      <c s="36">
        <f>ROUND(G160*H160,6)</f>
      </c>
      <c r="L160" s="38">
        <v>0</v>
      </c>
      <c s="32">
        <f>ROUND(ROUND(L160,2)*ROUND(G160,3),2)</f>
      </c>
      <c s="36" t="s">
        <v>1429</v>
      </c>
      <c>
        <f>(M160*21)/100</f>
      </c>
      <c t="s">
        <v>27</v>
      </c>
    </row>
    <row r="161" spans="1:5" ht="12.75">
      <c r="A161" s="35" t="s">
        <v>55</v>
      </c>
      <c r="E161" s="39" t="s">
        <v>5</v>
      </c>
    </row>
    <row r="162" spans="1:5" ht="12.75">
      <c r="A162" s="35" t="s">
        <v>57</v>
      </c>
      <c r="E162" s="40" t="s">
        <v>1483</v>
      </c>
    </row>
    <row r="163" spans="1:5" ht="89.25">
      <c r="A163" t="s">
        <v>59</v>
      </c>
      <c r="E163" s="39" t="s">
        <v>1534</v>
      </c>
    </row>
    <row r="164" spans="1:16" ht="12.75">
      <c r="A164" t="s">
        <v>49</v>
      </c>
      <c s="34" t="s">
        <v>216</v>
      </c>
      <c s="34" t="s">
        <v>1537</v>
      </c>
      <c s="35" t="s">
        <v>5</v>
      </c>
      <c s="6" t="s">
        <v>1538</v>
      </c>
      <c s="36" t="s">
        <v>74</v>
      </c>
      <c s="37">
        <v>10</v>
      </c>
      <c s="36">
        <v>0</v>
      </c>
      <c s="36">
        <f>ROUND(G164*H164,6)</f>
      </c>
      <c r="L164" s="38">
        <v>0</v>
      </c>
      <c s="32">
        <f>ROUND(ROUND(L164,2)*ROUND(G164,3),2)</f>
      </c>
      <c s="36" t="s">
        <v>1429</v>
      </c>
      <c>
        <f>(M164*21)/100</f>
      </c>
      <c t="s">
        <v>27</v>
      </c>
    </row>
    <row r="165" spans="1:5" ht="12.75">
      <c r="A165" s="35" t="s">
        <v>55</v>
      </c>
      <c r="E165" s="39" t="s">
        <v>5</v>
      </c>
    </row>
    <row r="166" spans="1:5" ht="12.75">
      <c r="A166" s="35" t="s">
        <v>57</v>
      </c>
      <c r="E166" s="40" t="s">
        <v>1483</v>
      </c>
    </row>
    <row r="167" spans="1:5" ht="89.25">
      <c r="A167" t="s">
        <v>59</v>
      </c>
      <c r="E167" s="39" t="s">
        <v>1534</v>
      </c>
    </row>
    <row r="168" spans="1:16" ht="12.75">
      <c r="A168" t="s">
        <v>49</v>
      </c>
      <c s="34" t="s">
        <v>220</v>
      </c>
      <c s="34" t="s">
        <v>1539</v>
      </c>
      <c s="35" t="s">
        <v>5</v>
      </c>
      <c s="6" t="s">
        <v>1540</v>
      </c>
      <c s="36" t="s">
        <v>74</v>
      </c>
      <c s="37">
        <v>2</v>
      </c>
      <c s="36">
        <v>0</v>
      </c>
      <c s="36">
        <f>ROUND(G168*H168,6)</f>
      </c>
      <c r="L168" s="38">
        <v>0</v>
      </c>
      <c s="32">
        <f>ROUND(ROUND(L168,2)*ROUND(G168,3),2)</f>
      </c>
      <c s="36" t="s">
        <v>1429</v>
      </c>
      <c>
        <f>(M168*21)/100</f>
      </c>
      <c t="s">
        <v>27</v>
      </c>
    </row>
    <row r="169" spans="1:5" ht="12.75">
      <c r="A169" s="35" t="s">
        <v>55</v>
      </c>
      <c r="E169" s="39" t="s">
        <v>5</v>
      </c>
    </row>
    <row r="170" spans="1:5" ht="12.75">
      <c r="A170" s="35" t="s">
        <v>57</v>
      </c>
      <c r="E170" s="40" t="s">
        <v>1483</v>
      </c>
    </row>
    <row r="171" spans="1:5" ht="114.75">
      <c r="A171" t="s">
        <v>59</v>
      </c>
      <c r="E171" s="39" t="s">
        <v>1521</v>
      </c>
    </row>
    <row r="172" spans="1:16" ht="12.75">
      <c r="A172" t="s">
        <v>49</v>
      </c>
      <c s="34" t="s">
        <v>223</v>
      </c>
      <c s="34" t="s">
        <v>1541</v>
      </c>
      <c s="35" t="s">
        <v>5</v>
      </c>
      <c s="6" t="s">
        <v>1542</v>
      </c>
      <c s="36" t="s">
        <v>74</v>
      </c>
      <c s="37">
        <v>2</v>
      </c>
      <c s="36">
        <v>0</v>
      </c>
      <c s="36">
        <f>ROUND(G172*H172,6)</f>
      </c>
      <c r="L172" s="38">
        <v>0</v>
      </c>
      <c s="32">
        <f>ROUND(ROUND(L172,2)*ROUND(G172,3),2)</f>
      </c>
      <c s="36" t="s">
        <v>1429</v>
      </c>
      <c>
        <f>(M172*21)/100</f>
      </c>
      <c t="s">
        <v>27</v>
      </c>
    </row>
    <row r="173" spans="1:5" ht="12.75">
      <c r="A173" s="35" t="s">
        <v>55</v>
      </c>
      <c r="E173" s="39" t="s">
        <v>5</v>
      </c>
    </row>
    <row r="174" spans="1:5" ht="12.75">
      <c r="A174" s="35" t="s">
        <v>57</v>
      </c>
      <c r="E174" s="40" t="s">
        <v>1483</v>
      </c>
    </row>
    <row r="175" spans="1:5" ht="114.75">
      <c r="A175" t="s">
        <v>59</v>
      </c>
      <c r="E175" s="39" t="s">
        <v>1521</v>
      </c>
    </row>
    <row r="176" spans="1:16" ht="12.75">
      <c r="A176" t="s">
        <v>49</v>
      </c>
      <c s="34" t="s">
        <v>227</v>
      </c>
      <c s="34" t="s">
        <v>1543</v>
      </c>
      <c s="35" t="s">
        <v>5</v>
      </c>
      <c s="6" t="s">
        <v>1544</v>
      </c>
      <c s="36" t="s">
        <v>74</v>
      </c>
      <c s="37">
        <v>2</v>
      </c>
      <c s="36">
        <v>0</v>
      </c>
      <c s="36">
        <f>ROUND(G176*H176,6)</f>
      </c>
      <c r="L176" s="38">
        <v>0</v>
      </c>
      <c s="32">
        <f>ROUND(ROUND(L176,2)*ROUND(G176,3),2)</f>
      </c>
      <c s="36" t="s">
        <v>1429</v>
      </c>
      <c>
        <f>(M176*21)/100</f>
      </c>
      <c t="s">
        <v>27</v>
      </c>
    </row>
    <row r="177" spans="1:5" ht="12.75">
      <c r="A177" s="35" t="s">
        <v>55</v>
      </c>
      <c r="E177" s="39" t="s">
        <v>5</v>
      </c>
    </row>
    <row r="178" spans="1:5" ht="12.75">
      <c r="A178" s="35" t="s">
        <v>57</v>
      </c>
      <c r="E178" s="40" t="s">
        <v>1483</v>
      </c>
    </row>
    <row r="179" spans="1:5" ht="114.75">
      <c r="A179" t="s">
        <v>59</v>
      </c>
      <c r="E179" s="39" t="s">
        <v>1521</v>
      </c>
    </row>
    <row r="180" spans="1:16" ht="12.75">
      <c r="A180" t="s">
        <v>49</v>
      </c>
      <c s="34" t="s">
        <v>234</v>
      </c>
      <c s="34" t="s">
        <v>1545</v>
      </c>
      <c s="35" t="s">
        <v>5</v>
      </c>
      <c s="6" t="s">
        <v>1546</v>
      </c>
      <c s="36" t="s">
        <v>74</v>
      </c>
      <c s="37">
        <v>6</v>
      </c>
      <c s="36">
        <v>0</v>
      </c>
      <c s="36">
        <f>ROUND(G180*H180,6)</f>
      </c>
      <c r="L180" s="38">
        <v>0</v>
      </c>
      <c s="32">
        <f>ROUND(ROUND(L180,2)*ROUND(G180,3),2)</f>
      </c>
      <c s="36" t="s">
        <v>1429</v>
      </c>
      <c>
        <f>(M180*21)/100</f>
      </c>
      <c t="s">
        <v>27</v>
      </c>
    </row>
    <row r="181" spans="1:5" ht="12.75">
      <c r="A181" s="35" t="s">
        <v>55</v>
      </c>
      <c r="E181" s="39" t="s">
        <v>5</v>
      </c>
    </row>
    <row r="182" spans="1:5" ht="12.75">
      <c r="A182" s="35" t="s">
        <v>57</v>
      </c>
      <c r="E182" s="40" t="s">
        <v>1483</v>
      </c>
    </row>
    <row r="183" spans="1:5" ht="114.75">
      <c r="A183" t="s">
        <v>59</v>
      </c>
      <c r="E183" s="39" t="s">
        <v>1521</v>
      </c>
    </row>
    <row r="184" spans="1:16" ht="12.75">
      <c r="A184" t="s">
        <v>49</v>
      </c>
      <c s="34" t="s">
        <v>238</v>
      </c>
      <c s="34" t="s">
        <v>1547</v>
      </c>
      <c s="35" t="s">
        <v>5</v>
      </c>
      <c s="6" t="s">
        <v>1548</v>
      </c>
      <c s="36" t="s">
        <v>74</v>
      </c>
      <c s="37">
        <v>4</v>
      </c>
      <c s="36">
        <v>0</v>
      </c>
      <c s="36">
        <f>ROUND(G184*H184,6)</f>
      </c>
      <c r="L184" s="38">
        <v>0</v>
      </c>
      <c s="32">
        <f>ROUND(ROUND(L184,2)*ROUND(G184,3),2)</f>
      </c>
      <c s="36" t="s">
        <v>1429</v>
      </c>
      <c>
        <f>(M184*21)/100</f>
      </c>
      <c t="s">
        <v>27</v>
      </c>
    </row>
    <row r="185" spans="1:5" ht="12.75">
      <c r="A185" s="35" t="s">
        <v>55</v>
      </c>
      <c r="E185" s="39" t="s">
        <v>5</v>
      </c>
    </row>
    <row r="186" spans="1:5" ht="12.75">
      <c r="A186" s="35" t="s">
        <v>57</v>
      </c>
      <c r="E186" s="40" t="s">
        <v>1483</v>
      </c>
    </row>
    <row r="187" spans="1:5" ht="114.75">
      <c r="A187" t="s">
        <v>59</v>
      </c>
      <c r="E187" s="39" t="s">
        <v>1521</v>
      </c>
    </row>
    <row r="188" spans="1:16" ht="12.75">
      <c r="A188" t="s">
        <v>49</v>
      </c>
      <c s="34" t="s">
        <v>242</v>
      </c>
      <c s="34" t="s">
        <v>1549</v>
      </c>
      <c s="35" t="s">
        <v>5</v>
      </c>
      <c s="6" t="s">
        <v>1550</v>
      </c>
      <c s="36" t="s">
        <v>74</v>
      </c>
      <c s="37">
        <v>124</v>
      </c>
      <c s="36">
        <v>0</v>
      </c>
      <c s="36">
        <f>ROUND(G188*H188,6)</f>
      </c>
      <c r="L188" s="38">
        <v>0</v>
      </c>
      <c s="32">
        <f>ROUND(ROUND(L188,2)*ROUND(G188,3),2)</f>
      </c>
      <c s="36" t="s">
        <v>1429</v>
      </c>
      <c>
        <f>(M188*21)/100</f>
      </c>
      <c t="s">
        <v>27</v>
      </c>
    </row>
    <row r="189" spans="1:5" ht="12.75">
      <c r="A189" s="35" t="s">
        <v>55</v>
      </c>
      <c r="E189" s="39" t="s">
        <v>5</v>
      </c>
    </row>
    <row r="190" spans="1:5" ht="12.75">
      <c r="A190" s="35" t="s">
        <v>57</v>
      </c>
      <c r="E190" s="40" t="s">
        <v>1483</v>
      </c>
    </row>
    <row r="191" spans="1:5" ht="114.75">
      <c r="A191" t="s">
        <v>59</v>
      </c>
      <c r="E191" s="39" t="s">
        <v>1521</v>
      </c>
    </row>
    <row r="192" spans="1:16" ht="12.75">
      <c r="A192" t="s">
        <v>49</v>
      </c>
      <c s="34" t="s">
        <v>246</v>
      </c>
      <c s="34" t="s">
        <v>1551</v>
      </c>
      <c s="35" t="s">
        <v>5</v>
      </c>
      <c s="6" t="s">
        <v>1552</v>
      </c>
      <c s="36" t="s">
        <v>74</v>
      </c>
      <c s="37">
        <v>4</v>
      </c>
      <c s="36">
        <v>0</v>
      </c>
      <c s="36">
        <f>ROUND(G192*H192,6)</f>
      </c>
      <c r="L192" s="38">
        <v>0</v>
      </c>
      <c s="32">
        <f>ROUND(ROUND(L192,2)*ROUND(G192,3),2)</f>
      </c>
      <c s="36" t="s">
        <v>1429</v>
      </c>
      <c>
        <f>(M192*21)/100</f>
      </c>
      <c t="s">
        <v>27</v>
      </c>
    </row>
    <row r="193" spans="1:5" ht="12.75">
      <c r="A193" s="35" t="s">
        <v>55</v>
      </c>
      <c r="E193" s="39" t="s">
        <v>5</v>
      </c>
    </row>
    <row r="194" spans="1:5" ht="12.75">
      <c r="A194" s="35" t="s">
        <v>57</v>
      </c>
      <c r="E194" s="40" t="s">
        <v>1483</v>
      </c>
    </row>
    <row r="195" spans="1:5" ht="114.75">
      <c r="A195" t="s">
        <v>59</v>
      </c>
      <c r="E195" s="39" t="s">
        <v>1521</v>
      </c>
    </row>
    <row r="196" spans="1:16" ht="12.75">
      <c r="A196" t="s">
        <v>49</v>
      </c>
      <c s="34" t="s">
        <v>250</v>
      </c>
      <c s="34" t="s">
        <v>1553</v>
      </c>
      <c s="35" t="s">
        <v>5</v>
      </c>
      <c s="6" t="s">
        <v>1554</v>
      </c>
      <c s="36" t="s">
        <v>74</v>
      </c>
      <c s="37">
        <v>2</v>
      </c>
      <c s="36">
        <v>0</v>
      </c>
      <c s="36">
        <f>ROUND(G196*H196,6)</f>
      </c>
      <c r="L196" s="38">
        <v>0</v>
      </c>
      <c s="32">
        <f>ROUND(ROUND(L196,2)*ROUND(G196,3),2)</f>
      </c>
      <c s="36" t="s">
        <v>1429</v>
      </c>
      <c>
        <f>(M196*21)/100</f>
      </c>
      <c t="s">
        <v>27</v>
      </c>
    </row>
    <row r="197" spans="1:5" ht="12.75">
      <c r="A197" s="35" t="s">
        <v>55</v>
      </c>
      <c r="E197" s="39" t="s">
        <v>5</v>
      </c>
    </row>
    <row r="198" spans="1:5" ht="12.75">
      <c r="A198" s="35" t="s">
        <v>57</v>
      </c>
      <c r="E198" s="40" t="s">
        <v>1483</v>
      </c>
    </row>
    <row r="199" spans="1:5" ht="114.75">
      <c r="A199" t="s">
        <v>59</v>
      </c>
      <c r="E199" s="39" t="s">
        <v>1521</v>
      </c>
    </row>
    <row r="200" spans="1:16" ht="12.75">
      <c r="A200" t="s">
        <v>49</v>
      </c>
      <c s="34" t="s">
        <v>254</v>
      </c>
      <c s="34" t="s">
        <v>1555</v>
      </c>
      <c s="35" t="s">
        <v>5</v>
      </c>
      <c s="6" t="s">
        <v>1556</v>
      </c>
      <c s="36" t="s">
        <v>74</v>
      </c>
      <c s="37">
        <v>2</v>
      </c>
      <c s="36">
        <v>0</v>
      </c>
      <c s="36">
        <f>ROUND(G200*H200,6)</f>
      </c>
      <c r="L200" s="38">
        <v>0</v>
      </c>
      <c s="32">
        <f>ROUND(ROUND(L200,2)*ROUND(G200,3),2)</f>
      </c>
      <c s="36" t="s">
        <v>1429</v>
      </c>
      <c>
        <f>(M200*21)/100</f>
      </c>
      <c t="s">
        <v>27</v>
      </c>
    </row>
    <row r="201" spans="1:5" ht="12.75">
      <c r="A201" s="35" t="s">
        <v>55</v>
      </c>
      <c r="E201" s="39" t="s">
        <v>5</v>
      </c>
    </row>
    <row r="202" spans="1:5" ht="12.75">
      <c r="A202" s="35" t="s">
        <v>57</v>
      </c>
      <c r="E202" s="40" t="s">
        <v>1483</v>
      </c>
    </row>
    <row r="203" spans="1:5" ht="114.75">
      <c r="A203" t="s">
        <v>59</v>
      </c>
      <c r="E203" s="39" t="s">
        <v>1521</v>
      </c>
    </row>
    <row r="204" spans="1:16" ht="12.75">
      <c r="A204" t="s">
        <v>49</v>
      </c>
      <c s="34" t="s">
        <v>258</v>
      </c>
      <c s="34" t="s">
        <v>1557</v>
      </c>
      <c s="35" t="s">
        <v>5</v>
      </c>
      <c s="6" t="s">
        <v>1558</v>
      </c>
      <c s="36" t="s">
        <v>74</v>
      </c>
      <c s="37">
        <v>17</v>
      </c>
      <c s="36">
        <v>0</v>
      </c>
      <c s="36">
        <f>ROUND(G204*H204,6)</f>
      </c>
      <c r="L204" s="38">
        <v>0</v>
      </c>
      <c s="32">
        <f>ROUND(ROUND(L204,2)*ROUND(G204,3),2)</f>
      </c>
      <c s="36" t="s">
        <v>1429</v>
      </c>
      <c>
        <f>(M204*21)/100</f>
      </c>
      <c t="s">
        <v>27</v>
      </c>
    </row>
    <row r="205" spans="1:5" ht="12.75">
      <c r="A205" s="35" t="s">
        <v>55</v>
      </c>
      <c r="E205" s="39" t="s">
        <v>5</v>
      </c>
    </row>
    <row r="206" spans="1:5" ht="12.75">
      <c r="A206" s="35" t="s">
        <v>57</v>
      </c>
      <c r="E206" s="40" t="s">
        <v>1483</v>
      </c>
    </row>
    <row r="207" spans="1:5" ht="114.75">
      <c r="A207" t="s">
        <v>59</v>
      </c>
      <c r="E207" s="39" t="s">
        <v>1521</v>
      </c>
    </row>
    <row r="208" spans="1:16" ht="12.75">
      <c r="A208" t="s">
        <v>49</v>
      </c>
      <c s="34" t="s">
        <v>262</v>
      </c>
      <c s="34" t="s">
        <v>1559</v>
      </c>
      <c s="35" t="s">
        <v>5</v>
      </c>
      <c s="6" t="s">
        <v>1560</v>
      </c>
      <c s="36" t="s">
        <v>74</v>
      </c>
      <c s="37">
        <v>119</v>
      </c>
      <c s="36">
        <v>0</v>
      </c>
      <c s="36">
        <f>ROUND(G208*H208,6)</f>
      </c>
      <c r="L208" s="38">
        <v>0</v>
      </c>
      <c s="32">
        <f>ROUND(ROUND(L208,2)*ROUND(G208,3),2)</f>
      </c>
      <c s="36" t="s">
        <v>1429</v>
      </c>
      <c>
        <f>(M208*21)/100</f>
      </c>
      <c t="s">
        <v>27</v>
      </c>
    </row>
    <row r="209" spans="1:5" ht="12.75">
      <c r="A209" s="35" t="s">
        <v>55</v>
      </c>
      <c r="E209" s="39" t="s">
        <v>5</v>
      </c>
    </row>
    <row r="210" spans="1:5" ht="12.75">
      <c r="A210" s="35" t="s">
        <v>57</v>
      </c>
      <c r="E210" s="40" t="s">
        <v>1483</v>
      </c>
    </row>
    <row r="211" spans="1:5" ht="114.75">
      <c r="A211" t="s">
        <v>59</v>
      </c>
      <c r="E211" s="39" t="s">
        <v>1521</v>
      </c>
    </row>
    <row r="212" spans="1:16" ht="25.5">
      <c r="A212" t="s">
        <v>49</v>
      </c>
      <c s="34" t="s">
        <v>268</v>
      </c>
      <c s="34" t="s">
        <v>1561</v>
      </c>
      <c s="35" t="s">
        <v>5</v>
      </c>
      <c s="6" t="s">
        <v>1562</v>
      </c>
      <c s="36" t="s">
        <v>74</v>
      </c>
      <c s="37">
        <v>12</v>
      </c>
      <c s="36">
        <v>0</v>
      </c>
      <c s="36">
        <f>ROUND(G212*H212,6)</f>
      </c>
      <c r="L212" s="38">
        <v>0</v>
      </c>
      <c s="32">
        <f>ROUND(ROUND(L212,2)*ROUND(G212,3),2)</f>
      </c>
      <c s="36" t="s">
        <v>1429</v>
      </c>
      <c>
        <f>(M212*21)/100</f>
      </c>
      <c t="s">
        <v>27</v>
      </c>
    </row>
    <row r="213" spans="1:5" ht="12.75">
      <c r="A213" s="35" t="s">
        <v>55</v>
      </c>
      <c r="E213" s="39" t="s">
        <v>5</v>
      </c>
    </row>
    <row r="214" spans="1:5" ht="12.75">
      <c r="A214" s="35" t="s">
        <v>57</v>
      </c>
      <c r="E214" s="40" t="s">
        <v>1483</v>
      </c>
    </row>
    <row r="215" spans="1:5" ht="76.5">
      <c r="A215" t="s">
        <v>59</v>
      </c>
      <c r="E215" s="39" t="s">
        <v>1563</v>
      </c>
    </row>
    <row r="216" spans="1:16" ht="25.5">
      <c r="A216" t="s">
        <v>49</v>
      </c>
      <c s="34" t="s">
        <v>274</v>
      </c>
      <c s="34" t="s">
        <v>1564</v>
      </c>
      <c s="35" t="s">
        <v>5</v>
      </c>
      <c s="6" t="s">
        <v>1565</v>
      </c>
      <c s="36" t="s">
        <v>74</v>
      </c>
      <c s="37">
        <v>12</v>
      </c>
      <c s="36">
        <v>0</v>
      </c>
      <c s="36">
        <f>ROUND(G216*H216,6)</f>
      </c>
      <c r="L216" s="38">
        <v>0</v>
      </c>
      <c s="32">
        <f>ROUND(ROUND(L216,2)*ROUND(G216,3),2)</f>
      </c>
      <c s="36" t="s">
        <v>1429</v>
      </c>
      <c>
        <f>(M216*21)/100</f>
      </c>
      <c t="s">
        <v>27</v>
      </c>
    </row>
    <row r="217" spans="1:5" ht="12.75">
      <c r="A217" s="35" t="s">
        <v>55</v>
      </c>
      <c r="E217" s="39" t="s">
        <v>5</v>
      </c>
    </row>
    <row r="218" spans="1:5" ht="12.75">
      <c r="A218" s="35" t="s">
        <v>57</v>
      </c>
      <c r="E218" s="40" t="s">
        <v>1483</v>
      </c>
    </row>
    <row r="219" spans="1:5" ht="76.5">
      <c r="A219" t="s">
        <v>59</v>
      </c>
      <c r="E219" s="39" t="s">
        <v>1566</v>
      </c>
    </row>
    <row r="220" spans="1:16" ht="12.75">
      <c r="A220" t="s">
        <v>49</v>
      </c>
      <c s="34" t="s">
        <v>279</v>
      </c>
      <c s="34" t="s">
        <v>1567</v>
      </c>
      <c s="35" t="s">
        <v>5</v>
      </c>
      <c s="6" t="s">
        <v>1568</v>
      </c>
      <c s="36" t="s">
        <v>190</v>
      </c>
      <c s="37">
        <v>459</v>
      </c>
      <c s="36">
        <v>0</v>
      </c>
      <c s="36">
        <f>ROUND(G220*H220,6)</f>
      </c>
      <c r="L220" s="38">
        <v>0</v>
      </c>
      <c s="32">
        <f>ROUND(ROUND(L220,2)*ROUND(G220,3),2)</f>
      </c>
      <c s="36" t="s">
        <v>1429</v>
      </c>
      <c>
        <f>(M220*21)/100</f>
      </c>
      <c t="s">
        <v>27</v>
      </c>
    </row>
    <row r="221" spans="1:5" ht="12.75">
      <c r="A221" s="35" t="s">
        <v>55</v>
      </c>
      <c r="E221" s="39" t="s">
        <v>5</v>
      </c>
    </row>
    <row r="222" spans="1:5" ht="12.75">
      <c r="A222" s="35" t="s">
        <v>57</v>
      </c>
      <c r="E222" s="40" t="s">
        <v>1483</v>
      </c>
    </row>
    <row r="223" spans="1:5" ht="89.25">
      <c r="A223" t="s">
        <v>59</v>
      </c>
      <c r="E223" s="39" t="s">
        <v>1569</v>
      </c>
    </row>
    <row r="224" spans="1:16" ht="25.5">
      <c r="A224" t="s">
        <v>49</v>
      </c>
      <c s="34" t="s">
        <v>282</v>
      </c>
      <c s="34" t="s">
        <v>1457</v>
      </c>
      <c s="35" t="s">
        <v>5</v>
      </c>
      <c s="6" t="s">
        <v>1570</v>
      </c>
      <c s="36" t="s">
        <v>74</v>
      </c>
      <c s="37">
        <v>295</v>
      </c>
      <c s="36">
        <v>0</v>
      </c>
      <c s="36">
        <f>ROUND(G224*H224,6)</f>
      </c>
      <c r="L224" s="38">
        <v>0</v>
      </c>
      <c s="32">
        <f>ROUND(ROUND(L224,2)*ROUND(G224,3),2)</f>
      </c>
      <c s="36" t="s">
        <v>1429</v>
      </c>
      <c>
        <f>(M224*21)/100</f>
      </c>
      <c t="s">
        <v>27</v>
      </c>
    </row>
    <row r="225" spans="1:5" ht="12.75">
      <c r="A225" s="35" t="s">
        <v>55</v>
      </c>
      <c r="E225" s="39" t="s">
        <v>5</v>
      </c>
    </row>
    <row r="226" spans="1:5" ht="25.5">
      <c r="A226" s="35" t="s">
        <v>57</v>
      </c>
      <c r="E226" s="40" t="s">
        <v>1571</v>
      </c>
    </row>
    <row r="227" spans="1:5" ht="76.5">
      <c r="A227" t="s">
        <v>59</v>
      </c>
      <c r="E227" s="39" t="s">
        <v>1460</v>
      </c>
    </row>
    <row r="228" spans="1:13" ht="12.75">
      <c r="A228" t="s">
        <v>46</v>
      </c>
      <c r="C228" s="31" t="s">
        <v>1572</v>
      </c>
      <c r="E228" s="33" t="s">
        <v>1573</v>
      </c>
      <c r="J228" s="32">
        <f>0</f>
      </c>
      <c s="32">
        <f>0</f>
      </c>
      <c s="32">
        <f>0+L229+L233</f>
      </c>
      <c s="32">
        <f>0+M229+M233</f>
      </c>
    </row>
    <row r="229" spans="1:16" ht="12.75">
      <c r="A229" t="s">
        <v>49</v>
      </c>
      <c s="34" t="s">
        <v>287</v>
      </c>
      <c s="34" t="s">
        <v>1574</v>
      </c>
      <c s="35" t="s">
        <v>5</v>
      </c>
      <c s="6" t="s">
        <v>1575</v>
      </c>
      <c s="36" t="s">
        <v>74</v>
      </c>
      <c s="37">
        <v>4</v>
      </c>
      <c s="36">
        <v>0</v>
      </c>
      <c s="36">
        <f>ROUND(G229*H229,6)</f>
      </c>
      <c r="L229" s="38">
        <v>0</v>
      </c>
      <c s="32">
        <f>ROUND(ROUND(L229,2)*ROUND(G229,3),2)</f>
      </c>
      <c s="36" t="s">
        <v>1429</v>
      </c>
      <c>
        <f>(M229*21)/100</f>
      </c>
      <c t="s">
        <v>27</v>
      </c>
    </row>
    <row r="230" spans="1:5" ht="12.75">
      <c r="A230" s="35" t="s">
        <v>55</v>
      </c>
      <c r="E230" s="39" t="s">
        <v>5</v>
      </c>
    </row>
    <row r="231" spans="1:5" ht="12.75">
      <c r="A231" s="35" t="s">
        <v>57</v>
      </c>
      <c r="E231" s="40" t="s">
        <v>1483</v>
      </c>
    </row>
    <row r="232" spans="1:5" ht="89.25">
      <c r="A232" t="s">
        <v>59</v>
      </c>
      <c r="E232" s="39" t="s">
        <v>1576</v>
      </c>
    </row>
    <row r="233" spans="1:16" ht="12.75">
      <c r="A233" t="s">
        <v>49</v>
      </c>
      <c s="34" t="s">
        <v>489</v>
      </c>
      <c s="34" t="s">
        <v>1577</v>
      </c>
      <c s="35" t="s">
        <v>5</v>
      </c>
      <c s="6" t="s">
        <v>1578</v>
      </c>
      <c s="36" t="s">
        <v>74</v>
      </c>
      <c s="37">
        <v>2</v>
      </c>
      <c s="36">
        <v>0</v>
      </c>
      <c s="36">
        <f>ROUND(G233*H233,6)</f>
      </c>
      <c r="L233" s="38">
        <v>0</v>
      </c>
      <c s="32">
        <f>ROUND(ROUND(L233,2)*ROUND(G233,3),2)</f>
      </c>
      <c s="36" t="s">
        <v>1429</v>
      </c>
      <c>
        <f>(M233*21)/100</f>
      </c>
      <c t="s">
        <v>27</v>
      </c>
    </row>
    <row r="234" spans="1:5" ht="12.75">
      <c r="A234" s="35" t="s">
        <v>55</v>
      </c>
      <c r="E234" s="39" t="s">
        <v>5</v>
      </c>
    </row>
    <row r="235" spans="1:5" ht="12.75">
      <c r="A235" s="35" t="s">
        <v>57</v>
      </c>
      <c r="E235" s="40" t="s">
        <v>1483</v>
      </c>
    </row>
    <row r="236" spans="1:5" ht="89.25">
      <c r="A236" t="s">
        <v>59</v>
      </c>
      <c r="E236" s="39" t="s">
        <v>1576</v>
      </c>
    </row>
    <row r="237" spans="1:13" ht="12.75">
      <c r="A237" t="s">
        <v>46</v>
      </c>
      <c r="C237" s="31" t="s">
        <v>1579</v>
      </c>
      <c r="E237" s="33" t="s">
        <v>1580</v>
      </c>
      <c r="J237" s="32">
        <f>0</f>
      </c>
      <c s="32">
        <f>0</f>
      </c>
      <c s="32">
        <f>0+L238+L242+L246+L250+L254+L258+L262+L266+L270+L274+L278+L282+L286+L290+L294+L298+L302+L306+L310+L314+L318+L322</f>
      </c>
      <c s="32">
        <f>0+M238+M242+M246+M250+M254+M258+M262+M266+M270+M274+M278+M282+M286+M290+M294+M298+M302+M306+M310+M314+M318+M322</f>
      </c>
    </row>
    <row r="238" spans="1:16" ht="12.75">
      <c r="A238" t="s">
        <v>49</v>
      </c>
      <c s="34" t="s">
        <v>492</v>
      </c>
      <c s="34" t="s">
        <v>1581</v>
      </c>
      <c s="35" t="s">
        <v>5</v>
      </c>
      <c s="6" t="s">
        <v>1582</v>
      </c>
      <c s="36" t="s">
        <v>74</v>
      </c>
      <c s="37">
        <v>1</v>
      </c>
      <c s="36">
        <v>0</v>
      </c>
      <c s="36">
        <f>ROUND(G238*H238,6)</f>
      </c>
      <c r="L238" s="38">
        <v>0</v>
      </c>
      <c s="32">
        <f>ROUND(ROUND(L238,2)*ROUND(G238,3),2)</f>
      </c>
      <c s="36" t="s">
        <v>333</v>
      </c>
      <c>
        <f>(M238*21)/100</f>
      </c>
      <c t="s">
        <v>27</v>
      </c>
    </row>
    <row r="239" spans="1:5" ht="12.75">
      <c r="A239" s="35" t="s">
        <v>55</v>
      </c>
      <c r="E239" s="39" t="s">
        <v>5</v>
      </c>
    </row>
    <row r="240" spans="1:5" ht="12.75">
      <c r="A240" s="35" t="s">
        <v>57</v>
      </c>
      <c r="E240" s="40" t="s">
        <v>1583</v>
      </c>
    </row>
    <row r="241" spans="1:5" ht="114.75">
      <c r="A241" t="s">
        <v>59</v>
      </c>
      <c r="E241" s="39" t="s">
        <v>984</v>
      </c>
    </row>
    <row r="242" spans="1:16" ht="12.75">
      <c r="A242" t="s">
        <v>49</v>
      </c>
      <c s="34" t="s">
        <v>495</v>
      </c>
      <c s="34" t="s">
        <v>1584</v>
      </c>
      <c s="35" t="s">
        <v>5</v>
      </c>
      <c s="6" t="s">
        <v>1585</v>
      </c>
      <c s="36" t="s">
        <v>190</v>
      </c>
      <c s="37">
        <v>124</v>
      </c>
      <c s="36">
        <v>0</v>
      </c>
      <c s="36">
        <f>ROUND(G242*H242,6)</f>
      </c>
      <c r="L242" s="38">
        <v>0</v>
      </c>
      <c s="32">
        <f>ROUND(ROUND(L242,2)*ROUND(G242,3),2)</f>
      </c>
      <c s="36" t="s">
        <v>1429</v>
      </c>
      <c>
        <f>(M242*21)/100</f>
      </c>
      <c t="s">
        <v>27</v>
      </c>
    </row>
    <row r="243" spans="1:5" ht="12.75">
      <c r="A243" s="35" t="s">
        <v>55</v>
      </c>
      <c r="E243" s="39" t="s">
        <v>5</v>
      </c>
    </row>
    <row r="244" spans="1:5" ht="12.75">
      <c r="A244" s="35" t="s">
        <v>57</v>
      </c>
      <c r="E244" s="40" t="s">
        <v>1583</v>
      </c>
    </row>
    <row r="245" spans="1:5" ht="38.25">
      <c r="A245" t="s">
        <v>59</v>
      </c>
      <c r="E245" s="39" t="s">
        <v>1586</v>
      </c>
    </row>
    <row r="246" spans="1:16" ht="12.75">
      <c r="A246" t="s">
        <v>49</v>
      </c>
      <c s="34" t="s">
        <v>499</v>
      </c>
      <c s="34" t="s">
        <v>1587</v>
      </c>
      <c s="35" t="s">
        <v>5</v>
      </c>
      <c s="6" t="s">
        <v>1588</v>
      </c>
      <c s="36" t="s">
        <v>297</v>
      </c>
      <c s="37">
        <v>280</v>
      </c>
      <c s="36">
        <v>0</v>
      </c>
      <c s="36">
        <f>ROUND(G246*H246,6)</f>
      </c>
      <c r="L246" s="38">
        <v>0</v>
      </c>
      <c s="32">
        <f>ROUND(ROUND(L246,2)*ROUND(G246,3),2)</f>
      </c>
      <c s="36" t="s">
        <v>1429</v>
      </c>
      <c>
        <f>(M246*21)/100</f>
      </c>
      <c t="s">
        <v>27</v>
      </c>
    </row>
    <row r="247" spans="1:5" ht="12.75">
      <c r="A247" s="35" t="s">
        <v>55</v>
      </c>
      <c r="E247" s="39" t="s">
        <v>5</v>
      </c>
    </row>
    <row r="248" spans="1:5" ht="12.75">
      <c r="A248" s="35" t="s">
        <v>57</v>
      </c>
      <c r="E248" s="40" t="s">
        <v>1583</v>
      </c>
    </row>
    <row r="249" spans="1:5" ht="127.5">
      <c r="A249" t="s">
        <v>59</v>
      </c>
      <c r="E249" s="39" t="s">
        <v>1589</v>
      </c>
    </row>
    <row r="250" spans="1:16" ht="12.75">
      <c r="A250" t="s">
        <v>49</v>
      </c>
      <c s="34" t="s">
        <v>502</v>
      </c>
      <c s="34" t="s">
        <v>1590</v>
      </c>
      <c s="35" t="s">
        <v>5</v>
      </c>
      <c s="6" t="s">
        <v>1591</v>
      </c>
      <c s="36" t="s">
        <v>74</v>
      </c>
      <c s="37">
        <v>8</v>
      </c>
      <c s="36">
        <v>0</v>
      </c>
      <c s="36">
        <f>ROUND(G250*H250,6)</f>
      </c>
      <c r="L250" s="38">
        <v>0</v>
      </c>
      <c s="32">
        <f>ROUND(ROUND(L250,2)*ROUND(G250,3),2)</f>
      </c>
      <c s="36" t="s">
        <v>1429</v>
      </c>
      <c>
        <f>(M250*21)/100</f>
      </c>
      <c t="s">
        <v>27</v>
      </c>
    </row>
    <row r="251" spans="1:5" ht="12.75">
      <c r="A251" s="35" t="s">
        <v>55</v>
      </c>
      <c r="E251" s="39" t="s">
        <v>5</v>
      </c>
    </row>
    <row r="252" spans="1:5" ht="12.75">
      <c r="A252" s="35" t="s">
        <v>57</v>
      </c>
      <c r="E252" s="40" t="s">
        <v>1583</v>
      </c>
    </row>
    <row r="253" spans="1:5" ht="114.75">
      <c r="A253" t="s">
        <v>59</v>
      </c>
      <c r="E253" s="39" t="s">
        <v>1592</v>
      </c>
    </row>
    <row r="254" spans="1:16" ht="12.75">
      <c r="A254" t="s">
        <v>49</v>
      </c>
      <c s="34" t="s">
        <v>506</v>
      </c>
      <c s="34" t="s">
        <v>1593</v>
      </c>
      <c s="35" t="s">
        <v>5</v>
      </c>
      <c s="6" t="s">
        <v>1594</v>
      </c>
      <c s="36" t="s">
        <v>74</v>
      </c>
      <c s="37">
        <v>1</v>
      </c>
      <c s="36">
        <v>0</v>
      </c>
      <c s="36">
        <f>ROUND(G254*H254,6)</f>
      </c>
      <c r="L254" s="38">
        <v>0</v>
      </c>
      <c s="32">
        <f>ROUND(ROUND(L254,2)*ROUND(G254,3),2)</f>
      </c>
      <c s="36" t="s">
        <v>1429</v>
      </c>
      <c>
        <f>(M254*21)/100</f>
      </c>
      <c t="s">
        <v>27</v>
      </c>
    </row>
    <row r="255" spans="1:5" ht="12.75">
      <c r="A255" s="35" t="s">
        <v>55</v>
      </c>
      <c r="E255" s="39" t="s">
        <v>5</v>
      </c>
    </row>
    <row r="256" spans="1:5" ht="12.75">
      <c r="A256" s="35" t="s">
        <v>57</v>
      </c>
      <c r="E256" s="40" t="s">
        <v>1583</v>
      </c>
    </row>
    <row r="257" spans="1:5" ht="102">
      <c r="A257" t="s">
        <v>59</v>
      </c>
      <c r="E257" s="39" t="s">
        <v>1595</v>
      </c>
    </row>
    <row r="258" spans="1:16" ht="12.75">
      <c r="A258" t="s">
        <v>49</v>
      </c>
      <c s="34" t="s">
        <v>510</v>
      </c>
      <c s="34" t="s">
        <v>1596</v>
      </c>
      <c s="35" t="s">
        <v>5</v>
      </c>
      <c s="6" t="s">
        <v>1597</v>
      </c>
      <c s="36" t="s">
        <v>74</v>
      </c>
      <c s="37">
        <v>10</v>
      </c>
      <c s="36">
        <v>0</v>
      </c>
      <c s="36">
        <f>ROUND(G258*H258,6)</f>
      </c>
      <c r="L258" s="38">
        <v>0</v>
      </c>
      <c s="32">
        <f>ROUND(ROUND(L258,2)*ROUND(G258,3),2)</f>
      </c>
      <c s="36" t="s">
        <v>1429</v>
      </c>
      <c>
        <f>(M258*21)/100</f>
      </c>
      <c t="s">
        <v>27</v>
      </c>
    </row>
    <row r="259" spans="1:5" ht="12.75">
      <c r="A259" s="35" t="s">
        <v>55</v>
      </c>
      <c r="E259" s="39" t="s">
        <v>5</v>
      </c>
    </row>
    <row r="260" spans="1:5" ht="12.75">
      <c r="A260" s="35" t="s">
        <v>57</v>
      </c>
      <c r="E260" s="40" t="s">
        <v>1583</v>
      </c>
    </row>
    <row r="261" spans="1:5" ht="102">
      <c r="A261" t="s">
        <v>59</v>
      </c>
      <c r="E261" s="39" t="s">
        <v>1595</v>
      </c>
    </row>
    <row r="262" spans="1:16" ht="12.75">
      <c r="A262" t="s">
        <v>49</v>
      </c>
      <c s="34" t="s">
        <v>514</v>
      </c>
      <c s="34" t="s">
        <v>1598</v>
      </c>
      <c s="35" t="s">
        <v>5</v>
      </c>
      <c s="6" t="s">
        <v>1599</v>
      </c>
      <c s="36" t="s">
        <v>74</v>
      </c>
      <c s="37">
        <v>40</v>
      </c>
      <c s="36">
        <v>0</v>
      </c>
      <c s="36">
        <f>ROUND(G262*H262,6)</f>
      </c>
      <c r="L262" s="38">
        <v>0</v>
      </c>
      <c s="32">
        <f>ROUND(ROUND(L262,2)*ROUND(G262,3),2)</f>
      </c>
      <c s="36" t="s">
        <v>1429</v>
      </c>
      <c>
        <f>(M262*21)/100</f>
      </c>
      <c t="s">
        <v>27</v>
      </c>
    </row>
    <row r="263" spans="1:5" ht="12.75">
      <c r="A263" s="35" t="s">
        <v>55</v>
      </c>
      <c r="E263" s="39" t="s">
        <v>5</v>
      </c>
    </row>
    <row r="264" spans="1:5" ht="12.75">
      <c r="A264" s="35" t="s">
        <v>57</v>
      </c>
      <c r="E264" s="40" t="s">
        <v>1583</v>
      </c>
    </row>
    <row r="265" spans="1:5" ht="102">
      <c r="A265" t="s">
        <v>59</v>
      </c>
      <c r="E265" s="39" t="s">
        <v>1595</v>
      </c>
    </row>
    <row r="266" spans="1:16" ht="12.75">
      <c r="A266" t="s">
        <v>49</v>
      </c>
      <c s="34" t="s">
        <v>518</v>
      </c>
      <c s="34" t="s">
        <v>1600</v>
      </c>
      <c s="35" t="s">
        <v>5</v>
      </c>
      <c s="6" t="s">
        <v>1601</v>
      </c>
      <c s="36" t="s">
        <v>74</v>
      </c>
      <c s="37">
        <v>2</v>
      </c>
      <c s="36">
        <v>0</v>
      </c>
      <c s="36">
        <f>ROUND(G266*H266,6)</f>
      </c>
      <c r="L266" s="38">
        <v>0</v>
      </c>
      <c s="32">
        <f>ROUND(ROUND(L266,2)*ROUND(G266,3),2)</f>
      </c>
      <c s="36" t="s">
        <v>1429</v>
      </c>
      <c>
        <f>(M266*21)/100</f>
      </c>
      <c t="s">
        <v>27</v>
      </c>
    </row>
    <row r="267" spans="1:5" ht="12.75">
      <c r="A267" s="35" t="s">
        <v>55</v>
      </c>
      <c r="E267" s="39" t="s">
        <v>5</v>
      </c>
    </row>
    <row r="268" spans="1:5" ht="12.75">
      <c r="A268" s="35" t="s">
        <v>57</v>
      </c>
      <c r="E268" s="40" t="s">
        <v>1583</v>
      </c>
    </row>
    <row r="269" spans="1:5" ht="102">
      <c r="A269" t="s">
        <v>59</v>
      </c>
      <c r="E269" s="39" t="s">
        <v>1595</v>
      </c>
    </row>
    <row r="270" spans="1:16" ht="12.75">
      <c r="A270" t="s">
        <v>49</v>
      </c>
      <c s="34" t="s">
        <v>522</v>
      </c>
      <c s="34" t="s">
        <v>1602</v>
      </c>
      <c s="35" t="s">
        <v>5</v>
      </c>
      <c s="6" t="s">
        <v>1603</v>
      </c>
      <c s="36" t="s">
        <v>74</v>
      </c>
      <c s="37">
        <v>1</v>
      </c>
      <c s="36">
        <v>0</v>
      </c>
      <c s="36">
        <f>ROUND(G270*H270,6)</f>
      </c>
      <c r="L270" s="38">
        <v>0</v>
      </c>
      <c s="32">
        <f>ROUND(ROUND(L270,2)*ROUND(G270,3),2)</f>
      </c>
      <c s="36" t="s">
        <v>1429</v>
      </c>
      <c>
        <f>(M270*21)/100</f>
      </c>
      <c t="s">
        <v>27</v>
      </c>
    </row>
    <row r="271" spans="1:5" ht="12.75">
      <c r="A271" s="35" t="s">
        <v>55</v>
      </c>
      <c r="E271" s="39" t="s">
        <v>5</v>
      </c>
    </row>
    <row r="272" spans="1:5" ht="12.75">
      <c r="A272" s="35" t="s">
        <v>57</v>
      </c>
      <c r="E272" s="40" t="s">
        <v>1583</v>
      </c>
    </row>
    <row r="273" spans="1:5" ht="102">
      <c r="A273" t="s">
        <v>59</v>
      </c>
      <c r="E273" s="39" t="s">
        <v>1595</v>
      </c>
    </row>
    <row r="274" spans="1:16" ht="12.75">
      <c r="A274" t="s">
        <v>49</v>
      </c>
      <c s="34" t="s">
        <v>526</v>
      </c>
      <c s="34" t="s">
        <v>1604</v>
      </c>
      <c s="35" t="s">
        <v>5</v>
      </c>
      <c s="6" t="s">
        <v>1605</v>
      </c>
      <c s="36" t="s">
        <v>1606</v>
      </c>
      <c s="37">
        <v>100</v>
      </c>
      <c s="36">
        <v>0</v>
      </c>
      <c s="36">
        <f>ROUND(G274*H274,6)</f>
      </c>
      <c r="L274" s="38">
        <v>0</v>
      </c>
      <c s="32">
        <f>ROUND(ROUND(L274,2)*ROUND(G274,3),2)</f>
      </c>
      <c s="36" t="s">
        <v>1429</v>
      </c>
      <c>
        <f>(M274*21)/100</f>
      </c>
      <c t="s">
        <v>27</v>
      </c>
    </row>
    <row r="275" spans="1:5" ht="12.75">
      <c r="A275" s="35" t="s">
        <v>55</v>
      </c>
      <c r="E275" s="39" t="s">
        <v>5</v>
      </c>
    </row>
    <row r="276" spans="1:5" ht="12.75">
      <c r="A276" s="35" t="s">
        <v>57</v>
      </c>
      <c r="E276" s="40" t="s">
        <v>1583</v>
      </c>
    </row>
    <row r="277" spans="1:5" ht="102">
      <c r="A277" t="s">
        <v>59</v>
      </c>
      <c r="E277" s="39" t="s">
        <v>1607</v>
      </c>
    </row>
    <row r="278" spans="1:16" ht="12.75">
      <c r="A278" t="s">
        <v>49</v>
      </c>
      <c s="34" t="s">
        <v>529</v>
      </c>
      <c s="34" t="s">
        <v>1608</v>
      </c>
      <c s="35" t="s">
        <v>5</v>
      </c>
      <c s="6" t="s">
        <v>1609</v>
      </c>
      <c s="36" t="s">
        <v>74</v>
      </c>
      <c s="37">
        <v>54</v>
      </c>
      <c s="36">
        <v>0</v>
      </c>
      <c s="36">
        <f>ROUND(G278*H278,6)</f>
      </c>
      <c r="L278" s="38">
        <v>0</v>
      </c>
      <c s="32">
        <f>ROUND(ROUND(L278,2)*ROUND(G278,3),2)</f>
      </c>
      <c s="36" t="s">
        <v>1429</v>
      </c>
      <c>
        <f>(M278*21)/100</f>
      </c>
      <c t="s">
        <v>27</v>
      </c>
    </row>
    <row r="279" spans="1:5" ht="12.75">
      <c r="A279" s="35" t="s">
        <v>55</v>
      </c>
      <c r="E279" s="39" t="s">
        <v>5</v>
      </c>
    </row>
    <row r="280" spans="1:5" ht="12.75">
      <c r="A280" s="35" t="s">
        <v>57</v>
      </c>
      <c r="E280" s="40" t="s">
        <v>1583</v>
      </c>
    </row>
    <row r="281" spans="1:5" ht="102">
      <c r="A281" t="s">
        <v>59</v>
      </c>
      <c r="E281" s="39" t="s">
        <v>1610</v>
      </c>
    </row>
    <row r="282" spans="1:16" ht="12.75">
      <c r="A282" t="s">
        <v>49</v>
      </c>
      <c s="34" t="s">
        <v>532</v>
      </c>
      <c s="34" t="s">
        <v>1611</v>
      </c>
      <c s="35" t="s">
        <v>5</v>
      </c>
      <c s="6" t="s">
        <v>1612</v>
      </c>
      <c s="36" t="s">
        <v>74</v>
      </c>
      <c s="37">
        <v>4</v>
      </c>
      <c s="36">
        <v>0</v>
      </c>
      <c s="36">
        <f>ROUND(G282*H282,6)</f>
      </c>
      <c r="L282" s="38">
        <v>0</v>
      </c>
      <c s="32">
        <f>ROUND(ROUND(L282,2)*ROUND(G282,3),2)</f>
      </c>
      <c s="36" t="s">
        <v>1429</v>
      </c>
      <c>
        <f>(M282*21)/100</f>
      </c>
      <c t="s">
        <v>27</v>
      </c>
    </row>
    <row r="283" spans="1:5" ht="12.75">
      <c r="A283" s="35" t="s">
        <v>55</v>
      </c>
      <c r="E283" s="39" t="s">
        <v>5</v>
      </c>
    </row>
    <row r="284" spans="1:5" ht="12.75">
      <c r="A284" s="35" t="s">
        <v>57</v>
      </c>
      <c r="E284" s="40" t="s">
        <v>1583</v>
      </c>
    </row>
    <row r="285" spans="1:5" ht="102">
      <c r="A285" t="s">
        <v>59</v>
      </c>
      <c r="E285" s="39" t="s">
        <v>1610</v>
      </c>
    </row>
    <row r="286" spans="1:16" ht="12.75">
      <c r="A286" t="s">
        <v>49</v>
      </c>
      <c s="34" t="s">
        <v>535</v>
      </c>
      <c s="34" t="s">
        <v>1613</v>
      </c>
      <c s="35" t="s">
        <v>5</v>
      </c>
      <c s="6" t="s">
        <v>1614</v>
      </c>
      <c s="36" t="s">
        <v>74</v>
      </c>
      <c s="37">
        <v>12</v>
      </c>
      <c s="36">
        <v>0</v>
      </c>
      <c s="36">
        <f>ROUND(G286*H286,6)</f>
      </c>
      <c r="L286" s="38">
        <v>0</v>
      </c>
      <c s="32">
        <f>ROUND(ROUND(L286,2)*ROUND(G286,3),2)</f>
      </c>
      <c s="36" t="s">
        <v>1429</v>
      </c>
      <c>
        <f>(M286*21)/100</f>
      </c>
      <c t="s">
        <v>27</v>
      </c>
    </row>
    <row r="287" spans="1:5" ht="12.75">
      <c r="A287" s="35" t="s">
        <v>55</v>
      </c>
      <c r="E287" s="39" t="s">
        <v>5</v>
      </c>
    </row>
    <row r="288" spans="1:5" ht="12.75">
      <c r="A288" s="35" t="s">
        <v>57</v>
      </c>
      <c r="E288" s="40" t="s">
        <v>1583</v>
      </c>
    </row>
    <row r="289" spans="1:5" ht="102">
      <c r="A289" t="s">
        <v>59</v>
      </c>
      <c r="E289" s="39" t="s">
        <v>1610</v>
      </c>
    </row>
    <row r="290" spans="1:16" ht="25.5">
      <c r="A290" t="s">
        <v>49</v>
      </c>
      <c s="34" t="s">
        <v>539</v>
      </c>
      <c s="34" t="s">
        <v>1615</v>
      </c>
      <c s="35" t="s">
        <v>5</v>
      </c>
      <c s="6" t="s">
        <v>1616</v>
      </c>
      <c s="36" t="s">
        <v>74</v>
      </c>
      <c s="37">
        <v>3</v>
      </c>
      <c s="36">
        <v>0</v>
      </c>
      <c s="36">
        <f>ROUND(G290*H290,6)</f>
      </c>
      <c r="L290" s="38">
        <v>0</v>
      </c>
      <c s="32">
        <f>ROUND(ROUND(L290,2)*ROUND(G290,3),2)</f>
      </c>
      <c s="36" t="s">
        <v>1429</v>
      </c>
      <c>
        <f>(M290*21)/100</f>
      </c>
      <c t="s">
        <v>27</v>
      </c>
    </row>
    <row r="291" spans="1:5" ht="12.75">
      <c r="A291" s="35" t="s">
        <v>55</v>
      </c>
      <c r="E291" s="39" t="s">
        <v>5</v>
      </c>
    </row>
    <row r="292" spans="1:5" ht="12.75">
      <c r="A292" s="35" t="s">
        <v>57</v>
      </c>
      <c r="E292" s="40" t="s">
        <v>1583</v>
      </c>
    </row>
    <row r="293" spans="1:5" ht="102">
      <c r="A293" t="s">
        <v>59</v>
      </c>
      <c r="E293" s="39" t="s">
        <v>1610</v>
      </c>
    </row>
    <row r="294" spans="1:16" ht="12.75">
      <c r="A294" t="s">
        <v>49</v>
      </c>
      <c s="34" t="s">
        <v>542</v>
      </c>
      <c s="34" t="s">
        <v>1617</v>
      </c>
      <c s="35" t="s">
        <v>5</v>
      </c>
      <c s="6" t="s">
        <v>1618</v>
      </c>
      <c s="36" t="s">
        <v>74</v>
      </c>
      <c s="37">
        <v>2</v>
      </c>
      <c s="36">
        <v>0</v>
      </c>
      <c s="36">
        <f>ROUND(G294*H294,6)</f>
      </c>
      <c r="L294" s="38">
        <v>0</v>
      </c>
      <c s="32">
        <f>ROUND(ROUND(L294,2)*ROUND(G294,3),2)</f>
      </c>
      <c s="36" t="s">
        <v>1429</v>
      </c>
      <c>
        <f>(M294*21)/100</f>
      </c>
      <c t="s">
        <v>27</v>
      </c>
    </row>
    <row r="295" spans="1:5" ht="12.75">
      <c r="A295" s="35" t="s">
        <v>55</v>
      </c>
      <c r="E295" s="39" t="s">
        <v>5</v>
      </c>
    </row>
    <row r="296" spans="1:5" ht="12.75">
      <c r="A296" s="35" t="s">
        <v>57</v>
      </c>
      <c r="E296" s="40" t="s">
        <v>1583</v>
      </c>
    </row>
    <row r="297" spans="1:5" ht="102">
      <c r="A297" t="s">
        <v>59</v>
      </c>
      <c r="E297" s="39" t="s">
        <v>1610</v>
      </c>
    </row>
    <row r="298" spans="1:16" ht="12.75">
      <c r="A298" t="s">
        <v>49</v>
      </c>
      <c s="34" t="s">
        <v>545</v>
      </c>
      <c s="34" t="s">
        <v>1619</v>
      </c>
      <c s="35" t="s">
        <v>5</v>
      </c>
      <c s="6" t="s">
        <v>1620</v>
      </c>
      <c s="36" t="s">
        <v>74</v>
      </c>
      <c s="37">
        <v>4</v>
      </c>
      <c s="36">
        <v>0</v>
      </c>
      <c s="36">
        <f>ROUND(G298*H298,6)</f>
      </c>
      <c r="L298" s="38">
        <v>0</v>
      </c>
      <c s="32">
        <f>ROUND(ROUND(L298,2)*ROUND(G298,3),2)</f>
      </c>
      <c s="36" t="s">
        <v>1429</v>
      </c>
      <c>
        <f>(M298*21)/100</f>
      </c>
      <c t="s">
        <v>27</v>
      </c>
    </row>
    <row r="299" spans="1:5" ht="12.75">
      <c r="A299" s="35" t="s">
        <v>55</v>
      </c>
      <c r="E299" s="39" t="s">
        <v>5</v>
      </c>
    </row>
    <row r="300" spans="1:5" ht="12.75">
      <c r="A300" s="35" t="s">
        <v>57</v>
      </c>
      <c r="E300" s="40" t="s">
        <v>1583</v>
      </c>
    </row>
    <row r="301" spans="1:5" ht="102">
      <c r="A301" t="s">
        <v>59</v>
      </c>
      <c r="E301" s="39" t="s">
        <v>1610</v>
      </c>
    </row>
    <row r="302" spans="1:16" ht="12.75">
      <c r="A302" t="s">
        <v>49</v>
      </c>
      <c s="34" t="s">
        <v>548</v>
      </c>
      <c s="34" t="s">
        <v>1621</v>
      </c>
      <c s="35" t="s">
        <v>5</v>
      </c>
      <c s="6" t="s">
        <v>1622</v>
      </c>
      <c s="36" t="s">
        <v>74</v>
      </c>
      <c s="37">
        <v>2</v>
      </c>
      <c s="36">
        <v>0</v>
      </c>
      <c s="36">
        <f>ROUND(G302*H302,6)</f>
      </c>
      <c r="L302" s="38">
        <v>0</v>
      </c>
      <c s="32">
        <f>ROUND(ROUND(L302,2)*ROUND(G302,3),2)</f>
      </c>
      <c s="36" t="s">
        <v>1429</v>
      </c>
      <c>
        <f>(M302*21)/100</f>
      </c>
      <c t="s">
        <v>27</v>
      </c>
    </row>
    <row r="303" spans="1:5" ht="12.75">
      <c r="A303" s="35" t="s">
        <v>55</v>
      </c>
      <c r="E303" s="39" t="s">
        <v>5</v>
      </c>
    </row>
    <row r="304" spans="1:5" ht="12.75">
      <c r="A304" s="35" t="s">
        <v>57</v>
      </c>
      <c r="E304" s="40" t="s">
        <v>1583</v>
      </c>
    </row>
    <row r="305" spans="1:5" ht="102">
      <c r="A305" t="s">
        <v>59</v>
      </c>
      <c r="E305" s="39" t="s">
        <v>1610</v>
      </c>
    </row>
    <row r="306" spans="1:16" ht="12.75">
      <c r="A306" t="s">
        <v>49</v>
      </c>
      <c s="34" t="s">
        <v>266</v>
      </c>
      <c s="34" t="s">
        <v>1623</v>
      </c>
      <c s="35" t="s">
        <v>5</v>
      </c>
      <c s="6" t="s">
        <v>1624</v>
      </c>
      <c s="36" t="s">
        <v>74</v>
      </c>
      <c s="37">
        <v>500</v>
      </c>
      <c s="36">
        <v>0</v>
      </c>
      <c s="36">
        <f>ROUND(G306*H306,6)</f>
      </c>
      <c r="L306" s="38">
        <v>0</v>
      </c>
      <c s="32">
        <f>ROUND(ROUND(L306,2)*ROUND(G306,3),2)</f>
      </c>
      <c s="36" t="s">
        <v>1429</v>
      </c>
      <c>
        <f>(M306*21)/100</f>
      </c>
      <c t="s">
        <v>27</v>
      </c>
    </row>
    <row r="307" spans="1:5" ht="12.75">
      <c r="A307" s="35" t="s">
        <v>55</v>
      </c>
      <c r="E307" s="39" t="s">
        <v>5</v>
      </c>
    </row>
    <row r="308" spans="1:5" ht="12.75">
      <c r="A308" s="35" t="s">
        <v>57</v>
      </c>
      <c r="E308" s="40" t="s">
        <v>1583</v>
      </c>
    </row>
    <row r="309" spans="1:5" ht="102">
      <c r="A309" t="s">
        <v>59</v>
      </c>
      <c r="E309" s="39" t="s">
        <v>1610</v>
      </c>
    </row>
    <row r="310" spans="1:16" ht="12.75">
      <c r="A310" t="s">
        <v>49</v>
      </c>
      <c s="34" t="s">
        <v>556</v>
      </c>
      <c s="34" t="s">
        <v>1625</v>
      </c>
      <c s="35" t="s">
        <v>5</v>
      </c>
      <c s="6" t="s">
        <v>1626</v>
      </c>
      <c s="36" t="s">
        <v>74</v>
      </c>
      <c s="37">
        <v>10</v>
      </c>
      <c s="36">
        <v>0</v>
      </c>
      <c s="36">
        <f>ROUND(G310*H310,6)</f>
      </c>
      <c r="L310" s="38">
        <v>0</v>
      </c>
      <c s="32">
        <f>ROUND(ROUND(L310,2)*ROUND(G310,3),2)</f>
      </c>
      <c s="36" t="s">
        <v>1429</v>
      </c>
      <c>
        <f>(M310*21)/100</f>
      </c>
      <c t="s">
        <v>27</v>
      </c>
    </row>
    <row r="311" spans="1:5" ht="12.75">
      <c r="A311" s="35" t="s">
        <v>55</v>
      </c>
      <c r="E311" s="39" t="s">
        <v>5</v>
      </c>
    </row>
    <row r="312" spans="1:5" ht="12.75">
      <c r="A312" s="35" t="s">
        <v>57</v>
      </c>
      <c r="E312" s="40" t="s">
        <v>1583</v>
      </c>
    </row>
    <row r="313" spans="1:5" ht="102">
      <c r="A313" t="s">
        <v>59</v>
      </c>
      <c r="E313" s="39" t="s">
        <v>1610</v>
      </c>
    </row>
    <row r="314" spans="1:16" ht="12.75">
      <c r="A314" t="s">
        <v>49</v>
      </c>
      <c s="34" t="s">
        <v>559</v>
      </c>
      <c s="34" t="s">
        <v>1627</v>
      </c>
      <c s="35" t="s">
        <v>5</v>
      </c>
      <c s="6" t="s">
        <v>1628</v>
      </c>
      <c s="36" t="s">
        <v>74</v>
      </c>
      <c s="37">
        <v>12</v>
      </c>
      <c s="36">
        <v>0</v>
      </c>
      <c s="36">
        <f>ROUND(G314*H314,6)</f>
      </c>
      <c r="L314" s="38">
        <v>0</v>
      </c>
      <c s="32">
        <f>ROUND(ROUND(L314,2)*ROUND(G314,3),2)</f>
      </c>
      <c s="36" t="s">
        <v>1429</v>
      </c>
      <c>
        <f>(M314*21)/100</f>
      </c>
      <c t="s">
        <v>27</v>
      </c>
    </row>
    <row r="315" spans="1:5" ht="12.75">
      <c r="A315" s="35" t="s">
        <v>55</v>
      </c>
      <c r="E315" s="39" t="s">
        <v>5</v>
      </c>
    </row>
    <row r="316" spans="1:5" ht="12.75">
      <c r="A316" s="35" t="s">
        <v>57</v>
      </c>
      <c r="E316" s="40" t="s">
        <v>1583</v>
      </c>
    </row>
    <row r="317" spans="1:5" ht="102">
      <c r="A317" t="s">
        <v>59</v>
      </c>
      <c r="E317" s="39" t="s">
        <v>1610</v>
      </c>
    </row>
    <row r="318" spans="1:16" ht="12.75">
      <c r="A318" t="s">
        <v>49</v>
      </c>
      <c s="34" t="s">
        <v>565</v>
      </c>
      <c s="34" t="s">
        <v>1629</v>
      </c>
      <c s="35" t="s">
        <v>5</v>
      </c>
      <c s="6" t="s">
        <v>1630</v>
      </c>
      <c s="36" t="s">
        <v>53</v>
      </c>
      <c s="37">
        <v>3530</v>
      </c>
      <c s="36">
        <v>0</v>
      </c>
      <c s="36">
        <f>ROUND(G318*H318,6)</f>
      </c>
      <c r="L318" s="38">
        <v>0</v>
      </c>
      <c s="32">
        <f>ROUND(ROUND(L318,2)*ROUND(G318,3),2)</f>
      </c>
      <c s="36" t="s">
        <v>1429</v>
      </c>
      <c>
        <f>(M318*21)/100</f>
      </c>
      <c t="s">
        <v>27</v>
      </c>
    </row>
    <row r="319" spans="1:5" ht="12.75">
      <c r="A319" s="35" t="s">
        <v>55</v>
      </c>
      <c r="E319" s="39" t="s">
        <v>5</v>
      </c>
    </row>
    <row r="320" spans="1:5" ht="12.75">
      <c r="A320" s="35" t="s">
        <v>57</v>
      </c>
      <c r="E320" s="40" t="s">
        <v>1583</v>
      </c>
    </row>
    <row r="321" spans="1:5" ht="102">
      <c r="A321" t="s">
        <v>59</v>
      </c>
      <c r="E321" s="39" t="s">
        <v>1631</v>
      </c>
    </row>
    <row r="322" spans="1:16" ht="12.75">
      <c r="A322" t="s">
        <v>49</v>
      </c>
      <c s="34" t="s">
        <v>570</v>
      </c>
      <c s="34" t="s">
        <v>1632</v>
      </c>
      <c s="35" t="s">
        <v>5</v>
      </c>
      <c s="6" t="s">
        <v>1633</v>
      </c>
      <c s="36" t="s">
        <v>53</v>
      </c>
      <c s="37">
        <v>3530</v>
      </c>
      <c s="36">
        <v>0</v>
      </c>
      <c s="36">
        <f>ROUND(G322*H322,6)</f>
      </c>
      <c r="L322" s="38">
        <v>0</v>
      </c>
      <c s="32">
        <f>ROUND(ROUND(L322,2)*ROUND(G322,3),2)</f>
      </c>
      <c s="36" t="s">
        <v>1429</v>
      </c>
      <c>
        <f>(M322*21)/100</f>
      </c>
      <c t="s">
        <v>27</v>
      </c>
    </row>
    <row r="323" spans="1:5" ht="12.75">
      <c r="A323" s="35" t="s">
        <v>55</v>
      </c>
      <c r="E323" s="39" t="s">
        <v>5</v>
      </c>
    </row>
    <row r="324" spans="1:5" ht="12.75">
      <c r="A324" s="35" t="s">
        <v>57</v>
      </c>
      <c r="E324" s="40" t="s">
        <v>1583</v>
      </c>
    </row>
    <row r="325" spans="1:5" ht="102">
      <c r="A325" t="s">
        <v>59</v>
      </c>
      <c r="E325" s="39" t="s">
        <v>1631</v>
      </c>
    </row>
    <row r="326" spans="1:13" ht="12.75">
      <c r="A326" t="s">
        <v>46</v>
      </c>
      <c r="C326" s="31" t="s">
        <v>1634</v>
      </c>
      <c r="E326" s="33" t="s">
        <v>1635</v>
      </c>
      <c r="J326" s="32">
        <f>0</f>
      </c>
      <c s="32">
        <f>0</f>
      </c>
      <c s="32">
        <f>0+L327+L331+L335+L339+L343</f>
      </c>
      <c s="32">
        <f>0+M327+M331+M335+M339+M343</f>
      </c>
    </row>
    <row r="327" spans="1:16" ht="38.25">
      <c r="A327" t="s">
        <v>49</v>
      </c>
      <c s="34" t="s">
        <v>573</v>
      </c>
      <c s="34" t="s">
        <v>1636</v>
      </c>
      <c s="35" t="s">
        <v>5</v>
      </c>
      <c s="6" t="s">
        <v>1637</v>
      </c>
      <c s="36" t="s">
        <v>332</v>
      </c>
      <c s="37">
        <v>567</v>
      </c>
      <c s="36">
        <v>0</v>
      </c>
      <c s="36">
        <f>ROUND(G327*H327,6)</f>
      </c>
      <c r="L327" s="38">
        <v>0</v>
      </c>
      <c s="32">
        <f>ROUND(ROUND(L327,2)*ROUND(G327,3),2)</f>
      </c>
      <c s="36" t="s">
        <v>333</v>
      </c>
      <c>
        <f>(M327*21)/100</f>
      </c>
      <c t="s">
        <v>27</v>
      </c>
    </row>
    <row r="328" spans="1:5" ht="12.75">
      <c r="A328" s="35" t="s">
        <v>55</v>
      </c>
      <c r="E328" s="39" t="s">
        <v>5</v>
      </c>
    </row>
    <row r="329" spans="1:5" ht="12.75">
      <c r="A329" s="35" t="s">
        <v>57</v>
      </c>
      <c r="E329" s="40" t="s">
        <v>1638</v>
      </c>
    </row>
    <row r="330" spans="1:5" ht="63.75">
      <c r="A330" t="s">
        <v>59</v>
      </c>
      <c r="E330" s="39" t="s">
        <v>1639</v>
      </c>
    </row>
    <row r="331" spans="1:16" ht="38.25">
      <c r="A331" t="s">
        <v>49</v>
      </c>
      <c s="34" t="s">
        <v>577</v>
      </c>
      <c s="34" t="s">
        <v>951</v>
      </c>
      <c s="35" t="s">
        <v>5</v>
      </c>
      <c s="6" t="s">
        <v>1640</v>
      </c>
      <c s="36" t="s">
        <v>332</v>
      </c>
      <c s="37">
        <v>588</v>
      </c>
      <c s="36">
        <v>0</v>
      </c>
      <c s="36">
        <f>ROUND(G331*H331,6)</f>
      </c>
      <c r="L331" s="38">
        <v>0</v>
      </c>
      <c s="32">
        <f>ROUND(ROUND(L331,2)*ROUND(G331,3),2)</f>
      </c>
      <c s="36" t="s">
        <v>333</v>
      </c>
      <c>
        <f>(M331*21)/100</f>
      </c>
      <c t="s">
        <v>27</v>
      </c>
    </row>
    <row r="332" spans="1:5" ht="12.75">
      <c r="A332" s="35" t="s">
        <v>55</v>
      </c>
      <c r="E332" s="39" t="s">
        <v>5</v>
      </c>
    </row>
    <row r="333" spans="1:5" ht="12.75">
      <c r="A333" s="35" t="s">
        <v>57</v>
      </c>
      <c r="E333" s="40" t="s">
        <v>1641</v>
      </c>
    </row>
    <row r="334" spans="1:5" ht="63.75">
      <c r="A334" t="s">
        <v>59</v>
      </c>
      <c r="E334" s="39" t="s">
        <v>1639</v>
      </c>
    </row>
    <row r="335" spans="1:16" ht="25.5">
      <c r="A335" t="s">
        <v>49</v>
      </c>
      <c s="34" t="s">
        <v>580</v>
      </c>
      <c s="34" t="s">
        <v>1642</v>
      </c>
      <c s="35" t="s">
        <v>5</v>
      </c>
      <c s="6" t="s">
        <v>1643</v>
      </c>
      <c s="36" t="s">
        <v>332</v>
      </c>
      <c s="37">
        <v>66</v>
      </c>
      <c s="36">
        <v>0</v>
      </c>
      <c s="36">
        <f>ROUND(G335*H335,6)</f>
      </c>
      <c r="L335" s="38">
        <v>0</v>
      </c>
      <c s="32">
        <f>ROUND(ROUND(L335,2)*ROUND(G335,3),2)</f>
      </c>
      <c s="36" t="s">
        <v>333</v>
      </c>
      <c>
        <f>(M335*21)/100</f>
      </c>
      <c t="s">
        <v>27</v>
      </c>
    </row>
    <row r="336" spans="1:5" ht="12.75">
      <c r="A336" s="35" t="s">
        <v>55</v>
      </c>
      <c r="E336" s="39" t="s">
        <v>5</v>
      </c>
    </row>
    <row r="337" spans="1:5" ht="12.75">
      <c r="A337" s="35" t="s">
        <v>57</v>
      </c>
      <c r="E337" s="40" t="s">
        <v>1644</v>
      </c>
    </row>
    <row r="338" spans="1:5" ht="63.75">
      <c r="A338" t="s">
        <v>59</v>
      </c>
      <c r="E338" s="39" t="s">
        <v>1639</v>
      </c>
    </row>
    <row r="339" spans="1:16" ht="25.5">
      <c r="A339" t="s">
        <v>49</v>
      </c>
      <c s="34" t="s">
        <v>584</v>
      </c>
      <c s="34" t="s">
        <v>1645</v>
      </c>
      <c s="35" t="s">
        <v>5</v>
      </c>
      <c s="6" t="s">
        <v>1646</v>
      </c>
      <c s="36" t="s">
        <v>332</v>
      </c>
      <c s="37">
        <v>1.32</v>
      </c>
      <c s="36">
        <v>0</v>
      </c>
      <c s="36">
        <f>ROUND(G339*H339,6)</f>
      </c>
      <c r="L339" s="38">
        <v>0</v>
      </c>
      <c s="32">
        <f>ROUND(ROUND(L339,2)*ROUND(G339,3),2)</f>
      </c>
      <c s="36" t="s">
        <v>333</v>
      </c>
      <c>
        <f>(M339*21)/100</f>
      </c>
      <c t="s">
        <v>27</v>
      </c>
    </row>
    <row r="340" spans="1:5" ht="12.75">
      <c r="A340" s="35" t="s">
        <v>55</v>
      </c>
      <c r="E340" s="39" t="s">
        <v>5</v>
      </c>
    </row>
    <row r="341" spans="1:5" ht="12.75">
      <c r="A341" s="35" t="s">
        <v>57</v>
      </c>
      <c r="E341" s="40" t="s">
        <v>1647</v>
      </c>
    </row>
    <row r="342" spans="1:5" ht="63.75">
      <c r="A342" t="s">
        <v>59</v>
      </c>
      <c r="E342" s="39" t="s">
        <v>1639</v>
      </c>
    </row>
    <row r="343" spans="1:16" ht="38.25">
      <c r="A343" t="s">
        <v>49</v>
      </c>
      <c s="34" t="s">
        <v>588</v>
      </c>
      <c s="34" t="s">
        <v>1648</v>
      </c>
      <c s="35" t="s">
        <v>5</v>
      </c>
      <c s="6" t="s">
        <v>1649</v>
      </c>
      <c s="36" t="s">
        <v>332</v>
      </c>
      <c s="37">
        <v>0.3</v>
      </c>
      <c s="36">
        <v>0</v>
      </c>
      <c s="36">
        <f>ROUND(G343*H343,6)</f>
      </c>
      <c r="L343" s="38">
        <v>0</v>
      </c>
      <c s="32">
        <f>ROUND(ROUND(L343,2)*ROUND(G343,3),2)</f>
      </c>
      <c s="36" t="s">
        <v>333</v>
      </c>
      <c>
        <f>(M343*21)/100</f>
      </c>
      <c t="s">
        <v>27</v>
      </c>
    </row>
    <row r="344" spans="1:5" ht="12.75">
      <c r="A344" s="35" t="s">
        <v>55</v>
      </c>
      <c r="E344" s="39" t="s">
        <v>5</v>
      </c>
    </row>
    <row r="345" spans="1:5" ht="12.75">
      <c r="A345" s="35" t="s">
        <v>57</v>
      </c>
      <c r="E345" s="40" t="s">
        <v>1650</v>
      </c>
    </row>
    <row r="346" spans="1:5" ht="63.75">
      <c r="A346" t="s">
        <v>59</v>
      </c>
      <c r="E346" s="39" t="s">
        <v>1639</v>
      </c>
    </row>
    <row r="347" spans="1:13" ht="12.75">
      <c r="A347" t="s">
        <v>46</v>
      </c>
      <c r="C347" s="31" t="s">
        <v>1651</v>
      </c>
      <c r="E347" s="33" t="s">
        <v>1652</v>
      </c>
      <c r="J347" s="32">
        <f>0</f>
      </c>
      <c s="32">
        <f>0</f>
      </c>
      <c s="32">
        <f>0+L348+L352+L356+L360+L364+L368+L372+L376</f>
      </c>
      <c s="32">
        <f>0+M348+M352+M356+M360+M364+M368+M372+M376</f>
      </c>
    </row>
    <row r="348" spans="1:16" ht="12.75">
      <c r="A348" t="s">
        <v>49</v>
      </c>
      <c s="34" t="s">
        <v>939</v>
      </c>
      <c s="34" t="s">
        <v>1653</v>
      </c>
      <c s="35" t="s">
        <v>5</v>
      </c>
      <c s="6" t="s">
        <v>1654</v>
      </c>
      <c s="36" t="s">
        <v>74</v>
      </c>
      <c s="37">
        <v>1</v>
      </c>
      <c s="36">
        <v>0</v>
      </c>
      <c s="36">
        <f>ROUND(G348*H348,6)</f>
      </c>
      <c r="L348" s="38">
        <v>0</v>
      </c>
      <c s="32">
        <f>ROUND(ROUND(L348,2)*ROUND(G348,3),2)</f>
      </c>
      <c s="36" t="s">
        <v>1429</v>
      </c>
      <c>
        <f>(M348*21)/100</f>
      </c>
      <c t="s">
        <v>27</v>
      </c>
    </row>
    <row r="349" spans="1:5" ht="12.75">
      <c r="A349" s="35" t="s">
        <v>55</v>
      </c>
      <c r="E349" s="39" t="s">
        <v>5</v>
      </c>
    </row>
    <row r="350" spans="1:5" ht="12.75">
      <c r="A350" s="35" t="s">
        <v>57</v>
      </c>
      <c r="E350" s="40" t="s">
        <v>1655</v>
      </c>
    </row>
    <row r="351" spans="1:5" ht="38.25">
      <c r="A351" t="s">
        <v>59</v>
      </c>
      <c r="E351" s="39" t="s">
        <v>1656</v>
      </c>
    </row>
    <row r="352" spans="1:16" ht="12.75">
      <c r="A352" t="s">
        <v>49</v>
      </c>
      <c s="34" t="s">
        <v>940</v>
      </c>
      <c s="34" t="s">
        <v>1657</v>
      </c>
      <c s="35" t="s">
        <v>5</v>
      </c>
      <c s="6" t="s">
        <v>1658</v>
      </c>
      <c s="36" t="s">
        <v>324</v>
      </c>
      <c s="37">
        <v>3.56</v>
      </c>
      <c s="36">
        <v>0</v>
      </c>
      <c s="36">
        <f>ROUND(G352*H352,6)</f>
      </c>
      <c r="L352" s="38">
        <v>0</v>
      </c>
      <c s="32">
        <f>ROUND(ROUND(L352,2)*ROUND(G352,3),2)</f>
      </c>
      <c s="36" t="s">
        <v>1429</v>
      </c>
      <c>
        <f>(M352*21)/100</f>
      </c>
      <c t="s">
        <v>27</v>
      </c>
    </row>
    <row r="353" spans="1:5" ht="12.75">
      <c r="A353" s="35" t="s">
        <v>55</v>
      </c>
      <c r="E353" s="39" t="s">
        <v>5</v>
      </c>
    </row>
    <row r="354" spans="1:5" ht="12.75">
      <c r="A354" s="35" t="s">
        <v>57</v>
      </c>
      <c r="E354" s="40" t="s">
        <v>1655</v>
      </c>
    </row>
    <row r="355" spans="1:5" ht="102">
      <c r="A355" t="s">
        <v>59</v>
      </c>
      <c r="E355" s="39" t="s">
        <v>1659</v>
      </c>
    </row>
    <row r="356" spans="1:16" ht="12.75">
      <c r="A356" t="s">
        <v>49</v>
      </c>
      <c s="34" t="s">
        <v>943</v>
      </c>
      <c s="34" t="s">
        <v>1660</v>
      </c>
      <c s="35" t="s">
        <v>5</v>
      </c>
      <c s="6" t="s">
        <v>1661</v>
      </c>
      <c s="36" t="s">
        <v>324</v>
      </c>
      <c s="37">
        <v>3.56</v>
      </c>
      <c s="36">
        <v>0</v>
      </c>
      <c s="36">
        <f>ROUND(G356*H356,6)</f>
      </c>
      <c r="L356" s="38">
        <v>0</v>
      </c>
      <c s="32">
        <f>ROUND(ROUND(L356,2)*ROUND(G356,3),2)</f>
      </c>
      <c s="36" t="s">
        <v>1429</v>
      </c>
      <c>
        <f>(M356*21)/100</f>
      </c>
      <c t="s">
        <v>27</v>
      </c>
    </row>
    <row r="357" spans="1:5" ht="12.75">
      <c r="A357" s="35" t="s">
        <v>55</v>
      </c>
      <c r="E357" s="39" t="s">
        <v>5</v>
      </c>
    </row>
    <row r="358" spans="1:5" ht="12.75">
      <c r="A358" s="35" t="s">
        <v>57</v>
      </c>
      <c r="E358" s="40" t="s">
        <v>1655</v>
      </c>
    </row>
    <row r="359" spans="1:5" ht="89.25">
      <c r="A359" t="s">
        <v>59</v>
      </c>
      <c r="E359" s="39" t="s">
        <v>1662</v>
      </c>
    </row>
    <row r="360" spans="1:16" ht="12.75">
      <c r="A360" t="s">
        <v>49</v>
      </c>
      <c s="34" t="s">
        <v>944</v>
      </c>
      <c s="34" t="s">
        <v>1663</v>
      </c>
      <c s="35" t="s">
        <v>5</v>
      </c>
      <c s="6" t="s">
        <v>1664</v>
      </c>
      <c s="36" t="s">
        <v>74</v>
      </c>
      <c s="37">
        <v>2</v>
      </c>
      <c s="36">
        <v>0</v>
      </c>
      <c s="36">
        <f>ROUND(G360*H360,6)</f>
      </c>
      <c r="L360" s="38">
        <v>0</v>
      </c>
      <c s="32">
        <f>ROUND(ROUND(L360,2)*ROUND(G360,3),2)</f>
      </c>
      <c s="36" t="s">
        <v>1429</v>
      </c>
      <c>
        <f>(M360*21)/100</f>
      </c>
      <c t="s">
        <v>27</v>
      </c>
    </row>
    <row r="361" spans="1:5" ht="12.75">
      <c r="A361" s="35" t="s">
        <v>55</v>
      </c>
      <c r="E361" s="39" t="s">
        <v>5</v>
      </c>
    </row>
    <row r="362" spans="1:5" ht="12.75">
      <c r="A362" s="35" t="s">
        <v>57</v>
      </c>
      <c r="E362" s="40" t="s">
        <v>1655</v>
      </c>
    </row>
    <row r="363" spans="1:5" ht="89.25">
      <c r="A363" t="s">
        <v>59</v>
      </c>
      <c r="E363" s="39" t="s">
        <v>1665</v>
      </c>
    </row>
    <row r="364" spans="1:16" ht="12.75">
      <c r="A364" t="s">
        <v>49</v>
      </c>
      <c s="34" t="s">
        <v>1071</v>
      </c>
      <c s="34" t="s">
        <v>1666</v>
      </c>
      <c s="35" t="s">
        <v>5</v>
      </c>
      <c s="6" t="s">
        <v>1667</v>
      </c>
      <c s="36" t="s">
        <v>74</v>
      </c>
      <c s="37">
        <v>2</v>
      </c>
      <c s="36">
        <v>0</v>
      </c>
      <c s="36">
        <f>ROUND(G364*H364,6)</f>
      </c>
      <c r="L364" s="38">
        <v>0</v>
      </c>
      <c s="32">
        <f>ROUND(ROUND(L364,2)*ROUND(G364,3),2)</f>
      </c>
      <c s="36" t="s">
        <v>1429</v>
      </c>
      <c>
        <f>(M364*21)/100</f>
      </c>
      <c t="s">
        <v>27</v>
      </c>
    </row>
    <row r="365" spans="1:5" ht="12.75">
      <c r="A365" s="35" t="s">
        <v>55</v>
      </c>
      <c r="E365" s="39" t="s">
        <v>5</v>
      </c>
    </row>
    <row r="366" spans="1:5" ht="12.75">
      <c r="A366" s="35" t="s">
        <v>57</v>
      </c>
      <c r="E366" s="40" t="s">
        <v>1655</v>
      </c>
    </row>
    <row r="367" spans="1:5" ht="89.25">
      <c r="A367" t="s">
        <v>59</v>
      </c>
      <c r="E367" s="39" t="s">
        <v>1668</v>
      </c>
    </row>
    <row r="368" spans="1:16" ht="12.75">
      <c r="A368" t="s">
        <v>49</v>
      </c>
      <c s="34" t="s">
        <v>1075</v>
      </c>
      <c s="34" t="s">
        <v>1669</v>
      </c>
      <c s="35" t="s">
        <v>5</v>
      </c>
      <c s="6" t="s">
        <v>1670</v>
      </c>
      <c s="36" t="s">
        <v>74</v>
      </c>
      <c s="37">
        <v>2</v>
      </c>
      <c s="36">
        <v>0</v>
      </c>
      <c s="36">
        <f>ROUND(G368*H368,6)</f>
      </c>
      <c r="L368" s="38">
        <v>0</v>
      </c>
      <c s="32">
        <f>ROUND(ROUND(L368,2)*ROUND(G368,3),2)</f>
      </c>
      <c s="36" t="s">
        <v>1429</v>
      </c>
      <c>
        <f>(M368*21)/100</f>
      </c>
      <c t="s">
        <v>27</v>
      </c>
    </row>
    <row r="369" spans="1:5" ht="12.75">
      <c r="A369" s="35" t="s">
        <v>55</v>
      </c>
      <c r="E369" s="39" t="s">
        <v>5</v>
      </c>
    </row>
    <row r="370" spans="1:5" ht="12.75">
      <c r="A370" s="35" t="s">
        <v>57</v>
      </c>
      <c r="E370" s="40" t="s">
        <v>1655</v>
      </c>
    </row>
    <row r="371" spans="1:5" ht="89.25">
      <c r="A371" t="s">
        <v>59</v>
      </c>
      <c r="E371" s="39" t="s">
        <v>1671</v>
      </c>
    </row>
    <row r="372" spans="1:16" ht="12.75">
      <c r="A372" t="s">
        <v>49</v>
      </c>
      <c s="34" t="s">
        <v>1079</v>
      </c>
      <c s="34" t="s">
        <v>1672</v>
      </c>
      <c s="35" t="s">
        <v>5</v>
      </c>
      <c s="6" t="s">
        <v>930</v>
      </c>
      <c s="36" t="s">
        <v>74</v>
      </c>
      <c s="37">
        <v>2</v>
      </c>
      <c s="36">
        <v>0</v>
      </c>
      <c s="36">
        <f>ROUND(G372*H372,6)</f>
      </c>
      <c r="L372" s="38">
        <v>0</v>
      </c>
      <c s="32">
        <f>ROUND(ROUND(L372,2)*ROUND(G372,3),2)</f>
      </c>
      <c s="36" t="s">
        <v>1429</v>
      </c>
      <c>
        <f>(M372*21)/100</f>
      </c>
      <c t="s">
        <v>27</v>
      </c>
    </row>
    <row r="373" spans="1:5" ht="12.75">
      <c r="A373" s="35" t="s">
        <v>55</v>
      </c>
      <c r="E373" s="39" t="s">
        <v>5</v>
      </c>
    </row>
    <row r="374" spans="1:5" ht="12.75">
      <c r="A374" s="35" t="s">
        <v>57</v>
      </c>
      <c r="E374" s="40" t="s">
        <v>1655</v>
      </c>
    </row>
    <row r="375" spans="1:5" ht="89.25">
      <c r="A375" t="s">
        <v>59</v>
      </c>
      <c r="E375" s="39" t="s">
        <v>1673</v>
      </c>
    </row>
    <row r="376" spans="1:16" ht="12.75">
      <c r="A376" t="s">
        <v>49</v>
      </c>
      <c s="34" t="s">
        <v>1083</v>
      </c>
      <c s="34" t="s">
        <v>1674</v>
      </c>
      <c s="35" t="s">
        <v>5</v>
      </c>
      <c s="6" t="s">
        <v>1675</v>
      </c>
      <c s="36" t="s">
        <v>190</v>
      </c>
      <c s="37">
        <v>80</v>
      </c>
      <c s="36">
        <v>0</v>
      </c>
      <c s="36">
        <f>ROUND(G376*H376,6)</f>
      </c>
      <c r="L376" s="38">
        <v>0</v>
      </c>
      <c s="32">
        <f>ROUND(ROUND(L376,2)*ROUND(G376,3),2)</f>
      </c>
      <c s="36" t="s">
        <v>1429</v>
      </c>
      <c>
        <f>(M376*21)/100</f>
      </c>
      <c t="s">
        <v>27</v>
      </c>
    </row>
    <row r="377" spans="1:5" ht="12.75">
      <c r="A377" s="35" t="s">
        <v>55</v>
      </c>
      <c r="E377" s="39" t="s">
        <v>5</v>
      </c>
    </row>
    <row r="378" spans="1:5" ht="12.75">
      <c r="A378" s="35" t="s">
        <v>57</v>
      </c>
      <c r="E378" s="40" t="s">
        <v>1676</v>
      </c>
    </row>
    <row r="379" spans="1:5" ht="89.25">
      <c r="A379" t="s">
        <v>59</v>
      </c>
      <c r="E379" s="39" t="s">
        <v>1677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